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Rozpis2025\"/>
    </mc:Choice>
  </mc:AlternateContent>
  <bookViews>
    <workbookView xWindow="0" yWindow="0" windowWidth="17250" windowHeight="4875"/>
  </bookViews>
  <sheets>
    <sheet name="Prehľad" sheetId="5" r:id="rId1"/>
    <sheet name="Nature Index" sheetId="3" r:id="rId2"/>
    <sheet name="HCP" sheetId="2" r:id="rId3"/>
    <sheet name="ERC" sheetId="4" r:id="rId4"/>
    <sheet name="Patenty" sheetId="1" r:id="rId5"/>
  </sheets>
  <definedNames>
    <definedName name="_xlnm._FilterDatabase" localSheetId="2" hidden="1">HCP!$A$1:$CH$218</definedName>
    <definedName name="_xlnm._FilterDatabase" localSheetId="1" hidden="1">'Nature Index'!$A$1:$L$208</definedName>
    <definedName name="_xlnm._FilterDatabase" localSheetId="4" hidden="1">Patenty!$A$1:$J$7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0" i="5" l="1"/>
  <c r="H20" i="5"/>
  <c r="I19" i="5"/>
  <c r="H19" i="5"/>
  <c r="I18" i="5"/>
  <c r="H18" i="5"/>
  <c r="J18" i="5" s="1"/>
  <c r="I17" i="5"/>
  <c r="H17" i="5"/>
  <c r="J17" i="5" s="1"/>
  <c r="I16" i="5"/>
  <c r="H16" i="5"/>
  <c r="I15" i="5"/>
  <c r="H15" i="5"/>
  <c r="I14" i="5"/>
  <c r="H14" i="5"/>
  <c r="I13" i="5"/>
  <c r="H13" i="5"/>
  <c r="J13" i="5" s="1"/>
  <c r="I12" i="5"/>
  <c r="H12" i="5"/>
  <c r="J12" i="5" s="1"/>
  <c r="I11" i="5"/>
  <c r="H11" i="5"/>
  <c r="I10" i="5"/>
  <c r="H10" i="5"/>
  <c r="I9" i="5"/>
  <c r="H9" i="5"/>
  <c r="J9" i="5" s="1"/>
  <c r="I8" i="5"/>
  <c r="H8" i="5"/>
  <c r="I7" i="5"/>
  <c r="H7" i="5"/>
  <c r="I6" i="5"/>
  <c r="H6" i="5"/>
  <c r="I5" i="5"/>
  <c r="H5" i="5"/>
  <c r="J20" i="5"/>
  <c r="J19" i="5"/>
  <c r="J16" i="5"/>
  <c r="J15" i="5"/>
  <c r="J14" i="5"/>
  <c r="J10" i="5"/>
  <c r="J8" i="5"/>
  <c r="J7" i="5"/>
  <c r="J5" i="5"/>
  <c r="I4" i="5"/>
  <c r="H4" i="5"/>
  <c r="J4" i="5" s="1"/>
  <c r="E48" i="5"/>
  <c r="E47" i="5"/>
  <c r="E49" i="5" s="1"/>
  <c r="J11" i="5" l="1"/>
  <c r="J6" i="5"/>
  <c r="J21" i="5"/>
  <c r="K9" i="5" s="1"/>
  <c r="D224" i="3"/>
  <c r="D223" i="3"/>
  <c r="D222" i="3"/>
  <c r="D221" i="3"/>
  <c r="D220" i="3"/>
  <c r="D219" i="3"/>
  <c r="D218" i="3"/>
  <c r="D217" i="3"/>
  <c r="E244" i="2"/>
  <c r="E243" i="2"/>
  <c r="E242" i="2"/>
  <c r="E241" i="2"/>
  <c r="E240" i="2"/>
  <c r="E239" i="2"/>
  <c r="E238" i="2"/>
  <c r="E237" i="2"/>
  <c r="E236" i="2"/>
  <c r="E235" i="2"/>
  <c r="E234" i="2"/>
  <c r="E233" i="2"/>
  <c r="E232" i="2"/>
  <c r="E231" i="2"/>
  <c r="E230" i="2"/>
  <c r="E229" i="2"/>
  <c r="E228" i="2"/>
  <c r="E227" i="2"/>
  <c r="D243" i="2"/>
  <c r="D242" i="2"/>
  <c r="D241" i="2"/>
  <c r="D240" i="2"/>
  <c r="D239" i="2"/>
  <c r="D238" i="2"/>
  <c r="D237" i="2"/>
  <c r="D236" i="2"/>
  <c r="D235" i="2"/>
  <c r="D234" i="2"/>
  <c r="D233" i="2"/>
  <c r="D232" i="2"/>
  <c r="D231" i="2"/>
  <c r="D230" i="2"/>
  <c r="D229" i="2"/>
  <c r="D228" i="2"/>
  <c r="D227" i="2"/>
  <c r="D13" i="1"/>
  <c r="D14" i="1" s="1"/>
  <c r="D12" i="1"/>
  <c r="K6" i="5" l="1"/>
  <c r="K14" i="5"/>
  <c r="K12" i="5"/>
  <c r="K18" i="5"/>
  <c r="K15" i="5"/>
  <c r="K20" i="5"/>
  <c r="K13" i="5"/>
  <c r="K4" i="5"/>
  <c r="K17" i="5"/>
  <c r="K19" i="5"/>
  <c r="K10" i="5"/>
  <c r="K11" i="5"/>
  <c r="K8" i="5"/>
  <c r="K16" i="5"/>
  <c r="K5" i="5"/>
  <c r="K7" i="5"/>
  <c r="D225" i="3"/>
  <c r="E219" i="3" s="1"/>
  <c r="D244" i="2"/>
  <c r="BW201" i="2"/>
  <c r="BI201" i="2"/>
  <c r="BW90" i="2"/>
  <c r="BI90" i="2"/>
  <c r="BW25" i="2"/>
  <c r="BI25" i="2"/>
  <c r="BW172" i="2"/>
  <c r="BI172" i="2"/>
  <c r="BW202" i="2"/>
  <c r="BI202" i="2"/>
  <c r="BW12" i="2"/>
  <c r="BI12" i="2"/>
  <c r="BW205" i="2"/>
  <c r="BI205" i="2"/>
  <c r="BW14" i="2"/>
  <c r="BI14" i="2"/>
  <c r="BW48" i="2"/>
  <c r="BI48" i="2"/>
  <c r="BW128" i="2"/>
  <c r="BI128" i="2"/>
  <c r="BW7" i="2"/>
  <c r="BI7" i="2"/>
  <c r="BW9" i="2"/>
  <c r="BI9" i="2"/>
  <c r="BW18" i="2"/>
  <c r="BI18" i="2"/>
  <c r="BW129" i="2"/>
  <c r="BI129" i="2"/>
  <c r="BW173" i="2"/>
  <c r="BI173" i="2"/>
  <c r="BW73" i="2"/>
  <c r="BI73" i="2"/>
  <c r="BW154" i="2"/>
  <c r="BI154" i="2"/>
  <c r="BW113" i="2"/>
  <c r="BI113" i="2"/>
  <c r="BW187" i="2"/>
  <c r="BI187" i="2"/>
  <c r="BW40" i="2"/>
  <c r="BI40" i="2"/>
  <c r="BW177" i="2"/>
  <c r="BI177" i="2"/>
  <c r="BW208" i="2"/>
  <c r="BI208" i="2"/>
  <c r="BW77" i="2"/>
  <c r="BI77" i="2"/>
  <c r="BW196" i="2"/>
  <c r="BI196" i="2"/>
  <c r="BW126" i="2"/>
  <c r="BI126" i="2"/>
  <c r="BW3" i="2"/>
  <c r="BI3" i="2"/>
  <c r="BW111" i="2"/>
  <c r="BI111" i="2"/>
  <c r="BW21" i="2"/>
  <c r="BI21" i="2"/>
  <c r="BW60" i="2"/>
  <c r="BI60" i="2"/>
  <c r="BW122" i="2"/>
  <c r="BI122" i="2"/>
  <c r="BW212" i="2"/>
  <c r="BI212" i="2"/>
  <c r="BW72" i="2"/>
  <c r="BI72" i="2"/>
  <c r="BW174" i="2"/>
  <c r="BI174" i="2"/>
  <c r="BW32" i="2"/>
  <c r="BI32" i="2"/>
  <c r="BW46" i="2"/>
  <c r="BI46" i="2"/>
  <c r="BW139" i="2"/>
  <c r="BI139" i="2"/>
  <c r="BW11" i="2"/>
  <c r="BI11" i="2"/>
  <c r="BW116" i="2"/>
  <c r="BI116" i="2"/>
  <c r="BW6" i="2"/>
  <c r="BI6" i="2"/>
  <c r="BW30" i="2"/>
  <c r="BI30" i="2"/>
  <c r="BW168" i="2"/>
  <c r="BI168" i="2"/>
  <c r="BW27" i="2"/>
  <c r="BI27" i="2"/>
  <c r="BW189" i="2"/>
  <c r="BI189" i="2"/>
  <c r="BW15" i="2"/>
  <c r="BI15" i="2"/>
  <c r="BW58" i="2"/>
  <c r="BI58" i="2"/>
  <c r="BW216" i="2"/>
  <c r="BI216" i="2"/>
  <c r="BW125" i="2"/>
  <c r="BI125" i="2"/>
  <c r="BW151" i="2"/>
  <c r="BI151" i="2"/>
  <c r="BW38" i="2"/>
  <c r="BI38" i="2"/>
  <c r="BW127" i="2"/>
  <c r="BI127" i="2"/>
  <c r="BW132" i="2"/>
  <c r="BI132" i="2"/>
  <c r="BW68" i="2"/>
  <c r="BI68" i="2"/>
  <c r="BW137" i="2"/>
  <c r="BI137" i="2"/>
  <c r="BW2" i="2"/>
  <c r="BI2" i="2"/>
  <c r="BW5" i="2"/>
  <c r="BI5" i="2"/>
  <c r="BW8" i="2"/>
  <c r="BI8" i="2"/>
  <c r="BW4" i="2"/>
  <c r="BI4" i="2"/>
  <c r="BW10" i="2"/>
  <c r="BI10" i="2"/>
  <c r="BW101" i="2"/>
  <c r="BI101" i="2"/>
  <c r="BW102" i="2"/>
  <c r="BI102" i="2"/>
  <c r="BW131" i="2"/>
  <c r="BI131" i="2"/>
  <c r="BW198" i="2"/>
  <c r="BI198" i="2"/>
  <c r="BW50" i="2"/>
  <c r="BI50" i="2"/>
  <c r="BW67" i="2"/>
  <c r="BI67" i="2"/>
  <c r="BW186" i="2"/>
  <c r="BI186" i="2"/>
  <c r="BW130" i="2"/>
  <c r="BI130" i="2"/>
  <c r="BW211" i="2"/>
  <c r="BI211" i="2"/>
  <c r="BW182" i="2"/>
  <c r="BI182" i="2"/>
  <c r="BW106" i="2"/>
  <c r="BI106" i="2"/>
  <c r="BW13" i="2"/>
  <c r="BI13" i="2"/>
  <c r="BW29" i="2"/>
  <c r="BI29" i="2"/>
  <c r="BW110" i="2"/>
  <c r="BI110" i="2"/>
  <c r="BW97" i="2"/>
  <c r="BI97" i="2"/>
  <c r="BW175" i="2"/>
  <c r="BI175" i="2"/>
  <c r="BW123" i="2"/>
  <c r="BI123" i="2"/>
  <c r="BW180" i="2"/>
  <c r="BI180" i="2"/>
  <c r="BW74" i="2"/>
  <c r="BI74" i="2"/>
  <c r="BW100" i="2"/>
  <c r="BI100" i="2"/>
  <c r="BW215" i="2"/>
  <c r="BI215" i="2"/>
  <c r="BW104" i="2"/>
  <c r="BI104" i="2"/>
  <c r="BW135" i="2"/>
  <c r="BI135" i="2"/>
  <c r="BW150" i="2"/>
  <c r="BI150" i="2"/>
  <c r="BW164" i="2"/>
  <c r="BI164" i="2"/>
  <c r="BW92" i="2"/>
  <c r="BI92" i="2"/>
  <c r="BW91" i="2"/>
  <c r="BI91" i="2"/>
  <c r="BW108" i="2"/>
  <c r="BI108" i="2"/>
  <c r="BW136" i="2"/>
  <c r="BI136" i="2"/>
  <c r="BW133" i="2"/>
  <c r="BI133" i="2"/>
  <c r="BW20" i="2"/>
  <c r="BI20" i="2"/>
  <c r="BW107" i="2"/>
  <c r="BI107" i="2"/>
  <c r="BW134" i="2"/>
  <c r="BI134" i="2"/>
  <c r="BW188" i="2"/>
  <c r="BI188" i="2"/>
  <c r="BW160" i="2"/>
  <c r="BI160" i="2"/>
  <c r="BW35" i="2"/>
  <c r="BI35" i="2"/>
  <c r="BW217" i="2"/>
  <c r="BI217" i="2"/>
  <c r="BW103" i="2"/>
  <c r="BI103" i="2"/>
  <c r="BW161" i="2"/>
  <c r="BI161" i="2"/>
  <c r="BW43" i="2"/>
  <c r="BI43" i="2"/>
  <c r="BW166" i="2"/>
  <c r="BI166" i="2"/>
  <c r="BW86" i="2"/>
  <c r="BI86" i="2"/>
  <c r="BW87" i="2"/>
  <c r="BI87" i="2"/>
  <c r="BW80" i="2"/>
  <c r="BI80" i="2"/>
  <c r="BW167" i="2"/>
  <c r="BI167" i="2"/>
  <c r="BW61" i="2"/>
  <c r="BI61" i="2"/>
  <c r="BW82" i="2"/>
  <c r="BI82" i="2"/>
  <c r="BW78" i="2"/>
  <c r="BI78" i="2"/>
  <c r="BW47" i="2"/>
  <c r="BI47" i="2"/>
  <c r="BW194" i="2"/>
  <c r="BI194" i="2"/>
  <c r="K21" i="5" l="1"/>
  <c r="E221" i="3"/>
  <c r="E218" i="3"/>
  <c r="E224" i="3"/>
  <c r="E223" i="3"/>
  <c r="E217" i="3"/>
  <c r="E222" i="3"/>
  <c r="E220" i="3"/>
  <c r="E225" i="3" l="1"/>
</calcChain>
</file>

<file path=xl/comments1.xml><?xml version="1.0" encoding="utf-8"?>
<comments xmlns="http://schemas.openxmlformats.org/spreadsheetml/2006/main">
  <authors>
    <author/>
  </authors>
  <commentList>
    <comment ref="D2" authorId="0" shapeId="0">
      <text>
        <r>
          <rPr>
            <sz val="10"/>
            <rFont val="Arial"/>
            <family val="2"/>
          </rPr>
          <t xml:space="preserve">, T; ; </t>
        </r>
      </text>
    </comment>
    <comment ref="I2" authorId="0" shapeId="0">
      <text>
        <r>
          <rPr>
            <sz val="10"/>
            <rFont val="Arial"/>
            <family val="2"/>
          </rPr>
          <t xml:space="preserve"> ; </t>
        </r>
      </text>
    </comment>
    <comment ref="Z2" authorId="0" shapeId="0">
      <text>
        <r>
          <rPr>
            <sz val="10"/>
            <rFont val="Arial"/>
            <family val="2"/>
          </rPr>
          <t xml:space="preserve">pek, A.; ; </t>
        </r>
      </text>
    </comment>
    <comment ref="D3" authorId="0" shapeId="0">
      <text>
        <r>
          <rPr>
            <sz val="10"/>
            <rFont val="Arial"/>
            <family val="2"/>
          </rPr>
          <t xml:space="preserve"> S; ; </t>
        </r>
      </text>
    </comment>
    <comment ref="I3" authorId="0" shapeId="0">
      <text>
        <r>
          <rPr>
            <sz val="10"/>
            <rFont val="Arial"/>
            <family val="2"/>
          </rPr>
          <t xml:space="preserve">; ; </t>
        </r>
      </text>
    </comment>
    <comment ref="D4" authorId="0" shapeId="0">
      <text>
        <r>
          <rPr>
            <sz val="10"/>
            <rFont val="Arial"/>
            <family val="2"/>
          </rPr>
          <t xml:space="preserve">ranjes, N; ; </t>
        </r>
      </text>
    </comment>
    <comment ref="I4" authorId="0" shapeId="0">
      <text>
        <r>
          <rPr>
            <sz val="10"/>
            <rFont val="Arial"/>
            <family val="2"/>
          </rPr>
          <t xml:space="preserve">ro, M.; ; </t>
        </r>
      </text>
    </comment>
    <comment ref="Z4" authorId="0" shapeId="0">
      <text>
        <r>
          <rPr>
            <sz val="10"/>
            <rFont val="Arial"/>
            <family val="2"/>
          </rPr>
          <t xml:space="preserve">; </t>
        </r>
      </text>
    </comment>
    <comment ref="D5" authorId="0" shapeId="0">
      <text>
        <r>
          <rPr>
            <sz val="10"/>
            <rFont val="Arial"/>
            <family val="2"/>
          </rPr>
          <t xml:space="preserve">hine, A; ; </t>
        </r>
      </text>
    </comment>
    <comment ref="I5" authorId="0" shapeId="0">
      <text>
        <r>
          <rPr>
            <sz val="10"/>
            <rFont val="Arial"/>
            <family val="2"/>
          </rPr>
          <t xml:space="preserve">n, K.; ; </t>
        </r>
      </text>
    </comment>
    <comment ref="Z5" authorId="0" shapeId="0">
      <text>
        <r>
          <rPr>
            <sz val="10"/>
            <rFont val="Arial"/>
            <family val="2"/>
          </rPr>
          <t xml:space="preserve">o, Y.; ; </t>
        </r>
      </text>
    </comment>
    <comment ref="D6" authorId="0" shapeId="0">
      <text>
        <r>
          <rPr>
            <sz val="10"/>
            <rFont val="Arial"/>
            <family val="2"/>
          </rPr>
          <t xml:space="preserve">vic, MV; ; </t>
        </r>
      </text>
    </comment>
    <comment ref="I6" authorId="0" shapeId="0">
      <text>
        <r>
          <rPr>
            <sz val="10"/>
            <rFont val="Arial"/>
            <family val="2"/>
          </rPr>
          <t xml:space="preserve">. S.; ; </t>
        </r>
      </text>
    </comment>
    <comment ref="Z6" authorId="0" shapeId="0">
      <text>
        <r>
          <rPr>
            <sz val="10"/>
            <rFont val="Arial"/>
            <family val="2"/>
          </rPr>
          <t xml:space="preserve">; </t>
        </r>
      </text>
    </comment>
    <comment ref="D7" authorId="0" shapeId="0">
      <text>
        <r>
          <rPr>
            <sz val="10"/>
            <rFont val="Arial"/>
            <family val="2"/>
          </rPr>
          <t xml:space="preserve">H; ; </t>
        </r>
      </text>
    </comment>
    <comment ref="I7" authorId="0" shapeId="0">
      <text>
        <r>
          <rPr>
            <sz val="10"/>
            <rFont val="Arial"/>
            <family val="2"/>
          </rPr>
          <t xml:space="preserve">. T.; ; </t>
        </r>
      </text>
    </comment>
    <comment ref="Z7" authorId="0" shapeId="0">
      <text>
        <r>
          <rPr>
            <sz val="10"/>
            <rFont val="Arial"/>
            <family val="2"/>
          </rPr>
          <t xml:space="preserve">; </t>
        </r>
      </text>
    </comment>
    <comment ref="D8" authorId="0" shapeId="0">
      <text>
        <r>
          <rPr>
            <sz val="10"/>
            <rFont val="Arial"/>
            <family val="2"/>
          </rPr>
          <t xml:space="preserve"> ; </t>
        </r>
      </text>
    </comment>
    <comment ref="I8" authorId="0" shapeId="0">
      <text>
        <r>
          <rPr>
            <sz val="10"/>
            <rFont val="Arial"/>
            <family val="2"/>
          </rPr>
          <t xml:space="preserve"> </t>
        </r>
      </text>
    </comment>
    <comment ref="Z8" authorId="0" shapeId="0">
      <text>
        <r>
          <rPr>
            <sz val="10"/>
            <rFont val="Arial"/>
            <family val="2"/>
          </rPr>
          <t xml:space="preserve">iang, H.; ; </t>
        </r>
      </text>
    </comment>
    <comment ref="D9" authorId="0" shapeId="0">
      <text>
        <r>
          <rPr>
            <sz val="10"/>
            <rFont val="Arial"/>
            <family val="2"/>
          </rPr>
          <t xml:space="preserve"> AT; ; </t>
        </r>
      </text>
    </comment>
    <comment ref="I9" authorId="0" shapeId="0">
      <text>
        <r>
          <rPr>
            <sz val="10"/>
            <rFont val="Arial"/>
            <family val="2"/>
          </rPr>
          <t xml:space="preserve">hi, M.; ; </t>
        </r>
      </text>
    </comment>
    <comment ref="D10" authorId="0" shapeId="0">
      <text>
        <r>
          <rPr>
            <sz val="10"/>
            <rFont val="Arial"/>
            <family val="2"/>
          </rPr>
          <t xml:space="preserve">rus, A; ; </t>
        </r>
      </text>
    </comment>
    <comment ref="I10" authorId="0" shapeId="0">
      <text>
        <r>
          <rPr>
            <sz val="10"/>
            <rFont val="Arial"/>
            <family val="2"/>
          </rPr>
          <t xml:space="preserve"> A. S.; ; </t>
        </r>
      </text>
    </comment>
    <comment ref="D97" authorId="0" shapeId="0">
      <text>
        <r>
          <rPr>
            <sz val="10"/>
            <rFont val="Arial"/>
            <family val="2"/>
          </rPr>
          <t xml:space="preserve">aguchi, M; ; </t>
        </r>
      </text>
    </comment>
    <comment ref="I97" authorId="0" shapeId="0">
      <text>
        <r>
          <rPr>
            <sz val="10"/>
            <rFont val="Arial"/>
            <family val="2"/>
          </rPr>
          <t xml:space="preserve"> </t>
        </r>
      </text>
    </comment>
    <comment ref="AD97" authorId="0" shapeId="0">
      <text>
        <r>
          <rPr>
            <sz val="10"/>
            <rFont val="Arial"/>
            <family val="2"/>
          </rPr>
          <t xml:space="preserve">1067-2008; ; </t>
        </r>
      </text>
    </comment>
    <comment ref="I139" authorId="0" shapeId="0">
      <text>
        <r>
          <rPr>
            <sz val="10"/>
            <rFont val="Arial"/>
            <family val="2"/>
          </rPr>
          <t xml:space="preserve"> </t>
        </r>
      </text>
    </comment>
  </commentList>
</comments>
</file>

<file path=xl/sharedStrings.xml><?xml version="1.0" encoding="utf-8"?>
<sst xmlns="http://schemas.openxmlformats.org/spreadsheetml/2006/main" count="14417" uniqueCount="4886">
  <si>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</si>
  <si>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</si>
  <si>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</si>
  <si>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</si>
  <si>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</si>
  <si>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</si>
  <si>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</si>
  <si>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</si>
  <si>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</si>
  <si>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</si>
  <si>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</si>
  <si>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</si>
  <si>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</si>
  <si>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</si>
  <si>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</si>
  <si>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</si>
  <si>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</si>
  <si>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</si>
  <si>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</si>
  <si>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</si>
  <si>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</si>
  <si>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</si>
  <si>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</si>
  <si>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</si>
  <si>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</si>
  <si>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</si>
  <si>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</si>
  <si>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</si>
  <si>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</si>
  <si>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</si>
  <si>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</si>
  <si>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</si>
  <si>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</si>
  <si>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</si>
  <si>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</si>
  <si>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</si>
  <si>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</si>
  <si>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</si>
  <si>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</si>
  <si>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</si>
  <si>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</si>
  <si>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</si>
  <si>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</si>
  <si>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</si>
  <si>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</si>
  <si>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</si>
  <si>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</si>
  <si>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</si>
  <si>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</si>
  <si>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</si>
  <si>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</si>
  <si>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</si>
  <si>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</si>
  <si>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</si>
  <si>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</si>
  <si>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</si>
  <si>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</si>
  <si>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</si>
  <si>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</si>
  <si>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</si>
  <si>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</si>
  <si>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</si>
  <si>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</si>
  <si>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</si>
  <si>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</si>
  <si>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</si>
  <si>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</si>
  <si>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</si>
  <si>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</si>
  <si>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</si>
  <si>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</si>
  <si>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</si>
  <si>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</si>
  <si>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Valaskova, K; Nagy, M; Zabojnik, S; Lazaroiu, G</t>
  </si>
  <si>
    <t/>
  </si>
  <si>
    <t>Valaskova, Katarina; Nagy, Marek; Zabojnik, Stanislav; Lazaroiu, George</t>
  </si>
  <si>
    <t>Industry 4.0 Wireless Networks and Cyber-Physical Smart Manufacturing Systems as Accelerators of Value-Added Growth in Slovak Exports</t>
  </si>
  <si>
    <t>MATHEMATICS</t>
  </si>
  <si>
    <t>English</t>
  </si>
  <si>
    <t>Article</t>
  </si>
  <si>
    <t>Industry 4; 0; globalization; value-added; global value chain; digitization; innovation; export; automotive industry</t>
  </si>
  <si>
    <t>RESEARCH-AND-DEVELOPMENT; SUSTAINABLE DEVELOPMENT; EMPIRICAL-EVIDENCE; IMPLEMENTATION; MANAGEMENT; COUNTRIES; COMPETITIVENESS; INNOVATIONS; CONTEXT; IMPACT</t>
  </si>
  <si>
    <t>Industry 4.0 integrates smart and connected production systems that are pivotal in predicting and supporting production in real-time, leading to sustainable organizational performance. In manufacturing, it may increase productivity, sustainability, and energy efficiency, while optimizing competitiveness. The main purpose of this paper is to determine the impact of Industry 4.0 on the Slovak economy through a secondary data analysis in the automotive industry, which is the leading sector in the country. The paper aims to provide a comprehensive analysis of the various opportunities that are available in the value-added growth of car exports in Slovakia. It also explores the case study of PSA Group Slovakia, which highlights the importance of the Industry 4.0 concept in boosting the country's export growth. The paper proposes a series of recommendations and steps to improve Slovakia's innovation environment.</t>
  </si>
  <si>
    <t>[Valaskova, Katarina; Nagy, Marek] Univ Zilina, Fac Operat &amp; Econ Transport &amp; Commun, Univ 1, Zilina 01026, Slovakia; [Zabojnik, Stanislav] Univ Econ Bratislava, Fac Commerce, Dolnozemska Cesta 1, Bratislava 85235, Slovakia; [Lazaroiu, George] Spiru Haret Univ, Dept Econ Sci, Bucharest 030045, Romania</t>
  </si>
  <si>
    <t>University of Zilina; University of Economics Bratislava; Spiru Haret University</t>
  </si>
  <si>
    <t>Valaskova, K; Nagy, M (corresponding author), Univ Zilina, Fac Operat &amp; Econ Transport &amp; Commun, Univ 1, Zilina 01026, Slovakia.</t>
  </si>
  <si>
    <t>katarina.valaskova@fpedas.uniza.sk; nagy16@stud.uniza.sk; stanislav.zabojnik@euba.sk; george.lazaroiu@spiruharet.ro</t>
  </si>
  <si>
    <t>Lazaroiu, George/A-2262-2015; Zábojník, Stanislav/HLG-6590-2023; Nagy, Marek/DEM-8067-2022; Valaskova, Katarina/O-9250-2015</t>
  </si>
  <si>
    <t>Lazaroiu, George/0000-0002-3422-6310; Valaskova, Katarina/0000-0003-4223-7519; Nagy, Marek/0000-0003-0740-6268</t>
  </si>
  <si>
    <t>MDPI</t>
  </si>
  <si>
    <t>BASEL</t>
  </si>
  <si>
    <t>ST ALBAN-ANLAGE 66, CH-4052 BASEL, SWITZERLAND</t>
  </si>
  <si>
    <t>2227-7390</t>
  </si>
  <si>
    <t>MATHEMATICS-BASEL</t>
  </si>
  <si>
    <t>Mathematics</t>
  </si>
  <si>
    <t>JUL</t>
  </si>
  <si>
    <t>10.3390/math10142452</t>
  </si>
  <si>
    <t>Science Citation Index Expanded (SCI-EXPANDED)</t>
  </si>
  <si>
    <t>3K1DD</t>
  </si>
  <si>
    <t>gold</t>
  </si>
  <si>
    <t>Y</t>
  </si>
  <si>
    <t>N</t>
  </si>
  <si>
    <t>2025-01-31</t>
  </si>
  <si>
    <t>WOS:000833823700001</t>
  </si>
  <si>
    <t>Code</t>
  </si>
  <si>
    <t>University</t>
  </si>
  <si>
    <t>Ekonomická univerzita v Bratislave</t>
  </si>
  <si>
    <t>Katolícka univerzita v Ružomberku</t>
  </si>
  <si>
    <t>Fokkens, WJ; Lund, VJ; Hopkins, C; Hellings, PW; Kern, R; Reitsma, S; Toppila-Salmi, S; Bernal-Sprekelsen, M; Mullol, J; Alobid, I; Anselmo-Lima, WT; Bachert, C; Baroody, F; von Buchwald, C; Cervin, A; Cohen, N; Constantinidis, J; De Gabory, L; Desrosiers, M; Diamant, Z; Douglas, RG; Gevaert, PH; Hafner, A; Harvey, RJ; Joos, GF; Kalogjera, L; Knill, A; Kocks, JH; Landis, BN; Limpens, J; Lebeer, S; Lourenco, O; Matricardi, PM; Meco, C; O'Mahony, L; Philpott, CM; Ryan, D; Schlosser, R; Senior, B; Smith, TL; Teeling, T; Tomazic, PV; Wang, DY; Wang, DH; Zhang, L; Agius, AM; Ahlström-Emanuelsson, C; Alabri, R; Albu, S; Alhabash, S; Aleksic, A; Aloulah, M; Al-Qudah, M; Alsaleh, S; Baban, MA; Baudoin, T; Balvers, T; Battaglia, P; Bedoya, JD; Beule, A; Bofares, KM; Braverman, I; Brozek-Madry, E; Byaruhanga, R; Callejas, C; Carrie, S; Caulley, L; Chussi, D; de Corso, E; Coste, A; El Hadi, U; Elfarouk, A; Eloy, PH; Farrokhi, S; Felisati, G; Ferrari, MD; Fishchuk, R; Grayson, JW; Goncalves, PM; Grdinic, B; Grgic, V; Hamizan, AW; Heinichen, JV; Husain, S; Ping, TI; Ivaska, J; Jakimovska, F; Jovancevic, L; Kakande, E; Kamel, R; Karpischenko, S; Kariyawasam, HH; Kawauchi, H; Kjeldsen, A; Klimek, L; Krzeski, A; Barsova, GK; Kim, SW; Lal, D; Letort, JJ; Lopatin, A; Mahdjoubi, A; Mesbahi, A; Netkovski, J; Tshipukane, DN; Obando-Valverde, A; Okano, M; Onerci, M; Ong, YK; Orlandi, R; Otori, N; Ouennoughy, K; Ozkan, M; Peric, A; Plzak, J; Prokopakis, E; Prepageran, N; Psaltis, A; Pugin, B; Raftopulos, M; Rombaux, P; Riechelmann, H; Sahtout, S; Sarafoleanu, CC; Searyoh, K; Rhee, CS; Shi, J; Shkoukani, M; Shukuryan, AK; Sicak, M; Smyth, D; Snidvongs, K; Kosak, TS; Stjärne, P; Sutikno, B; Steinsvåg, S; Tantilipikorn, P; Thanaviratananich, S; Tran, T; Urbancic, J; Valiulis, A; de Aparicio, CV; Vicheva, D; Virkkula, PM; Vicente, G; Voegels, R; Wagenmann, M; Wardani, RS; Welge-Lussen, A; Witterick, I; Wright, E; Zabolotniy, D; Zsolt, B; Zwetsloot, CP</t>
  </si>
  <si>
    <t>Fokkens, Wytske J.; Lund, Valerie J.; Hopkins, Claire; Hellings, Peter W.; Kern, Robert; Reitsma, Sietze; Toppila-Salmi, Sanna; Bernal-Sprekelsen, Manuel; Mullol, Joaquim; Alobid, Isam; Anselmo-Lima, Wilma Terezinha; Bachert, Claus; Baroody, Fuad; von Buchwald, Christian; Cervin, Anders; Cohen, Noam; Constantinidis, Jannis; De Gabory, Ludovic; Desrosiers, Martin; Diamant, Zuzana; Douglas, Richard G.; Gevaert, Philippe H.; Hafner, Anita; Harvey, Richard J.; Joos, Guy F.; Kalogjera, Livije; Knill, Andrew; Kocks, Janwillem H.; Landis, Basile N.; Limpens, Jacqueline; Lebeer, Sarah; Lourenco, Olga; Matricardi, Paolo M.; Meco, Cem; O'Mahony, Liam; Philpott, Carl M.; Ryan, Dermot; Schlosser, Rodney; Senior, Brent; Smith, Timothy L.; Teeling, Thijs; Tomazic, Peter Valentin; Wang, De Yun; Wang, Dehui; Zhang, Luo; Agius, Adrian M.; Ahlstrom-Emanuelsson, Cecilia; Alabri, Rashid; Albu, Silviu; Alhabash, Saied; Aleksic, Aleksandra; Aloulah, Mohammad; Al-Qudah, Mohannad; Alsaleh, Saad; Baban, Muaid Aziz; Baudoin, Tomislav; Balvers, Tijmen; Battaglia, Paolo; Bedoya, Juan David; Beule, Achim; Bofares, Khaled M.; Braverman, Itzhak; Brozek-Madry, Eliza; Byaruhanga, Richard; Callejas, Claudio; Carrie, Sean; Caulley, Lisa; Chussi, Desderius; de Corso, Eugenio; Coste, Andre; El Hadi, Usama; Elfarouk, Ahmed; Eloy, Philippe H.; Farrokhi, Shokrollah; Felisati, Giovanni; Ferrari, Michel D.; Fishchuk, Roman; Grayson, Jessica W.; Goncalves, Paulo M.; Grdinic, Boris; Grgic, Velimir; Hamizan, Aneeza W.; Heinichen, Julio V.; Husain, Salina; Ping, Tang Ing; Ivaska, Justinas; Jakimovska, Frodita; Jovancevic, Ljiljana; Kakande, Emily; Kamel, Reda; Karpischenko, Sergei; Kariyawasam, Harsha H.; Kawauchi, Hideyuki; Kjeldsen, Anette; Klimek, Ludger; Krzeski, Antoni; Barsova, Gabriela Kopacheva; Kim, Sung Wam; Lal, Devyani; Letort, Jose J.; Lopatin, Andrey; Mahdjoubi, Abdelhak; Mesbahi, Alireza; Netkovski, Jane; Tshipukane, Dieudonne Nyenbue; Obando-Valverde, Andres; Okano, Mitsuhiro; Onerci, Metin; Ong, Yew Kwang; Orlandi, Richard; Otori, Nobuyoshi; Ouennoughy, Kheir; Ozkan, Muge; Peric, Aleksandar; Plzak, Jan; Prokopakis, Emmanuel; Prepageran, Nerayanan; Psaltis, Alkis; Pugin, Benoit; Raftopulos, Marco; Rombaux, Philippe; Riechelmann, Herbert; Sahtout, Semia; Sarafoleanu, Caius-Codrut; Searyoh, Kafui; Rhee, Chae-Seo; Shi, Jianbo; Shkoukani, Mahdi; Shukuryan, Arthur K.; Sicak, Marian; Smyth, David; Snidvongs, Kornkiat; Kosak, Tanja Soklic; Stjarne, Par; Sutikno, Budi; Steinsvag, Sverre; Tantilipikorn, Pongsakorn; Thanaviratananich, Sanguansak; Thuy Tran; Urbancic, Jure; Valiulis, Arunas; de Aparicio, Carolina Vasquez; Vicheva, Dilyana; Virkkula, Paula M.; Vicente, Gil; Voegels, Richard; Wagenmann, Martin; Wardani, Retno S.; Welge-Lussen, Antje; Witterick, Ian; Wright, Erin; Zabolotniy, Dmytro; Zsolt, Bella; Zwetsloot, Casper P.</t>
  </si>
  <si>
    <t>European Position Paper on Rhinosinusitis and Nasal Polyps 2020</t>
  </si>
  <si>
    <t>RHINOLOGY</t>
  </si>
  <si>
    <t>Paranasal Sinus Diseases; Nasal Polyps; Therapeutics; Diagnosis; Asthma; Prevention and Control</t>
  </si>
  <si>
    <t>ENDOSCOPIC-SINUS-SURGERY; QUALITY-OF-LIFE; PRIMARY CILIARY DYSKINESIA; CHURG-STRAUSS-SYNDROME; ALLERGIC FUNGAL RHINOSINUSITIS; UPPER RESPIRATORY-TRACT; RANDOMIZED CONTROLLED-TRIAL; PLACEBO-CONTROLLED TRIAL; ACUTE MAXILLARY SINUSITIS; TERM-FOLLOW-UP</t>
  </si>
  <si>
    <t>The European Position Paper on Rhinosinusitis and Nasal Polyps 2020 is the update of similar evidence based position papers published in 2005 and 2007 and 2012. The core objective of the EPOS2020 guideline is to provide revised, up-to-date and clear evidence-based recommendations and integrated care pathways in ARS and CRS. EPOS2020 provides an update on the literature published and studies undertaken in the eight years since the EPOS2012 position paper was published and addresses areas not extensively covered in EPOS2012 such as paediatric CRS and sinus surgery. EPOS2020 also involves new stakeholders, including pharmacists and patients, and addresses new target users who have become more involved in the management and treatment of rhinosinusitis since the publication of the last EPOS document, including pharmacists, nurses, specialised care givers and indeed patients themselves, who employ increasing self-management of their condition using over the counter treatments. The document provides suggestions for future research in this area and offers updated guidance for definitions and outcome measurements in research in different settings. EPOS2020 contains chapters on definitions and classification where we have defined a large number of terms and indicated preferred terms. A new classification of CRS into primary and secondary CRS and further division into localized and diffuse disease, based on anatomic distribution is proposed. There are extensive chapters on epidemiology and predisposing factors, inflammatory mechanisms, (differential) diagnosis of facial pain, allergic rhinitis, genetics, cystic fibrosis, aspirin exacerbated respiratory disease, immunodeficiencies, allergic fungal rhinosinusitis and the relationship between upper and lower airways. The chapters on paediatric acute and chronic rhinosinusitis are totally rewritten. All available evidence for the management of acute rhinosinusitis and chronic rhinosinusitis with or without nasal polyps in adults and children is systematically reviewed and integrated care pathways based on the evidence are proposed. Despite considerable increases in the amount of quality publications in recent years, a large number of practical clinical questions remain. It was agreed that the best way to address these was to conduct a Delphi exercise. The results have been integrated into the respective sections. Last but not least, advice for patients and pharmacists and a new list of research needs are included.</t>
  </si>
  <si>
    <t>[Fokkens, Wytske J.; Hellings, Peter W.; Reitsma, Sietze; Raftopulos, Marco] Univ Amsterdam, Dept Otorhinolaryngol, Locat AMC, Med Ctr, Amsterdam, Netherlands; [Lund, Valerie J.] UCLH, Nose &amp; Ear Hosp, Royal Natl Throat, London, England; [Hopkins, Claire] Guys &amp; St Thomas Hosp, Ear Nose &amp; Throat Dept, London, England; [Hellings, Peter W.] Katholieke Univ Leuven, Dept Otorhinolaryngol Head &amp; Neck Surg, Univ Hosp Leuven, Leuven, Belgium; [Kern, Robert] Northwestern Univ, Feinberg Sch Med, Dept Otorhinolaryngol Head &amp; Neck Surg, Chicago, IL 60611 USA; [Toppila-Salmi, Sanna] Helsinki Univ Hosp, Skin &amp; Allergy Hosp, Helsinki, Finland; [Toppila-Salmi, Sanna] Univ Helsinki, Helsinki, Finland; [Bernal-Sprekelsen, Manuel] Univ Valencia, Dept Hosp Quironsalud, Valencia, Spain; [Mullol, Joaquim] Univ Barcelona, CIBERES, Hosp Clin, Rhinol Unit,ENT Dept,IDIBAPS, Barcelona, Catalonia, Spain; [Mullol, Joaquim] Univ Barcelona, CIBERES, Hosp Clin, Smell Clin,ENT Dept,IDIBAPS, Barcelona, Catalonia, Spain; [Alobid, Isam] Univ Barcelona, August Pi &amp; Sunyer Biomed Res Inst, Hosp Clin Barcelona, Rhinol &amp; Skull Base Unit,ENT Dept, Barcelona, Spain; [Anselmo-Lima, Wilma Terezinha] Univ Sao Paulo, Dept Ophthalmol Otorhinolaryngol Head &amp; Neck Surg, Div Otorhinolaryngol, Ribeirao Preto Med School, Sao Paulo, Brazil; [Hellings, Peter W.; Bachert, Claus] Univ Hosp Ghent, Upper Airways Res Lab, Ghent, Belgium; [Hellings, Peter W.; Bachert, Claus] Univ Hosp Ghent, ENT Dept, Ghent, Belgium; [Bachert, Claus] Univ Stockholm, Karolinska Inst, Div ENT Dis, CLINTEC, Stockholm, Sweden; [Baroody, Fuad] Univ Chicago Med, Dept Otorhinolaryngol Head &amp; Neck Surg, Chicago, IL USA; [Baroody, Fuad] Comer Childrens Hosp, Chicago, IL USA; [von Buchwald, Christian] Univ Copenhagen, Dept Otorhinolaryngol Head &amp; Neck Surg &amp; Audiol, Rigshosp, Copenhagen, Denmark; [Cervin, Anders] Univ Queensland, Dept Otorhinolaryngol Head &amp; Neck Surg, Royal Brisbane &amp; Womens Hosp, Fac Med, Brisbane, Qld, Australia; [Cohen, Noam] Univ Penn, Perelman Sch Med, Dept Otorhinolaryngol Head &amp; Neck Surg, Philadelphia, PA 19104 USA; [Constantinidis, Jannis] Aristotle Univ Thessaloniki, AHEPA Hosp, Dept ORL Head &amp; Neck Surg 1, Thessaloniki, Greece; [De Gabory, Ludovic] CHU Bordeaux, Rhinol &amp; Plast Surg Unit, Otorhinolaryngol Head &amp; Neck Surg &amp; Pediat ENT De, Hop Pellegrin,Ctr FX Michelet, Bordeaux, France; [Desrosiers, Martin] Univ Montreal, Dept ORL HNS, Montreal, PQ, Canada; [Diamant, Zuzana] Skane Univ, Dept Resp Med &amp; Allergol, Lund, Sweden; [Diamant, Zuzana] QPS Netherlands, Resp &amp; Allergy, Groningen, Netherlands; [Diamant, Zuzana] Charles Univ Prague, Dept Resp Dis, Prague, Czech Republic; [Diamant, Zuzana; Douglas, Richard G.] Univ Auckland, Dept Surg, Auckland, New Zealand; [Gevaert, Philippe H.] Univ Ghent, Dept Otorhinolaryngol, Ghent, Belgium; [Hafner, Anita] Univ Zagreb, Fac Pharm &amp; Biochem, Zagreb, Croatia; [Harvey, Richard J.] UNSW, Rhinol &amp; Skull Base Dept, Appl Med Res Ctr, Sydney, NSW, Australia; [Harvey, Richard J.] Macquarie Univ, Sydney, NSW, Australia; [Joos, Guy F.] Ghent Univ Hosp, Dept Resp Med, Ghent, Belgium; [Kalogjera, Livije; Grgic, Velimir] Univ Hosp Ctr Sestre milosrdnice, ENT Dept, Zagreb Sch Med, Zagreb, Croatia; [Knill, Andrew] Opuscomms, London, England; [Kocks, Janwillem H.] Observat Pragmat Res Inst, Dept Inhalat Med, Singapore, Singapore; [Landis, Basile N.] Univ Hosp Geneva, Dept Otorhinolaryngol, RhinologyOlfactol Unit, Geneva, Switzerland; [Limpens, Jacqueline] Univ Amsterdam, Med Ctr, Med Lib, Locat AMC, Amsterdam, Netherlands; [Lebeer, Sarah] Univ Antwerp, Dept Biosci Engn, Antwerp, Belgium; [Lourenco, Olga] Univ Beira Interior, Fac Hlth Sci, FCS UBI, Covilha, Portugal; [Matricardi, Paolo M.] Charite Univ Med Berlin, Dept Pediat Pneumol &amp; Immunol, Berlin, Germany; [Meco, Cem] Ankara Univ, Dept Otorhinolaryngol Head &amp; Neck Surg, Ankara, Turkey; [Meco, Cem] Salzburg Paracelsus Med Univ, Dept Otorhinolaryngol Head &amp; Neck Surg, Salzburg, Austria; [O'Mahony, Liam] Natl Univ Ireland, Dept Med &amp; Microbiol, APC Microbiome Ireland, Cork, Ireland; [Philpott, Carl M.] Univ East Anglia, Norwich Med Sch, Dept Med, Norwich, Norfolk, England; [Philpott, Carl M.] James Paget Univ Hosp, ENT Dept, Great Yarmouth, England; [Ryan, Dermot] Univ Edinburgh, Usher Inst Populat Hlth Sci &amp; Informat, Allergy &amp; Resp Res Grp, Edinburgh, Midlothian, Scotland; [Ryan, Dermot] Optimum Patient Care, Oakington, Cambs, England; [Schlosser, Rodney] Med Univ South Carolina, Dept Otorhinolaryngol Head &amp; Neck Surg, Charleston, SC 29425 USA; [Senior, Brent] Univ North Carolina, Sch Med, UNC Otorhinolaryngol Head &amp; Neck Surg, Div Rhinol Allergy &amp; Endoscop Skull Base Surg, Chapel Hill, NC 27515 USA; [Senior, Brent] Univ North Carolina, Sch Med, Dept Neurosurg, Chapel Hill, NC 27515 USA; [Smith, Timothy L.] Oregon Hlth &amp; Sci Univ, Dept Otolaryngol Head &amp; Neck Surg, Div Rhinol &amp; SinusSkull Base Surg, Portland, OR 97201 USA; [Teeling, Thijs] WTC Den Haag, Task Force Healthcare, The Hague, Netherlands; [Tomazic, Peter Valentin] Med Univ Graz, Dept Otorhinolaryngol Head &amp; Neck Surg, Graz, Austria; [Wang, De Yun] Natl Univ Singapore, Yong Loo Lin Sch Med, Dept Otorhinolaryngol, Singapore, Singapore; [Wang, Dehui] Fudan Univ, Rhinol Div, ENT Dept, Eye &amp; ENT Hosp, Shanghai, Peoples R China; [Zhang, Luo] Beijing TongRen Hosp, Dept Otorhinolaryngol Head &amp; Neck Surg, Beijing, Peoples R China; [Agius, Adrian M.] Univ Malta, Dept Med &amp; Surg, Msida, Malta; [Ahlstrom-Emanuelsson, Cecilia] Lund Univ, ENT Dept, Lund, Sweden; [Alabri, Rashid] Sultan Qaboos Univ, Coll Med &amp; Hlth &amp; Sci, Dept Surg, ENT Div, Muscat, Oman; [Albu, Silviu] Iuliu Hatieganu Univ Med &amp; Pharm, Dept Otorhinolaryngol, Cluj Napoca, Romania; [Alhabash, Saied] Medcare UAE, Dept ENT, Dubai, U Arab Emirates; [Aleksic, Aleksandra] Univ Banja Luka, Univ Clin Ctr, ENT Dept, Banja Luka, Bosnia &amp; Herceg; [Aloulah, Mohammad] King Saud Univ, ENT Dept, Riyadh, Saudi Arabia; [Al-Qudah, Mohannad] Jordan Univ Sci Technol, Dept Otorhinolaryngol, Irbid, Jordan; [Alsaleh, Saad] King Saud Univ, Dept Otorhinolaryngol Head &amp; Neck Surg, Coll Med, Riyadh, Saudi Arabia; [Alsaleh, Saad] Univ Sulaimani, Dept Otorhinolaryngol Head &amp; Neck Surg, Sulaimayniha, Iraq; [Baban, Muaid Aziz] Univ Sulaimani, Dept Otorhinolaryngol Head &amp; Neck Surg, Sulaimayniha, Iraq; [Baudoin, Tomislav] Univ Zagreb, Sch Med, Sisters Mercy Univ Med Ctr, Dept ORLHNS, Zagreb, Croatia; [Balvers, Tijmen; Ferrari, Michel D.] Leiden Univ Med Ctr LUMC, Dept Neurol, Leiden, Netherlands; [Battaglia, Paolo] Univ Insubria, Div Otorhinolaryngol, Dept Biotechnol &amp; Life Sci, Varese, Italy; [Bedoya, Juan David] Univ Antioquia, Dept Otorhinolaryngol, Medellin, Colombia; [Beule, Achim] Univ Clin Munster, Dept Otorhinolaryngol, Munster, Germany; [Bofares, Khaled M.] Omar Moukhtar Univ, Dept Otorhinolaryngol, Albyeda, Libya; [Braverman, Itzhak] Hillel Yaffe Med Ctr, Dept Otorhinolaryngol Head &amp; Neck Surg, Hadera, Israel; [Brozek-Madry, Eliza] Med Univ Warsaw, Dept Otorhinolaryngol, Warsaw, Poland; [Byaruhanga, Richard] Makerere Univ, Dept ENT, Kampala, Uganda; [Callejas, Claudio] Pontificia Catholic Univ, Dept Otorhinolaryngol, Santiago, Chile; [Carrie, Sean] Newcastle Univ, Dept Otorhinolaryngol Head &amp; Neck Surg, Newcastle, NSW, Australia; [Caulley, Lisa] Univ Ottawa, Dept Otorhinolaryngol Head &amp; Neck Surg, Toronto, ON, Canada; [Chussi, Desderius] Kilimanjaro Christian Med Univ Coll, Dept Otorhinolaryngol, Moshi, Tanzania; [de Corso, Eugenio] Univ Cattolica Sacro Cuore, Dept Otorhinolaryngol, Fdn Policlin Univ Agostino Gemelli IRCC, Rome, Italy; [Coste, Andre] Univ Paris Est Creteil UPEC, ORL &amp; Chirurg Cervico Faciale, Creteil, France; [El Hadi, Usama] Amer Univ Beirut, Dept Otorhinolaryngol, Beirut, Lebanon; [Elfarouk, Ahmed] Cairo Univ, Dept Otorhinolaryngol, Cairo, Egypt; [Eloy, Philippe H.] CHU UCL Namur, Dept ENT, Yvoir, Belgium; [Farrokhi, Shokrollah] Bushehr Univ Med Sci, Dept Immunol &amp; Allergy, Persian Gulf Trop Med Res Ctr, Bushehr, Iran; [Farrokhi, Shokrollah] Bushehr Univ Med Sci, Persian Gulf Biomed Res Inst, Bushehr, Iran; [Felisati, Giovanni] Univ Milan, Dept Head &amp; Neck, Milan, Italy; [Fishchuk, Roman] Frankivsk City Council, Dept ENT Organs Microsurg, Cent City Clin Hosp Lvano, Ivano Frankivsk, Ukraine; [Grayson, Jessica W.] Univ Alabama Birmingham, Dept Otorhinolaryngol Head &amp; Neck Surg, Birmingham, AL USA; [Goncalves, Paulo M.] Ctr Hosp Entre Douro &amp; Vouga, ENT Dept, Santa Maria Feira, Portugal; [Grdinic, Boris] Gen Hosp Pula, ENT Dept, Pula, Croatia; [Hamizan, Aneeza W.] Univ Kebangsaan, Dept Otorhinolaryngol, Kuala Lumpur, Malaysia; [Heinichen, Julio V.] Univ Nacl Asuncion, Fac Ciencias Med, Dept ENT, Hosp Clin, Asuncion, Paraguay; [Husain, Salina] Natl Univ Malaysia, Dept Otorhinolaryngol Head &amp; Neck Surg, Kuala Lumpur, Malaysia; [Ping, Tang Ing] Univ Malaysia Sarawak, Dept ORLHNS, Kuching, Malaysia; [Ivaska, Justinas] Vilnius Univ, Clin Ear Nose Throat &amp; Eye Dis, Vilnius, Lithuania; [Jakimovska, Frodita] St Cyril &amp; Methodius Univ Skopje, Fac Med, ENT Dept, Skopje, North Macedonia; [Jovancevic, Ljiljana] Univ Novi Sad, Fac Med, Clin Ctr Vojvodina, Dept Otorhinolaryngol Head &amp; Neck Surg, Novi Sad, Serbia; [Kakande, Emily] Mulago Natl Referral Hosp Kampala, Dept ENT Surg, Kampala, Uganda; [Kamel, Reda] Cairo Univ, Dept Otorhinolaryngol Head &amp; Neck Surg, Cairo, Egypt; [Karpischenko, Sergei] First Pavlov State Med Univ, ENT Dept, St Petersburg, Russia; [Karpischenko, Sergei] First Pavlov State Med Univ, St Petersburg Res Inst Ear Throat Nose &amp; Speech, St Petersburg, Russia; [Karpischenko, Sergei] First Pavlov State Med Univ, St Petersburg, Russia; [Kariyawasam, Harsha H.] Royal Natl ENT Hosp, Dept Allergy &amp; Clin Immunol, London, England; [Kawauchi, Hideyuki] Shimane Univ, Dept Otorhinolaryngol, Matsue, Shimane, Japan; [Kjeldsen, Anette] Univ Southern Denmark, Dept Otorhinolaryngol Head &amp; Neck Surg, Odense, Denmark; [Klimek, Ludger] Ctr Rhinol &amp; Allergol, Wiesbaden, Hesse, Germany; [Krzeski, Antoni] Warsaw Med Univ, Dept Otorhinolaryngol, Warsaw, Poland; [Barsova, Gabriela Kopacheva] Univ Med st Ciril &amp; Methodius, Dept Otorhinolaryngol, Skopje, North Macedonia; [Kim, Sung Wam] Kyung Hee Univ, Dept Otorhinolaryngol Head &amp; Neck Surg, Seoul, South Korea; [Lal, Devyani] Mayo Clin Arizona, Dept Otorhinolaryngol Head &amp; Neck Surg, Phoenix, AZ USA; [Letort, Jose J.] Pontif Catholic Univ Ecuador, Dept Otorhinolaryngol, Quito, Ecuador; [Lopatin, Andrey] Russian Rhinol Soc, Dept Otorhinolaryngol, Moscow, Russia; [Lopatin, Andrey] Russian Rhinol Soc, Moscow, Russia; [Mahdjoubi, Abdelhak] Clin Mahabi, Setif, Algeria; [Mesbahi, Alireza] Ordibehesht Hosp, Khodadoust Hosp, Dept Facial Surg, Shiraz, Iran; [Netkovski, Jane] St Cyril &amp; Methodius, Dept Otorhinolaryngol Head &amp; Neck Surg, Skopje, North Macedonia; [Tshipukane, Dieudonne Nyenbue] Univ Kinshasa, Dept Otorhinolaryngol, Kinshasa, DEM REP CONGO; [Obando-Valverde, Andres] Univ Costa Rica, Hosp Mexico, Dept Otorhinolaryngol &amp; Surg, San Jose, Costa Rica; [Okano, Mitsuhiro] Int Univ Hlth &amp; Welf, Dept Otorhinolaryngol, Narita, Japan; [Onerci, Metin] Hacettepe, Dept Otorhinolaryngol, Ankara, Turkey; [Ong, Yew Kwang] Natl Univ Singapore, Natl Univ Hosp, Dept Otorhinolaryngol Head &amp; Neck Surg, Singapore, Singapore; [Orlandi, Richard] Univ Utah, Dept Otorhinolaryngol, Salt Lake City, UT USA; [Otori, Nobuyoshi] Jikei Univ, Dept Otorhinolaryngol, Sch Med, Tokyo, Japan; [Ouennoughy, Kheir] Saad Dahleb Blida 1, Dept Otorhinolaryngol Head &amp; Neck Surg, Blida, Algeria; [Ozkan, Muge] Univ Hlth Sci, Ankara City Hosp, Dept Otorhinolaryngol, Ankara, Turkey; [Peric, Aleksandar] Univ Def, Mil Med Acad, Dept Otorhinolaryngol, Fac Med, Belgrade, Serbia; [Plzak, Jan] Charles Univ Prague, Fac Med 1, Dept Otorhinolaryngol Head &amp; Neck Surg, Prague, Czech Republic; [Prokopakis, Emmanuel] Univ Crete, Dept Otorhinolaryngol, Sch Med, Iraklion, Greece; [Prepageran, Nerayanan] Univ Malaya, Dept ENT, Kuala Lumpur, Malaysia; [Psaltis, Alkis] Univ Adelaide, Dept Otorhinolaryngol Head &amp; Neck Surg, Adelaide, SA, Australia; [Pugin, Benoit] Swiss Fed Inst Technol, Dept Hlth Sci &amp; Technol, Zurich, Switzerland; [Raftopulos, Marco] Royal Australian Coll Surg, Melbourne, Vic, Australia; [Rombaux, Philippe] Univ Louvain, Dept Otorhinolaryngol, Brussels, Belgium; [Riechelmann, Herbert] Univ Hosp, Dept Otorhinolaryngol Head &amp; Neck Surg, Baden, Switzerland; [Sahtout, Semia] Tunis El Manar Univ, Fac Med Tunis, Tunis, Tunisia; [Sarafoleanu, Caius-Codrut] Carol Davila Univ Med &amp; Pharm, Hosp Santa Maria, ENT&amp;H NS Dept, Bucharest, Romania; [Searyoh, Kafui] Univ Ghana, Sch Med &amp; Dent, Korle Bu Teaching Hosp, Surg Ear Nose &amp; Throat Unit, Accra, Ghana; [Rhee, Chae-Seo] Seoul Natl Univ, Dept Otorhinolaryngol Head &amp; Neck Surg, Seoul, South Korea; [Shi, Jianbo] Sun Yat Sen Univ, Affiliated Hosp 1, Dept Rhinol, Guangzhou, Guangdong, Peoples R China; [Shkoukani, Mahdi] Cleveland Clin Abu Dhabi, Dept Otorhinolaryngol Head &amp; Neck Surg, Abu Dhabi, U Arab Emirates; [Shukuryan, Arthur K.] Yerevan State Med Univ, Dept Otorhinolaryngol, Yerevan, Armenia; [Sicak, Marian] Slovak Hlth Univ Bratislava, Cent Mil Hosp, Dept Otorhinolaryngol Head &amp; Neck Surg, Ruzomberok, Slovakia; [Sicak, Marian] Catholic Univ, Ruzomberok, Slovakia; [Smyth, David] Royal Coll Surg Ireland, Dept Otorhinolaryngol Head &amp; Neck Surg, Waterford, Ireland; [Smyth, David] Univ Coll Cork, Waterford, Ireland; [Snidvongs, Kornkiat] Chulalongkorn Univ, Dept Otorhinolaryngol, Bangkok, Thailand; [Kosak, Tanja Soklic] Univ Ljubljana, Univ Med Ctr Ljubljana, Dept Otorhinolaryngol &amp; Cervicofacial Surg, Fac Med, Ljubljana, Slovenia; [Stjarne, Par] Karolinska Univ Hosp, Dept Otorhinolaryngol, Stockholm, Sweden; [Sutikno, Budi] Univ Airlangga, Dept Otorhinolaryngol Head &amp; Neck Surg, Surabaya, Indonesia; [Steinsvag, Sverre] Univ Bergen, Dept ORL, Bergen, Norway; [Tantilipikorn, Pongsakorn] Mahidol Univ, Dept Otorhinolaryngol, Fac Med, Siriraj Hosp, Bangkok, Thailand; [Thanaviratananich, Sanguansak] Univ Khonkaen, Dept Otorhinolaryngol, Khon Kaen, Thailand; [Thuy Tran] Ho Chi Minh City Vietnam Natl Univ, Fac Med, Hosp Ho Chi Minh City, Dept ENT, Ho Chi Minh City, Vietnam; [Urbancic, Jure] Univ Ljubljana, Fac Med, UMC Ljubljana, Dept Otorhinolaryngol &amp; Cervicofacial Surg, Ljubljana, Slovenia; [Valiulis, Arunas] Vilnius Univ, Fac Med, Inst Clin Med, Dept Childrens Dis, Vilnius, Lithuania; [de Aparicio, Carolina Vasquez] Natl Univ El Salvador, Natl Hosp Benjamin Bloom, Dept Paediat Surg, San Salvador, El Salvador; [Vicheva, Dilyana] Med Univ Plovdiv, Dept Otorhinolaryngol, Plovdiv, Bulgaria; [Virkkula, Paula M.] Helsinki Univ Hosp, Dept Otorhinolaryngol Head &amp; Neck Surg, Helsinki, Finland; [Vicente, Gil] St Lukes Med Ctr, Dept Otolaryngol, Quezon City, Philippines; [Voegels, Richard] Univ Sao Paulo, Dept Otorhinolaryngol, Sau Paulo, Brazil; [Wagenmann, Martin] Dusseldorf Univ Hosp, Dept Otorhinolaryngol, Dusseldorf, Germany; [Wardani, Retno S.] Univ Indonesia, Dr Cipto Mangunkusumo Hosp, Dept Otorhinolaryngol Head &amp; Neck Surg, Jakarta, Indonesia; [Welge-Lussen, Antje] Univ Basel, Univ Basel Hosp, Dept Otorhinolaryngol, Basel, Switzerland; [Witterick, Ian] Univ Ottawa, Dept Otorhinolaryngol Head &amp; Neck Surg, Toronto, ON, Canada; [Wright, Erin] Univ Alberta, Dept Surg, Edmonton, AB, Canada; [Zabolotniy, Dmytro] Natl Acad Med Sci Ukraine, OS Kolomiychenko Inst Othorhnilarungol, State Inst, Kiev, Ukraine; [Zsolt, Bella] Univ Szeged, Dept Otorhinolaryngol Head &amp; Neck Surg, Szeged, Hungary; [Zwetsloot, Casper P.] Dijklander Ziekenhuis, Dept Neurol, Purmerend, Netherlands</t>
  </si>
  <si>
    <t>University of Amsterdam; University College London Hospitals NHS Foundation Trust; Royal National Throat, Nose &amp; Ear Hospital; University of London; University College London; Guy's &amp; St Thomas' NHS Foundation Trust; KU Leuven; University Hospital Leuven; Northwestern University; Feinberg School of Medicine; University of Helsinki; Helsinki University Central Hospital; University of Helsinki; University of Valencia; quironsalud Group; CIBER - Centro de Investigacion Biomedica en Red; CIBERES; University of Barcelona; Hospital Clinic de Barcelona; IDIBAPS; CIBER - Centro de Investigacion Biomedica en Red; CIBERES; University of Barcelona; Hospital Clinic de Barcelona; IDIBAPS; University of Barcelona; Hospital Clinic de Barcelona; IDIBAPS; Universidade de Sao Paulo; Ghent University; Ghent University Hospital; Ghent University; Ghent University Hospital; Stockholm University; Karolinska Institutet; University of Copenhagen; Rigshospitalet; Royal Brisbane &amp; Women's Hospital; University of Queensland; University of Pennsylvania; Aristotle University of Thessaloniki; Ahepa University Hospital; CHU Bordeaux; Universite de Bordeaux; Universite de Montreal; Charles University Prague; University of Auckland; Ghent University; University of Zagreb; University of New South Wales Sydney; Macquarie University; Ghent University; Ghent University Hospital; University of Zagreb; University of Geneva; University of Amsterdam; University of Antwerp; Universidade da Beira Interior; Berlin Institute of Health; Free University of Berlin; Humboldt University of Berlin; Charite Universitatsmedizin Berlin; Ankara University; Paracelsus Private Medical University; University College Cork; University of East Anglia; University of Edinburgh; Medical University of South Carolina; University of North Carolina School of Medicine; University of North Carolina; University of North Carolina Chapel Hill; University of North Carolina; University of North Carolina Chapel Hill; University of North Carolina School of Medicine; Oregon Health &amp; Science University; Medical University of Graz; National University of Singapore; Fudan University; University of Malta; Lund University; Sultan Qaboos University; Iuliu Hatieganu University of Medicine &amp; Pharmacy; University of Banja Luka (UNIBL); King Saud University; Jordan University of Science &amp; Technology; King Saud University; University of Sulimanyah; University of Sulimanyah; University of Zagreb; Leiden University; Leiden University Medical Center (LUMC); University of Insubria; Universidad de Antioquia; University of Munster; Medical University of Warsaw; Makerere University; University of Newcastle; University of Ottawa; Catholic University of the Sacred Heart; IRCCS Policlinico Gemelli; Universite Paris-Est-Creteil-Val-de-Marne (UPEC); American University of Beirut; Egyptian Knowledge Bank (EKB); Cairo University; University of Milan; University of Alabama System; University of Alabama Birmingham; Universiti Kebangsaan Malaysia; Universidad Nacional de Asuncion; Universiti Kebangsaan Malaysia; University of Malaysia Sarawak; Vilnius University; Saints Cyril &amp; Methodius University of Skopje; University of Novi Sad; Mulago National Referral Hospital; Egyptian Knowledge Bank (EKB); Cairo University; Pavlov First Saint Petersburg State Medical University; Pavlov First Saint Petersburg State Medical University; Saint Petersburg Research Institute of Ear, Throat, Nose &amp; Speech; Pavlov First Saint Petersburg State Medical University; Shimane University; University of Southern Denmark; Medical University of Warsaw; Kyung Hee University; Mayo Clinic; Mayo Clinic Phoenix; Pontificia Universidad Catolica del Ecuador; Shiraz University of Medical Science; Universite de Kinshasa; Universidad Costa Rica; International University of Health &amp; Welfare; Hacettepe University; National University of Singapore; Utah System of Higher Education; University of Utah; Jikei University; University of Health Sciences Turkey; City Hospital Ankara; University of Belgrade; Charles University Prague; University of Crete; Universiti Malaya; University of Adelaide; Swiss Federal Institutes of Technology Domain; ETH Zurich; Universite Catholique Louvain; Universite de Tunis-El-Manar; Faculte de Medecine de Tunis (FMT); Carol Davila University of Medicine &amp; Pharmacy; University of Ghana; Seoul National University (SNU); Sun Yat Sen University; Cleveland Clinic Foundation; Yerevan State Medical University; Catholic University Ruzomberok; Royal College of Surgeons - Ireland; University College Cork; Chulalongkorn University; University of Ljubljana; University Medical Centre Ljubljana; Karolinska Institutet; Karolinska University Hospital; Airlangga University; University of Bergen; Mahidol University; Vietnam National University Ho Chi Minh City (VNUHCM) System; University Medical Centre Ljubljana; University of Ljubljana; Vilnius University; Medical University Plovdiv; University of Helsinki; Helsinki University Central Hospital; Saint Lukes Medical Center - Philippines; Universidade de Sao Paulo; Heinrich Heine University Dusseldorf; Heinrich Heine University Dusseldorf Hospital; University of Indonesia; University of Basel; University of Ottawa; University of Alberta; National Academy of Medical Sciences of Ukraine; Szeged University</t>
  </si>
  <si>
    <t>Fokkens, WJ (corresponding author), Univ Amsterdam, Dept Otorhinolaryngol, Locat AMC, Med Ctr, Amsterdam, Netherlands.</t>
  </si>
  <si>
    <t>Wardani, Retno/MBH-6215-2025; Vicheva, Dilyana/AAI-7136-2020; Klimek, Ludger/AFJ-9880-2022; Prepageran, Narayanan/P-2359-2014; Fokkens, Wytske/ABF-2185-2020; Bachert, Claus/J-8825-2012; Albu, Silviu/C-4624-2011; Valiulis, Arunas/JEZ-2972-2023; De Corso, Eugenio/T-5096-2019; Voegels, Richard/F-3764-2012; Ferrari, Michel D./ABE-3758-2021; Toppila-Salmi, Sanna/ABF-5840-2020; Beule, Achim/J-3525-2019; Ryan, Dermot/AAJ-2329-2021; Bofares, Khaled/AAX-9652-2021; SUTIKNO, BUDI/GQI-1773-2022; Chussi, Desderius/Q-1899-2019; Aleksic, Aleksandra/LWJ-3200-2024; Lebeer, Sarah/S-9951-2019; Mullol, Joaquim/F-2951-2014; Bernal-Sprekelsen, Manuel/AAG-4299-2021; meco, cem/JBR-9349-2023; Urbancic, Jure/HGC-3054-2022; Limpens, Jacqueline/AGO-4697-2022; felisati, giovanni/AAW-2724-2021; Hopkins, Claire/ACT-6075-2022; Reitsma, Sietze/JJP-5995-2023; Karpishchenko, Sergey/B-7544-2018; grgić, marko/AAI-5792-2021; Peric, Aleksandar/L-6184-2019; Gevaert, Philippe/AAP-1892-2020; Kim, Bum/S-2156-2017; Hamizan, Aneeza/N-7048-2018; Hellings, Peter/I-4068-2018; Tantilipikorn, Pongsakorn/D-2797-2019; Landis, Basile/HHS-7437-2022; Philpott, Carl/H-4509-2019; Soklic, Tanja Kosak/ABI-4907-2020; von Buchwald, Christian/D-5336-2016; O'Mahony, Liam/AAG-5838-2019; Brozek-Madry, Eliza/T-8785-2019; Alsaleh, Saad/J-1481-2016; Lourenco, Olga/S-6233-2016; Harvey, Richard/K-3658-2019; Pugin, Benoit/X-2984-2018</t>
  </si>
  <si>
    <t>Prepageran, Narayanan/0000-0001-5670-9340; Ferrari, Michel D./0000-0001-9691-9449; Gevaert, Philippe/0000-0002-1629-8468; Bedoya, David/0000-0002-1009-1781; Sutikno, Budi/0000-0001-6824-5029; Hamizan, Aneeza/0000-0002-5779-963X; Hellings, Peter/0000-0001-6898-688X; Reitsma, Sietze/0000-0003-1734-2632; bofares, khaled mohamed/0000-0002-6481-1609; Harvey, Richard/0000-0001-9925-8316; Wardani, Retno Sulistyo/0000-0002-4743-0679; Tantilipikorn, Pongsakorn/0000-0003-1995-4798; Kjeldsen, Anette Drohse/0000-0003-0593-6302; Virkkula, Paula/0000-0003-4224-5201; Toppila-Salmi, Sanna/0000-0003-0890-6686; Limpens, Jacqueline/0000-0002-7362-8574; Ryan, Dermot/0000-0002-4115-7376; Landis, Basile/0000-0001-6034-3724; Grgic, Marko Velimir/0000-0003-4196-5303; Meco, Cem/0000-0001-8372-8045; Philpott, Carl/0000-0002-1125-3236; Soklic, Tanja Kosak/0000-0002-9326-7606; von Buchwald, Christian/0000-0001-6753-8129; O'Mahony, Liam/0000-0003-4705-3583; Brozek-Madry, Eliza/0000-0003-3113-3079; Beule, Achim/0000-0002-1622-6077; Alsaleh, Saad/0000-0002-1236-2098; Caulley, Lisa/0000-0002-9661-4634; Lourenco, Olga/0000-0002-8401-5976; Husain, Salina/0000-0001-7683-2143; Zhang, Luo/0000-0002-0910-9884; Harvey, Richard/0000-0002-6942-8975; Pugin, Benoit/0000-0001-7132-9477; Chussi, Desderius/0000-0002-3532-8378; Karpishchenko, Sergey/0000-0003-1124-1937; Hafner, Anita/0000-0002-4783-1042; Bernal-Sprekelsen, Manuel/0000-0001-8191-9833</t>
  </si>
  <si>
    <t>INT RHINOLOGIC SOC</t>
  </si>
  <si>
    <t>UTRECHT</t>
  </si>
  <si>
    <t>UNIV MEDICAL CENTER UTRECHT, RM G05 127, DEPT OTORHINOL, HEIDELBERGLAAN 100, 3584 CX UTRECHT, NETHERLANDS</t>
  </si>
  <si>
    <t>0300-0729</t>
  </si>
  <si>
    <t>Rhinology</t>
  </si>
  <si>
    <t>FEB</t>
  </si>
  <si>
    <t>10.4193/Rhin20.600</t>
  </si>
  <si>
    <t>http://dx.doi.org/10.4193/Rhin20.600</t>
  </si>
  <si>
    <t>Otorhinolaryngology</t>
  </si>
  <si>
    <t>PA0ER</t>
  </si>
  <si>
    <t>Green Submitted, Green Published, Bronze</t>
  </si>
  <si>
    <t>WOS:000595290600001</t>
  </si>
  <si>
    <t>View Full Record in Web of Science</t>
  </si>
  <si>
    <t>Prešovská univerzita v Prešove</t>
  </si>
  <si>
    <t>Vargová, L; Jozefiaková, B; Lacny, M; Adamkovic, M</t>
  </si>
  <si>
    <t>Vargova, Lenka; Jozefiakova, Bibiana; Lacny, Martin; Adamkovic, Matus</t>
  </si>
  <si>
    <t>War-related stress scale</t>
  </si>
  <si>
    <t>BMC PSYCHOLOGY</t>
  </si>
  <si>
    <t>War; War-related stress; Stressors; Mental health</t>
  </si>
  <si>
    <t>FEAR; ADULTS</t>
  </si>
  <si>
    <t>Background The current war in Ukraine has affected the well-being of people worldwide. In order to understand how difficult the situation is, specific stressors associated with war need to be measured. In response, an inventory of war-related stressors including its short form, has been developed.Methods A list of potential war-related stressors was created, and the content validity of each item assessed. The list, along with other validated scales, was administered to a representative sample of the Slovak population (effective N = 1851). Exploratory factor analysis, confirmatory factor analysis, convergent validity analysis and network analysis were carried out to determine the optimal scale (long and short form) focused on war-related stressors.Results The full version of the scale consists of 21 items, further divided into three factors: society-related stressors, person-related stressors, and security-related stressors. The short version of the scale comprises nine items loaded onto one factor. These items cover concerns for one's safety and future, access to necessities, potential worsening of the economic situation, and the risk of conflict escalation, including a nuclear threat. The results of the network analysis indicate that concern about escalation and fear of an economic crisis play a central role.Conclusions The scale attempts to encompass a wide spectrum of areas that are affected by war and its potential consequences on individuals who reside outside the conflict zone. Given the complexity of the issue, researchers are invited to modify the scale, tailoring it to specific cultural, geographical, and temporal contexts.</t>
  </si>
  <si>
    <t>[Vargova, Lenka] Univ Presov, Fac Educ, Presov, Slovakia; [Vargova, Lenka; Adamkovic, Matus] Slovak Acad Sci, Inst Social Sci, Ctr Social &amp; Psychol Sci, Kosice, Slovakia; [Jozefiakova, Bibiana] Olomouc Univ Social Hlth Inst, Palacky Univ, Olomouc, Czech Republic; [Lacny, Martin] Univ Presov, Inst Polit Sci, Fac Arts, Presov, Slovakia; [Adamkovic, Matus] Univ Jyvaskyla, Fac Humanities &amp; Social Sci, Jyvaskyla, Finland; [Adamkovic, Matus] Charles Univ Prague, Fac Educ, Prague, Czech Republic</t>
  </si>
  <si>
    <t>University of Presov; Slovak Academy of Sciences; Palacky University Olomouc; University of Presov; University of Jyvaskyla; Charles University Prague</t>
  </si>
  <si>
    <t>Adamkovic, M (corresponding author), Slovak Acad Sci, Inst Social Sci, Ctr Social &amp; Psychol Sci, Kosice, Slovakia.;Adamkovic, M (corresponding author), Univ Jyvaskyla, Fac Humanities &amp; Social Sci, Jyvaskyla, Finland.;Adamkovic, M (corresponding author), Charles Univ Prague, Fac Educ, Prague, Czech Republic.</t>
  </si>
  <si>
    <t>matho.adamkovic@gmail.com</t>
  </si>
  <si>
    <t>Jozefiakova, Bibiana/GWZ-1934-2022; Adamkovic, Matus/AAE-3189-2020; Lačný, Martin/L-5658-2013</t>
  </si>
  <si>
    <t>Slovak Research and Development Agency</t>
  </si>
  <si>
    <t>Slovak Research and Development Agency(Slovak Research and Development Agency)</t>
  </si>
  <si>
    <t>Not applicable.</t>
  </si>
  <si>
    <t>SPRINGERNATURE</t>
  </si>
  <si>
    <t>LONDON</t>
  </si>
  <si>
    <t>CAMPUS, 4 CRINAN ST, LONDON, N1 9XW, ENGLAND</t>
  </si>
  <si>
    <t>2050-7283</t>
  </si>
  <si>
    <t>BMC PSYCHOL</t>
  </si>
  <si>
    <t>BMC Psychol.</t>
  </si>
  <si>
    <t>APR 15</t>
  </si>
  <si>
    <t>10.1186/s40359-024-01687-9</t>
  </si>
  <si>
    <t>http://dx.doi.org/10.1186/s40359-024-01687-9</t>
  </si>
  <si>
    <t>Psychology, Multidisciplinary</t>
  </si>
  <si>
    <t>Social Science Citation Index (SSCI)</t>
  </si>
  <si>
    <t>Psychology</t>
  </si>
  <si>
    <t>OC2K9</t>
  </si>
  <si>
    <t>WOS:001204994000001</t>
  </si>
  <si>
    <t>Swami, V; Tran, US; Stieger, S; Aavik, T; Ranjbar, HA; Adebayo, SO; Afhami, R; Ahmed, O; Aimé, A; Akel, M; Al Halbusi, H; Alexias, G; Ali, KF; Alp-Dal, N; Alsalhani, AB; Alvares-Solas, S; Amaral, ACS; Andrianto, S; Aspden, T; Argyrides, M; Aruta, JJBR; Atkin, S; Ayandele, O; Baceviciene, M; Bahbouh, R; Ballesio, A; Barron, D; Bellard, A; Bender, OS; Beydag, KD; Birovljevic, G; Blackburn, ME; Borja-Alvarez, T; Borowiec, J; Bozoganova, M; Bratland-Sanda, S; Browning, MHEM; Brytek-Matera, A; Burakova, M; Çakir-Kocak, Y; Camacho, P; Camilleri, VE; Cazzato, V; Cerea, S; Chaiwutikornwanich, A; Chaleeraktrakoon, T; Chambers, T; Chen, QW; Chen, X; Chien, CL; Chobthamkit, P; Choompunuch, B; Compte, EJ; Corrigan, J; Cosmas, G; Cowden, RG; Czepczor-Bernat, K; Czub, M; Silva, WRD; Dadfar, M; Dalley, SE; Dany, L; Datu, JAD; Carvalho, PHBD; Coelho, GLD; Jesus, AOSD; Debbabi, SH; Dhakal, S; Di Bernardo, F; Dimitrova, DD; Dion, J; Dixson, B; Donofrio, SM; Drysch, M; Du, HF; Dzhambov, AM; El-Jor, C; Enea, V; Eskin, M; Farbod, F; Farrugia, L; Fian, L; Fisher, ML; Folwarczny, M; Frederick, DA; Fuller-Tyszkiewicz, M; Furnham, A; Garcia, AA; Geller, S; Ghisi, M; Ghorbani, A; Martinez, MAG; Gradidge, S; Graf, S; Grano, C; Gyene, G; Hallit, S; Hamdan, M; Handelzalts, JE; Hanel, PHP; Hawks, SR; Hekmati, I; Helmy, M; Hill, T; Hina, F; Holenweger, G; Hrbrícková, M; Ijabadeniyi, OA; Imam, A; Ince, B; Irrazabal, N; Jankauskiene, R; Jiang, DY; Jimenez-Brja, M; Jimenez-Borja, V; Johnson, EM; Jovanovic, V; Jovic, M; Jovic, M; Junqueira, ACP; Kahle, LM; Kantanista, A; Karakiraz, A; Karkin, AN; Kasten, E; Khatib, S; Khieowan, N; Kimong, PJ; Kiropoulos, L; Knittel, J; Kohli, N; Koprivnik, M; Kospakov, A; Krol-Zielinska, M; Krug, I; Kuan, GRY; Kueh, YC; Kujan, O; Kukic, M; Kumar, S; Kumar, V; Lamba, N; Lauri, MA; Laus, MF; Leblanc, LA; Lee, HJ; Lipowska, M; Lipowski, M; Lombardo, C; Lukaes, A; Maiano, C; Malik, S; Manjary, M; Baldo, LM; Martinez-Banfi, M; Massar, K; Matera, C; Mcanirlin, O; Mebatak, MR; Mechri, A; Meireles, JFF; Mesko, N; Mills, J; Miyairi, M; Modi, R; Modrzejewska, A; Modrzejewska, J; Mulgrew, KE; Myers, TA; Namatame, H; Nassani, MZ; Nerini, A; Neto, F; Neto, J; Neves, AN; Ng, SK; Nithiya, D; Jiaqing, O; Obeid, S; Oda-Montecinos, C; Olapegba, PO; Olonisakin, TT; Omar, SS; Örlygsdóttir, B; Özsoy, E; Otterbring, T; Pahl, S; Panasiti, MS; Park, Y; Patwary, MM; Petho, T; Petrova, N; Pietschnig, J; Pourmahmoud, S; Prabhu, VG; Postuvan, V; Prokop, P; Winter, VLR; Razmus, M; Ru, TT; Rupar, M; Sahlan, RN; Hassan, MS; Salov, A; Sapkota, S; Sarfo, JO; Sawamiya, Y; Schaefer, K; Schulte-Mecklenbeck, M; Seekis, V; Selvi, K; Sharifi, M; Shrivastava, A; Siddique, RF; Sigurdsson, V; Silkane, V; Simunic, A; Singh, G; Slezaekova, A; Sundgot-Borgen, C; Ten Hoor, G; Tevichapong, P; Tipandjan, A; Todd, J; Togas, C; Tonini, F; Tovar-Castro, JC; Trangsrud, LKJ; Tripathi, P; Tudorel, O; Tylka, TL; Uyzbayeva, A; Vally, Z; Vanags, E; Vega, LD; Vicente-Arruebarrena, A; Vidal-Moll, J; Vilar, R; Villegas, H; Vintila, M; Wallner, C; White, MP; Whitebridge, S; Windhager, S; Wong, KY; Yau, EK; Yamamiya, Y; Yeung, VWL; Zanetti, MC; Zawisza, M; Zeeni, N; Zvaríková, M; Voracek, M</t>
  </si>
  <si>
    <t>Swami, Viren; Tran, Ulrich S.; Stieger, Stefan; Aavik, Toivo; Ranjbar, Hamed Abdollahpour; Adebayo, Sulaiman Olanrewaju; Afhami, Reza; Ahmed, Oli; Aime, Annie; Akel, Marwan; Al Halbusi, Hussam; Alexias, George; Ali, Khawla F.; Alp-Dal, Nursel; Alsalhani, Anas B.; Alvares-Solas, Sara; Amaral, Ana Carolina Soares; Andrianto, Sonny; Aspden, Trefor; Argyrides, Marios; Aruta, John Jamir Benzon R.; Atkin, Stephen; Ayandele, Olusola; Baceviciene, Migle; Bahbouh, Radvan; Ballesio, Andrea; Barron, David; Bellard, Ashleigh; Bender, Soley Sesselja; Beydag, Kerime Derya; Birovljevic, Gorana; Blackburn, Marie Eve; Borja-Alvarez, Teresita; Borowiec, Joanna; Bozoganova, Miroslava; Bratland-Sanda, Solfrid; Browning, Matthew H. E. M.; Brytek-Matera, Anna; Burakova, Marina; Cakir-Kocak, Yeliz; Camacho, Pablo; Camilleri, Vittorio Emanuele; Cazzato, Valentina; Cerea, Silvia; Chaiwutikornwanich, Apitchaya; Chaleeraktrakoon, Trawin; Chambers, Tim; Chen, Qing-Wei; Chen, Xin; Chien, Chin-Lung; Chobthamkit, Phatthanakit; Choompunuch, Bovornpot; Compte, Emilio J.; Corrigan, Jennifer; Cosmas, Getrude; Cowden, Richard G.; Czepczor-Bernat, Kamila; Czub, Marcin; Silva, Wanderson Roberto da; Dadfar, Mahboubeh; Dalley, Simon E.; Dany, Lionel; Datu, Jesus Alfonso D.; Carvalho, Pedro Henrique Berbert de; Coelho, Gabriel Lins de Holanda; Jesus, Avila Odia S. De; Debbabi, Sonia Harzallah; Dhakal, Sandesh; Di Bernardo, Francesca; Dimitrova, Donka D.; Dion, Jacinthe; Dixson, Barnaby; Donofrio, Stacey M.; Drysch, Marius; Du, Hongfei; Dzhambov, Angel M.; El-Jor, Claire; Enea, Violeta; Eskin, Mehmet; Farbod, Farinaz; Farrugia, Lorleen; Fian, Leonie; Fisher, Maryanne L.; Folwarczny, Michal; Frederick, David A.; Fuller-Tyszkiewicz, Matthew; Furnham, Adrian; Garcia, Antonio Alias; Geller, Shulamit; Ghisi, Marta; Ghorbani, Alireza; Martinez, Maria Angeles Gomez; Gradidge, Sarah; Graf, Sylvie; Grano, Caterina; Gyene, Gyongyver; Hallit, Souheil; Hamdan, Motasem; Handelzalts, Jonathan E.; Hanel, Paul H. P.; Hawks, Steven R.; Hekmati, Issa; Helmy, Mai; Hill, Tetiana; Hina, Farah; Holenweger, Geraldine; Hrbrickova, Martina; Ijabadeniyi, Olasupo Augustine; Imam, Asma; Ince, Basak; Irrazabal, Natalia; Jankauskiene, Rasa; Jiang, Ding-Yu; Jimenez-Brja, Micaela; Jimenez-Borja, Veronica; Johnson, Evan M.; Jovanovic, Veljko; Jovic, Marija; Jovic, Marko; Junqueira, Alessandra Costa Pereira; Kahle, Lisa-Marie; Kantanista, Adam; Karakiraz, Ahmet; Karkin, Ayse Nur; Kasten, Erich; Khatib, Salam; Khieowan, Nuannut; Kimong, Patricia Joseph; Kiropoulos, Litza; Knittel, Joshua; Kohli, Neena; Koprivnik, Mirjam; Kospakov, Aituar; Krol-Zielinska, Magdalena; Krug, Isabel; Kuan, Garry; Kueh, Yee Cheng; Kujan, Omar; Kukic, Miljana; Kumar, Sanjay; Kumar, Vipul; Lamba, Nishtha; Lauri, Mary Anne; Laus, Maria Fernanda; Leblanc, Liza April; Lee, Hyejoo J.; Lipowska, Malgoizata; Lipowski, Mariusz; Lombardo, Caterina; Lukaes, Andrea; Maiano, Christophe; Malik, Sadia; Manjary, Mandar; Baldo, Lidia Marquez; Martinez-Banfi, Martha; Massar, Karlijn; Matera, Camila; Mcanirlin, Olivia; Mebatak, Moises Roberto; Mechri, Anwar; Meireles, Juliana Fernandes Filgueiras; Mesko, Norbert; Mills, Jacqueline; Miyairi, Maya; Modi, Ritu; Modrzejewska, Adriana; Modrzejewska, Justyna; Mulgrew, Kate E.; Myers, Taryn A.; Namatame, Hikari; Nassani, Mohammad Zakaria; Nerini, Amanda; Neto, Felix; Neto, Joanae; Neves, Angela Noguiera; Ng, Siu-Kuen; Nithiya, Devi; Jiaqing, O.; Obeid, Sahar; Oda-Montecinos, Camila; Olapegba, Peter Olamakinde; Olonisakin, Tosin Tunrayo; Omar, Salma Samir; Orlygsdottir, Brynja; Ozsoy, Emrah; Otterbring, Tobias; Pahl, Sabine; Panasiti, Maria Serena; Park, Yonguk; Patwary, Muhammad Mainuddin; Petho, Tatiana; Petrova, Nadezhda; Pietschnig, Jakob; Pourmahmoud, Sadaf; Prabhu, Vishnunarayan Girishan; Postuvan, Vita; Prokop, Pavol; Winter, Virginia L. Ramseyer; Razmus, Magdalena; Ru, Taotao; Rupar, Mirjana; Sahlan, Reza N.; Hassan, Mohammad Salah; Salov, Angela; Sapkota, Saphal; Sarfo, Jacob Owusu; Sawamiya, Yoko; Schaefer, Katrin; Schulte-Mecklenbeck, Michael; Seekis, Veya; Selvi, Kerim; Sharifi, Mehdi; Shrivastava, Anita; Siddique, Rumana Ferdousi; Sigurdsson, Valdimar; Silkane, Vineta; Simunic, Ana; Singh, Govind; Slezaekova, Alena; Sundgot-Borgen, Christine; Ten Hoor, Gill; Tevichapong, Passagorn; Tipandjan, Arun; Todd, Jennifer; Togas, Constantinos; Tonini, Fernando; Tovar-Castro, Juan Camilo; Trangsrud, Lise Katrine Jepsen; Tripathi, Pankaj; Tudorel, Otilia; Tylka, Tracy L.; Uyzbayeva, Anar; Vally, Zahir; Vanags, Edmunds; Vega, Luis Diego; Vicente-Arruebarrena, Aitor; Vidal-Moll, Jose; Vilar, Roosevelt; Villegas, Hyxia; Vintila, Mona; Wallner, Christoph; White, Mathew P.; Whitebridge, Simon; Windhager, Sonja; Wong, Kah Yan; Yau, Eric Kenson; Yamamiya, Yuko; Yeung, Victoria Wai Lan; Zanetti, Marcelo Callegari; Zawisza, Magdalena; Zeeni, Nadine; Zvarikova, Martina; Voracek, Martin</t>
  </si>
  <si>
    <t>Body appreciation around the world: Measurement invariance of the Body Appreciation Scale-2 (BAS-2) across 65 nations, 40 languages, gender identities, and age</t>
  </si>
  <si>
    <t>BODY IMAGE</t>
  </si>
  <si>
    <t>Body appreciation; Body appreciation Scale-2 (BAS-2); Measurement invariance; Cross-cultural; Multi-group confirmatory factor analysis (MG-CFA); Psychometrics; Structural analysis</t>
  </si>
  <si>
    <t>MALAYSIA MALAY TRANSLATION; RURAL-URBAN DIFFERENCES; PSYCHOMETRIC PROPERTIES; IMAGE INSTRUMENTS; CROSS-VALIDATION; GERMAN VERSION; COLLEGE-WOMEN; FIT INDEXES; SATISFACTION; ADULTS</t>
  </si>
  <si>
    <t>The Body Appreciation Scale-2 (BAS-2) is a widely used measure of a core facet of the positive body image construct. However, extant research concerning measurement invariance of the BAS-2 across a large number of nations remains limited. Here, we utilised the Body Image in Nature (BINS) dataset - with data collected between 2020 and 2022 - to assess measurement invariance of the BAS-2 across 65 nations, 40 languages, gender identities, and age groups. Multi-group confirmatory factor analysis indicated that full scalar invariance was upheld across all nations, languages, gender identities, and age groups, suggesting that the unidimensional BAS-2 model has widespread applicability. There were large differences across nations and languages in latent body appreciation, while differences across gender identities and age groups were negligible-to-small. Additionally, greater body appreciation was significantly associated with higher life satisfaction, being single (versus being married or in a committed relationship), and greater rurality (versus urbanicity). Across a subset of nations where nation-level data were available, greater body appreciation was also significantly associated with greater cultural distance from the United States and greater relative income inequality. These findings suggest that the BAS-2 likely captures a near-universal conceptualisation of the body appreciation construct, which should facilitate further cross-cultural research.</t>
  </si>
  <si>
    <t>[Swami, Viren; Gradidge, Sarah; Todd, Jennifer; Zawisza, Magdalena] Anglia Ruskin Univ, Sch Psychol &amp; Sport Sci, Cambridge, England; [Swami, Viren; Todd, Jennifer] Perdana Univ, Ctr Psychol Med, Kuala Lumpur, Malaysia; [Tran, Ulrich S.; Fian, Leonie; Pahl, Sabine; White, Mathew P.] Univ Vienna, Fac Psychol, Dept Cognit Emot &amp; Methods Psychol, Vienna, Austria; [Stieger, Stefan] Karl Landsteiner Univ Hlth Sci, Dept Psychol &amp; Psychodynam, Krems An Der Donau, Austria; [Aavik, Toivo] Univ Tartu, Inst Psychol, Tartu, Estonia; [Ranjbar, Hamed Abdollahpour] Koc Univ, Dept Psychol, Istanbul, Turkiye; [Adebayo, Sulaiman Olanrewaju] Ekiti State Univ, Dept Psychol &amp; Behav Studies, Ado Ekiti, Nigeria; [Afhami, Reza; Pourmahmoud, Sadaf] Tarbiat Modares Univ, Dept Art Studies, Tehran, Iran; [Ahmed, Oli] Univ Chittagong, Dept Psychol, Chattogram, Bangladesh; [Aime, Annie; Maiano, Christophe] Univ Quebec Outaouais, Dept Psychoeduc &amp; Psychol, St Jerome, PQ, Canada; [Akel, Marwan] INSPECT LB Natl Inst Publ Hlth, Clin Epidemiol &amp; Toxicol, Beirut, Lebanon; [Akel, Marwan] Lebanese Int Univ, Sch Pharm, Beirut, Lebanon; [Al Halbusi, Hussam] Ahmed Bin Mohammad Mil Coll, Dept Management, Doha, Qatar; [Alexias, George; Togas, Constantinos] Pante Univ Social &amp; Polit Sci, Fac Psychol, Athens, Greece; [Alp-Dal, Nursel] Munzur Univ, Dept Midwifery, Fac Hlth Sci, Tunceli, Turkiye; [Alsalhani, Anas B.] Vis Coll, Dept Oral Med &amp; Diagnost Sci, Vis Coll Dent &amp; Nursing, Riyadh, Saudi Arabia; [Alvares-Solas, Sara] Univ Reg Amazonica Ikiam, Fac Ciencias Vida, Muyuna, Ecuador; [Amaral, Ana Carolina Soares] Fed Inst Educ Sci &amp; Technol Southeast Minas Gerai, Barbacena, Brazil; [Andrianto, Sonny] Univ Islam Indonesia, Dept Psychol, Yogyakarta, Indonesia; [Aspden, Trefor; Jiaqing, O.] Aberystwyth Univ, Dept Psychol, Aberystwyth, Dyfed, Wales; [Argyrides, Marios] Neapolis Univ Pafos, Dept Psychol, Paphos, Cyprus; [Aruta, John Jamir Benzon R.; Jesus, Avila Odia S. De] De La Salle Univ, Dept Psychol, Manila, Philippines; [Ayandele, Olusola; Olapegba, Peter Olamakinde] Polytech, Dept Gen Studies, Ibadan, Nigeria; [Ayandele, Olusola] Univ Ibadan, Dept Psychol, Ibadan, Nigeria; [Baceviciene, Migle; Jankauskiene, Rasa] Klaipeda Univ, Hlth Res &amp; Innovat Sci Ctr, Fac Hlth Sci, Klaipeda, Lithuania; [Bahbouh, Radvan] Charles Univ Prague, Fac Arts, Dept Psychol, Prague, Czech Republic; [Ballesio, Andrea; Grano, Caterina; Lombardo, Caterina] Sapienza Univ Rome, Dept Psychol, Rome, Italy; [Barron, David] Heriot Watt Univ Malaysia, Sch Social Sci, Putrajaya, Putrajaya, Malaysia; [Bellard, Ashleigh; Cazzato, Valentina] Liverpool John Moores Univ, Sch Psychol, Fac Hlth, Liverpool, Merseyside, England; [Bender, Soley Sesselja; Orlygsdottir, Brynja] Univ Iceland, Fac Nursing &amp; Midwifery, Reykjavik, Iceland; [Beydag, Kerime Derya] Istanbul Gedik Univ, Dept Nursing, Fac Hlth Sci, Istanbul, Turkiye; [Birovljevic, Gorana; Kukic, Miljana] Univ Rijeka, Dept Psychol, Fac Humanities &amp; Social Sci, Rijeka, Croatia; [Blackburn, Marie Eve] ECOBES Res &amp; Transfer, Quebec City, PQ, Canada; [Borja-Alvarez, Teresita; Jimenez-Brja, Micaela] Univ San Francisco Quito USFQ, Colegio Ciencias Soci Humanidades, Quito, Ecuador; [Borowiec, Joanna; Kantanista, Adam; Krol-Zielinska, Magdalena] Poznan Univ Phys Educ, Dept Phys Educ &amp; Lifelong Sports, Poznan, Poland; [Bozoganova, Miroslava] Inst Social Sci, Ctr Social &amp; Psychol Sci, Kosice, Slovakia; [Bozoganova, Miroslava] Univ Presov, Inst Pedag, Fac Humanities &amp; Nat Sci, Presov, Slovakia; [Trangsrud, Lise Katrine Jepsen] Univ South Eastern Norway, Dept Sports Phys Educ &amp; Outdoor Studies, Telemark, Norway; [Browning, Matthew H. E. M.] Clemson Univ, Dept Parks Recreat &amp; Tourism Management, Clemson, SC USA; [Brytek-Matera, Anna; Czub, Marcin] Univ Wroclaw, Inst Psychol, Wroclaw, Poland; [Burakova, Marina; Dany, Lionel] Aix Marseille Univ, Lab Social Psychol, Aix En Provence, France; [Cakir-Kocak, Yeliz] Bartin Univ, Dept Midwifery, Fac Hlth Sci, Bartin, Turkiye; [Camacho, Pablo] Ctr San Isidoro Univ Ctr, Seville, Spain; [Camilleri, Vittorio Emanuele; Farrugia, Lorleen; Lauri, Mary Anne] Univ Malta, Dept Psychol, Msida, Malta; [Cerea, Silvia; Ghisi, Marta] Univ Padua, Dept Gen Psychol, Padua, Italy; [Cerea, Silvia] Univ Padua, Dept Biomed Sci, Padua, Italy; [Chaiwutikornwanich, Apitchaya] Chulalongkorn Univ, Fac Psychol, Bangkok, Thailand; [Chaleeraktrakoon, Trawin; Chobthamkit, Phatthanakit] Thammasat Univ, Dept Psychol, Fac Liberal Arts, Pathum Thani, Thailand; [Chambers, Tim; Fuller-Tyszkiewicz, Matthew; Mills, Jacqueline] Deakin Univ, Sch Psychol, Geelong, Vic, Australia; [Ru, Taotao] South China Normal Univ, Lab Light &amp; Physiopsychol Hlth, Natl Ctr Int Res Green Optoelect, Guangzhou, Peoples R China; [Chen, Qing-Wei; Ru, Taotao] South China Normal Univ, South China Acad Adv Optoelect, Guangdong Prov Key Lab Opt Informat Mat &amp; Technol, Guangzhou, Peoples R China; [Chen, Qing-Wei; Ru, Taotao] South China Normal Univ, South China Acad Adv Optoelect, Inst Elect Paper Displays, Guangzhou, Peoples R China; [Chen, Xin] New York Univ, Grad Sch Arts &amp; Sci, Dept Psychol, New York, NY USA; [Chien, Chin-Lung] Soochow Univ, Dept Psychol, Taipei, Taiwan; [Choompunuch, Bovornpot] Mahasarakham Univ, Dept Educ Psychol &amp; Guidance, Fac Educ, Maha Sarakham, Thailand; [Compte, Emilio J.] Univ Adolfo Ibanez, Sch Psychol, Penalolen, Chile; [Compte, Emilio J.] Comenzar Nuevo Treatment Ctr, Monterrey, Mexico; [Corrigan, Jennifer; Coelho, Gabriel Lins de Holanda] Univ Coll Cork, Sch Appl Psychol, Cork, Ireland; [Cosmas, Getrude; Kimong, Patricia Joseph] Univ Malaysia Sabah, Fac Psychol &amp; Educ, Kota Kinabalu, Sabah, Malaysia; [Cowden, Richard G.] Harvard Univ, Human Flourishing Program, Cambridge, MA USA; [Czepczor-Bernat, Kamila] Med Univ Silesia, Fac Med Sci Katowice, Dept Pediat Pediat Obes &amp; Metab Bone Dis, Katowice, Poland; [Silva, Wanderson Roberto da] Sao Paulo State Univ, Grad Program Food Nutr &amp; Food Engn, Sao Paulo, Brazil; [Dadfar, Mahboubeh] Iran Univ Med Sci, Sch Behav Sci &amp; Mental Hlth, Dept Addict, Tehran Inst Psychiat, Tehran, Iran; [Dalley, Simon E.; Donofrio, Stacey M.] Univ Groningen, Dept Psychol, Groningen, Netherlands; [Datu, Jesus Alfonso D.] Univ Hong Kong, Teacher Educ &amp; Learning Leadership Acad Unit, Fac Educ, Hong Kong, Peoples R China; [Carvalho, Pedro Henrique Berbert de] Univ Fed Juiz de Fora, Body Image &amp; Eating Disorders Res Grp, Juiz De Fora, Brazil; [Carvalho, Pedro Henrique Berbert de] Univ Sao Paulo, Inst Psychiat, Sao Paulo, Brazil; [Debbabi, Sonia Harzallah] Univ Sousse, Fac Med, Sousse, Tunisia; [Dhakal, Sandesh] Tribhuvan Univ, Cent Dept Psychol, Kathmandu, Nepal; [Di Bernardo, Francesca] Univ Campania Luigi Vanvitelli, Dept Psychol, Caserta, Italy; [Dimitrova, Donka D.] Med Univ Plovdiv, Fac Publ Hlth, Dept Hlth Management &amp; Healthcare Econ, Plovdiv, Bulgaria; [Dion, Jacinthe] Univ Quebec Trois Rivieres, Dept Psychol, Trois Rivieres, PQ, Canada; [Dixson, Barnaby; Mulgrew, Kate E.] Univ Sunshine Coast, Sch Hlth, Moreton Bay, Australia; [Drysch, Marius] Ruhr Univ Bochum, BG Univ Hosp Bergmannsheil Bochum, Dept Plast &amp; Hand Surg, Bochum, Germany; [Du, Hongfei] Beijing Normal Univ, Inst Adv Studies Humanities &amp; Social Sci, Zhuhai, Peoples R China; [Dzhambov, Angel M.] Med Univ Plovdiv, Fac Publ Hlth, Dept Hyg, Plovdiv, Bulgaria; [El-Jor, Claire; Zeeni, Nadine] Lebanese Amer Univ, Sch Arts &amp; Sci, Dept Nat Sci, Beirut, Lebanon; [Enea, Violeta] Alexandru Ioan Cuza Univ, Dept Psychol, Iasi, Romania; [Eskin, Mehmet; Karkin, Ayse Nur] Koc Univ, Dept Psychol, Istanbul, Turkiye; [Farbod, Farinaz] Alzahra Univ, Dept Text &amp; Fash Design, Tehran, Iran; [Leblanc, Liza April] St Marys Univ, Dept Psychol, Halifax, NS, Canada; [Folwarczny, Michal] Univ Galway, JE Cairnes Sch Business &amp; Econ, Discipline Mkt, Galway, Ireland; [Frederick, David A.] Chapman Univ, Crean Coll Hlth &amp; Behav Sci, Orange, NJ USA; [Furnham, Adrian] Norwegian Business Sch, Dept Leadership &amp; Org Behav, Oslo, Norway; [Garcia, Antonio Alias] Univ Almeria, Dept Educ, Almeria, Spain; [Geller, Shulamit; Handelzalts, Jonathan E.] Acad Coll Tel Aviv Yaffo, Sch Behav Sci, Tel Aviv, Israel; [Ghisi, Marta] Padova Univ Hosp, Unit Operat Complessa UOC Hosp Psychol, Padua, Italy; [Ghorbani, Alireza] Payam Noor Univ, Dept Social Sci, Tehran, Iran; [Martinez, Maria Angeles Gomez; Vicente-Arruebarrena, Aitor] Pontificial Univ Salamanca, Fac Psychol, Salamanca, Spain; [Graf, Sylvie; Hrbrickova, Martina; Rupar, Mirjana] Czech Acad Sci, Inst Psychol, Prague, Czech Republic; [Gyene, Gyongyver] Eotvos Lorand Univ, Doctoral Sch Psychol, Budapest, Hungary; [Hallit, Souheil] Holy Spirit Univ Kaslik, Sch Med &amp; Med Sci, Jounieh, Lebanon; [Hallit, Souheil] Appl Sci Private Univ, Appl Sci Res Ctr, Amman 11931, Jordan; [Hamdan, Motasem; Imam, Asma] Al Quds Univ, Fac Publ Hlth, East Jerusalem, Palestine; [Handelzalts, Jonathan E.] Univ Michigan, Dept Psychiat, Ann Arbor, MI USA; [Hanel, Paul H. P.] Univ Essex, Dept Psychol, Colchester, Essex, England; [Hawks, Steven R.] Utah State Univ, Dept Kinesiol &amp; Hlth Sci, Logan, UT USA; [Hekmati, Issa] Univ Maragheh, Fac Human Sci, Dept Psychol, Maragheh, Iran; [Helmy, Mai] Sultan Qaboos Univ, Dept Psychol, Coll Educ, Muscat, Oman; [Helmy, Mai] Menoufia Univ, Fac Arts, Dept Psychol, Shibin Al Kawm, Egypt; [Hill, Tetiana] Univ Hertfordshire, Hertfordshire Business Sch, Hatfield, Herts, England; [Hina, Farah] Univ Cambridge, Dept Psychiat, Cambridge, England; [Holenweger, Geraldine; Knittel, Joshua; Schulte-Mecklenbeck, Michael] Univ Bern, Dept Consumer Behav, Bern, Switzerland; [Ijabadeniyi, Olasupo Augustine] Afe Babalola Univ, Dept Sociol &amp; Social Justice, Ado Ekiti, Nigeria; [Ince, Basak] Kings Coll London, Inst Psychiat, Dept Psychol Med, Ctr Res Eating &amp; Weight Disorders, London, England; [Irrazabal, Natalia; Tonini, Fernando] Univ Palermo, Fac Social Sci, Buenos Aires, DF, Argentina; [Jiang, Ding-Yu] Natl Chung Cheng Univ, Dept Psychol, Chiayi, Taiwan; [Jimenez-Borja, Veronica] Univ San Francisco Quito USFQ, Colegio Comunicaci &amp; Artes Contemporaneas, Quito, Ecuador; [Jovanovic, Veljko] Univ Novi Sad, Dept Psychol, Novi Sad, Serbia; [Jovic, Marija] Univ Belgrade, Fac Org Sci, Belgrade, Serbia; [Jovic, Marko] Univ Belgrade, Fac Med, Belgrade, Serbia; [Junqueira, Alessandra Costa Pereira; Laus, Maria Fernanda] Univ Sao Paulo, Dept Psychol, Ribeir ao Preto, Brazil; [Junqueira, Alessandra Costa Pereira; Laus, Maria Fernanda] Univ Ribeirao Preto, Dept Nutr, Ribeirao Preto, Brazil; [Kahle, Lisa-Marie; Kasten, Erich] Med Sch Hamburg, Fac Life Sci, Hamburg, Germany; [Karakiraz, Ahmet; Ozsoy, Emrah] Sakarya Univ, Sakarya Business Sch, Sakarya, Turkiye; [Khatib, Salam] Al Quds Univ, Fac Hlth Profess, East Jerusalem, Palestine; [Khieowan, Nuannut] Prince Songkla Univ Phuket Campus, Fac Int Studies, Asian Studies Dept, Phuket, Thailand; [Kiropoulos, Litza; Krug, Isabel] Univ Melbourne, Sch Psychol Sci, Melbourne, Australia; [Kohli, Neena; Modi, Ritu; Singh, Govind; Tripathi, Pankaj] Univ Allahabad, Dept Psychol, Prayagraj, India; [Koprivnik, Mirjam] Inst Anton Martin Slomsek, Primary Sch Montessori, Maribor, Slovenia; [Kospakov, Aituar] Farabi Kazakh Natl Univ, Dept Sociol &amp; Social Work, Alma Ata, Kazakhstan; [Kospakov, Aituar; Uyzbayeva, Anar] Astana IT Univ, Dept Gen Educ Disciplines, Astana, Kazakhstan; [Kuan, Garry] Univ Sains Malaysia, Sch Hlth Sci, Exercise &amp; Sport Sci, Kubang Kerian, Malaysia; [Kueh, Yee Cheng] Univ Sains Malaysia, Sch Med Sci, Biostat &amp; Res Methods Unit, Kubang Kerian, Malaysia; [Kujan, Omar] Univ Western Australia, UWA Dent Sch, Oral Diagnost &amp; Surg Sci, Nedlands, WA, Australia; [Kumar, Sanjay; Manjary, Mandar] DAV Coll, Dept Psychol, Muzaffarnagar, India; [Kumar, Vipul] Kashi Naresh Govt Postgrad Coll, Dept Psychol, Gyanpur, India; [Fisher, Maryanne L.; Lamba, Nishtha] Middlesex Univ Dubai, Dept Psychol, Dubai, U Arab Emirates; [Lee, Hyejoo J.] Handong Global Univ, Dept Counselling Psychol &amp; Social Welf, Pohang, South Korea; [Johnson, Evan M.; Lipowska, Malgoizata] Univ Gdansk, Inst Psychol, Gdansk, Poland; [Lipowski, Mariusz] Univ WSB Merito, Fac Social &amp; Humanities, Gdansk, Poland; [Lukaes, Andrea] Univ Miskolc, Fac Hlth Care, Miskolc, Hungary; [Maiano, Christophe] UQO, Dept Psychoeduc &amp; Psychol, Cyberpsychol Lab, St Jerome, PQ, Canada; [Malik, Sadia] Univ Sargodha, Dept Psychol, Sargodha, Pakistan; [Manjary, Mandar] MMD Publ Sch, Muzaffarnagar, India; [Baldo, Lidia Marquez] Univ Valencia, Dept Res Methods &amp; Diag Educ, Valencia, Spain; [Martinez-Banfi, Martha] Simon Bolivar Univ, Fac Legal &amp; Social Sci, Barranquilla, Colombia; [Martinez-Banfi, Martha] Simon Bolivar Univ, Life Sci Res Ctr, Barranquilla, Colombia; [Massar, Karlijn; Ten Hoor, Gill] Maastricht Univ, Dept Work &amp; Social Psychol, Maastricht, Netherlands; [Matera, Camila; Nerini, Amanda] Univ Florence, Dept Educ Languages Intercultures Literatures &amp; P, Florence, Italy; [Mebatak, Moises Roberto] Univ Norte, Dept Psychol, Barranquilla, Colombia; [Mechri, Anwar] Fac Med Monastir, Eya Med Ctr, Monastir, Tunisia; [Meireles, Juliana Fernandes Filgueiras] Univ Oklahoma, Sch Community Med, Dept Family &amp; Community Med, Tulsa, OK USA; [Mesko, Norbert] Univ Pecs, Inst Psychol, Pecs, Hungary; [Miyairi, Maya] Depaul Univ, Dept Hlth Sci, Chicago, IL USA; [Modrzejewska, Adriana] Med Univ Silesia, Sch Hlth Sci Katowice, Dept Psychol, Katowice, Poland; [Modrzejewska, Justyna] Univ Bielsko Biala, Inst Pedag, Bielsko Biala, Poland; [Myers, Taryn A.] Virginia Wesleyan Univ, Dept Psychol, Virginia Beach, VA USA; [Namatame, Hikari; Sawamiya, Yoko] Univ Tsukuba, Fac Human Sci, Tsukuba, Ibaraki, Japan; [Nassani, Mohammad Zakaria] Dar Al Uloom Univ, Dept Restorat &amp; Prosthet Dent Sci, Coll Dent, Riyadh, Saudi Arabia; [Neto, Felix] Univ Porto, Dept Psychol, Porto, Portugal; [Neto, Joanae] Costa Fdn CICET FCVC, Res Ctr Business Sci &amp; Tourism Consuelo Vieira, Porto, Portugal; [Neves, Angela Noguiera] Brazilian Army, Div Res, Coll Phys Educ, Rio De Janeiro, Brazil; [Ng, Siu-Kuen] Chinese Univ Hong Kong, Phys Educ Unit, Hong Kong, Peoples R China; [Nithiya, Devi] Mahatma Gandhi Med Coll &amp; Res Inst, Dept Physiol, Pondicherry, India; [Obeid, Sahar] Lebanese Amer Univ, Sch Arts &amp; Sci, Social &amp; Educ Sci Dept, Jbeil, Lebanon; [Oda-Montecinos, Camila] Univ OHiggins, Inst Social Sci, Rancagua, Chile; [Olonisakin, Tosin Tunrayo] Ekiti State Univ, Dept Psychol &amp; Behav Studies, Ado Ekiti, Nigeria; [Omar, Salma Samir] Alexandria Univ, Dept Dermatol Venereol &amp; Androl, Alexandria, Egypt; [Otterbring, Tobias] Univ Agder, Dept Management, Kristiansand, Norway; [Panasiti, Maria Serena] Santa Lucia Fdn, Sci Inst Res &amp; Healthcare, Rome, Italy; [Park, Yonguk] Yonsei Univ, Dept Psychol, Seoul, South Korea; [Patwary, Muhammad Mainuddin] Environm &amp; Sustainabil Res Initiat, Khulna, Bangladesh; [Patwary, Muhammad Mainuddin] Khulna Univ, Sch Life Sci, Environm Sci Discipline, Khulna, Bangladesh; [Petho, Tatiana] Univ Presov, Dept Managerial Psychol, Presov, Slovakia; [Petrova, Nadezhda] Med Univ Plovdiv, Dept Human Anat Histol &amp; Embryol, Fac Med, Plovdiv, Bulgaria; [Pietschnig, Jakob] Univ Vienna, Fac Psychol, Dept Dev &amp; Educ Psychol, Vienna, Austria; [Prabhu, Vishnunarayan Girishan] Univ N Carolina, Syst Engn &amp; Engn Management, Chapel Hill, NC USA; [Postuvan, Vita] Univ Primorska, Andrej Marus Inst, Slovene Ctr Suicide Res, Koper, Slovenia; [Postuvan, Vita] Univ Primorska, Dept Psychol FAMNIT, Koper, Slovenia; [Prokop, Pavol; Zvarikova, Martina] Comenius Univ, Dept Environm Ecol &amp; Landscape Management, Fac Nat Sci, Bratislava, Slovakia; [Prokop, Pavol] Slovak Acad Sci, Inst Zool, Bratislava, Slovakia; [Winter, Virginia L. Ramseyer] Univ Missouri, Sch Social Work, Columbia, MO USA; [Razmus, Magdalena] Marie Curie Sklodowska Univ, Inst Psychol, Lublin, Poland; [Rupar, Mirjana] Jagiellonian Univ, Inst Psychol, Krak ow, Poland; [Sahlan, Reza N.] SUNY Buffalo, Dept Counseling Sch &amp; Educ Psychol, Grad Sch Educ, Buffalo, NY USA; [Hassan, Mohammad Salah] Modern Coll Business &amp; Sci, Arab Program Dept, Muscat, Oman; [Salov, Angela; Simunic, Ana] Univ Zadar, Dept Psychol, Zadar, Croatia; [Sapkota, Saphal] KOSHISH Natl Mental Hlth Self Help Org, Kusunti, Lalitpur, Nepal; [Sarfo, Jacob Owusu] Univ Cape Coast, Dept Hlth Phys Educ &amp; Recreat, Cape Coast, Ghana; [Schaefer, Katrin] Univ Vienna, Dept Evolutionary Anthropol, Vienna, Austria; [Schaefer, Katrin; Windhager, Sonja] Univ Vienna, Human Evolut &amp; Archaeol Sci, Vienna, Austria; [Schulte-Mecklenbeck, Michael] Max Planck Inst Human Dev, Berlin, Germany; [Seekis, Veya] Griffith Univ, Sch Appl Psychol, Gold Coast, NSW, Australia; [Selvi, Kerim] Eskisehir Osmangazi Univ, Dept Psychol, Eskisehir, Turkiye; [Sharifi, Mehdi; Siddique, Rumana Ferdousi] Islamic Azad Univ, Dept Psychol, Bandar Gaz, Iran; [Shrivastava, Anita] Middlesex Univ Dubai, Dept Psychol, Dubai, U Arab Emirates; [Akel, Marwan] Univ Dhaka, Dept Psychol, Dhaka, Bangladesh; [Sigurdsson, Valdimar] Reykjavik Univ, Dept Business Adm, Reykjavik, Iceland; [Silkane, Vineta] Vidzeme Univ Appl Sci, Fac Social Sci, Valmiera, Latvia; [Slezaekova, Alena] Masaryk Univ, Dept Med Psychol &amp; Psychosomat, Fac Med, Brno, Czech Republic; [Slezaekova, Alena] Oslo Univ Hosp, Reg Dept Eating Disorders, Oslo, Norway; [Tevichapong, Passagorn] Chiang Mai Univ, Dept Psychol, Fac Humanities, Chiang Mai, Thailand; [Tipandjan, Arun] Int Ctr Psychol Counselling &amp; Social Res, Pondicherry, India; [Tovar-Castro, Juan Camilo] Univ Andes, Dept Psychol, Bogota, Colombia; [Tudorel, Otilia; Vintila, Mona] West Univ Timisoara, Dept Psychol, Timisoara, Romania; [Tylka, Tracy L.] Ohio State Univ, Dept Psychol, Columbus, OH USA; [Vally, Zahir] United Arab Emirates Univ, Dept Clin Psychol, Al Ain, U Arab Emirates; [Vanags, Edmunds] Univ Latvia, Fac Educ Psychol &amp; Art, Riga, Latvia; [Vega, Luis Diego; Villegas, Hyxia] Univ Latina Costa Rica, Vice Rectory Teaching Res &amp; Extens, San Jose, Costa Rica; [Vidal-Moll, Jose] Univ Valencia, Dept Res Methods &amp; Diag Educ, Valencia, Spain; [Vilar, Roosevelt] Massey Univ, Dept Psychol, Auckland, New Zealand; [Wong, Kah Yan] Univ Nottingham Malaysia, Sch Psychol, Semenyih, Malaysia; [Yau, Eric Kenson; Yeung, Victoria Wai Lan] Lingnan Univ, Dept Psychol, Hong Kong, Peoples R China; [Yamamiya, Yuko] Temple Univ, Dept Undergrad Studies, Japan Campus, Temple, TX USA; [Yeung, Victoria Wai Lan] Lingnan Univ, Wofoo Joseph Lee Consulting &amp; Counselling Psychol, Hong Kong, Peoples R China; [Zanetti, Marcelo Callegari] Univ Sao Judas Tadeu, Dept Phys Educ, Sao Paulo, Brazil</t>
  </si>
  <si>
    <t>Anglia Ruskin University; Perdana University; University of Vienna; University of Tartu; Koc University; Tarbiat Modares University; University of Chittagong; University of Quebec; University Quebec Outaouais; Ahmed Bin Mohammed Military College; Panteion University; Munzur University; Instituto Federal do Sudeste de Minas Gerais; Universitas Islam Indonesia; Aberystwyth University; De La Salle University; University of Ibadan; Klaipeda University; Charles University Prague; Sapienza University Rome; Heriot Watt University; University of Liverpool; Liverpool John Moores University; University of Iceland; Gedik University; University of Rijeka; Universidad San Francisco de Quito; Poznan University of Physical Education; University of Presov; University College of Southeast Norway; Clemson University; University of Wroclaw; Aix-Marseille Universite; Bartin University; University of Malta; University of Padua; University of Padua; Chulalongkorn University; Thammasat University; Deakin University; South China Normal University; South China Normal University; South China Normal University; New York University; Soochow University; Mahasarakham University; Universidad Adolfo Ibanez; University College Cork; Universiti Malaysia Sabah; Harvard University; Medical University Silesia; Universidade Estadual Paulista; Iran University of Medical Sciences; University of Groningen; University of Hong Kong; Universidade Federal de Juiz de Fora; Universidade de Sao Paulo; Universite de Sousse; Tribhuvan University; Universita della Campania Vanvitelli; Medical University Plovdiv; University of Quebec; University of Quebec Trois Rivieres; University of the Sunshine Coast; Ruhr University Bochum; Beijing Normal University; Medical University Plovdiv; Lebanese American University; Alexandru Ioan Cuza University; Koc University; Alzahra University; Saint Marys University - Canada; Ollscoil na Gaillimhe-University of Galway; Chapman University System; Chapman University; BI Norwegian Business School; Universidad de Almeria; University of Padua; Azienda Ospedaliera - Universita di Padova; Czech Academy of Sciences; Institute of Psychology of the Czech Academy of Sciences; Eotvos Lorand University; Al-Quds University; University of Michigan System; University of Michigan; University of Essex; Utah System of Higher Education; Utah State University; University of Maragheh; Sultan Qaboos University; Egyptian Knowledge Bank (EKB); Menofia University; University of Hertfordshire; University of Cambridge; University of Bern; University of London; King's College London; National Chung Cheng University; Universidad San Francisco de Quito; University of Novi Sad; University of Belgrade; University of Belgrade; Universidade de Sao Paulo; Universidade de Ribeirao Preto; MSH Medical School Hamburg; Sakarya University; Al-Quds University; Prince of Songkla University; University of Melbourne; University of Allahabad; Al-Farabi Kazakh National University; Astana IT University; Universiti Sains Malaysia; Universiti Sains Malaysia; University of Western Australia; Middlesex University; Handong Global University; Fahrenheit Universities; University of Gdansk; University of Miskolc; University of Quebec; University of Sargodha; University of Valencia; Maastricht University; University of Florence; Universidad del Norte Colombia; Universite de Monastir; University of Oklahoma System; University of Oklahoma - Tulsa; HUN-REN; HUN-REN Research Centre for Natural Sciences; University of Pecs; DePaul University; Medical University Silesia; University of Bielsko-Biala; University of Tsukuba; Dar Al Uloom University; Universidade do Porto; Chinese University of Hong Kong; Mahatma Gandhi Medical College &amp; Research Institute; Lebanese American University; Universidad de O'Higgins; Egyptian Knowledge Bank (EKB); Alexandria University; University of Agder; IRCCS Santa Lucia; Yonsei University; Khulna University; University of Presov; Medical University Plovdiv; University of Vienna; University of North Carolina; University of North Carolina Chapel Hill; University of Primorska; University of Primorska; Comenius University Bratislava; Slovak Academy of Sciences; University of Missouri System; University of Missouri Columbia; Maria Curie-Sklodowska University; Jagiellonian University; State University of New York (SUNY) System; University at Buffalo, SUNY; University of Zadar; University of Cape Coast; University of Vienna; University of Vienna; Max Planck Society; Griffith University; Griffith University - Gold Coast Campus; Eskisehir Osmangazi University; Islamic Azad University; Middlesex University; University of Dhaka; Reykjavik University; Vidzeme University of Applied Sciences; Masaryk University Brno; University of Oslo; Chiang Mai University; Universidad de los Andes (Colombia); West University of Timisoara; University System of Ohio; Ohio State University; United Arab Emirates University; University of Latvia; University of Valencia; Massey University; University of Nottingham Malaysia; Lingnan University; Pennsylvania Commonwealth System of Higher Education (PCSHE); Temple University; Lingnan University; Universidade Sao Judas Tadeu</t>
  </si>
  <si>
    <t>Swami, V (corresponding author), Anglia Ruskin Univ, Sch Psychol &amp; Sport Sci, Cambridge CB1 1PT, England.</t>
  </si>
  <si>
    <t>viren.swami@aru.ac.uk</t>
  </si>
  <si>
    <t>Patwary, Muhammad Mainuddin/AAK-8748-2020; Modrzejewska, Justyna/ABE-7863-2021; Schulte-Mecklenbeck, Michael/H-4858-2019; Al-Salhani, Anas/HCH-6274-2022; Enea, Violeta/C-7259-2011; Borgen, Christine/JDW-6384-2023; Trangsrud, Lise/KBA-2884-2024; Ghisi, Marta/G-3941-2017; Fian, Leonie/LKJ-3735-2024; Mills, Jacqueline/J-7176-2019; Drysch, Marius/AAY-2816-2020; Dadfar, Mahboubeh/Y-5949-2018; Folwarczny, Michal/AAQ-4333-2021; Omar, Shaimaa/AAT-8194-2020; karkin, ayse nur/AEC-1791-2022; Compte, Emilio/GSD-6193-2022; AMARAL, ANA CAROLINA/KHY-6630-2024; Holenweger, Geraldine/KII-9548-2024; Andrianto, Sonny/L-1243-2018; Namatame, Hikari/AAW-4056-2021; Halbusi, Hussam/AAL-5836-2020; Chambers, Tim/IQV-4070-2023; Carvalho, Pedro/H-9232-2013; Otterbring, Tobias/GVS-3728-2022; ÖZSOY, Emrah/AAI-2259-2020; Chaiwutikornwanich, Apitchaya/KWT-6000-2024; Kospakov, Aituar/I-5849-2017; Hawks, Steven/ACY-4048-2022; Malik, Sadia/AAF-2125-2019; Jovanović, Veljko/X-7355-2019; Jovic, Marija/ABH-9859-2020; Panasiti, Maria/J-5893-2016; Hanel, Paul/AAB-3287-2020; Vanags, Edmunds/AAW-6347-2020; Abdollahpour Ranjbar, Hamed/ABA-3209-2021; Lipowski, Mariusz/AAN-3033-2020; White, Mathew/AAZ-4113-2021; Ahmed, Oli/AAT-7170-2020; Wallner, Christoph/JVO-4067-2024; Cowden, Richard/K-7389-2018; Myers, Taryn/AAH-3339-2020; Kueh, Yee Cheng/N-3991-2015; Ru, Taotao/JAX-3110-2023; Pietschnig, Jakob/AAE-8913-2020; Zawisza, Magdalena/LTF-1826-2024; Prokop, Pavol/ABD-9546-2020; Pahl, Sabine/AAT-1829-2021; Zeeni, Nadine/AAG-4000-2019; Cerea, Silvia/KHW-9674-2024; Chien, Chin-Lung/W-5866-2019; Uyzbayeva, Anar/LWK-0678-2024; Yeung, Victoria/AAN-6988-2021; Ballesio, Andrea/AAA-2874-2022; Massar, Karlijn/AAG-3199-2020; Farrugia, Lorleen/ABD-6973-2020; Czub, Marcin/KLY-5709-2024; Farbod, Farinaz/KBB-6724-2024; Brytek-Matera, Anna/U-3003-2017; Hamdan, Motasem/AAB-3940-2019; Jankauskienė, Rasa/ABH-5807-2020; Cazzato, Valentina/GLV-4402-2022; Nassani, Mohammad/ACO-7543-2022; Choompunuch, Bovornpot/ABB-1286-2021; El-Jor, Claire/JVZ-0378-2024; Bratland-Sanda, Solfrid/H-4580-2019; Olonisakin, Tosin/GMX-4706-2022; Voracek, Martin/S-5865-2016; Jiang, Ding-Yu/AFT-7261-2022; Rupar, Mirjana/AEU-9016-2022; Sarfo, Jacob/Y-2636-2019; Laus, Maria Fernanda/KYQ-0967-2024; Burakova, Marina/AAS-8560-2021; Ghorbani, Alireza/IWE-3096-2023; İnce, Başak/AAE-3344-2022; Meskó, Norbert/AAC-6334-2022; Furnham, Adrian/ABB-2072-2020; Afhami, Reza/C-7221-2014; Vilar, Roosevelt/GPX-5168-2022; Adebayo, Sulaiman/ABD-3277-2021; Selvi, Kerim/AAL-9939-2020; Sahlan, Reza/AHE-2648-2022; TOGAS, CONSTANTINOS/V-3202-2019; Karakiraz, Ahmet/AAM-2014-2020; Bacevičienė, Miglė/AAG-1246-2020; Seekis, Veya/AAW-3503-2020; Graf, Sylvie/D-9732-2014; Kuan, Garry/H-4450-2016; Silkane, Vineta/AAJ-4125-2021; Ayandele, Olusola/AAQ-7265-2020; Windhager, Sonja/K-7618-2013; Bozoganova, Miroslava/V-3078-2019; Chen, Qing-Wei/I-9870-2019; Yeung, Victoria/P-9054-2018; Dhakal, Sandesh/AAE-5734-2022; Kujan, Omar/J-5082-2014; Neto, Joana/Q-3310-2018; pourmahmoud, sadaf/KYQ-4173-2024; Browning, Matthew/D-2111-2014; Stieger, Stefan/G-2572-2012; Hallit, Souheil/R-6727-2018; Krol-Zielinska, Magdalena/B-8670-2019; Girishan Prabhu, Vishnunarayan/AAE-5876-2021; Kumar, Sanjay/J-3701-2019; Birovljevic, Gorana/AAQ-2100-2020; Czepczor-Bernat, Kamila/ADO-0243-2022; Dzhambov, Angel/I-4030-2019; Eskin, Mehmet/AAG-9269-2020; Hekmati, Issa/AAC-3495-2020; Kukic, Miljana/Q-9064-2018; Gomez Martinez, Maria Angeles/C-3671-2016</t>
  </si>
  <si>
    <t>Schulte-Mecklenbeck, Michael/0000-0002-0406-8809; Sharifi, Mehdi/0000-0002-8797-2683; Fian, Leonie/0000-0003-4824-6360; Chambers, Tim/0000-0002-2173-8907; Lipowski, Mariusz/0000-0002-8389-7006; Bozoganova, Miroslava/0000-0003-4295-1464; Blackburn, Marie-Eve/0000-0001-9322-1467; ARUTA, JOHN JAMIR BENZON/0000-0003-4155-1063; Chen, Qing-Wei/0000-0002-5458-0210; Kospakov, Aituar/0000-0002-2938-3792; Yeung, Victoria/0000-0002-3479-3198; Silkane, Vineta/0000-0002-1538-695X; Tran, Ulrich/0000-0002-6589-3167; Hill, Tetiana/0000-0003-4234-5771; MODRZEJEWSKA, JUSTYNA/0000-0002-6243-8150; Dhakal, Sandesh/0000-0001-9702-9771; Kumar, Vipul/0000-0003-4535-9204; Kujan, Omar/0000-0002-5951-8280; Neto, Joana/0000-0003-0837-7630; Seekis, Veya/0000-0002-4079-009X; pourmahmoud, sadaf/0000-0002-0520-1712; White, Mathew Philip/0000-0002-4168-7289; Modrzejewska, Adriana/0000-0002-3288-4598; Jovanovic, Veljko/0000-0001-9248-2518; Petrova, Nadezhda/0000-0002-4856-8522; Browning, Matthew/0000-0003-2296-7602; Vega, Luis/0000-0003-3791-8440; Stieger, Stefan/0000-0002-7784-6624; Borowiec, Joanna/0000-0003-2019-3738; NG, SIU KUEN/0000-0002-9521-2799; Vanags, Edmunds/0000-0003-1932-936X; Hallit, Souheil/0000-0001-6918-5689; Krol-Zielinska, Magdalena/0000-0003-1809-4319; Sundgot-Borgen, Christine/0009-0005-2549-5286; Girishan Prabhu, Vishnunarayan/0000-0001-5410-9894; Holenweger, Geraldine/0000-0001-5752-6036; Ince, Basak/0000-0003-1177-3490; Burakova, Marina/0000-0001-7211-6772; Corrigan, Jennifer/0009-0008-8040-0501; Kumar, Sanjay/0000-0002-7793-4851; Barron, David/0000-0003-3664-621X; Mesko, Norbert/0000-0002-4355-9563; Ahmed, Oli/0000-0001-8540-8037; Karakiraz, Ahmet/0000-0003-0572-8327; Enea, Violeta/0000-0003-3789-2017; Helmy, Mai/0000-0002-7649-1358; Birovljevic, Gorana/0000-0001-6332-9223; Abdollahpour Ranjbar, Hamed/0000-0002-2923-5829; Karkin, Ayse Nur/0000-0003-1254-5692; Czepczor-Bernat, Kamila/0000-0002-1707-0000; Alsalhani, Anas/0000-0002-5158-7222; Malik, Sadia/0000-0002-5110-5924; ten Hoor, Gill/0000-0001-5500-1893; El-Jor, Claire/0000-0002-1979-378X; Kantanista, Adam/0000-0001-6405-521X; OZSOY, Emrah/0000-0003-2886-8824; Costa Pereira Junqueira, Alessandra/0000-0002-2921-7161; Dzhambov, Angel/0000-0003-2540-5111; Grano, Caterina/0000-0002-1899-0773; Laus, Maria Fernanda/0000-0002-4947-1642; Eskin, Mehmet/0000-0001-9916-9268; McAnirlin, Olivia/0000-0003-1321-078X; Hekmati, Issa/0000-0003-4177-0194; Kukic, Miljana/0000-0002-1822-7807; Gomez Martinez, Maria Angeles/0000-0003-0095-2194; Pahl, Sabine/0000-0002-3799-6716; Farbod, Farinaz/0000-0002-4299-0167; Baceviciene, Migle/0000-0002-9819-2316</t>
  </si>
  <si>
    <t>ELSEVIER</t>
  </si>
  <si>
    <t>AMSTERDAM</t>
  </si>
  <si>
    <t>RADARWEG 29, 1043 NX AMSTERDAM, NETHERLANDS</t>
  </si>
  <si>
    <t>1740-1445</t>
  </si>
  <si>
    <t>1873-6807</t>
  </si>
  <si>
    <t>Body Image</t>
  </si>
  <si>
    <t>SEP</t>
  </si>
  <si>
    <t>10.1016/j.bodyim.2023.07.010</t>
  </si>
  <si>
    <t>http://dx.doi.org/10.1016/j.bodyim.2023.07.010</t>
  </si>
  <si>
    <t>AUG 2023</t>
  </si>
  <si>
    <t>Psychology, Clinical; Psychiatry; Psychology, Multidisciplinary</t>
  </si>
  <si>
    <t>Psychology; Psychiatry</t>
  </si>
  <si>
    <t>U5FY0</t>
  </si>
  <si>
    <t>Green Published, Green Accepted, hybrid</t>
  </si>
  <si>
    <t>WOS:001085067100001</t>
  </si>
  <si>
    <t>Hirschler, L; Sollmann, N; Schmitz-Abecassis, B; Pinto, J; Arzanforoosh, F; Barkhof, F; Booth, T; Calvo-Imirizaldu, M; Cassia, G; Chmelik, M; Clement, P; Ercan, E; Fernández-Seara, MA; Furtner, J; Fuster-Garcia, E; Grech-Sollars, M; Guven, NT; Hatay, GH; Karami, G; Keil, VC; Kim, M; Koekkoek, JAF; Kukran, S; Mancini, L; Nechifor, RE; Özcan, A; Ozturk-Isik, E; Piskin, S; Schmainda, K; Svensson, SF; Tseng, CH; Unnikrishnan, S; Vos, F; Warnert, E; Zhao, MY; Jancalek, R; Nunes, T; Emblem, KE; Smits, M; Petr, J; Hangel, G</t>
  </si>
  <si>
    <t>Hirschler, Lydiane; Sollmann, Nico; Schmitz-Abecassis, Barbara; Pinto, Joana; Arzanforoosh, Fatemehsadat; Barkhof, Frederik; Booth, Thomas; Calvo-Imirizaldu, Marta; Cassia, Guilherme; Chmelik, Marek; Clement, Patricia; Ercan, Ece; Fernandez-Seara, Maria A.; Furtner, Julia; Fuster-Garcia, Elies; Grech-Sollars, Matthew; Guven, Nazmiye Tugay; Hatay, Gokce Hale; Karami, Golestan; Keil, Vera C.; Kim, Mina; Koekkoek, Johan A. F.; Kukran, Simran; Mancini, Laura; Nechifor, Ruben Emanuel; Ozcan, Alpay; Ozturk-Isik, Esin; Piskin, Senol; Schmainda, Kathleen; Svensson, Siri F.; Tseng, Chih-Hsien; Unnikrishnan, Saritha; Vos, Frans; Warnert, Esther; Zhao, Moss Y.; Jancalek, Radim; Nunes, Teresa; Emblem, Kyrre E.; Smits, Marion; Petr, Jan; Hangel, Gilbert</t>
  </si>
  <si>
    <t>Advanced MR Techniques for Preoperative Glioma Characterization: Part 1</t>
  </si>
  <si>
    <t>JOURNAL OF MAGNETIC RESONANCE IMAGING</t>
  </si>
  <si>
    <t>Review</t>
  </si>
  <si>
    <t>glioma; brain; preoperative; contrasts; GliMR 2; 0; level of clinical validation</t>
  </si>
  <si>
    <t>CEREBRAL BLOOD-VOLUME; CONTRAST-ENHANCED MR; HIGH-GRADE GLIOMAS; TENSOR IMAGING METRICS; CENTRAL-NERVOUS-SYSTEM; BRAIN-TUMOR; PERFUSION MRI; GRADIENT-ECHO; CONSENSUS RECOMMENDATIONS; DIFFUSIONAL KURTOSIS</t>
  </si>
  <si>
    <t>Preoperative clinical magnetic resonance imaging (MRI) protocols for gliomas, brain tumors with dismal outcomes due to their infiltrative properties, still rely on conventional structural MRI, which does not deliver information on tumor genotype and is limited in the delineation of diffuse gliomas. The GliMR COST action wants to raise awareness about the state of the art of advanced MRI techniques in gliomas and their possible clinical translation or lack thereof. This review describes current methods, limits, and applications of advanced MRI for the preoperative assessment of glioma, summarizing the level of clinical validation of different techniques. In this first part, we discuss dynamic susceptibility contrast and dynamic contrast-enhanced MRI, arterial spin labeling, diffusion-weighted MRI, vessel imaging, and magnetic resonance fingerprinting. The second part of this review addresses magnetic resonance spectroscopy, chemical exchange saturation transfer, susceptibility-weighted imaging, MRI-PET, MR elastography, and MR-based radiomics applications.Evidence Level: 3Technical Efficacy: Stage 2</t>
  </si>
  <si>
    <t>[Hirschler, Lydiane] Leiden Univ, Med Ctr, Dept Radiol, CJ Gorter MRI Ctr, Leiden, Netherlands; [Sollmann, Nico] Univ Hosp Ulm, Dept Diagnost &amp; Intervent Radiol, Ulm, Germany; [Sollmann, Nico] Tech Univ Munich, Klinikum Rechts Isar, Sch Med, Dept Diagnost &amp; Intervent Neuroradiol, Munich, Germany; [Sollmann, Nico] Tech Univ Munich, Klinikum Rechts Isar, TUM Neuroimaging Ctr, Munich, Germany; [Schmitz-Abecassis, Barbara; Ercan, Ece] Leiden Univ, Dept Radiol, Med Ctr, Leiden, Netherlands; [Schmitz-Abecassis, Barbara; Tseng, Chih-Hsien; Vos, Frans] Med Delta Fdn, Delft, Netherlands; [Pinto, Joana; Smits, Marion] Univ Oxford, Inst Biomed Engn, Dept Engn Sci, Oxford, England; [Arzanforoosh, Fatemehsadat; Vos, Frans; Warnert, Esther; Smits, Marion] Erasmus MC, Dept Radiol &amp; Nucl Med, Rotterdam, Netherlands; [Barkhof, Frederik; Keil, Vera C.] Vrije Univ, Amsterdam UMC, Dept Radiol &amp; Nucl Med, Amsterdam, Netherlands; [Barkhof, Frederik] UCL, Queen Sq Inst Neurol, London, England; [Barkhof, Frederik] UCL, Ctr Med Image Comp, London, England; [Booth, Thomas; Karami, Golestan] Kings Coll London, Sch Biomed Engn &amp; Imaging Sci, London, England; [Booth, Thomas] Kings Coll Hosp NHS Fdn Trust, Dept Neuroradiol, London, England; [Calvo-Imirizaldu, Marta; Fernandez-Seara, Maria A.] Clin Univ Navarra, Dept Radiol, Pamplona, Spain; [Cassia, Guilherme] Rede DOr Sao Luiz, Hosp Santa Luzia, Brasilia, Brazil; [Chmelik, Marek] Univ Presov, Fac Hlth Care, Dept Tech Disciplines Med, Presov, Slovakia; [Clement, Patricia] Univ Ghent, Dept Diagnost Sci, Ghent, Belgium; [Clement, Patricia] Ghent Univ Hosp, Dept Med Imaging, Ghent, Belgium; [Fernandez-Seara, Maria A.] Inst Invest Sanitaria Navarra, IdiSNA, Pamplona, Spain; [Furtner, Julia] Med Univ Vienna, Dept Biomed Imaging &amp; Image Guided Therapy, Vienna, Austria; [Furtner, Julia] Danube Private Univ, Res Ctr Med Image Anal &amp; Artificial Intelligence, Krems, Austria; [Fuster-Garcia, Elies] Univ Politecn Valencia, Inst Univ Tecnol Informac &amp; Comunicac, Biomed Data Sci Lab, Valencia, Spain; [Grech-Sollars, Matthew] UCL, Ctr Med Image Comp, Dept Comp Sci, London, England; [Grech-Sollars, Matthew; Mancini, Laura] Univ Coll London Hosp NHS Fdn Trust, Natl Hosp Neurol &amp; Neurosurg, Lysholm Dept Neuroradiol, London, England; [Guven, Nazmiye Tugay; Hatay, Gokce Hale; Ozturk-Isik, Esin] Bogazici Univ Istanbul, Inst Biomed Engn, Istanbul, Turkiye; [Keil, Vera C.] Canc Ctr Amsterdam, Amsterdam, Netherlands; [Kim, Mina] UCL, Ctr Med Image Comp, Dept Med Phys &amp; Biomed Engn, London, England; [Kim, Mina] UCL, Dept Neuroinflammat, London, England; [Koekkoek, Johan A. F.] Leiden Univ, Dept Neurol, Med Ctr, Leiden, Netherlands; [Koekkoek, Johan A. F.] Haaglanden Med Ctr, Dept Neurol, The Hague, Netherlands; [Kukran, Simran] Imperial Coll London, Dept Bioengn, London, England; [Kukran, Simran] Inst Canc Res, Dept Radiotherapy &amp; Imaging, London, England; [Mancini, Laura] UCL, Inst Neurol, Dept Brain Repair &amp; Rehabil, London, England; [Nechifor, Ruben Emanuel] Babes Bolyai Univ, Int Inst Adv Studies Psychotherapy &amp; Appl Mental, Dept Clin Psychol &amp; Psychotherapy, Cluj Napoca, Romania; [Ozcan, Alpay] Bogazici Univ Istanbul, Elect &amp; Elect Engn Dept, Istanbul, Turkiye; [Piskin, Senol] Istinye Univ Istanbul, Fac Nat Sci &amp; Engn, Dept Mech Engn, Istanbul, Turkiye; [Schmainda, Kathleen] Med Coll Wisconsin, Dept Biophys, Milwaukee, WI USA; [Svensson, Siri F.; Emblem, Kyrre E.] Oslo Univ Hosp, Dept Phys &amp; Computat Radiol, Oslo, Norway; [Svensson, Siri F.] Univ Oslo, Dept Phys, Oslo, Norway; [Tseng, Chih-Hsien; Vos, Frans] Delft Univ Technol, Dept Imaging Phys, Delft, Netherlands; [Unnikrishnan, Saritha] Atlantic Technol Univ ATU Sligo, Fac Engn &amp; Design, Sligo, Ireland; [Unnikrishnan, Saritha] ATU Sligo, Math Modelling &amp; Intelligent Syst Hlth &amp; Environm, Sligo, Ireland; [Zhao, Moss Y.] Stanford Univ, Dept Radiol, Stanford, CA 94305 USA; [Zhao, Moss Y.] Stanford Univ, Stanford Cardiovasc Inst, Stanford, CA 94305 USA; [Jancalek, Radim] St Annes Univ Hosp, Dept Neurosurg, Brno, Czech Republic; [Jancalek, Radim] Masaryk Univ, Fac Med, Brno, Czech Republic; [Nunes, Teresa] Hosp Garcia Orta, Dept Neuroradiol, Almada, Portugal; [Smits, Marion] Erasmus MC, Brain Tumour Ctr, Canc Inst, Rotterdam, Netherlands; [Petr, Jan] Helmholtz Zentrum Dresden Rossendorf, Inst Radiopharmaceut Canc Res, Dresden, Germany; [Hangel, Gilbert] Med Univ Vienna, Dept Neurosurg, Vienna, Austria</t>
  </si>
  <si>
    <t>Leiden University - Excl LUMC; Leiden University; Leiden University Medical Center (LUMC); Ulm University; Technical University of Munich; Technical University of Munich; Leiden University; Leiden University Medical Center (LUMC); Leiden University - Excl LUMC; University of Oxford; Erasmus University Rotterdam; Erasmus MC; Vrije Universiteit Amsterdam; University of Amsterdam; University of London; University College London; University of London; University College London; University of London; King's College London; King's College Hospital NHS Foundation Trust; University of Navarra; University of Presov; Ghent University; Ghent University; Ghent University Hospital; Medical University of Vienna; Universitat Politecnica de Valencia; University of London; University College London; University of London; University College London; UCL Medical School; University College London Hospitals NHS Foundation Trust; National Hospital for Neurology &amp; Neurosurgery; Bogazici University; University of Amsterdam; Vrije Universiteit Amsterdam; University of London; University College London; University of London; University College London; Leiden University; Leiden University Medical Center (LUMC); Leiden University - Excl LUMC; Haaglanden Medical Center; Imperial College London; Royal Marsden NHS Foundation Trust; University of London; Institute of Cancer Research - UK; University of London; University College London; Babes Bolyai University from Cluj; Bogazici University; Istinye University; Medical College of Wisconsin; University of Oslo; University of Oslo; Delft University of Technology; Atlantic Technological University (ATU); Stanford University; Stanford University; St. Anne's University Hospital Brno (FNUSA); Masaryk University Brno; Hospital Garcia de Orta; Erasmus University Rotterdam; Erasmus MC; Erasmus MC Cancer Institute; Helmholtz Association; Helmholtz-Zentrum Dresden-Rossendorf (HZDR); Medical University of Vienna</t>
  </si>
  <si>
    <t>Hangel, G (corresponding author), Wahringer Gurtel 18-20, A-1090 Vienna, Austria.</t>
  </si>
  <si>
    <t>gilbert.hangel@meduniwien.ac.at</t>
  </si>
  <si>
    <t>Hangel, Gilbert/I-6508-2019; Grech-Sollars, Matthew/ABG-4740-2021; Nunes, Teresa/C-2057-2015; Chmelík, Marek/AAR-3911-2020; Ozcan, Alpay/AAS-8798-2020; Keil, Vera/AAD-6793-2020; Emblem, Kyrre/H-6691-2012; Nechifor, Ruben/C-2252-2015; Smits, Marion/E-4795-2011; Zhao, Moss/AAG-4093-2020; Pinto, Joana/KZU-8837-2024; Barkhof, Frederik/AAJ-6226-2020; Fernandez-Seara, Maria/K-1246-2014; Clement, Patricia/M-7554-2019; Piskin, Senol/F-3741-2019; Jancalek, Radim/AAP-9193-2020; Calvo-Imirizaldu, Marta/IQW-5439-2023; Hirschler, Lydiane/AAA-4136-2020; Fuster-Garcia, Elies/J-6187-2012; Ozturk-Isik, Esin/K-9771-2018; Ercan, Ece/P-3359-2018; Petr, Jan/B-5309-2013</t>
  </si>
  <si>
    <t>Hangel, Gilbert/0000-0002-3986-3159; Barkhof, Frederik/0000-0003-3543-3706; Pinto, Joana/0000-0002-6863-1883; Hirschler, Lydiane/0000-0003-2379-0861; Grech-Sollars, Matthew/0000-0003-3881-4870; Hatay, Gokce Hale/0000-0003-0675-6442; Fuster-Garcia, Elies/0000-0002-0716-8960; Ozturk-Isik, Esin/0000-0002-8997-878X; Clement, Patricia/0000-0001-8546-0134; Keil, Vera C/0000-0001-8699-3506; Smits, Marion/0000-0001-5563-2871; Piskin, Senol/0000-0002-8799-9472; Zhao, Moss/0000-0002-0210-7739; Ercan, Ece/0000-0002-8187-2075; Koekkoek, Johan/0000-0002-3648-9616; Ozcan, Alpay/0000-0002-3037-2812; Sollmann, Nico/0000-0002-8120-2223; Petr, Jan/0000-0002-3201-6002</t>
  </si>
  <si>
    <t>Dutch Research Council (NWO) [91619121, 16862, 016.160.351]; Wellcome Trust [2022-24, 203148/A/16/Z]; Spanish Ministry of Science and Innovation [PI18/00084]; Spanish State Research Agency, Subprogram for Knowledge Generation [PID2021-127110OA-I00]; Austrian Science Funds (FWF) [KLI 646, 1089]; Medical University of Vienna; Turkish Directorate of Strategy and Budget under the TAM Project [2007K12-873]; Ministry of Education, Youth and Sports CZ [LTC20027]; TUBITAK [1003, 216S432]; European Research Agency, Marie Sklodowska Curie Fellowship; NIH/NCI [CA255123, 2018017]; European Union's Horizon 2020 Programme: ERC [758657-ImPRESS]; South-Eastern Norway Regional Health Authority [2016102, 2017073, 2013069]; Norwegian Cancer Society; Research Council of Norway FRIPRO [261984, 303249, 125]; American Heart Association [826254]; COST (European Cooperation in Science and Technology); EPSRC [EP/S021507/1] Funding Source: UKRI; Wellcome Trust [203148/A/16/Z] Funding Source: Wellcome Trust; American Heart Association (AHA) [826254] Funding Source: American Heart Association (AHA); National Cancer Institute [U01CA176110] Funding Source: NIH RePORTER</t>
  </si>
  <si>
    <t>Dutch Research Council (NWO)(Netherlands Organization for Scientific Research (NWO)); Wellcome Trust(Wellcome Trust); Spanish Ministry of Science and Innovation(Ministry of Science and Innovation, Spain (MICINN)Spanish Government); Spanish State Research Agency, Subprogram for Knowledge Generation; Austrian Science Funds (FWF)(Austrian Science Fund (FWF)); Medical University of Vienna; Turkish Directorate of Strategy and Budget under the TAM Project; Ministry of Education, Youth and Sports CZ(Ministry of Education, Youth &amp; Sports - Czech Republic); TUBITAK(Turkiye Bilimsel ve Teknolojik Arastirma Kurumu (TUBITAK)); European Research Agency, Marie Sklodowska Curie Fellowship; NIH/NCI(United States Department of Health &amp; Human ServicesNational Institutes of Health (NIH) - USANIH National Cancer Institute (NCI)); European Union's Horizon 2020 Programme: ERC; South-Eastern Norway Regional Health Authority; Norwegian Cancer Society(Norwegian Cancer Society); Research Council of Norway FRIPRO(Research Council of Norway); American Heart Association(American Heart Association); COST (European Cooperation in Science and Technology)(European Cooperation in Science and Technology (COST)); EPSRC(UK Research &amp; Innovation (UKRI)Engineering &amp; Physical Sciences Research Council (EPSRC)); Wellcome Trust(Wellcome Trust); American Heart Association (AHA)(American Heart Association); National Cancer Institute(United States Department of Health &amp; Human ServicesNational Institutes of Health (NIH) - USANIH National Cancer Institute (NCI))</t>
  </si>
  <si>
    <t>We want to thank Rosa Ayesa Arriola, Martin Barak, Paula Croal, Philip De Witt Hamer, Vasileios K. Katsaros, Mary Pelechrini, Zahra Shams, Danai-Eleni Stefanou, Ioannis John Toliopoulos, and Hana Valekova for their assistance with earlier versions of this manuscript. This review was funded by grants from the following agencies: Dutch Research Council (NWO), Veni project numbers 91619121 and 16862, VICI project number 016.160.351; Wellcome Trust 2022-24, 203148/A/16/Z; Spanish Ministry of Science and Innovation (grant: PI18/00084), Spanish State Research Agency, Subprogram for Knowledge Generation (PROGRESS, No PID2021-127110OA-I00). Austrian Science Funds (FWF) projects KLI 646 and 1089; a 2021 Comprehensive Cancer Center grant of the Medical University of Vienna; The Turkish Directorate of Strategy and Budget under the TAM Project number 2007K12-873; INTER-EXCELLENCE, subprogram INTER-COST of the Ministry of Education, Youth and Sports CZ, Grant No. LTC20027; TUBITAK 1003 grant 216S432; European Research Agency, Marie Sklodowska Curie Fellowship, Horizon 2020; NIH/NCI U01 CA176110, NIH/NCI R01 CA264992, NIH/NCI CA255123; HollandPTC-Varian grant ID: 2018017; European Union's Horizon 2020 Programme: ERC Grant Agreement No. 758657-ImPRESS; South-Eastern Norway Regional Health Authority Grant Agreements No. 2016102, 2017073, 2013069; the Norwegian Cancer Society and the Research Council of Norway FRIPRO Grant Agreements No. 261984, 303249; the MS Society of the United Kingdom (grant: 125); and the American Heart Association (Grant: 826254). This publication is part of the COST Action CA18206 Glioma MR Imaging 2.0, supported by COST (European Cooperation in Science and Technology), .</t>
  </si>
  <si>
    <t>WILEY</t>
  </si>
  <si>
    <t>HOBOKEN</t>
  </si>
  <si>
    <t>111 RIVER ST, HOBOKEN 07030-5774, NJ USA</t>
  </si>
  <si>
    <t>1053-1807</t>
  </si>
  <si>
    <t>1522-2586</t>
  </si>
  <si>
    <t>J MAGN RESON IMAGING</t>
  </si>
  <si>
    <t>J. Magn. Reson. Imaging</t>
  </si>
  <si>
    <t>JUN</t>
  </si>
  <si>
    <t>10.1002/jmri.28662</t>
  </si>
  <si>
    <t>http://dx.doi.org/10.1002/jmri.28662</t>
  </si>
  <si>
    <t>MAR 2023</t>
  </si>
  <si>
    <t>Radiology, Nuclear Medicine &amp; Medical Imaging</t>
  </si>
  <si>
    <t>G9UN6</t>
  </si>
  <si>
    <t>Green Published, hybrid</t>
  </si>
  <si>
    <t>WOS:000942823900001</t>
  </si>
  <si>
    <t>Aubert, S; Barnes, JD; Demchenko, I; Hawthorne, M; Abdeta, C; Nader, PA; Sala, JCA; Aguilar-Farias, N; Aznar, S; Bakalár, P; Bhawra, J; Brazo-Sayavera, J; Bringas, M; Cagas, JY; Carlin, A; Chang, CK; Chen, B; Christiansen, LB; Christie, CJA; De Roia, GF; Nyström, CD; Yolanda, D; Djordjic, V; Emeljanovas, A; Endy, LF; Gaba, A; Galaviz, KI; González, SA; Hesketh, KD; Huang, WY; Hubona, O; Jeon, JY; Jurakic, D; Jürimäe, J; Katapally, TR; Katewongsa, P; Katzmarzyk, PT; Kim, YS; Lambert, EV; Lee, EY; Levi, S; Lobo, P; Löf, M; Loney, T; Lopez-Gil, JF; Lopez-Taylor, J; Maestu, E; Mahendra, A; Makaza, D; Mallari, MFT; Manyanga, T; Masanovic, B; Morrison, SA; Mota, J; Müller-Riemenschneider, F; Bermejo, LM; Murphy, MH; Naidoo, R; Nguyen, P; Paudel, S; Pedisic, Z; Perez-Gomez, J; Reilly, JJ; Reimers, AK; Richards, AB; Silva, DA; Saonuam, P; Sarmiento, OL; Sember, V; Shahril, MR; Smith, M; Standage, M; Stratton, G; Subedi, N; Tammelin, TH; Tanaka, C; Tesler, R; Thivel, D; Tladi, DM; Tlucáková, L; Vanderloo, LM; Williams, A; Wong, SHS; Wu, CL; Zembura, P; Tremblay, MS</t>
  </si>
  <si>
    <t>Aubert, Salome; Barnes, Joel D.; Demchenko, Iryna; Hawthorne, Myranda; Abdeta, Chalchisa; Nader, Patrick Abi; Adsuar Sala, Jose Carmelo; Aguilar-Farias, Nicolas; Aznar, Susana; Bakalar, Peter; Bhawra, Jasmin; Brazo-Sayavera, Javier; Bringas, Mikel; Cagas, Jonathan Y.; Carlin, Angela; Chang, Chen-Kang; Chen, Bozhi; Christiansen, Lars Breum; Christie, Candice Jo-Anne; De Roia, Gabriela Fernanda; Nystrom, Christine Delisle; Demetriou, Yolanda; Djordjic, Visnja; Emeljanovas, Arunas; Endy, Liri Findling; Gaba, Ales; Galaviz, Karla I.; Gonzalez, Silvia A.; Hesketh, Kylie D.; Huang, Wendy Yajun; Hubona, Omphile; Jeon, Justin Y.; Jurakic, Danijel; Jurimae, Jaak; Katapally, Tarun Reddy; Katewongsa, Piyawat; Katzmarzyk, Peter T.; Kim, Yeon-Soo; Lambert, Estelle Victoria; Lee, Eun-Young; Levi, Sharon; Lobo, Pablo; Lof, Marie; Loney, Tom; Francisco Lopez-Gil, Jose; Lopez-Taylor, Juan; Maestu, Evelin; Mahendra, Agus; Makaza, Daga; Mallari, Marla Frances T.; Manyanga, Taru; Masanovic, Bojan; Morrison, Shawnda A.; Mota, Jorge; Mueller-Riemenschneider, Falk; Munoz Bermejo, Laura; Murphy, Marie H.; Naidoo, Rowena; Nguyen, Phuong; Paudel, Susan; Pedisic, Zeljko; Perez-Gomez, Jorge; Reilly, John J.; Reimers, Anne Kerstin; Richards, Amie B.; Santos Silva, Diego Augusto; Saonuam, Pairoj; Sarmiento, Olga L.; Sember, Vedrana; Shahril, Mohd Razif; Smith, Melody; Standage, Martyn; Stratton, Gareth; Subedi, Narayan; Tammelin, Tuija H.; Tanaka, Chiaki; Tesler, Riki; Thivel, David; Tladi, Dawn Mahube; Tlucakova, Lenka; Vanderloo, Leigh M.; Williams, Alun; Wong, Stephen Heung Sang; Wu, Ching-Lin; Zembura, Pawel; Tremblay, Mark S.</t>
  </si>
  <si>
    <t>Global Matrix 4.0 Physical Activity Report Card Grades for Children and Adolescents: Results and Analyses From 57 Countries</t>
  </si>
  <si>
    <t>JOURNAL OF PHYSICAL ACTIVITY &amp; HEALTH</t>
  </si>
  <si>
    <t>active transport; physical education; sedentary behaviors; sport; surveillance; youth</t>
  </si>
  <si>
    <t>SCHOOL-AGED CHILDREN; SEDENTARY BEHAVIOR; ACTIVITY INDICATORS; HEALTH INDICATORS; SECULAR TRENDS; YOUTH; FITNESS; SURVEILLANCE; TRANSLATION; ENVIRONMENT</t>
  </si>
  <si>
    <t>Background: The Global Matrix 4.0 on physical activity (PA) for children and adolescents was developed to achieve a comprehensive understanding of the global variation in children's and adolescents' (5-17 y) PA, related measures, and key sources of influence. The objectives of this article were (1) to summarize the findings from the Global Matrix 4.0 Report Cards, (2) to compare indicators across countries, and (3) to explore trends related to the Human Development Index and geo-cultural regions. Methods: A total of 57 Report Card teams followed a harmonized process to grade the 10 common PA indicators. An online survey was conducted to collect Report Card Leaders' top 3 priorities for each PA indicator and their opinions on how the COVID-19 pandemic impacted child and adolescent PA indicators in their country. Results: Overall Physical Activity was the indicator with the lowest global average grade (D), while School and Community and Environment were the indicators with the highest global average grade ( C+). An overview of the global situation in terms of surveillance and prevalence is provided for all 10 common PA indicators, followed by priorities and examples to support the development of strategies and policies internationally. Conclusions: The Global Matrix 4.0 represents the largest compilation of children's and adolescents' PA indicators to date. While variation in data sources informing the grades across countries was observed, this initiative highlighted low PA levels in children and adolescents globally. Measures to contain the COVID-19 pandemic, local/international conflicts, climate change, and economic change threaten to worsen this situation.</t>
  </si>
  <si>
    <t>[Aubert, Salome; Barnes, Joel D.; Tremblay, Mark S.] Act Hlth Kids Global Alliance, Ottawa, ON, Canada; [Demchenko, Iryna; Hawthorne, Myranda; Tremblay, Mark S.] Childrens Hosp, Eastern Ontario Res Inst, Hlth Act Living &amp; Obes Res Grp, Ottawa, ON, Canada; [Hawthorne, Myranda; Tremblay, Mark S.] Carleton Univ, Dept Hlth Sci, Ottawa, ON, Canada; [Abdeta, Chalchisa] Univ Wollongong, Early Start Res, Wollongong, NSW, Australia; [Nader, Patrick Abi] Univ Quebec Rimouski, Dept Sci Sante, Rimouski, PQ, Canada; [Adsuar Sala, Jose Carmelo] Univ Extremadura, Promoting Healthy Soc Res Grp PHeSO, Fac Sport Sci, Caceres, Spain; [Aguilar-Farias, Nicolas] Univ La Frontera, Dept Phys Educ Sports &amp; Recreat, Temuco, Chile; [Aguilar-Farias, Nicolas] Univ La Frontera, UFRO Activate Res Grp, Temuco, Chile; [Aznar, Susana] Univ Castilla La Mancha, Grp Invest Promoc Actividad Fis Salud, Fac Ciencias Deporte, Toledo, Spain; [Bakalar, Peter] Univ Presov, Fac Sports, Dept Sports Educol &amp; Humanist, Presov, Slovakia; [Bhawra, Jasmin] Toronto Metropolitan Univ, Sch Occupat &amp; Publ Hlth, Fac Community Serv, Toronto, ON, Canada; [Brazo-Sayavera, Javier; Tlucakova, Lenka] Univ Republ, PDU EFISAL, Ctr Univ Reg Noreste, Rivera, Uruguay; [Brazo-Sayavera, Javier] Univ Pablo de Olavide, Dept Sports &amp; Comp Sci, Seville, Spain; [Bringas, Mikel] Basque Govt, Phys Activ &amp; Sport Off, Pais Vasco, Spain; [Cagas, Jonathan Y.] Univ Philippines Diliman, Dept Sports Sci, Coll Human Kinet, Quezon City, Philippines; [Carlin, Angela; Mallari, Marla Frances T.] Univ Ulster, Ctr Exercise Med Phys Activ &amp; Hlth, Sports &amp; Exercise Sci Res Inst, Newtownabbey, North Ireland; [Chang, Chen-Kang] Natl Taiwan Univ Sport, Dept Sport Performance, Taichung, Taiwan; [Chen, Bozhi; Mueller-Riemenschneider, Falk] Natl Univ Singapore, Saw Swee Hock Sch Publ Hlth, Singapore, Singapore; [Chen, Bozhi] Natl Univ Hlth Syst, Singapore, Singapore; [Christiansen, Lars Breum] Res &amp; Implementat Ctr Human Movement &amp; Learning, Odense, Denmark; [Christiansen, Lars Breum] Univ Southern Denmark, Dept Sports Sci &amp; Clin Biomech, Odense, Denmark; [Christie, Candice Jo-Anne] Rhodes Univ, Dept Human Kinet &amp; Ergon, Makhanda, South Africa; [De Roia, Gabriela Fernanda; Lobo, Pablo] Univ Flores UFLO, Lab Estudios Actividad Fis LEAF, Buenos Aires, DF, Argentina; [Nystrom, Christine Delisle; Lof, Marie] Karolinska Inst, Dept Biosci &amp; Nutr, Huddinge, Sweden; [Demetriou, Yolanda] Tech Univ Munich, Dept Sport &amp; Hlth Sci, Munich, Germany; [Djordjic, Visnja] Univ Novi Sad, Phys &amp; Hlth Educ Unit, Fac Sport &amp; Phys Educ, Novi Sad, Serbia; [Emeljanovas, Arunas] Lithuanian Sports Univ, Dept Phys &amp; Social Educ, Kaunas, Lithuania; [Endy, Liri Findling; Levi, Sharon] Minist Hlth, Efsharibari, Natl Program Act &amp; Healthy Living, Jerusalem, Israel; [Gaba, Ales] Palacky Univ Olomouc, Fac Phys Culture, Olomouc, Czech Republic; [Galaviz, Karla I.] Indiana Univ, Sch Publ Hlth, Bloomington, IN USA; [Gonzalez, Silvia A.; Sarmiento, Olga L.] Univ Los Andes, Sch Med, Bogota, Colombia; [Hesketh, Kylie D.; Paudel, Susan; Subedi, Narayan] Deakin Univ, Inst Phys Act &amp; Nutr IPAN, Sch Exercise &amp; Nutr Sci, Geelong, Vic, Australia; [Huang, Wendy Yajun] Hong Kong Baptist Univ, Dept Sport Phys Educ &amp; Hlth, Hong Kong, Peoples R China; [Hubona, Omphile] Univ Botswana, Global Matrix Res Grp, Dept Sport Sci, Gaborone, Botswana; [Jeon, Justin Y.] Yonsei Univ, Dept Sport Ind, Seoul, South Korea; [Jurakic, Danijel] Univ Zagreb, Fac Kinesiol, Zagreb, Croatia; [Jurimae, Jaak; Maestu, Evelin] Univ Tartu, Fac Med, Inst Sport Sci &amp; Physiotherapy, Tartu, Estonia; [Katapally, Tarun Reddy] Western Univ, DEPtH Lab, Fac Hlth Sci, London, ON, Canada; [Katapally, Tarun Reddy] Western Univ, Dept Epidemiol &amp; Biostat, Schulich Sch Med &amp; Dent, London, ON, Canada; [Katewongsa, Piyawat] Mahidol Univ, Thailand Phys Act Knowledge Dev Ctr TPAK, Inst Populat &amp; Social Res, Salaya, Nakhon Pathom, Thailand; [Katzmarzyk, Peter T.] Pennington Biomed Res Ctr, Baton Rouge, LA USA; [Kim, Yeon-Soo] Seoul Natl Univ, Dept Phys Educ, Seoul, South Korea; [Lambert, Estelle Victoria] Univ Cape Town, Dept Human Biol, Fac Hlth Sci, Res Ctr Hlth Phys Act Lifestyle &amp; Sport, Rondebosch, South Africa; [Lee, Eun-Young] Queens Univ, Sch Kinesiol &amp; Hlth Studies, Kingston, ON, Canada; [Levi, Sharon] Univ Haifa, Sch Publ Hlth, Haifa, Israel; [Loney, Tom] Mohammed Bin Rashid Univ Med &amp; Hlth Sci, Coll Med, Dubai, U Arab Emirates; [Francisco Lopez-Gil, Jose] Ayuntamiento Archena, Murcia, Spain; [Francisco Lopez-Gil, Jose] Univ Murcia UM, Dept Expres Plast Mus &amp; Dinam, Fac Educ, Murcia, Spain; [Francisco Lopez-Gil, Jose] Univ Castilla La Mancha UCLM, Hlth &amp; Social Res Ctr, Cuenca, Spain; [Lopez-Taylor, Juan] Univ Guadalajara, Dept Movement Sci Educ Sport Recreat &amp; Dance, Hlth Sci Univ Ctr, Guadalajara, Jalisco, Mexico; [Mahendra, Agus] Univ Pendidikan Indonesia, Act Healthy Kids Indonesia, Fac Sport Educ &amp; Hlth, Bandung, Indonesia; [Makaza, Daga] Natl Univ Sci &amp; Technol, Hlth &amp; Wellness Res Grp, Dept Sports Sci &amp; Coaching, Bulawayo, Zimbabwe; [Manyanga, Taru] Univ Northern British Columbia, Div Med Sci, Prince George, BC, Canada; [Masanovic, Bojan] Univ Montenegro, Fac Sport &amp; Phys Educ, Niksic, Montenegro; [Morrison, Shawnda A.; Sember, Vedrana] Univ Ljubljana, Fac Sport, Ljubljana, Slovenia; [Mota, Jorge] Univ Porto FADEUP, Res Ctr Phys Act Hlth &amp; Leisure CIAFEL, Fac Sports, Porto, Portugal; [Mota, Jorge] Inst Publ Hlth, Lab Integrat &amp; Translat Res Populat Hlth, Porto, Portugal; [Munoz Bermejo, Laura] Univ Extremadura, Univ Ctr Merida, Social Impact &amp; Innovat Hlth Res Grp InHEALTH, Badajoz, Spain; [Murphy, Marie H.] Univ Ulster, Ulster Univ Doctoral Coll, Coleraine, Londonderry, North Ireland; [Naidoo, Rowena] Univ KwaZulu Natal, Discipline Biokinet Exercise &amp; Leisure Sci, Coll Hlth Sci, Durban, South Africa; [Nguyen, Phuong] Deakin Univ, Deakin Hlth Econ, Sch Hlth &amp; Social Dev, Geelong, Vic, Australia; [Pedisic, Zeljko] Victoria Univ, Inst Hlth &amp; Sport, Melbourne, Vic, Australia; [Perez-Gomez, Jorge] Univ Extremadura, Fac Sports Sci, Hlth Econ Motr &amp; Educ HEME Res Grp, Caceres, Spain; [Reilly, John J.] Univ Strathclyde, Sch Psychol Sci &amp; Hlth, Glasgow, Lanark, Scotland; [Reimers, Anne Kerstin] Friedrich Alexander Univ Erlangen Nuremberg, Dept Sport Sci &amp; Sport, Erlangen, Germany; [Richards, Amie B.; Stratton, Gareth] Swansea Univ, Appl Sports Technol Exercise &amp; Med A STEM, Swansea, W Glam, Wales; [Santos Silva, Diego Augusto] Univ Fed Santa Catarina, Dept Educ Fis, Ctr Desportos, Florianopolis, SC, Brazil; [Santos Silva, Diego Augusto] Univ Autonoma Chile, Fac Ciencias salud, Providencia, Chile; [Saonuam, Pairoj] Thai Hlth Promot Fdn, Bangkok, Thailand; [Shahril, Mohd Razif] Univ Kebangsaan Malaysia, Ctr Healthy Ageing &amp; Wellness H CARE, Kuala Lumpur, Malaysia; [Smith, Melody] Univ Auckland, Sch Nursing, Auckland, New Zealand; [Standage, Martyn] Univ Bath, Dept Hlth, Ctr Motivat &amp; Hlth Behav Change, Bath, Avon, England; [Subedi, Narayan] Nepal Dev Soc, Pokhara, Nepal; [Subedi, Narayan] Tribhuvan Univ, Cent Dept Publ Hlth, Inst Med, Kirtipur, Nepal; [Subedi, Narayan] Nepal Publ Hlth Fdn, Kathmandu, Nepal; [Tammelin, Tuija H.] Jamk Univ Appl Sci, Likes, Sch Hlth &amp; Social Studies, Jyvaskyla, Finland; [Tanaka, Chiaki] Tokyo Kasei Gakuin Univ, Dept Human Nutr, Tokyo, Japan; [Tesler, Riki] Ariel Univ, Heath Management Dept, Fac Heath Sci, Ariel, Israel; [Thivel, David] Univ Clermont Auvergne, EA 3533, Lab Metab Adaptat Exercise Physiol &amp; Pathol Condi, Clermont Ferrand, France; [Thivel, David] Clermont Univ Fdn, French Natl Observ Phys Activ &amp; Sedentary Behav O, Clermont Ferrand, France; [Tladi, Dawn Mahube] Univ Botswana, Dept Sport Sci, Gaborone, Botswana; [Vanderloo, Leigh M.] ParticipACTION, Dept Sci &amp; Evaluat, Toronto, ON, Canada; [Vanderloo, Leigh M.] Univ Western Ontario, Sch Occupat Therapy, London, ON, Canada; [Williams, Alun] Hlth Improvement Commiss Guernsey &amp; Alderney, Castel, Guernsey, England; [Wong, Stephen Heung Sang] Chinese Univ Hong Kong, Dept Sports Sci &amp; Phys Educ, Hong Kong, Peoples R China; [Wu, Ching-Lin] Natl Chung Hsing Univ, Grad Inst Sports &amp; Hlth Management, Taichung, Taiwan; [Zembura, Pawel] Jozef Pilsudski Univ Phys Educ Warsaw, Warsaw, Poland; [Tremblay, Mark S.] Univ Ottawa, Fac Med, Dept Pediat, Ottawa, ON, Canada</t>
  </si>
  <si>
    <t>University of Ottawa; Children's Hospital of Eastern Ontario; Carleton University; University of Wollongong; University of Quebec; Universite du Quebec a Rimouski; Universidad de Extremadura; Universidad de La Frontera; Universidad de La Frontera; Universidad de Castilla-La Mancha; University of Presov; Toronto Metropolitan University; Universidad de la Republica, Uruguay; Universidad Pablo de Olavide; Basque Government; University of the Philippines System; University of the Philippines Diliman; Ulster University; National Taiwan University of Sport; National University of Singapore; National University of Singapore; University of Southern Denmark; Rhodes University; Karolinska Institutet; Technical University of Munich; University of Novi Sad; Lithuanian Sports University; Palacky University Olomouc; Indiana University System; Indiana University Bloomington; Universidad de los Andes (Colombia); Deakin University; Hong Kong Baptist University; University of Botswana; Yonsei University; University of Zagreb; University of Zagreb, Faculty of Kinesiology; University of Tartu; Western University (University of Western Ontario); Western University (University of Western Ontario); Mahidol University; Louisiana State University System; Louisiana State University; Pennington Biomedical Research Center; Seoul National University (SNU); University of Cape Town; Queens University - Canada; University of Haifa; University of Murcia; Universidad de Castilla-La Mancha; Universidad de Guadalajara; Universitas Pendidikan Indonesia; National University of Science &amp; Technology - Zimbabwe; University of Northern British Columbia; University of Montenegro; University of Ljubljana; Universidade do Porto; Universidade do Porto; Universidad de Extremadura; Ulster University; University of Kwazulu Natal; Deakin University; Victoria University; Universidad de Extremadura; University of Strathclyde; University of Erlangen Nuremberg; Swansea University; Universidade Federal de Santa Catarina (UFSC); Universidad Autonoma de Chile; Universiti Kebangsaan Malaysia; University of Auckland; University of Bath; Tribhuvan University; Institute of Medicine (IoM) - Nepal; Jyvaskyla University of Applied Sciences; Ariel University; Universite Clermont Auvergne (UCA); University of Botswana; Western University (University of Western Ontario); Chinese University of Hong Kong; National Chung Hsing University; Jozef Pilsudski University Physical Education in Warsaw; University of Ottawa</t>
  </si>
  <si>
    <t>Aubert, S (corresponding author), Act Hlth Kids Global Alliance, Ottawa, ON, Canada.</t>
  </si>
  <si>
    <t>salome_aubert@hotmail.fr</t>
  </si>
  <si>
    <t>Tammelin, Tuija/JXL-9032-2024; Paudel, Susan/AGE-1499-2022; Carlin, Angela/AAC-4960-2019; Pérez-Gómez, Jorge/AAS-9254-2020; Murphy, Marie/IAM-0328-2023; Chang, Chen-Kang/C-3501-2008; Smith, Melody/AAP-9986-2021; Adsuar, Jose C/C-6558-2008; López-Gil, José Francisco/AAN-5618-2020; Abdeta, Chalchisa/AAG-4096-2019; Löf, Marie/AAW-3323-2020; Nyström, Christine/AAK-4398-2020; Hesketh, Kylie/B-7031-2013; Aguilar-Farias, Nicolas/V-2742-2018; Richards, Amie/GXA-0216-2022; Naidoo, Rowena/N-4719-2013; Pedisic, Zeljko/E-9753-2010; Levi, Sharon/JMQ-4366-2023; Sarmiento, Olga/AAS-4165-2020; Mahendra, Agus/GOH-0413-2022; Manyanga, Taru/GQY-7863-2022; Mallari, Marla/IAM-2691-2023; Brazo-Sayavera, Javier/G-5601-2011; Reilly, John/ACN-7733-2022; Reimers, Anne/AAH-5735-2021; Wu, Ching-Lin/ABH-1294-2021; Subedi, Narayan/AAH-2400-2020; Lambert, Estelle/ABF-1268-2020; Jurakic, Danijel/AAM-5005-2020; Gába, Aleš/D-2090-2011; Makaza, Daga/KPA-5907-2024; Demchenko, Iryna/KIK-0847-2024; Christie, Candice/I-2088-2013; Aznar, Susana/AAD-9999-2021; Shahril, Mohd Razif/K-7320-2015; Jürimäe, Jaak/G-9692-2016; Lobo, Pablo/KMX-4709-2024; Lambert, Estelle Victoria/G-5738-2017; Masanovic, Bojan/A-5295-2019; Maestu, Evelin/B-7826-2019; Silva, Diego Augusto Santos/AAB-9249-2020; Cagas, Jonathan Y./AAK-7054-2020; Stratton, Gareth/Q-2746-2017; Djordjic, Visnja/T-3828-2018; Aubert, Salome/KAM-5747-2024; Standage, Martyn/O-5545-2015</t>
  </si>
  <si>
    <t>Wu, Ching-Lin/0000-0002-6676-9344; Levi, Sharon/0000-0002-7665-1331; Carlin, Angela/0000-0001-5404-017X; Lambert, Estelle Victoria/0000-0003-4315-9153; Demchenko, Iryna/0000-0003-4610-7404; Zembura, Pawel/0000-0001-6294-6713; Abdeta, Chalchisa/0000-0001-6402-9732; Richards, Amie/0000-0003-1634-656X; Bakalar, Peter/0000-0001-6719-3618; Carmelo Adsuar, Jose/0000-0001-7203-3168; Hawthorne, Myranda/0009-0001-1078-0122; Morrison, Shawnda/0000-0003-3445-330X; Chang, Chen-Kang/0000-0001-8335-6595; Jeon, Justin/0000-0001-7978-4271; Christiansen, Lars Breum/0000-0002-5142-3623; Murphy, Marie/0000-0003-3482-3323; Smith (nee Oliver), Melody/0000-0002-0987-2564; Masanovic, Bojan/0000-0002-4939-4982; Nguyen, Phuong K/0000-0001-7669-8642; Subedi, Narayan/0000-0002-8752-2244; Maestu, Evelin/0000-0002-2939-9890; Silva, Diego Augusto Santos/0000-0002-0489-7906; Mahendra, Agus/0000-0002-7762-8416; Cagas, Jonathan Y./0000-0003-0233-4023; Stratton, Gareth/0000-0001-5618-0803; Djordjic, Visnja/0000-0002-2788-493X; Aubert, Salome/0000-0002-6127-2398; Lobo, Pablo/0000-0002-5969-943X; Lopez-Gil, Jose Francisco/0000-0002-7412-7624; Standage, Martyn/0000-0002-9683-8590</t>
  </si>
  <si>
    <t>HUMAN KINETICS PUBL INC</t>
  </si>
  <si>
    <t>CHAMPAIGN</t>
  </si>
  <si>
    <t>1607 N MARKET ST, PO BOX 5076, CHAMPAIGN, IL 61820-2200 USA</t>
  </si>
  <si>
    <t>1543-3080</t>
  </si>
  <si>
    <t>1543-5474</t>
  </si>
  <si>
    <t>J PHYS ACT HEALTH</t>
  </si>
  <si>
    <t>J. Phys. Act. Health</t>
  </si>
  <si>
    <t>NOV</t>
  </si>
  <si>
    <t>10.1123/jpah.2022-0456</t>
  </si>
  <si>
    <t>http://dx.doi.org/10.1123/jpah.2022-0456</t>
  </si>
  <si>
    <t>Public, Environmental &amp; Occupational Health</t>
  </si>
  <si>
    <t>6M5KN</t>
  </si>
  <si>
    <t>Green Published, hybrid, Green Accepted</t>
  </si>
  <si>
    <t>WOS:000888905900002</t>
  </si>
  <si>
    <t>Wang, K; Goldenberg, A; Dorison, CA; Miller, JK; Uusberg, A; Lerner, JS; Gross, JJ; Agesin, BB; Bernardo, M; Campos, O; Eudave, L; Grzech, K; Ozery, DH; Jackson, EA; Garcia, EOL; Drexler, SM; Jurkovic, AP; Rana, K; Wilson, JP; Antoniadi, M; Desai, K; Gialitaki, Z; Kushnir, E; Nadif, K; Bravo, ON; Nauman, R; Oosterlinck, M; Pantazi, M; Pilecka, N; Szabelska, A; van Steenkiste, IMM; Filip, K; Bozdoc, AI; Marcu, GM; Agadullina, E; Adamkovic, M; Roczniewska, M; Reyna, C; Kassianos, AP; Westerlund, M; Ahlgren, L; Pöntinen, S; Adetula, GA; Dursun, P; Arinze, AI; Arinze, NC; Ogbonnaya, CE; Ndukaihe, ILG; Dalgar, I; Akkas, H; Macapagal, PM; Lewis, S; Metin-Orta, I; Foroni, F; Willis, M; Santos, AC; Mokady, A; Reggev, N; Kurfali, MA; Vasilev, MR; Nock, NL; Parzuchowski, M; Barría, MEF; Vranka, M; Kohlová, MB; Ropovik, I; Harutyunyan, M; Wang, CH; Yao, E; Becker, M; Manunta, E; Kaminski, G; Marko, D; Evans, K; Lewis, DMG; Findor, A; Landry, AT; Aruta, JJB; Ortiz, MS; Vally, Z; Pronizius, E; Voracek, M; Lamm, C; Grinberg, M; Li, RR; Valentova, JV; Mioni, G; Cellini, N; Chen, SC; Zickfeld, J; Moon, K; Azab, H; Levy, N; Karababa, A; Beaudry, JL; Boucher, L; Collins, WM; Todsen, AL; van Schie, K; Vintr, J; Bavolar, J; Kaliska, L; Krizanic, V; Samojlenko, L; Pourafshari, R; Geiger, SJ; Beitner, J; Warmelink, L; Ross, RM; Stephen, ID; Hostler, TJ; Azouaghe, S; McCarthy, R; Szala, A; Grano, C; Solorzano, CS; Anjum, G; Jimenez-Leal, W; Bradford, M; Pérez, LC; Vásquez, JCE; Galindo-Caballero, OJ; Vargas-Nieto, JC; Kacha, O; Arvanitis, A; Xiao, QY; Cárcamo, R; Zorjan, S; Tajchman, Z; Vilares, I; Pavlacic, JM; Kunst, JR; Tamnes, CK; von Bastian, CC; Atari, M; Sharifian, M; Hricova, M; Kacmár, P; Schrötter, J; Rahal, RM; Cohen, N; FatahModarres, S; Zrimsek, M; Zakharov, I; Koehn, MA; Esteban-Serna, C; Calin-Jageman, RJ; Krafnick, AJ; Strukelj, E; Isager, PM; Urban, J; Silva, JR; Martoncik, M; Ocovaj, SB; Sakan, D; Kuzminska, AO; Djordjevic, JM; Almeida, IAT; Ferreira, A; Lazarevic, LB; Manley, H; Ricaurte, DZ; Monteiro, RP; Etabari, Z; Musser, E; Dunleavy, D; Chou, WL; Godbersen, H; Ruiz-Fernández, S; Reeck, C; Batres, C; Kirgizova, K; Muminov, A; Azevedo, F; Alvarez, DS; Butt, MM; Lee, JM; Chen, Z; Verbruggen, F; Ziano, I; Tumer, M; Charyate, ACA; Dubrov, D; Rivera, MDMCT; Aberson, C; Pálfi, B; Maldonado, MA; Hubena, B; Sacakli, A; Ceary, CD; Richard, KL; Singer, G; Perillo, JT; Ballantyne, T; Cyrus-Lai, W; Fedotov, M; Du, HF; Wielgus, M; Pit, IL; Hruska, M; Sousa, D; Aczel, B; Szaszi, B; Adamus, S; Barzykowski, K; Micheli, L; Schmidt, ND; Zsido, AN; Paruzel-Czachura, M; Bialek, M; Kowal, M; Sorokowska, A; Misiak, M; Mola, D; Ortiz, MV; Correa, PS; Belaus, A; Muchembled, F; Ribeiro, RR; Arriaga, P; Oliveira, R; Vaughn, LA; Szwed, P; Kossowska, M; Czarnek, G; Kielinska, J; Antazo, B; Betlehem, R; Stieger, S; Nilsonne, G; Simonovic, N; Taber, J; Gourdon-Kanhukamwe, A; Domurat, A; Ihaya, K; Yamada, Y; Urooj, A; Gill, T; Cadek, M; Bylinina, L; Messerschmidt, J; Kurfali, M; Adetula, A; Baklanova, E; Albayrak-Aydemir, N; Kappes, HB; Gjoneska, B; House, T; Jones, MV; Berkessel, JB; Chopik, WJ; Coksan, S; Seehuus, M; Khaoudi, A; Bokkour, A; El Arabi, KA; Djamai, I; Iyer, A; Parashar, N; Adiguzel, A; Kocalar, HE; Bundt, C; Norton, JO; Papadatou-Pastou, M; De la Rosa-gomez, A; Ankushev, V; Bogatyreva, N; Grigoryev, D; Ivanov, A; Prusova, I; Romanova, M; Sarieva, I; Terskova, M; Hristova, E; Kadreva, VH; Janak, A; Schei, V; Sverdrup, TE; Askelund, AD; Pineda, LMS; Krupic, D; Levitan, CA; Johannes, N; Ouherrou, N; Say, N; Sinkolova, S; Janjic, K; Stojanovska, M; Stojanovska, D; Khosla, M; Thomas, AG; Kung, FYH; Bijlstra, G; Mosannenzadeh, F; Balci, BB; Reips, UD; Baskin, E; Ishkhanyan, B; Czamanski-Cohen, J; Dixson, BJW; Moreau, D; Sutherland, CAM; Chuan-Peng, H; Noone, C; Flowe, H; Anne, M; Janssen, SMJ; Topor, M; Majeed, NM; Kunisato, Y; Yu, K; Daches, S; Hartanto, A; Vdovic, M; Anton-Boicuk, L; Forbes, PAG; Kamburidis, J; Marinova, E; Nedelcheva-Datsova, M; Rachev, NR; Stoyanova, A; Schmidt, K; Suchow, JW; Koptjevskaja-Tamm, M; Jernsäther, T; Olofsson, JK; Bialobrzeska, O; Marszalek, M; Tatachari, S; Afhami, R; Law, W; Antfolk, J; Zuro, B; Van Doren, N; Soto, JA; Searston, R; Miranda, J; Damnjanovic, K; Yeung, SK; Krupic, D; Hoyer, K; Jaeger, B; Ren, DN; Pfuhl, G; Klevjer, K; Corral-Frías, NS; Frias-Armenta, M; Lucas, MY; Torres, AO; Toro, M; Delgado, LGJ; Vega, D; Solas, SA; Vilar, R; Massoni, S; Frizzo, T; Bran, A; Vaidis, DC; Vieira, L; Paris, B; Capizzi, M; Coelho, GLD; Greenburgh, A; Whitt, CM; Tullett, AM; Du, XK; Volz, L; Bosma, MJ; Karaarslan, C; Sarioguz, E; Allred, TB; Korbmacher, M; Colloff, MF; Lima, TJS; Ribeiro, MFF; Verharen, JPH; Karekla, M; Karashiali, C; Sunami, N; Jaremka, LM; Storage, D; Habib, S; Studzinska, A; Hanel, PHP; Holford, DL; Sirota, M; Wolfe, K; Chiu, F; Theodoropoulou, A; Ahn, E; Lin, YJ; Westgate, EC; Brohmer, H; Hofer, G; Dujols, O; Vezirian, K; Feldman, G; Travaglino, GA; Ahmed, A; Li, MY; Bosch, J; Torunsky, N; Bai, H; Manavalan, M; Song, X; Walczak, RB; Zdybek, P; Friedemann, M; Dalla Rosa, A; Kozma, L; Alves, SG; Lins, S; Pinto, IR; Correia, RC; Babincák, P; Banik, G; Rojas-Berscia, LM; Varella, MAC; Uttley, J; Beshears, JE; Thommesen, KK; Behzadnia, B; Geniole, SN; Silan, MA; Maturan, PLG; Vilsmeier, JK; Tran, US; Izquierdo, SM; Mensink, MC; Sorokowski, P; Groyecka-Bernard, A; Radtke, T; Adoric, VC; Carpentier, J; Özdogru, AA; Joy-Gaba, JA; Hedgebeth, MV; Ishii, T; Wichman, AL; Röer, JP; Ostermann, T; Davis, WE; Suter, L; Papachristopoulos, K; Zabel, C; Ebersole, CR; Chartier, CR; Mallik, PR; Urry, HL; Buchanan, EM; Coles, NA; Primbs, MA; Basnight-Brown, DM; Ijzerman, H; Forscher, PS; Moshontz, H</t>
  </si>
  <si>
    <t>Wang, Ke; Goldenberg, Amit; Dorison, Charles A.; Miller, Jeremy K.; Uusberg, Andero; Lerner, Jennifer S.; Gross, James J.; Agesin, Bamikole Bamikole; Bernardo, Marcia; Campos, Olatz; Eudave, Luis; Grzech, Karolina; Ozery, Daphna Hausman; Jackson, Emily A.; Garcia, Elkin Oswaldo Luis; Drexler, Shira Meir; Jurkovic, Anita Penic; Rana, Kafeel; Wilson, John Paul; Antoniadi, Maria; Desai, Kermeka; Gialitaki, Zoi; Kushnir, Elizaveta; Nadif, Khaoula; Bravo, Olalla Nino; Nauman, Rafia; Oosterlinck, Marlies; Pantazi, Myrto; Pilecka, Natalia; Szabelska, Anna; van Steenkiste, I. M. M.; Filip, Katarzyna; Bozdoc, Andreea Ioana; Marcu, Gabriela Mariana; Agadullina, Elena; Adamkovic, Matus; Roczniewska, Marta; Reyna, Cecilia; Kassianos, Angelos P.; Westerlund, Minja; Ahlgren, Lina; Pontinen, Sara; Adetula, Gabriel Agboola; Dursun, Pinar; Arinze, Azuka Ikechukwu; Arinze, Nwadiogo Chisom; Ogbonnaya, Chisom Esther; Ndukaihe, Izuchukwu L. G.; Dalgar, Ilker; Akkas, Handan; Macapagal, Paulo Manuel; Lewis, Savannah; Metin-Orta, Irem; Foroni, Francesco; Willis, Megan; Santos, Anabela Caetano; Mokady, Aviv; Reggev, Niv; Kurfali, Merve A.; Vasilev, Martin R.; Nock, Nora L.; Parzuchowski, Michal; Espinoza Barria, Mauricio F.; Vranka, Marek; Kohlova, Marketa Braun; Ropovik, Ivan; Harutyunyan, Mikayel; Wang, Chunhui; Yao, Elvin; Becker, Maja; Manunta, Efisio; Kaminski, Gwenael; Marko, Dafne; Evans, Kortnee; Lewis, David M. G.; Findor, Andrej; Landry, Anais Thibault; Aruta, John Jamir Benzon; Ortiz, Manuel S.; Vally, Zahir; Pronizius, Ekaterina; Voracek, Martin; Lamm, Claus; Grinberg, Maurice; Li, Ranran; Valentova, Jaroslava Varella; Mioni, Giovanna; Cellini, Nicola; Chen, Sau-Chin; Zickfeld, Janis; Moon, Karis; Azab, Habiba; Levy, Neil; Karababa, Alper; Beaudry, Jennifer L.; Boucher, Leanne; Collins, W. Matthew; Todsen, Anna Louise; van Schie, Kevin; Vintr, Jachym; Bavolar, Jozef; Kaliska, Lada; Krizanic, Valerija; Samojlenko, Lara; Pourafshari, Razieh; Geiger, Sandra J.; Beitner, Julia; Warmelink, Lara; Ross, Robert M.; Stephen, Ian D.; Hostler, Thomas J.; Azouaghe, Soufian; McCarthy, Randy; Szala, Anna; Grano, Caterina; Solorzano, Claudio Singh; Anjum, Gulnaz; Jimenez-Leal, William; Bradford, Maria; Perez, Laura Calderon; Cruz Vasquez, Julio E.; Galindo-Caballero, Oscar J.; Vargas-Nieto, Juan Camilo; Kacha, Ondrej; Arvanitis, Alexios; Xiao, Qinyu; Carcamo, Rodrigo; Zorjan, Sasa; Tajchman, Zuzanna; Vilares, Iris; Pavlacic, Jeffrey M.; Kunst, Jonas R.; Tamnes, Christian K.; von Bastian, Claudia C.; Atari, Mohammad; Sharifian, MohammadHasan; Hricova, Monika; Kacmar, Pavol; Schrotter, Jana; Rahal, Rima-Maria; Cohen, Noga; FatahModarres, Saiedeh; Zrimsek, Miha; Zakharov, Ilya; Koehn, Monica A.; Esteban-Serna, Celia; Calin-Jageman, Robert J.; Krafnick, Anthony J.; Strukelj, Eva; Isager, Peder Mortvedt; Urban, Jan; Silva, Jaime R.; Martoncik, Marcel; Ocovaj, Sanja Batic; Sakan, Dusana; Kuzminska, Anna O.; Djordjevic, Jasna Milosevic; Almeida, Ines A. T.; Ferreira, Ana; Lazarevic, Ljiljana B.; Manley, Harry; Ricaurte, Danilo Zambrano; Monteiro, Renan P.; Etabari, Zahra; Musser, Erica; Dunleavy, Daniel; Chou, Weilun; Godbersen, Hendrik; Ruiz-Fernandez, Susana; Reeck, Crystal; Batres, Carlota; Kirgizova, Komila; Muminov, Abdumalik; Azevedo, Flavio; Alvarez, Daniela Serrato; Butt, Muhammad Mussaffa; Lee, Jeong Min; Chen, Zhang; Verbruggen, Frederick; Ziano, Ignazio; Tumer, Murat; Charyate, Abdelilah C. A.; Dubrov, Dmitrii; Tejada Rivera, Maria del Carmen M. C.; Aberson, Christopher; Palfi, Bence; Maldonado, Monica Alarcon; Hubena, Barbora; Sacakli, Asli; Ceary, Chris D.; Richard, Karley L.; Singer, Gage; Perillo, Jennifer T.; Ballantyne, Tonia; Cyrus-Lai, Wilson; Fedotov, Maksim; Du, Hongfei; Wielgus, Magdalena; Pit, Ilse L.; Hruska, Matej; Sousa, Daniela; Aczel, Balazs; Szaszi, Barnabas; Adamus, Sylwia; Barzykowski, Krystian; Micheli, Leticia; Schmidt, Nadya-Daniela; Zsido, Andras N.; Paruzel-Czachura, Mariola; Bialek, Michal; Kowal, Marta; Sorokowska, Agnieszka; Misiak, Michal; Mola, Debora; Ortiz, Maria Victoria; Correa, Pablo Sebastian; Belaus, Anabel; Muchembled, Fany; Ribeiro, Rafael R.; Arriaga, Patricia; Oliveira, Raquel; Vaughn, Leigh Ann; Szwed, Paulina; Kossowska, Malgorzata; Czarnek, Gabriela; Kielinska, Julita; Antazo, Benedict; Betlehem, Ruben; Stieger, Stefan; Nilsonne, Gustav; Simonovic, Nicolle; Taber, Jennifer; Gourdon-Kanhukamwe, Amelie; Domurat, Artur; Ihaya, Keiko; Yamada, Yuki; Urooj, Anum; Gill, Tripat; Cadek, Martin; Bylinina, Lisa; Messerschmidt, Johanna; Kurfali, Murathan; Adetula, Adeyemi; Baklanova, Ekaterina; Albayrak-Aydemir, Nihan; Kappes, Heather B.; Gjoneska, Biljana; House, Thea; Jones, Marc V.; Berkessel, Jana B.; Chopik, William J.; coksan, Sami; Seehuus, Martin; Khaoudi, Ahmed; Bokkour, Ahmed; El Arabi, Kanza Ait; Djamai, Ikhlas; Iyer, Aishwarya; Parashar, Neha; Adiguzel, Arca; Kocalar, Halil Emre; Bundt, Carsten; Norton, James O.; Papadatou-Pastou, Marietta; De la Rosa-gomez, Anabel; Ankushev, Vladislav; Bogatyreva, Natalia; Grigoryev, Dmitry; Ivanov, Aleksandr; Prusova, Irina; Romanova, Marina; Sarieva, Irena; Terskova, Maria; Hristova, Evgeniya; Kadreva, Veselina Hristova; Janak, Allison; Schei, Vidar; Sverdrup, Therese E.; Askelund, Adrian Dahl; Pineda, Lina Maria Sanabria; Krupic, Dajana; Levitan, Carmel A.; Johannes, Niklas; Ouherrou, Nihal; Say, Nicolas; Sinkolova, Sladjana; Janjic, Kristina; Stojanovska, Marija; Stojanovska, Dragana; Khosla, Meetu; Thomas, Andrew G.; Kung, Franki Y. H.; Bijlstra, Gijsbert; Mosannenzadeh, Farnaz; Balci, Busra Bahar; Reips, Ulf-Dietrich; Baskin, Ernest; Ishkhanyan, Byurakn; Czamanski-Cohen, Johanna; Dixson, Barnaby James Wyld; Moreau, David; Sutherland, Clare A. M.; Chuan-Peng, Hu; Noone, Chris; Flowe, Heather; Anne, Michele; Janssen, Steve M. J.; Topor, Marta; Majeed, Nadyanna M.; Kunisato, Yoshihiko; Yu, Karen; Daches, Shimrit; Hartanto, Andree; Vdovic, Milica; Anton-Boicuk, Lisa; Forbes, Paul A. G.; Kamburidis, Julia; Marinova, Evelina; Nedelcheva-Datsova, Mina; Rachev, Nikolay R.; Stoyanova, Alina; Schmidt, Kathleen; Suchow, Jordan W.; Koptjevskaja-Tamm, Maria; Jernsather, Teodor; Olofsson, Jonas K.; Bialobrzeska, Olga; Marszalek, Magdalena; Tatachari, Srinivasan; Afhami, Reza; Law, Wilbert; Antfolk, Jan; Zuro, Barbara; Van Doren, Natalia; Soto, Jose A.; Searston, Rachel; Miranda, Jacob; Damnjanovic, Kaja; Yeung, Siu Kit; Krupic, Dino; Hoyer, Karlijn; Jaeger, Bastian; Ren, Dongning; Pfuhl, Gerit; Klevjer, Kristoffer; Corral-Frias, Nadia S.; Frias-Armenta, Martha; Lucas, Marc Y.; Torres, Adriana Olaya; Toro, Monica; Delgado, Lady Grey Javela; Vega, Diego; Solas, Sara Alvarez; Vilar, Roosevelt; Massoni, Sebastien; Frizzo, Thomas; Bran, Alexandre; Vaidis, David C.; Vieira, Luc; Paris, Bastien; Capizzi, Mariagrazia; Coelho, Gabriel Lins de Holanda; Greenburgh, Anna; Whitt, Cassie M.; Tullett, Alexa M.; Du, Xinkai; Volz, Leonhard; Bosma, Minke Jasmijn; Karaarslan, Cemre; Sarioguz, Eylul; Allred, Tara Bulut; Korbmacher, Max; Colloff, Melissa F.; Lima, Tiago J. S.; Ribeiro, Matheus Fernando Felix; Verharen, Jeroen P. H.; Karekla, Maria; Karashiali, Christiana; Sunami, Naoyuki; Jaremka, Lisa M.; Storage, Daniel; Habib, Sumaiya; Studzinska, Anna; Hanel, Paul H. P.; Holford, Dawn Liu; Sirota, Miroslav; Wolfe, Kelly; Chiu, Faith; Theodoropoulou, Andriana; Ahn, El Rim; Lin, Yijun; Westgate, Erin C.; Brohmer, Hilmar; Hofer, Gabriela; Dujols, Olivier; Vezirian, Kevin; Feldman, Gilad; Travaglino, Giovanni A.; Ahmed, Afroja; Li, Manyu; Bosch, Jasmijn; Torunsky, Nathan; Bai, Hui; Manavalan, Mathi; Song, Xin; Walczak, Radoslaw B.; Zdybek, Przemyslaw; Friedemann, Maja; Rosa, Anna Dalla; Kozma, Luca; Alves, Sara G.; Lins, Samuel; Pinto, Isabel R.; Correia, Rita C.; Babincak, Peter; Banik, Gabriel; Rojas-Berscia, Luis Miguel; Varella, Marco A. C.; Uttley, Jim; Beshears, Julie E.; Thommesen, Katrine Krabbe; Behzadnia, Behzad; Geniole, Shawn N.; Silan, Miguel A.; Maturan, Princess Lovella G.; Vilsmeier, Johannes K.; Tran, Ulrich S.; Izquierdo, Sara Morales; Mensink, Michael C.; Sorokowski, Piotr; Groyecka-Bernard, Agata; Radtke, Theda; Adoric, Vera Cubela; Carpentier, Joelle; Ozdogru, Asil Ali; Joy-Gaba, Jennifer A.; Hedgebeth, Mattie V.; Ishii, Tatsunori; Wichman, Aaron L.; Roeer, Jan Philipp; Ostermann, Thomas; Davis, William E.; Suter, Lilian; Papachristopoulos, Konstantinos; Zabel, Chelsea; Ebersole, Charles R.; Chartier, Christopher R.; Mallik, Peter R.; Urry, Heather L.; Buchanan, Erin M.; Coles, Nicholas A.; Primbs, Maximilian A.; Basnight-Brown, Dana M.; Ijzerman, Hans; Forscher, Patrick S.; Moshontz, Hannah</t>
  </si>
  <si>
    <t>A multi-country test of brief reappraisal interventions on emotions during the COVID-19 pandemic</t>
  </si>
  <si>
    <t>NATURE HUMAN BEHAVIOUR</t>
  </si>
  <si>
    <t>REGULATION STRATEGIES; COGNITIVE REAPPRAISAL; DIVERGENT ASSOCIATIONS; POSITIVE EMOTIONS; NEGATIVE AFFECT; R PACKAGE; ANXIETY; STRESS; METAANALYSIS; RESILIENCE</t>
  </si>
  <si>
    <t>The COVID-19 pandemic has increased negative emotions and decreased positive emotions globally. Left unchecked, these emotional changes might have a wide array of adverse impacts. To reduce negative emotions and increase positive emotions, we tested the effectiveness of reappraisal, an emotion-regulation strategy that modifies how one thinks about a situation. Participants from 87 countries and regions (n = 21,644) were randomly assigned to one of two brief reappraisal interventions (reconstrual or repurposing) or one of two control conditions (active or passive). Results revealed that both reappraisal interventions (vesus both control conditions) consistently reduced negative emotions and increased positive emotions across different measures. Reconstrual and repurposing interventions had similar effects. Importantly, planned exploratory analyses indicated that reappraisal interventions did not reduce intentions to practice preventive health behaviours. The findings demonstrate the viability of creating scalable, low-cost interventions for use around the world.</t>
  </si>
  <si>
    <t>[Wang, Ke; Lerner, Jennifer S.; Zabel, Chelsea] Harvard Univ, Harvard Kennedy Sch, Cambridge, MA 02138 USA; [Goldenberg, Amit] Harvard Univ, Harvard Business Sch, Cambridge, MA 02138 USA; [Dorison, Charles A.] Northwestern Univ, Kellogg Sch Management, Evanston, IL USA; [Miller, Jeremy K.] Willamette Univ, Dept Psychol, Salem, OR 97301 USA; [Uusberg, Andero] Univ Tartu, Inst Psychol, Tartu, Estonia; [Lerner, Jennifer S.] Harvard Univ, Dept Psychol, 33 Kirkland St, Cambridge, MA 02138 USA; [Gross, James J.] Stanford Univ, Dept Psychol, Stanford, CA USA; [Agesin, Bamikole Bamikole] Adekunle Ajasin Univ, Akungba Akoko, Nigeria; [Bernardo, Marcia] Univ Porto, Fac Psicol &amp; Ciencias Educ, Porto, Portugal; [Campos, Olatz] Univ Deusto, Baracaldo, Spain; [Eudave, Luis; Garcia, Elkin Oswaldo Luis] Univ Navarra, Pamplona, Spain; [Grzech, Karolina] Univ Valencia, Valencia, Spain; [Grzech, Karolina] Stockholm Univ, Stockholm, Sweden; [Ozery, Daphna Hausman] Calif State Univ Northridge, Los Angeles, CA USA; [Jackson, Emily A.; Ceary, Chris D.; Richard, Karley L.; Ballantyne, Tonia] Indiana Univ Penn, Indiana, PA USA; [Drexler, Shira Meir] Ruhr Univ Bochum, Inst Cognit Neurosci, Dept Cognit Psychol, Bochum, Germany; [Jurkovic, Anita Penic] Kindergarten Kustosija, Zagreb, Croatia; [Rana, Kafeel] GC Univ Lahore, Lahore, Pakistan; [Wilson, John Paul] Montclair State Univ, Jersey City, NJ USA; [Antoniadi, Maria] European Univ Cyprus, Nicosia, Cyprus; [Desai, Kermeka] Indiana Univ Penn, Akron, PA USA; [Gialitaki, Zoi] Leiden Univ, Culemborg, Netherlands; [Pantazi, Myrto; Johannes, Niklas] Univ Oxford, Oxford Internet Inst, Oxford, England; [Szabelska, Anna; Adamkovic, Matus] Queens Univ Belfast, Belfast, Antrim, North Ireland; [van Steenkiste, I. M. M.] Leiden Univ, Leiden, Netherlands; [Filip, Katarzyna; Adamus, Sylwia; Barzykowski, Krystian] Jagiellonian Univ, Inst Psychol, Krakow, Poland; [Bozdoc, Andreea Ioana; Marcu, Gabriela Mariana] Lucian Blaga Univ Sibiu, Dept Psychol, Sibiu, Romania; [Marcu, Gabriela Mariana] Carol Davila Univ Med &amp; Pharm, Bucharest, Romania; [Agadullina, Elena; Dubrov, Dmitrii; Ankushev, Vladislav; Bogatyreva, Natalia; Grigoryev, Dmitry; Ivanov, Aleksandr; Prusova, Irina; Romanova, Marina; Sarieva, Irena] Natl Res Univ, Higher Sch Econ, Moscow, Russia; [Adamkovic, Matus] Univ Presov, Fac Arts, Inst Psychol, Presov, Slovakia; [Adamkovic, Matus] CSPS Slovak Acad Sci, Inst Social Sci, Kosice, Slovakia; [Roczniewska, Marta] SWPS Univ Social Sci &amp; Humanities, Dept Psychol, Sopot, Poland; [Roczniewska, Marta] Karolinska Inst, Dept Learning Informat Management &amp; Eth, Stockholm, Sweden; [Reyna, Cecilia] Consejo Nacl Invest Cient &amp; Tecn CONICET UNC, Inst Invest Psicol IIPSI, Cordoba, Argentina; [Kassianos, Angelos P.] Univ Cyprus, Dept Psychol, Nicosia, Cyprus; [Kassianos, Angelos P.] UCL, Dept Appl Hlth Res, London, England; [Westerlund, Minja] Abo Akad Univ, Turku, Finland; [Ahlgren, Lina; Pontinen, Sara] Abo Akad Univ, Fac Arts Psychol &amp; Theol, Turku, Finland; [Adetula, Gabriel Agboola] Adekunle Ajasin Univ, Fac Social &amp; Management Sci, Dept Pure &amp; Appl Psychol, Akungba, Nigeria; [Dursun, Pinar] Afyon Kocatepe Univ, Dept Psychol, Afyon, Turkey; [Arinze, Azuka Ikechukwu; Arinze, Nwadiogo Chisom; Ogbonnaya, Chisom Esther; Ndukaihe, Izuchukwu L. G.] Alex Ekwueme Fed Univ Ndufu Alike, Ndufu Alike, Nigeria; [Dalgar, Ilker] Ankara Medipol Univ, Dept Psychol, Ankara, Turkey; [Akkas, Handan] Ankara Sci Univ, MIS Dept, Ankara, Turkey; [Macapagal, Paulo Manuel] Arellano Univ, Sch Psychol, Manila, Philippines; [Lewis, Savannah] Ashland Univ, Ashland, OH USA; [Metin-Orta, Irem] Atilim Univ, Dept Psychol, Ankara, Turkey; [Foroni, Francesco] Australian Catholic Univ, Sydney, NSW, Australia; [Willis, Megan] Australian Catholic Univ, Sch Behav &amp; Hlth Sci, Sydney, NSW, Australia; [Santos, Anabela Caetano] Univ Lisbon, Fac Human Kinet, Aventura Social, Lisbon, Portugal; [Santos, Anabela Caetano] Univ Lisbon, Fac Human Kinet, DESSH, Lisbon, Portugal; [Santos, Anabela Caetano] Univ Lisbon, Med Fac, Inst Environm Hlth, Lisbon, Portugal; [Santos, Anabela Caetano] Inst Univ Lisboa, ISCTE, Lisbon, Portugal; [Mokady, Aviv; Reggev, Niv] Ben Gurion Univ Negev, Dept Psychol, Beer Sheva, Israel; [Reggev, Niv] Ben Gurion Univ Negev, Zlotowski Ctr Neurosci, Beer Sheva, Israel; [Kurfali, Merve A.] Bilkent Univ, Dept Polit Sci, Ankara, Turkey; [Vasilev, Martin R.] Bournemouth Univ, Dept Psychol, Poole, Dorset, England; [Nock, Nora L.] Case Western Reserve Univ, Cleveland, OH USA; [Parzuchowski, Michal] SWPS Univ Social Sci &amp; Humanities Sopot, Ctr Res Cognit &amp; Behav, Sopot, Poland; [Espinoza Barria, Mauricio F.] Univ Desarrollo, Ctr Attachment &amp; Emot Regulat CARE, Las Condes, Chile; [Vranka, Marek; Hubena, Barbora] Charles Univ Prague, Prague, Czech Republic; [Kohlova, Marketa Braun] Charles Univ Prague, Environm Ctr, Prague, Czech Republic; [Ropovik, Ivan] Charles Univ Prague, Inst Res &amp; Dev Educ, Fac Educ, Prague, Czech Republic; [Ropovik, Ivan] Univ Presov, Fac Educ, Presov, Slovakia; [Harutyunyan, Mikayel] Charles Univ Prague, Inst Econ Studies, Prague, Czech Republic; [Wang, Chunhui] Chinese Ctr Dis Prevent &amp; Control, Beijing, Peoples R China; [Yao, Elvin] Claremont Grad Univ, Claremont, CA USA; [Becker, Maja; Manunta, Efisio; Kaminski, Gwenael] Univ Toulouse, CLLE, Toulouse, France; [Marko, Dafne] Univ Ljubljana, Cognit Sci, Fac Educ, Ljubljana, Slovenia; [Evans, Kortnee; Lewis, David M. G.] Murdoch Univ, Coll Sci Hlth Engn &amp; Educ, Perth, WA, Australia; [Lewis, David M. G.] Murdoch Univ, Hlth Futures Inst, Ctr Hlth Ageing, Perth, WA, Australia; [Findor, Andrej] Comenius Univ, Fac Social &amp; Econ Sci, Bratislava, Slovakia; [Landry, Anais Thibault] Concordia Univ, Montreal, PQ, Canada; [Aruta, John Jamir Benzon] De La Salle Univ, Manila, Philippines; [Ortiz, Manuel S.] Univ La Frontera, Lab Estres &amp; Salud, Dept Psicol, Temuco, Chile; [Vally, Zahir] United Arab Emirates Univ, Dept Clin Psychol, Al Ain, U Arab Emirates; [Vally, Zahir] Univ Oxford, Wolfson Coll, Oxford, England; [Pronizius, Ekaterina; Voracek, Martin; Lamm, Claus] Univ Vienna, Fac Psychol, Dept Cognit Emot &amp; Methods Psychol, Vienna, Austria; [Grinberg, Maurice] New Bulgarian Univ, Res Ctr Cognit Sci, Dept Cognit Sci &amp; Psychol, Sofia, Bulgaria; [Li, Ranran] Vrije Univ Amsterdam, Dept Expt &amp; Appl Psychol, Amsterdam, Netherlands; [Valentova, Jaroslava Varella; Varella, Marco A. C.] Univ Sao Paulo, Inst Psychol, Dept Expt Psychol, Sao Paulo, Brazil; [Mioni, Giovanna; Cellini, Nicola] Univ Padua, Dept Gen Psychol, Padua, Italy; [Cellini, Nicola] Univ Padua, Dept Biomed Sci, Padua, Italy; [Cellini, Nicola] Univ Padua, Padova Neurosci Ctr, Padua, Italy; [Cellini, Nicola] Univ Padua, Human Inspired Technol Ctr, Padua, Italy; [Chen, Sau-Chin] Tzu Chi Univ, Dept Human Dev &amp; Psychol, Hualien, Taiwan; [Zickfeld, Janis] Aarhus Univ, Dept Management, Aarhus, Denmark; [Moon, Karis] Kingston Univ London, Dept Management, Kingston, England; [Azab, Habiba] Baylor Coll Med, Dept Neurosurg, Houston, TX 77030 USA; [Levy, Neil] Macquarie Univ, Dept Philosophy, Sydney, NSW, Australia; [Karababa, Alper] Mugla Sitki Kocman Univ, Dept Psychol Counselling &amp; Guidance, Fac Educ, Mugla, Turkey; [Beaudry, Jennifer L.] Swinburne Univ Technol, Dept Psychol Sci, Melbourne, Vic, Australia; [Boucher, Leanne] Nova Southeastern Univ, Dept Psychol &amp; Neurosci, Pembroke Pines, FL USA; [Collins, W. Matthew] Nova Southeastern Univ, Dept Psychol &amp; Neurosci, Ft Lauderdale, FL 33314 USA; [Todsen, Anna Louise; Thommesen, Katrine Krabbe] Univ St Andrews, Sch Psychol &amp; Neurosci, St Andrews, Fife, Scotland; [van Schie, Kevin] Erasmus Univ, Erasmus Sch Social &amp; Behav Sci, Dept Psychol Educ &amp; Child Studies, Rotterdam, Netherlands; [van Schie, Kevin] Univ Cambridge, MRC Cognit &amp; Brain Sci Unit, Cambridge, England; [Vintr, Jachym] Charles Univ Prague, Fac Arts, Dept Psychol, Prague, Czech Republic; [Bavolar, Jozef; Hricova, Monika; Kacmar, Pavol; Schrotter, Jana] Pavol Jozef Safarik Univ Kosice, Fac Arts, Dept Psychol, Kosice, Slovakia; [Kaliska, Lada] Matej Bel Univ, Dept Psychol, Fac Educ, Banska Bystrica, Slovakia; [Krizanic, Valerija] JJ Strossmayer Univ Osijek, Dept Psychol, Fac Humanities &amp; Social Sci, Osijek, Croatia; [Samojlenko, Lara] Univ Primorska, Dept Psychol, Fac Math Nat Sci &amp; Informat Technol, Koper, Slovenia; [Pourafshari, Razieh] Univ Tehran, Fac Psychol &amp; Educ, Dept Psychol, Tehran, Iran; [Geiger, Sandra J.] Univ Amsterdam, Fac Social &amp; Behav Sci, Dept Psychol, Amsterdam, Netherlands; [Beitner, Julia] Goethe Univ Frankfurt, Dept Psychol, Frankfurt, Germany; [Warmelink, Lara] Univ Lancaster, Dept Psychol, Lancaster, England; [Ross, Robert M.; Stephen, Ian D.] Macquarie Univ, Dept Psychol, Sydney, NSW, Australia; [Hostler, Thomas J.; Jones, Marc V.] Manchester Metropolitan Univ, Dept Psychol, Manchester, Lancs, England; [Azouaghe, Soufian] Mohammed V Univ Rabat, Dept Psychol, Rabat, Morocco; [Azouaghe, Soufian; Adetula, Adeyemi; Dujols, Olivier; Vezirian, Kevin; Forscher, Patrick S.] Univ Grenoble Alpes, LIP PC2S, Grenoble, France; [McCarthy, Randy] Northern Illinois Univ, Dept Psychol, De Kalb, IL USA; [Szala, Anna] Oakland Univ, Dept Psychol, Oakland Cty, MI USA; [Grano, Caterina; Solorzano, Claudio Singh] Sapienza Univ, Dept Psychol, Rome, Italy; [Anjum, Gulnaz] Simon Fraser Univ, Dept Psychol, Burnaby, BC, Canada; [Anjum, Gulnaz] Simon Fraser Univ, Inst Business Adm, Dept Social Sci &amp; Liberal Arts, Burnaby, BC, Canada; [Jimenez-Leal, William; Bradford, Maria; Perez, Laura Calderon; Cruz Vasquez, Julio E.; Galindo-Caballero, Oscar J.; Vargas-Nieto, Juan Camilo] Univ Andes, Dept Psychol, Bogota, Colombia; [Kacha, Ondrej] Univ Cambridge, Dept Psychol, Cambridge, England; [Arvanitis, Alexios] Univ Crete, Dept Psychol, Rethimnon, Greece; [Xiao, Qinyu] Univ Hong Kong, Dept Psychol, Hong Kong, Peoples R China; [Carcamo, Rodrigo] Univ Magallanes, Dept Psychol, Punta Arenas, Chile; [Zorjan, Sasa] Univ Maribor, Dept Psychol, Maribor, Slovenia; [Tajchman, Zuzanna; Vilares, Iris] Univ Minnesota, Dept Psychol, Minneapolis, MN USA; [Pavlacic, Jeffrey M.] Univ Mississippi, Dept Psychol, Oxford, MS USA; [Kunst, Jonas R.; Tamnes, Christian K.] Univ Oslo, Dept Psychol, Oslo, Norway; [von Bastian, Claudia C.] Univ Sheffield, Dept Psychol, Sheffield, S Yorkshire, England; [Atari, Mohammad] Univ Southern Calif, Dept Psychol, Los Angeles, CA 90007 USA; [Sharifian, MohammadHasan] Univ Tehran, Dept Psychol, Tehran, Iran; [Rahal, Rima-Maria] Tilburg Univ, Dept Social Psychol, Bonn, Germany; [Cohen, Noga] Univ Haifa, Dept Special Educ, Tel Aviv, Israel; [Cohen, Noga] Univ Haifa, Edmond J Safra Brain Res Ctr Study Learning Disab, Tel Aviv, Israel; [FatahModarres, Saiedeh] Urmia Univ, Fac Phys Educ &amp; Sport Sci, Dept Sport Management, Orumiyeh, Iran; [Zrimsek, Miha] Univ Ljubljana, Fac Arts, Dept Translat Studies, Ljubljana, Slovenia; [Zakharov, Ilya] Russian Acad Educ, Psychol Inst, Dev Behav Genet Lab, Moscow, Russia; [Koehn, Monica A.] Univ Canberra, Fac Hlth, Discipline Psychol, Canberra, ACT, Australia; [Esteban-Serna, Celia] UCL, Div Psychol &amp; Language Sci, London, England; [Calin-Jageman, Robert J.; Krafnick, Anthony J.] Dominican Univ, Dept Psychol, River Forest, IL 60305 USA; [Strukelj, Eva] Sapienza Univ Rome, Dynam &amp; Clin Psychol, Rome, Italy; [Isager, Peder Mortvedt] Eindhoven Univ Technol, Dept Ind Engn &amp; Innovat Sci, Eindhoven, Netherlands; [Urban, Jan] Charles Univ Prague, Environm Ctr, Prague, Czech Republic; [Silva, Jaime R.] Univ Desarrollo, Fac Psicol, Concepcion, Chile; [Silva, Jaime R.] Clin Alemana Santiago, Santiago, Chile; [Silva, Jaime R.] Soc Chilena Desarrollo Emoc, Santiago, Chile; [Martoncik, Marcel] Univ Presov, Fac Arts, Presov, Slovakia; [Ocovaj, Sanja Batic; Sakan, Dusana] Dr Lazar Vrkat Fac Legal &amp; Business Studies, Novi Sad, Serbia; [Ocovaj, Sanja Batic; Sakan, Dusana] Serbia Union Univ, Dept Psychol, Novi Sad, Serbia; [Kuzminska, Anna O.] Univ Warsaw, Fac Management, Warsaw, Poland; [Djordjevic, Jasna Milosevic] Singidunum Univ, Fac Media &amp; Commun, Belgrade, Serbia; [Almeida, Ines A. T.; Ferreira, Ana] Univ Coimbra, Inst Nucl Sci Appl Hlth ICNAS, Coimbra Inst Biomed Imaging &amp; Translat Res CIBIT, Fac Med FMUC, Coimbra, Portugal; [Lazarevic, Ljiljana B.] Univ Belgrade, Fac Philosophy, Belgrade, Serbia; [Manley, Harry] Chulalongkorn Univ, Fac Psychol, Bangkok, Thailand; [Ricaurte, Danilo Zambrano] Fdn Univ Konrad Lorenz, Fac Psychol, Bogota, Colombia; [Monteiro, Renan P.] Univ Fed Mato Grosso, Dept Psychol, Cuiaba, Brazil; [Etabari, Zahra] Ferdowsi Univ Mashhad, Mashhad, Razavi Khorasan, Iran; [Musser, Erica] Florida Int Univ, Dept Psychol, Ctr Children &amp; Families, Miami, FL 33199 USA; [Dunleavy, Daniel] Florida State Univ, Ctr Translat Behav Sci, Tallahassee, FL 32306 USA; [Chou, Weilun] Fo Guang Univ, Dept Psychol, Yilan, Yilan County, Taiwan; [Godbersen, Hendrik; Ruiz-Fernandez, Susana] FOM Univ Appl Sci, Hildesheim, Germany; [Ruiz-Fernandez, Susana] Leibniz Inst Wissensmedien, Tubingen, Germany; [Ruiz-Fernandez, Susana] Eberhard Karls Univ, LEAD Res Network, Hildesheim, Germany; [Reeck, Crystal] Temple Univ, Fox Sch Business, Philadelphia, PA 19122 USA; [Batres, Carlota] Franklin &amp; Marshall Coll, Dept Psychol, Lancaster, PA 17604 USA; [Azevedo, Flavio] Friedrich Schiller Univ Jena, Jena, Germany; [Alvarez, Daniela Serrato] Fdn Univ Konrad Lorenz, Bogota, Colombia; [Butt, Muhammad Mussaffa] Govt Coll Univ, Lahore, Pakistan; [Lee, Jeong Min] Georgia State Univ, Dept Psychol, Univ Plaza, Atlanta, GA 30303 USA; [Chen, Zhang; Verbruggen, Frederick] Univ Ghent, Dept Expt Psychol, Ghent, Belgium; [Ziano, Ignazio] Grenoble Ecole Management, Grenoble, France; [Tumer, Murat] Hacettepe Univ, Dept Anesthesiol &amp; Reanimat, Ankara, Turkey; [Charyate, Abdelilah C. A.] Ibn Tofail Univ, Higher Coll Educ &amp; Training, Kenitra, Morocco; [Tejada Rivera, Maria del Carmen M. C.; Torres, Adriana Olaya] Univ Desarrollo, Santiago, Chile; [Aberson, Christopher] Humboldt State Univ, Arcata, CA 95521 USA; [Palfi, Bence] Imperial Coll London, Dept Surg &amp; Canc, London, England; [Singer, Gage] Indiana Univ Penn, Dept Psychol, St Michael, PA USA; [Perillo, Jennifer T.] Indiana Univ Penn, Dept Psychol, Indiana, PA USA; [Cyrus-Lai, Wilson] INSEAD, Singapore, Singapore; [Fedotov, Maksim] Russian Acad Sci, Inst Linguist Studies, St Petersburg, Russia; [Du, Hongfei] Beijing Normal Univ Zhuhai, Inst Adv Studies Humanities &amp; Social Sci, Guangzhou, Peoples R China; [Wielgus, Magdalena] Jagiellonian Univ, Inst Appl Psychol, Krakow, Poland; [Pit, Ilse L.] Univ Oxford, Inst Cognit &amp; Evolutionary Anthropol, Oxford, England; [Pit, Ilse L.] Univ Oxford, Magdalen Coll, Calleva Res Ctr Evolut &amp; Human Sci, Oxford, England; [Hruska, Matej] Comenius Univ, Fac Social &amp; Econ Sci, Inst European Studies &amp; Int Relat, Bratislava, Slovakia; [Sousa, Daniela] Univ Coimbra, Coimbra Inst Biomed Imaging &amp; Translat Res CIBIT, Inst Nucl Sci Appl Hlth ICNAS, Coimbra, Portugal; [Aczel, Balazs; Szaszi, Barnabas] Eotvos Lorand Univ, Inst Psychol, Budapest, Hungary; [Micheli, Leticia] Leibniz Univ Hannover, Inst Psychol, Hannover, Germany; [Schmidt, Nadya-Daniela] Univ Hildesheim, Inst Psychol, Hildesheim, Germany; [Zsido, Andras N.; Kozma, Luca] Univ Pecs, Inst Psychol, Pecs, Hungary; [Paruzel-Czachura, Mariola] Univ Silesia Katowice, Inst Psychol, Katowice, Poland; [Bialek, Michal; Kowal, Marta; Sorokowska, Agnieszka; Misiak, Michal; Sorokowski, Piotr] Univ Wroclaw, Inst Psychol, Wroclaw, Poland; [Misiak, Michal] Univ Oxford, Sch Anthropol &amp; Museum Ethnog, Oxford, England; [Mola, Debora; Ortiz, Maria Victoria; Correa, Pablo Sebastian; Belaus, Anabel] Univ Nacl Cordoba Conicet, Inst Invest Psicol IIPsi, Cordoba, Argentina; [Ortiz, Maria Victoria] Univ Nacl Cordoba, Fac Psicol, Cordoba, Argentina; [Muchembled, Fany] Inst Tecnol Estudios Super Monterrey, Hermosillo, Sonora, Mexico; [Ribeiro, Rafael R.; Arriaga, Patricia; Oliveira, Raquel] Iscte Inst Univ Lisboa, CIS IUL, Lisbon, Portugal; [Oliveira, Raquel] INESC ID, Intelligent Agents &amp; Synthet Characters Grp GAIPS, Lisbon, Portugal; [Vaughn, Leigh Ann] Ithaca Coll, Ithaca, NY 14850 USA; [Szwed, Paulina] Jagiellonian Univ, Krakow, Poland; [Kossowska, Malgorzata] Jagiellonian Univ Krakow, Inst Psychol, Dept Philosophy, Krakow, Poland; [Czarnek, Gabriela; Kielinska, Julita] Jagiellonian Univ, Inst Psychol, Czestochowa, Poland; [Antazo, Benedict] Jose Rizal Univ, Dept Psychol, Pasig, Philippines; [Betlehem, Ruben] Josip Juraj Strossmayer Univ Osijek, Dept Psychol, Fac Humanities &amp; Social Sci, Osijek, Croatia; [Stieger, Stefan] Karl Landsteiner Univ Hlth Sci, Dept Psychol &amp; Psychodynam, Krems An Der Donau, Austria; [Nilsonne, Gustav] Karolinska Inst, Dept Clin Neurosci, Solna, Sweden; [Nilsonne, Gustav; Jernsather, Teodor; Olofsson, Jonas K.] Stockholm Univ, Dept Psychol, Stockholm, Sweden; [Simonovic, Nicolle; Taber, Jennifer] Kent State Univ, Dept Psychol Sci, Kent, OH 44242 USA; [Gourdon-Kanhukamwe, Amelie] Kingston Univ, Inst Globally Distributed Open Res &amp; Educ, London, England; [Domurat, Artur] Kozminski Univ, Ctr Econ Psychol &amp; Decis Sci, Warsaw, Poland; [Ihaya, Keiko] Kyushu Univ, Admiss Ctr, Fukuoka, Japan; [Yamada, Yuki] Kyushu Univ, Fac Arts &amp; Sci, Fukuoka, Japan; [Urooj, Anum] La Trobe Univ, Melbourne, Vic, Australia; [Gill, Tripat] Wilfrid Laurier Univ, Lazaridis Sch Business &amp; Econ, Waterloo, ON, Canada; [Cadek, Martin] Leeds Beckett Univ, Carnegie Sch Sport, London, England; [Bylinina, Lisa] Leiden Univ, Utrecht, Netherlands; [Messerschmidt, Johanna] Univ Leipzig, Inst Psychol, Heidelberg, Germany; [Kurfali, Murathan] Stockholm Univ, Linguist Dept, Stockholm, Sweden; [Adetula, Adeyemi] Alex Ekwueme Fed Univ, Dept Psychol, Abakaliki, Nigeria; [Baklanova, Ekaterina] Lomonosov Moscow State Univ, Inst Asian &amp; African Studies, Moscow, Russia; [Albayrak-Aydemir, Nihan] London Sch Econ &amp; Polit Sci, London, England; [Kappes, Heather B.] London Sch Econ &amp; Polit Sci, Dept Management, London, England; [Gjoneska, Biljana] Macedonian Acad Sci &amp; Arts, Skopje, North Macedonia; [House, Thea] Macquarie Univ, Sydney, NSW, Australia; [House, Thea] Univ Bristol, Bristol, Avon, England; [Berkessel, Jana B.] Univ Mannheim, Mannheim Ctr European Social Res, Mannheim, Germany; [Chopik, William J.] Michigan State Univ, Dept Psychol, E Lansing, MI 48824 USA; [coksan, Sami] Middle East Tech Univ, Dept Psychol, Ankara, Turkey; [Seehuus, Martin] Univ Vermont, Dept Psychol, Middlebury Coll, Middlebury, VT USA; [Seehuus, Martin] Univ Vermont, Vermont Psychol Serv, Middlebury, VT USA; [Khaoudi, Ahmed; Bokkour, Ahmed; El Arabi, Kanza Ait; Djamai, Ikhlas] Mohammed V Univ Rabat, Rabat, Morocco; [Iyer, Aishwarya; Parashar, Neha] Sampurna Montfort Coll, Bangalore, Karnataka, India; [Adiguzel, Arca; Kocalar, Halil Emre] Mugla Sitki Kocman Univ, Dept Psychol Counseling &amp; Guidance, Mugla, Turkey; [Bundt, Carsten] Univ Oslo, Dept Psychol, Multimodal Imaging &amp; Cognit Control Lab, Oslo, Norway; [Bundt, Carsten] Univ Oslo, Dept Psychol, Cognit &amp; Translat Neurosci Cluster, Oslo, Norway; [Norton, James O.] Murdoch Univ, Coll Sci Hlth Engn &amp; Educ, Murdoch, WA, Australia; [Papadatou-Pastou, Marietta] Natl &amp; Kapodistrian Univ Athens, Athens, Greece; [De la Rosa-gomez, Anabel] Univ Nacl Autonoma Mexico, Fac Higher Studies Iztacala, Mexico City, DF, Mexico; [Terskova, Maria] Jagiellonian Univ, Inst Psychol, Krakow, Poland; [Hristova, Evgeniya; Kadreva, Veselina Hristova] New Bulgarian Univ, Dept Cognit Sci &amp; Psychol, Sofia, Bulgaria; [Janak, Allison] NYU, Dept Appl Psychol, New York, NY USA; [Schei, Vidar; Sverdrup, Therese E.] NHH Norwegian Sch Econ, Dept Strategy &amp; Management, Bergen, Norway; [Askelund, Adrian Dahl] Lovisenberg Diaconal Hosp, Nic Waals Inst, Oslo, Norway; [Pineda, Lina Maria Sanabria] Univ Andes, Bogota, Colombia; [Krupic, Dajana] Norvel Psychol Ctr Counselling &amp; Res, Osijek, Croatia; [Levitan, Carmel A.] Occidental Coll, Dept Cognit Sci, Los Angeles, CA 90041 USA; [Ouherrou, Nihal] Paul Valery Montpellier Univ, Montpellier, France; [Say, Nicolas] Prague Univ Econ &amp; Business, Prague, Czech Republic; [Sinkolova, Sladjana; Janjic, Kristina; Stojanovska, Marija; Stojanovska, Dragana] PSA Psihesko, Skopje, North Macedonia; [Khosla, Meetu] Univ Delhi, Psychol Dept, DRC, Delhi, India; [Thomas, Andrew G.] Swansea Univ, Psychol Dept, Swansea, W Glam, Wales; [Kung, Franki Y. H.] Purdue Univ, W Lafayette, IN 47907 USA; [Bijlstra, Gijsbert; Primbs, Maximilian A.] Radboud Univ Nijmegen, Behav Sci Inst, Nijmegen, Netherlands; [Mosannenzadeh, Farnaz] Radboud Univ Nijmegen, Behav Sci Inst, Fac Social Sci, Nijmegen, Netherlands; [Balci, Busra Bahar] Samsun Univ, Dept Psychol, Samsun, Turkey; [Balci, Busra Bahar] Dokuz Eylul Univ, Dept Psychol, Samsun, Turkey; [Reips, Ulf-Dietrich] Univ Konstanz, Dept Psychol, Res Methods Assessment &amp; iSci, Kreuzlingen, Switzerland; [Baskin, Ernest] St Josephs Univ, Philadelphia, PA 19131 USA; [Ishkhanyan, Byurakn] Aarhus Univ, Sch Commun &amp; Culture, Aarhus, Denmark; [Ishkhanyan, Byurakn] Univ Copenhagen, Dept Nord Studies &amp; Linguist, Aarhus, Denmark; [Czamanski-Cohen, Johanna] Univ Haifa, Sch Creat Arts Therapies, Haifa, Israel; [Czamanski-Cohen, Johanna] Univ Haifa, Emili Sagol Creat Arts Therapies Res Ctr, Haifa, Israel; [Dixson, Barnaby James Wyld] Univ Sunshine Coast, Sch Hlth &amp; Behav Sci, Brisbane, Qld, Australia; [Moreau, David] Univ Auckland, Sch Psychol, Auckland, New Zealand; [Moreau, David] Univ Auckland, Ctr Brain Res, Auckland, New Zealand; [Sutherland, Clare A. M.] Univ Aberdeen, Kings Coll, Sch Psychol, Aberdeen, Scotland; [Sutherland, Clare A. M.] Univ Western Australia, Sch Psychol Sci, Perth, WA, Australia; [Chuan-Peng, Hu] Nanjing Normal Univ, Sch Psychol, Nanjing, Peoples R China; [Noone, Chris] Natl Univ Ireland, Sch Psychol, Galway, Ireland; [Flowe, Heather] Univ Birmingham, Sch Psychol, Birmingham, AL USA; [Anne, Michele] Univ Nottingham Malaysia, Sch Psychol, Semenyih, Malaysia; [Janssen, Steve M. J.] Univ Nottingham Malaysia, Sch Psychol, Kuala Lumpur, Malaysia; [Topor, Marta] Univ Surrey, Sch Psychol, Guildford, Surrey, England; [Majeed, Nadyanna M.; Hartanto, Andree] Singapore Management Univ, Sch Social Sci, Singapore, Singapore; [Kunisato, Yoshihiko] Senshu Univ, Dept Psychol, Tokyo, Japan; [Yu, Karen] Sewanee Univ South, Sewanee, TN USA; [Daches, Shimrit] Bar Ilan Univ, Dept Psychol, Ramat Gan, Israel; [Vdovic, Milica] Singidunum Univ, Fac Media &amp; Commun, Dept Psychol, Belgrade, Serbia; [Anton-Boicuk, Lisa; Forbes, Paul A. G.] Univ Vienna, Fac Psychol, Social Cognit &amp; Affect Neurosci Unit, Dept Cognit Emot &amp; Methods Psychol, Vienna, Austria; [Kamburidis, Julia; Marinova, Evelina; Nedelcheva-Datsova, Mina; Rachev, Nikolay R.; Stoyanova, Alina] Sofia Univ St Kliment Ohridski, Dept Gen Expt Dev &amp; Hlth Psychol, Sofia, Bulgaria; [Schmidt, Kathleen] Southern Illinois Univ, Sch Psychol &amp; Behav Sci, Carbondale, IL USA; [Suchow, Jordan W.] Stevens Inst Technol, Sch Business, Hoboken, NJ USA; [Koptjevskaja-Tamm, Maria] Stockholm Univ, Dept Linguist, Stockholm, Sweden; [Bialobrzeska, Olga] SWPS Univ Social Sci &amp; Humanities, Warsaw, Poland; [Marszalek, Magdalena] SWPS Univ Social Sci &amp; Humanities, Gdansk, Poland; [Tatachari, Srinivasan] TA Pai Management Inst, Manipal, India; [Afhami, Reza] Tarbiat Modares Univ, Dept Art Studies, Tehran, Iran; [Law, Wilbert] Educ Univ Hong Kong, Dept Psychol, Hong Kong, Peoples R China; [Antfolk, Jan] Abo Akad Univ, Fac Arts Psychol &amp; Theol, Turku, Finland; [Zuro, Barbara] Univ Osijek, Inst Psychol, Fac Humanities &amp; Social Sci, Osijek, Croatia; [Van Doren, Natalia; Soto, Jose A.] Penn State Univ, Dept Psychol, State Coll, PA USA; [Searston, Rachel] Univ Adelaide, Adelaide, SA, Australia; [Miranda, Jacob] Univ Alabama, Dept Psychol, Box 870348, Tuscaloosa, AL 35487 USA; [Damnjanovic, Kaja] Univ Belgrade, Inst Philosophy, Lab Expt Psychol, Dept Psychol,Fac Philosophy, Belgrade, Serbia; [Yeung, Siu Kit] Univ Hong Kong, Hong Kong, Peoples R China; [Krupic, Dino] Univ Osijek, Fac Humanities &amp; Social Sci, Osijek, Croatia; [Hoyer, Karlijn; Jaeger, Bastian] Tilburg Univ, Tilburg, Netherlands; [Ren, Dongning] Tilburg Univ, Dept Social Psychol, Tilburg, Netherlands; [Pfuhl, Gerit; Klevjer, Kristoffer] UiT Arctic Univ Norway, Dept Psychol, Tromso, Norway; [Corral-Frias, Nadia S.; Frias-Armenta, Martha] Univ Sonora, Hermosillo, Sonora, Mexico; [Lucas, Marc Y.] Univ Sonora, Dept Psychol, Hermosillo, Sonora, Mexico; [Toro, Monica] Univ Desarrollo, Fac Psicol, Ctr Apego &amp; Regulac Emoc, Santiago, Chile; [Delgado, Lady Grey Javela] Univ Rosario, Programa Psicol, Bogota, Colombia; [Aberson, Christopher; Vega, Diego] Univ Latina Costa Rica, San Jose, Costa Rica; [Solas, Sara Alvarez] Univ Reg Amazon Ikiam, Grp Invest Biogeografia &amp; Ecol Espacia BioGeoE2, Tena, Ecuador; [Vilar, Roosevelt] Univ Cruzeiro, Sao Paulo, Brazil; [Massoni, Sebastien; Frizzo, Thomas] Univ Lorraine, Nancy, France; [Massoni, Sebastien; Frizzo, Thomas] Univ Strasbourg, CNRS, BETA, Nancy, France; [Bran, Alexandre; Vaidis, David C.] Univ Paris, Paris, France; [Vieira, Luc] Univ Paris, Strasbourg, France; [Paris, Bastien] Univ Grenoble Alpes, Grenoble, France; [Capizzi, Mariagrazia] Univ Paul Valery Montpellier, Granada, Spain; [Coelho, Gabriel Lins de Holanda] Univ Coll Cork, Cork, Ireland; [Greenburgh, Anna] UCL, Dept Expt Psychol, London, England; [Whitt, Cassie M.] Univ Alabama, Tuscaloosa, AL USA; [Tullett, Alexa M.] Univ Alabama, Dept Psychol, Box 870348, Tuscaloosa, AL 35487 USA; [Du, Xinkai; Volz, Leonhard] Univ Amsterdam, Amsterdam, Netherlands; [Bosma, Minke Jasmijn] Univ Amsterdam, Dept Psychol, Amsterdam, Netherlands; [Karaarslan, Cemre] Baskent Univ, Inst Social Sci, Dept Psychol, Ankara, Turkey; [Sarioguz, Eylul] Univ Baskent, Inst Social Sci, Dept Psychol, Cankaya, Turkey; [Allred, Tara Bulut] Univ Belgrade, Fac Philosophy, Lab Res Individual Differences, Belgrade, Serbia; [Korbmacher, Max] Univ Bergen, Fac Psychol, Dept Biol &amp; Med Psychol, Bergen, Norway; [Colloff, Melissa F.] Univ Birmingham, Birmingham, W Midlands, England; [Lima, Tiago J. S.] Univ Brasilia, Dept Social &amp; Work Psychol, Brasilia, DF, Brazil; [Ribeiro, Matheus Fernando Felix] Univ Brasilia, Inst Psychol, Uberaba, Brazil; [Verharen, Jeroen P. H.] Univ Calif Berkeley, Dept Mol &amp; Cell Biol, 229 Stanley Hall, Berkeley, CA 94720 USA; [Karekla, Maria] Univ Cyprus, Nicosia, Cyprus; [Karashiali, Christiana] Univ Cyprus, Dept Psychol, Nicosia, Cyprus; [Sunami, Naoyuki; Jaremka, Lisa M.] Univ Delaware, Dept Psychol &amp; Brain Sci, Newark, DE USA; [Storage, Daniel] Univ Denver, Dept Psychol, Denver, CO 80208 USA; [Habib, Sumaiya] Univ Dhaka, Dept Clin Psychol, Dhaka, Bangladesh; [Studzinska, Anna] Univ Econ &amp; Human Sci Warsaw, Warsaw, Poland; [Hanel, Paul H. P.; Holford, Dawn Liu; Sirota, Miroslav; Wolfe, Kelly] Univ Essex, Colchester, Essex, England; [Chiu, Faith] Univ Essex, Dept Language &amp; Linguist, Colchester, Essex, England; [Theodoropoulou, Andriana] Univ Essex, Dept Psychol, Colchester, Essex, England; [Ahn, El Rim; Westgate, Erin C.] Univ Florida, Dept Psychol, Gainesville, FL 32611 USA; [Lin, Yijun] Univ Florida, Dept Psychol, New York, NY USA; [Brohmer, Hilmar; Hofer, Gabriela] Karl Franzens Univ Graz, Inst Psychol, Graz, Austria; [Feldman, Gilad] Univ Hong Kong, Hong Kong, Peoples R China; [Travaglino, Giovanni A.] Univ Kent, Keynes Coll, Sch Psychol, Canterbury, Kent, England; [Ahmed, Afroja] Univ Limerick, Dept Psychol, Global MINDS, Dhaka, Bangladesh; [Li, Manyu] Univ Louisiana Lafayette, Lafayette, LA 70504 USA; [Bosch, Jasmijn] Univ Milano Bicocca, Milan, Italy; [Torunsky, Nathan; Manavalan, Mathi; Song, Xin] Univ Minnesota, Dept Psychol, Minneapolis, MN USA; [Bai, Hui] Univ Minnesota, St Paul, MN 55108 USA; [Walczak, Radoslaw B.; Zdybek, Przemyslaw] Univ Opole, Inst Psychol, Opole, Poland; [Friedemann, Maja] Univ Oxford, Oxford, England; [Rosa, Anna Dalla] Univ Padua, Dept Philosophy Sociol Educ &amp; Appl Psychol, Zovencedo, Italy; [Alves, Sara G.; Lins, Samuel; Pinto, Isabel R.] Univ Porto, Ctr Psychol, Porto, Portugal; [Say, Nicolas; Correia, Rita C.] Univ Porto, Ctr Psychol, Amarante, Portugal; [Sinkolova, Sladjana; Janjic, Kristina; Stojanovska, Marija; Stojanovska, Dragana] Univ Porto, Ctr Psychol, Amarante, Portugal; [Babincak, Peter] Univ Presov, Fac Arts, Inst Psychol, Presov, Slovakia; [Banik, Gabriel] Univ Presov, Inst Psychol, Presov, Slovakia; [Rojas-Berscia, Luis Miguel] Univ Queensland, Sch Languages &amp; Cultures, Lucia, Qld, Australia; [Bijlstra, Gijsbert; Primbs, Maximilian A.] Pontificia Univ Catolica Peru, Ctr Estudios Orient, Lima, Peru; [Mosannenzadeh, Farnaz; Uttley, Jim] Univ Sheffield, Sch Architecture, Sheffield, S Yorkshire, England; [Balci, Busra Bahar; Beshears, Julie E.] Univ Southern Indiana, Greenwood, IN USA; [Behzadnia, Behzad] Univ Tabriz, Tabriz, Iran; [Geniole, Shawn N.] Univ Fraser Valley, Dept Psychol, Surrey, BC, Canada; [Silan, Miguel A.] Univ Philippines Diliman, Quezon City, Philippines; [Maturan, Princess Lovella G.] Univ Philippines Diliman, Dept Psychol, Manila, Philippines; [Vilsmeier, Johannes K.] Univ Vienna, Dept Cognit Emot &amp; Methods Psychol, Vienna, Austria; [Tran, Ulrich S.] Univ Vienna, Sch Psychol, Dept Cognit Emot &amp; Methods Psychol, Vienna, Austria; [Izquierdo, Sara Morales] Univ Warwick, Coventry, W Midlands, England; [Mensink, Michael C.] Univ Wisconsin Stout, Dept Psychol, White Bear Township, WI USA; [Groyecka-Bernard, Agata] Univ Wroclaw, Inst Psychol, Wroclaw, Poland; [Groyecka-Bernard, Agata] Johannes Gutenberg Univ Mainz, Social &amp; Legal Psychol, Wroclaw, Poland; [Radtke, Theda] Univ Wuppertal, Dept Psychol, Witten, Germany; [Adamkovic, Matus; Adoric, Vera Cubela] Univ Zadar, Dept Psychol, Zadar, Croatia; [Carpentier, Joelle] Univ Quebec Montreal, Sch Management, Dept Org &amp; Human Resources, Montreal, PQ, Canada; [Ozdogru, Asil Ali] Uskudar Univ, Dept Psychol, Istanbul, Turkey; [Joy-Gaba, Jennifer A.; Hedgebeth, Mattie V.] Virginia Commonwealth Univ, Richmond, VA USA; [Ishii, Tatsunori] Waseda Univ, Fac Sci &amp; Engn, Tokyo, Japan; [Wichman, Aaron L.] Western Kentucky Univ, Bowling Green, KY 42101 USA; [Roeer, Jan Philipp; Ostermann, Thomas] Witten Herdecke Univ, Dept Psychol &amp; Psychotherapy, Witten, Germany; [Davis, William E.] Wittenberg Univ, Dept Psychol, Springfield, OH 45501 USA; [Suter, Lilian] ZHAW Zurich Univ Appl Sci, Sch Appl Psychol, Winterthur, Switzerland; [Papachristopoulos, Konstantinos] Athens Univ Econ &amp; Business, Athens, Greece; [Ebersole, Charles R.] Univ Virginia, Denver, CO USA; [Chartier, Christopher R.] Ashland Univ, Dept Psychol, Ashland, OH USA; [Mallik, Peter R.; Moshontz, Hannah] Ashland Univ, Dept Psychol, Medina, OH USA; [Urry, Heather L.] Tufts Univ, Dept Psychol, Medford, MA 02155 USA; [Buchanan, Erin M.] Harrisburg Univ Sci &amp; Technol, Bethlehem, PA USA; [Coles, Nicholas A.] Stanford Univ, Stanford, CA 94305 USA; [Basnight-Brown, Dana M.] US Int Univ Africa, Nairobi, Kenya; [Ijzerman, Hans] Univ Grenoble Alpes, Grenoble, France; [Ijzerman, Hans] Inst Univ France, Grenoble, France; [Moshontz, Hannah] Univ Wisconsin, Dept Psychol, Madison, WI USA</t>
  </si>
  <si>
    <t>Harvard University; Harvard University; Northwestern University; Willamette University; University of Tartu; Harvard University; Stanford University; Universidade do Porto; University of Deusto; University of Navarra; University of Valencia; Stockholm University; California State University System; California State University Northridge; Pennsylvania State System of Higher Education (PASSHE); Indiana University of Pennsylvania; Ruhr University Bochum; Government College University Lahore; University of Lahore; Montclair State University; European University Cyprus; Pennsylvania State System of Higher Education (PASSHE); Indiana University of Pennsylvania; Leiden University - Excl LUMC; Leiden University; University of Oxford; Queens University Belfast; Leiden University - Excl LUMC; Leiden University; Jagiellonian University; Lucian Blaga University of Sibiu; Carol Davila University of Medicine &amp; Pharmacy; HSE University (National Research University Higher School of Economics); University of Presov; SWPS University of Social Sciences &amp; Humanities; Karolinska Institutet; University of Cyprus; University of London; University College London; Abo Akademi University; Abo Akademi University; Afyon Kocatepe University; Ankara Medipol University; Ankara Science University; University System of Ohio; Ashland University; Atilim University; Australian Catholic University; Australian Catholic University; Universidade de Lisboa; Universidade de Lisboa; Universidade de Lisboa; Instituto Universitario de Lisboa; Ben Gurion University; Ben Gurion University; Ihsan Dogramaci Bilkent University; Bournemouth University; University System of Ohio; Case Western Reserve University; Universidad del Desarrollo; Charles University Prague; Charles University Prague; Charles University Prague; University of Presov; Charles University Prague; Chinese Center for Disease Control &amp; Prevention; Claremont Colleges; Claremont Graduate School; Universite de Toulouse; University of Ljubljana; Murdoch University; Murdoch University; Comenius University Bratislava; Concordia University - Canada; De La Salle University; Universidad de La Frontera; United Arab Emirates University; University of Oxford; University of Vienna; New Bulgarian University; Vrije Universiteit Amsterdam; Universidade de Sao Paulo; University of Padua; University of Padua; University of Padua; University of Padua; Tzu Chi University; Aarhus University; Kingston University; Baylor College of Medicine; Macquarie University; Mugla Sitki Kocman University; Swinburne University of Technology; Nova Southeastern University; Nova Southeastern University; University of St Andrews; Erasmus University Rotterdam; Erasmus University Rotterdam - Excl Erasmus MC; University of Cambridge; Charles University Prague; University of Pavol Jozef Safarik Kosice; Matej Bel University; University of JJ Strossmayer Osijek; University of Primorska; University of Tehran; University of Amsterdam; Goethe University Frankfurt; Lancaster University; Macquarie University; Manchester Metropolitan University; Mohammed V University in Rabat; Communaute Universite Grenoble Alpes; Universite Grenoble Alpes (UGA); Northern Illinois University; Sapienza University Rome; Simon Fraser University; Simon Fraser University; Universidad de los Andes (Colombia); University of Cambridge; University of Crete; University of Hong Kong; Universidad de Magallanes; University of Maribor; University of Minnesota System; University of Minnesota Twin Cities; University of Mississippi; University of Oslo; University of Sheffield; University of Southern California; University of Tehran; University of Haifa; University of Haifa; Urmia University; University of Ljubljana; Psychological Institute, Russian Academy of Education; University of Canberra; University of London; University College London; Sapienza University Rome; Eindhoven University of Technology; Charles University Prague; Universidad del Desarrollo; Clinica Alemana; University of Presov; University of Warsaw; Universidade de Coimbra; University of Belgrade; Chulalongkorn University; Universidade Federal de Mato Grosso; Ferdowsi University Mashhad; State University System of Florida; Florida International University; State University System of Florida; Florida State University; Fo Guang University; Leibniz Institut fur Wissensmedien; Eberhard Karls University of Tubingen; Pennsylvania Commonwealth System of Higher Education (PCSHE); Temple University; Franklin &amp; Marshall College; Friedrich Schiller University of Jena; Government College University Lahore; University System of Georgia; Georgia State University; Ghent University; Grenoble Ecole Management; Hacettepe University; Ibn Tofail University of Kenitra; Universidad del Desarrollo; California State University System; California State Polytechnic University, Humboldt; Imperial College London; Pennsylvania State System of Higher Education (PASSHE); Indiana University of Pennsylvania; Pennsylvania State System of Higher Education (PASSHE); Indiana University of Pennsylvania; INSEAD Business School; Institute of Linguistics, Russian Academy of Sciences; Russian Academy of Sciences; Beijing Normal University; Beijing Normal University Zhuhai; Jagiellonian University; University of Oxford; University of Oxford; Comenius University Bratislava; Universidade de Coimbra; Eotvos Lorand University; Leibniz University Hannover; University of Hildesheim; HUN-REN; HUN-REN Research Centre for Natural Sciences; University of Pecs; University of Silesia in Katowice; University of Wroclaw; University of Oxford; Consejo Nacional de Investigaciones Cientificas y Tecnicas (CONICET); National University of Cordoba; National University of Cordoba; Tecnologico de Monterrey; Instituto Universitario de Lisboa; Universidade de Lisboa; INESC-ID; Ithaca College; Jagiellonian University; Jagiellonian University; Jagiellonian University; Jose Rizal University; University of JJ Strossmayer Osijek; Karolinska Institutet; Stockholm University; University System of Ohio; Kent State University; Kent State University Kent; Kent State University Salem; Kingston University; Kozminski University; Kyushu University; Kyushu University; La Trobe University; Wilfrid Laurier University; Leeds Beckett University; Leiden University - Excl LUMC; Leiden University; Leipzig University; Ruprecht Karls University Heidelberg; Stockholm University; Lomonosov Moscow State University; University of London; London School Economics &amp; Political Science; University of London; London School Economics &amp; Political Science; Macquarie University; University of Bristol; University of Mannheim; Michigan State University; Middle East Technical University; University of Vermont; University of Vermont; Mohammed V University in Rabat; Mugla Sitki Kocman University; University of Oslo; University of Oslo; Murdoch University; National &amp; Kapodistrian University of Athens; Universidad Nacional Autonoma de Mexico; Jagiellonian University; New Bulgarian University; New York University; Norwegian School of Economics (NHH); Universidad de los Andes (Colombia); Occidental College; Prague University of Economics &amp; Business; University of Delhi; Swansea University; Purdue University System; Purdue University; Radboud University Nijmegen; Radboud University Nijmegen; Samsun University; Dokuz Eylul University; Saint Joseph's University; Aarhus University; University of Copenhagen; University of Haifa; University of Haifa; University of the Sunshine Coast; University of Auckland; University of Auckland; University of Aberdeen; University of Western Australia; Nanjing Normal University; Ollscoil na Gaillimhe-University of Galway; University of Nottingham Malaysia; University of Nottingham Malaysia; University of Surrey; Singapore Management University; Sewanee: University of the South; Bar Ilan University; University of Vienna; University of Sofia; Southern Illinois University System; Southern Illinois University; Stevens Institute of Technology; Stockholm University; SWPS University of Social Sciences &amp; Humanities; SWPS University of Social Sciences &amp; Humanities; Tarbiat Modares University; Education University of Hong Kong (EdUHK); Abo Akademi University; University of JJ Strossmayer Osijek; Pennsylvania Commonwealth System of Higher Education (PCSHE); Pennsylvania State University; University of Adelaide; University of Alabama System; University of Alabama Tuscaloosa; University of Belgrade; University of Hong Kong; University of JJ Strossmayer Osijek; Tilburg University; Tilburg University; UiT The Arctic University of Tromso; Universidad de Sonora; Universidad de Sonora; Universidad del Desarrollo; Universidad del Rosario; Universite de Lorraine; Universites de Strasbourg Etablissements Associes; Universite de Strasbourg; Centre National de la Recherche Scientifique (CNRS); Universite de Lorraine; Universite Paris Cite; Universite Paris Cite; Communaute Universite Grenoble Alpes; Universite Grenoble Alpes (UGA); University College Cork; University of London; University College London; University of Alabama System; University of Alabama Tuscaloosa; University of Alabama System; University of Alabama Tuscaloosa; University of Amsterdam; University of Amsterdam; Baskent University; Baskent University; University of Belgrade; University of Bergen; University of Birmingham; Universidade de Brasilia; Universidade de Brasilia; University of California System; University of California Berkeley; University of Cyprus; University of Cyprus; University of Delaware; University of Denver; University of Dhaka; University of Essex; University of Essex; University of Essex; State University System of Florida; University of Florida; State University System of Florida; University of Florida; University of Graz; University of Hong Kong; University of Kent; University of Louisiana Lafayette; University of Milano-Bicocca; University of Minnesota System; University of Minnesota Twin Cities; University of Minnesota System; University of Minnesota Twin Cities; University of Opole; University of Oxford; University of Padua; Universidade do Porto; Universidade do Porto; Universidade do Porto; University of Presov; University of Presov; University of Queensland; Pontificia Universidad Catolica del Peru; University of Sheffield; University of Tabriz; University of the Philippines System; University of the Philippines Diliman; University of the Philippines System; University of the Philippines Diliman; University of Vienna; University of Vienna; University of Warwick; University of Wisconsin System; University of Wisconsin Stout; University of Wroclaw; University of Wuppertal; University of Zadar; University of Quebec; University of Quebec Montreal; Uskudar University; Virginia Commonwealth University; Waseda University; Western Kentucky University; University System of Ohio; Wittenberg University; Zurich University of Applied Sciences; Athens University of Economics &amp; Business; University System of Ohio; Ashland University; University System of Ohio; Ashland University; Tufts University; Stanford University; United States International University Africa; Communaute Universite Grenoble Alpes; Universite Grenoble Alpes (UGA); Institut Universitaire de France; University of Wisconsin System; University of Wisconsin Madison</t>
  </si>
  <si>
    <t>Miller, JK (corresponding author), Willamette Univ, Dept Psychol, Salem, OR 97301 USA.</t>
  </si>
  <si>
    <t>millerj@willamette.edu</t>
  </si>
  <si>
    <t>carcamo, rodrigo/AAB-5231-2020; Manunta, Efisio/AGS-7119-2022; Reggev, Niv/F-5284-2010; Nilsonne, Gustav/C-4579-2008; Voracek, Martin/S-5865-2016; Davis, Billy/HLW-9201-2023; Schrötter, Jana/AAL-9813-2021; Du, Xinkai/LWH-8755-2024; Van Doren, Natalia/HSG-4137-2023; pit, ilse/JZV-8465-2024; Baskin, Ernest/HGB-2757-2022; Barnabás, Szászi/AAC-9742-2022; Szwed, Paulina/M-2199-2019; Sousa, Daniela/KYO-7759-2024; Alves, Stephanie/J-8551-2014; Dalgar, İlker/GRO-3411-2022; Akdemir Kurfali, Merve/JYO-8582-2024; Szala, Anna/AAY-5901-2020; Zdybek, Przemyslaw/LUY-8237-2024; Bogatyreva, Natalia/AHC-1505-2022; Aberson, Christopher/I-2636-2019; Sharifian, MohammadHasan/IWU-5978-2023; Li, Manyu/I-6510-2019; Forscher, Patrick/I-7730-2019; Anne, Michele/V-1101-2019; Isager, Peder/AAE-5076-2021; Afhami, Reza/C-7221-2014; Gill, Tripat/AAJ-4735-2020; Singh Solorzano, Claudio/HJI-0459-2023; Li, Ranran/IVU-9967-2023; Anjum, Gulnaz/V-1914-2019; Zorjan, Saša/AAY-9593-2021; Chen, Sau-Chin/AAB-4117-2019; Nock, Nora/Q-9396-2019; Papadatou-Pastou, Marietta/O-3216-2019; Vasilev, Martin/K-6356-2019; Bijlstra, Gijs/AAD-1633-2019; Colloff, Melissa/ABB-2905-2020; Schmidt, Nadya-Daniela/HJP-0460-2023; Czamanski-Cohen, Johanna/Q-1371-2015; Kačmár, Pavol/AAT-2990-2020; Eudave, Luis/KHY-4471-2024; Strukelj, Eva/GXM-9099-2022; Khosla, Meetu/HTS-1911-2023; Ndukaihe, Izuchukwu/AAI-3716-2020; Yamada, Yuki/B-2671-2008; Reips, Ulf-Dietrich/AAA-3467-2019; Findor, Andrej/Q-7689-2019; Say, Nicolas/HOC-7104-2023; Vilar, Roosevelt/GPX-5168-2022; von Bastian, Claudia/J-4551-2014; Vdovic, Milica/GSE-0272-2022; Aczel, Balazs/AFZ-2572-2022; Musser, Erica/JTS-7801-2023; Chuan-Peng, Hu/AAC-3050-2019; Hofer, Gabriela/AFM-7032-2022; Kocalar, Halil Emre/AGW-6149-2022; Pfuhl, Gerit/ITV-5679-2023; Kassianos, Angelos/AAN-5911-2021; Hanel, Paul/AAB-3287-2020; Calin-Jageman, Robert/K-1311-2019; Ribeiro, Matheus/AAK-5500-2021; Groyecka, Agata/AAG-9583-2019; Arinze, Nwadiogo/AET-0515-2022; Parzuchowski, Michał/C-1073-2018; Rahal, Rima-Maria/ACP-8470-2022; Hristova, Evgeniya/IIT-5618-2023; Vargas, Juan C/HJG-6174-2022; Ross, Robert/ABR-5640-2022; Chou, Weilun/GQI-1731-2022; Capizzi, Mariagrazia/GLR-0001-2022; Willis, Megan/IWM-5596-2023; Kohlová, Markéta/JCD-8698-2023; metin-orta, irem/B-8481-2018; Kaliska, Lada/AAA-5637-2022; Hoyer, Karlijn/GLU-6488-2022; Vega, Diego/HPG-6669-2023; Krafnick, Anthony/I-8190-2019; Zakharov, Ilya/R-6389-2016; Zambrano, Danilo/AAC-9273-2020; Czarnek, Gabriela/IWU-8610-2023; Kung, Franki/P-9497-2019; Dunleavy, Daniel/GPW-8501-2022; Karsli Dursun, Pinar/AAS-7614-2020; Vaidis, David/AFW-7683-2022; Holford, Dawn/ACO-3408-2022; Albayrak-Aydemir, Nihan/ABC-5824-2021; Batić Očovaj, Sanja/H-3122-2012; Ekaterina, Baklanova/D-9465-2012; Roczniewska, Marta/L-3668-2017; Frías Armenta, Martha/IXW-7281-2023; Sirota, Miroslav/A-2419-2017; House, Thea/AEL-5674-2022; Grinberg, Maurice/MBG-2956-2025; Atari, Mohammad/AAS-2763-2020; Fedotov, Maksim/P-2427-2015; Correa, Pablo/JZD-3460-2024; Korbmacher, Max/IUQ-5217-2023; Moshontz, Hannah/ABG-5886-2020; Paruzel-Czachura, Mariola/AFP-2737-2022; Tumer, Murat/AAD-3536-2019; Damnjanovic, Kaja/AAT-1684-2020; Rachev, Nikolay/X-3012-2018; Sutherland, Clare/P-9959-2016; Uusberg, Andero/N-6009-2019; Domurat, Artur/HKE-2644-2023; Babinčák, Peter/AAU-3753-2020; Levy, Neil/H-3646-2019; Dubrov, Dmutrii/B-6113-2016; Gourdon, Amelie/A-1274-2009; Taber, Jennifer/M-1094-2017; Koehn, Monica/AAF-4010-2020; Azevedo, Flavio/O-3288-2019; Prusova, Irina/X-2868-2018; Baník, Gabriel/AAW-5054-2021; Cellini, Nicola/AAB-3926-2019; Ostermann, Thomas/LSK-7444-2024; Lamm, Claus/B-3357-2014; Noone, Chris/AAV-1366-2021; Micheli, Leticia/HTR-5105-2023; Bialobrzeska, Olga/C-5863-2014; Martončik, Marcel/AAX-3180-2020; Pinto, Isabel/F-2185-2013; Coksan, Sami/P-4341-2018; Seehuus, Martin/ABG-2394-2020; Rojas-Berscia, Luis/ABA-5605-2020; Zsido, Andras/AAC-6489-2019; Parashar, Neha/HLQ-1735-2023; Álvarez-Solas, Sara/AFR-6293-2022; Šakan, Dušana/U-1710-2019; Behzadnia, Behzad/E-5790-2017; Terskova, Maria/AAB-7707-2019; Wang, Ke/AAG-5498-2021; Karekla, Maria/AGG-4284-2022; Westgate, Erin/T-5190-2019; Basnight-Brown, Dana/ABC-1137-2021; Barzykowski, Krystian/AAJ-5797-2021; Lins, Samuel/B-9030-2015; Özdoğru, Asil/AAX-4229-2021; Majeed, Nadyanna/AAD-9833-2021; Stephen, Ian/JVZ-6343-2024; Antfolk, Jan/D-2926-2018; Adamkovic, Matus/AAE-3189-2020; Teixeira de Almeida, Ines Alexandra/U-9150-2017; Bavolar, Jozef/Y-2285-2019; Ortiz, Manuel/G-1044-2019; Verbruggen, Frederick/R-6357-2017; Janssen, Steve/M-9894-2015; Vezirian, Kevin/W-5881-2018; Stieger, Stefan/G-2572-2012; Vranka, Marek/J-1531-2017; Geiger, Sandra J/CAH-0469-2022; Galindo Caballero, Oscar Javier/CAG-8063-2022; Oliveira, Raquel/L-8861-2016; Tatachari, Srinivasan/G-9206-2016; AKKAS, HANDAN/J-1828-2013; Ropovik, Ivan/J-7404-2015; Bialek, Michal/L-6167-2016; Lazarevic, Ljiljana/L-8779-2016; Buchanan, Erin/D-1315-2014; Kaminski, Gwenael/G-6394-2010; Walczak, Radoslaw/R-4603-2018; Varella Valentova, Jaroslava/K-8765-2012; Chen, Sau-Chin/M-5100-2014; Butt, Muhammad Mussaffa/KHW-3589-2024; Warmelink, Lara/T-5787-2018; DE LA ROSA GOMEZ, ANABEL/M-8633-2017; Caetano Santos, Anabela/J-7553-2016; Gjoneska, Biljana/ABD-5926-2020; Foroni, Francesco/G-5469-2012; Szwed, Paulina/O-1248-2017; Lerner, Jennifer/HNJ-5780-2023; Arvanitis, Alexios/F-9205-2017; Tamnes, Christian Krog/P-8829-2018; Luis Garcia, Elkin/GVT-6583-2022; Reips, Ulf-Dietrich/A-5177-2012; Urban, Jan/Q-1484-2016; Arriaga Ferreira, Patricia/M-5189-2013; Pronizius, Ekaterina/HOC-7460-2023; Varella, Marco/S-5492-2016; Grigoryev, Dmitry/K-3338-2015; Marcu, Gabriela Mariana/C-4168-2011; Dalla Rosa, Anna/AAI-7503-2020; Kuzminska, Anna Olga/AAG-8771-2021</t>
  </si>
  <si>
    <t>Tran, Ulrich/0000-0002-6589-3167; Mioni, Giovanna/0000-0002-1212-4591; Antfolk, Jan/0000-0003-0334-4987; Kassianos, Angelos/0000-0001-6428-2623; Zdybek, Przemyslaw/0000-0001-6291-3495; Ozdogru, Asil/0000-0002-4273-9394; Adamkovic, Matus/0000-0002-9648-9108; Agadullina, Elena/0000-0002-1505-1412; Singh Solorzano, Claudio/0000-0003-0402-4969; Schmidt, Kathleen/0000-0002-9946-5953; Li, Ranran/0000-0001-9145-4240; Vasilev, Martin/0000-0003-1944-8828; Khosla, Prof .Dr. Meetu/0000-0002-5926-1390; Teixeira de Almeida, Ines Alexandra/0000-0003-0230-3075; Kurfali, Murathan/0000-0002-7020-8275; Goldenberg, Amit/0000-0002-9417-5682; Bavolar, Jozef/0000-0003-0179-7261; Ortiz, Manuel/0000-0002-7749-0699; Topor, Marta/0000-0003-3761-392X; Verbruggen, Frederick/0000-0002-7958-0719; Janssen, Steve/0000-0002-3100-128X; Vezirian, Kevin/0000-0003-4013-7725; Strukelj, Eva/0000-0002-9240-412X; Rahal, Rima-Maria/0000-0002-1404-0471; Batic Ocovaj, Sanja/0000-0001-6574-4797; Pfuhl, Gerit/0000-0002-3271-6447; ARUTA, JOHN JAMIR BENZON/0000-0003-4155-1063; Stieger, Stefan/0000-0002-7784-6624; House, Thea/0000-0003-1997-3817; Beitner, Julia/0000-0002-2539-7011; Davis, William/0000-0002-8119-821X; Schmidt, Nadya-Daniela/0000-0002-7229-2132; Vranka, Marek/0000-0003-3413-9062; Geiger, Sandra J/0000-0002-3262-5609; Ndukaihe, Izuchukwu/0000-0003-3714-6946; /0000-0003-4869-6900; Cadek, Martin/0000-0003-4800-6543; Krafnick, Anthony/0000-0002-1692-0413; Lewis, David M. G./0000-0002-8267-5727; Meir Drexler, Shira/0000-0001-8797-6900; Findor, Andrej/0000-0002-5896-6989; Banik, Gabriel/0000-0002-6601-3619; Vargas-Nieto, Juan Camilo/0000-0001-6380-475X; Parashar, Neha/0000-0003-1399-9776; Morales-Izquierdo, Sara/0000-0003-3240-9348; Dunleavy, Daniel/0000-0002-3597-7714; Kowal, Marta/0000-0001-9050-1471; Galindo Caballero, Oscar Javier/0000-0003-4603-6415; Ross, Robert/0000-0001-8711-1675; Oliveira, Raquel/0000-0002-1316-2266; Tatachari, Srinivasan/0000-0003-1838-2361; , Monica Maldonado Luna/0000-0003-4623-0728; AKKAS, HANDAN/0000-0002-2082-0685; Domurat, Artur/0000-0001-5533-9106; Pit, Ilse/0000-0002-4066-8086; Jaeger, Bastian/0000-0002-4398-9731; Wang, Ke/0000-0002-5776-0815; Ropovik, Ivan/0000-0001-5222-1233; Sutherland, Clare/0000-0003-0443-3412; Anjum, Gulnaz/0000-0002-2589-7884; Bialek, Michal/0000-0002-5062-5733; Rojas-Berscia, Luis Miguel/0000-0002-0492-9429; Romanova, Marina/0000-0002-5240-407X; Dixson, Barnaby/0000-0003-0911-1244; Lazarevic, Ljiljana/0000-0003-1629-3699; Bai, Hui/0000-0003-2671-5955; Buchanan, Erin/0000-0002-9689-4189; Beaudry, Jennifer/0000-0003-1596-6708; Kacmar, Pavol/0000-0003-0076-1945; Kaminski, Gwenael/0000-0001-5300-5655; Walczak, Radoslaw/0000-0001-6787-7673; Vintr, Jachym/0000-0002-7228-3287; Jones, Marc/0000-0003-2999-3942; Varella Valentova, Jaroslava/0000-0002-2113-3385; Grinberg, Maurice/0000-0002-9208-519X; Lewis, Savannah/0000-0002-9948-1195; Johannes, Niklas/0000-0001-6612-2842; Chen, Sau-Chin/0000-0001-6092-6049; Dubrov, Dmitrii/0000-0001-8146-4197; Jernsather, Teodor/0000-0002-7030-3299; Vilar, Roosevelt/0000-0002-9414-6080; Coksan, Sami/0000-0003-2942-1506; Butt, Muhammad Mussaffa/0000-0001-5271-111X; Gourdon-Kanhukamwe, Amelie/0000-0002-3060-1320; Travaglino, Giovanni Antonio/0000-0003-4091-0634; Vilares, Iris/0000-0003-1500-3864; Hubena, Barbora/0000-0001-6618-9887; van Schie, Kevin/0000-0003-3757-510X; Bernardo, Marcia/0000-0002-5686-6028; Warmelink, Lara/0000-0003-1218-9448; Kaliska, Lada/0000-0001-9700-5980; Sousa, Daniela/0000-0002-3358-8248; Anne, Michele/0000-0003-2272-7350; Forbes, Paul/0000-0002-0138-8508; Mola, Debora Jeanette/0000-0002-7810-2424; Hristova, Evgeniya/0000-0001-8127-8562; Colloff, Melissa/0000-0001-6401-4872; Lucas, Yancy/0000-0001-9831-3723; Czamanski-Cohen, Johanna/0000-0003-3980-6848; DE LA ROSA GOMEZ, ANABEL/0000-0002-3527-1500; Nock, Nora L./0000-0002-6476-6692; Hostler, Thomas/0000-0002-4658-692X; Ribeiro, Rafael/0000-0001-6290-3182; Albayrak-Aydemir, Nihan/0000-0003-3412-4311; Caetano Santos, Anabela/0000-0001-7963-8397; Du, Xinkai/0000-0002-4158-7878; Bundt, Carsten/0000-0002-3464-2330; Gjoneska, Biljana/0000-0003-1200-6672; Ishii, Tatsunori/0000-0002-8444-4455; Ogbonnaya, Chisom/0000-0001-6392-0865; Stephen, Ian/0000-0001-9714-8295; Sakan, Dusana/0000-0003-1087-2550; Uusberg, Andero/0000-0002-7327-9503; Grano, Caterina/0000-0002-1899-0773; Levy, Neil/0000-0002-5679-1986; Foroni, Francesco/0000-0002-4702-3678; Schrotter, Jana/0000-0002-9830-6184; Hricova, Monika/0000-0001-9873-5475; Greenburgh, Anna/0000-0002-9654-8243; Flowe, Heather/0000-0001-5343-5313; Kappes, Heather/0000-0002-6335-3888; Capizzi, Mariagrazia/0000-0001-7880-7320; Szwed, Paulina/0000-0001-5922-690X; Eudave, Luis/0000-0002-3490-0723; Lerner, Jennifer/0000-0002-1255-4196; Arvanitis, Alexios/0000-0002-3379-0286; Holford, Dawn/0000-0002-6392-3991; Manunta, Efisio/0000-0002-2163-4980; Tamnes, Christian Krog/0000-0002-9191-6764; Kocalar, Halil Emre/0000-0002-7299-162X; Tumer, Murat/0000-0001-9132-9992; LAW, Wilbert/0000-0001-9316-0799; Atari, Mohammad/0000-0002-4358-7783; Seehuus, Martin/0000-0002-0068-1489; Zambrano Ricaurte, Danilo/0000-0003-1527-6088; Pantazi, Myrto/0000-0002-8347-3115; Cellini, Nicola/0000-0003-0306-4408; Kozma, Luca/0000-0002-3297-629X; Dorison, Charles/0000-0002-7072-2530; Becker, Maja/0000-0003-1187-1699; Luis Garcia, Elkin/0000-0002-7981-1177; Reips, Ulf-Dietrich/0000-0002-1566-4745; Cubela Adoric, Vera/0000-0003-4752-4541; Alvarez Solas, Sara/0000-0002-8267-9816; Urban, Jan/0000-0003-3754-459X; Damnjanovic, Kaja/0000-0002-9254-1263; Behzadnia, Behzad/0000-0001-6875-451X; Wolfe, Kelly/0000-0002-4077-6415; Massoni, Sebastien/0000-0001-6980-7505; Arriaga Ferreira, Patricia/0000-0001-5766-0489; Miller, Jeremy/0000-0003-4409-7660; Moshontz, Hannah/0000-0003-4345-3715; Pronizius, Ekaterina/0000-0003-1446-196X; Koehn, Monica/0000-0002-4413-7709; Bogatyreva, Natalia/0000-0002-6024-2322; Alves, Sara/0000-0001-6792-2614; Coles, Nicholas/0000-0001-8583-5610; Studzinska, Anna/0000-0002-7694-4214; Thomas, Andrew/0000-0001-5251-7923; Iyer, Aishwarya/0000-0002-8277-8830; Varella, Marco/0000-0002-7274-7360; MACAPAGAL, PAULO MANUEL/0000-0002-2465-993X; Chiu, Faith/0000-0003-3351-8079; Grigoryev, Dmitry/0000-0003-4511-7942; Marcu, Gabriela Mariana/0000-0003-2508-3749; Szala, Anna/0000-0002-9693-9834; Ferreira, Ana/0000-0001-7458-9223; Maturan, Princess Lovella/0000-0001-6762-1475; Gialitaki, Zoi/0000-0003-4774-6152; Sorokowska, Agnieszka/0000-0003-3999-8851; Dalla Rosa, Anna/0000-0003-4862-4077; Forscher, Patrick/0000-0002-7763-3565; Kuzminska, Anna Olga/0000-0002-6060-4549; Ostermann, Thomas/0000-0003-2695-0701; Hofer, Gabriela/0000-0003-4407-1487; Corral-Frias, Nadia/0000-0002-1934-0043</t>
  </si>
  <si>
    <t>Amazon Web Services (AWS) Imagine Grant; Japan Society for the Promotion of Science [16h03079, 17h00875, 18k12015, 20h04581]; Ministry of Education University and Research (MIUR); University of Wroclaw; Charles University Research Programme PROGRES [Q18]; Knut and Alice Wallenberg Foundation [2016:0229, 019.183sg.007]; Netherlands Organisation for Scientific Research; Australian Research Council [dp180102384]; US National Institutes of Health [RO1-CA-224545, PSG525]; Huo Family Foundation; NSF Directorate for Social, Behavioral and Economic Sciences, Division of Social and Economic Sciences [1559511]; J. William Fulbright Program; HSE Basic Research Program; Dominican University (a Faculty Development Grant); French National Research Agency Investissements d'avenir supporting PSF [ANR-15-IDEX-02]; Slovak Research and Development Agency [APVV-20-0319]; programme FUTURE LEADER of Lorraine Universite d'Excellence within the French National Research Agency Investissements d'avenir [ANR-15-IDEX-04-LUE]; Open Science Grid; National Science Foundation [1148698]; US Department of Energy's Office of Science; UW-Madison; Advanced Computing Initiative; Wisconsin Alumni Research Foundation; Wisconsin Institutes for Discovery; U.S. Department of Energy's Office of Science; Association for Psychological Science; American Psychological Society; Harvard University's Institute for Quantitative Social Sciences; Direct For Social, Behav &amp; Economic Scie; Divn Of Social and Economic Sciences [1559511] Funding Source: National Science Foundation; Grants-in-Aid for Scientific Research [20K14222, 20H04581, 16H03079, 18K12015, 17H00875] Funding Source: KAKEN</t>
  </si>
  <si>
    <t>Amazon Web Services (AWS) Imagine Grant; Japan Society for the Promotion of Science(Ministry of Education, Culture, Sports, Science and Technology, Japan (MEXT)Japan Society for the Promotion of Science); Ministry of Education University and Research (MIUR)(Ministry of Education, Universities and Research (MIUR)); University of Wroclaw; Charles University Research Programme PROGRES; Knut and Alice Wallenberg Foundation(Knut &amp; Alice Wallenberg Foundation); Netherlands Organisation for Scientific Research(Netherlands Organization for Scientific Research (NWO)); Australian Research Council(Australian Research Council); US National Institutes of Health(United States Department of Health &amp; Human ServicesNational Institutes of Health (NIH) - USA); Huo Family Foundation; NSF Directorate for Social, Behavioral and Economic Sciences, Division of Social and Economic Sciences; J. William Fulbright Program; HSE Basic Research Program; Dominican University (a Faculty Development Grant); French National Research Agency Investissements d'avenir supporting PSF(Agence Nationale de la Recherche (ANR)Agence nationale pour le developpement de la recherche en sante (ANDRS)Agence Nationale Des Plantes Medicinales Et Aromatiques, ANPMA, Morocco); Slovak Research and Development Agency(Slovak Research and Development Agency); programme FUTURE LEADER of Lorraine Universite d'Excellence within the French National Research Agency Investissements d'avenir(Agence Nationale de la Recherche (ANR)Agence nationale pour le developpement de la recherche en sante (ANDRS)Agence Nationale Des Plantes Medicinales Et Aromatiques, ANPMA, Morocco); Open Science Grid; National Science Foundation(National Science Foundation (NSF)); US Department of Energy's Office of Science(United States Department of Energy (DOE)); UW-Madison; Advanced Computing Initiative; Wisconsin Alumni Research Foundation; Wisconsin Institutes for Discovery; U.S. Department of Energy's Office of Science(United States Department of Energy (DOE)); Association for Psychological Science; American Psychological Society; Harvard University's Institute for Quantitative Social Sciences; Direct For Social, Behav &amp; Economic Scie; Divn Of Social and Economic Sciences(National Science Foundation (NSF)NSF - Directorate for Social, Behavioral &amp; Economic Sciences (SBE)); Grants-in-Aid for Scientific Research(Ministry of Education, Culture, Sports, Science and Technology, Japan (MEXT)Japan Society for the Promotion of ScienceGrants-in-Aid for Scientific Research (KAKENHI))</t>
  </si>
  <si>
    <t>This project was supported by funds from: the Amazon Web Services (AWS) Imagine Grant (to E.M.B.); the Japan Society for the Promotion of Science Grants-in-Aid for Scientific Research (JSPS KAKENHI; 16h03079, 17h00875, 18k12015, and 20h04581 to Y.Y.); the research programme Dipartimenti di Eccellenza from the Ministry of Education University and Research (MIUR to N. Cellini and G.M. and the Department of General Psychology of the University of Padua); statutory funds of the University of Wroclaw (to A. Sorokowska); the Charles University Research Programme PROGRES (Q18 to M. Vranka); the Knut and Alice Wallenberg Foundation (2016:0229 to J.K.O.); the Rubicon Grant (019.183sg.007 to K.v.S.) from the Netherlands Organisation for Scientific Research; the Australian Research Council (dp180102384 to R.M.R.); the US National Institutes of Health (NIMH111640 to M.N.-D.), the Huo Family Foundation to N.J.; the NSF Directorate for Social, Behavioral and Economic Sciences, Division of Social and Economic Sciences (1559511 to J.S.L.); the US National Institutes of Health (RO1-CA-224545 to J.S.L.); Eesti Teadusagentuur-Estonian Research Council (PSG525 to A. Uusberg); the J. William Fulbright Program (to F. Azevedo); the HSE Basic Research Program (to D. Dubrov); Dominican University (a Faculty Development Grant to A. Krafnick); and the French National Research Agency Investissements d'avenir supporting PSF (ANR-15-IDEX-02 to H.I.); the Slovak Research and Development Agency (project no. APVV-20-0319 to M. Adamkovic); the programme FUTURE LEADER of Lorraine Universite d'Excellence within the French National Research Agency Investissements d'avenir (ANR-15-IDEX-04-LUE to S.M.). Computation for this research was assisted by: the Harvard Business School compute cluster (HBSGrid); and the Open Science Grid. The Open Science Grid is supported by the National Science Foundation award 1148698 and the US Department of Energy's Office of Science, as well as by the compute resources and assistance of the UW-Madison Center For High Throughput Computing (CHTC) in the Department of Computer Sciences. The CHTC is supported by UW-Madison, the Advanced Computing Initiative, the Wisconsin Alumni Research Foundation, the Wisconsin Institutes for Discovery, and the National Science Foundation, and is an active member of the Open Science Grid, which is supported by the National Science Foundation and the U.S. Department of Energy's Office of Science. We thank data science specialist S. Worthington and the research computing environment at the Institute for Quantitative Social Science, Harvard University and V. Ivanchuk for research assistantship. Our semi-representative panels were made possible by an in-kind purchase from the Leibniz Institute for Psychology (protocol https://doi.org/10.23668/psycharchives.3012); a special grant from the Association for Psychological Science and a fee waiver from Prolific. This work was supported by a grant from the American Psychological Society (granted to the PSA). Further financial support was provided by the PSA and a special crowdfunding campaign initiated by the PSA. We thank Amazon Web Services for help with server needs, the Leibniz Institute for Psychology (ZPID) for help with data collection via the organization and implementation of semi-representative panels, Prolific Inc. for offering discounted recruitment, and Harvard University's Institute for Quantitative Social Sciences for statistical consulting.r r Finally, this research was supported by resources from the Open Science Grid, which is supported by National Science Foundation award 1148698, and the U.S. Department of Energy's Office of Science. Beyond those roles already acknowledged, the funders had no role in study design, data collection and analysis, decision to publish or preparation of the manuscript.</t>
  </si>
  <si>
    <t>NATURE PORTFOLIO</t>
  </si>
  <si>
    <t>BERLIN</t>
  </si>
  <si>
    <t>HEIDELBERGER PLATZ 3, BERLIN, 14197, GERMANY</t>
  </si>
  <si>
    <t>2397-3374</t>
  </si>
  <si>
    <t>NAT HUM BEHAV</t>
  </si>
  <si>
    <t>Nat. Hum. Behav.</t>
  </si>
  <si>
    <t>AUG</t>
  </si>
  <si>
    <t>+</t>
  </si>
  <si>
    <t>10.1038/s41562-021-01173-x</t>
  </si>
  <si>
    <t>http://dx.doi.org/10.1038/s41562-021-01173-x</t>
  </si>
  <si>
    <t>AUG 2021</t>
  </si>
  <si>
    <t>Psychology, Biological; Multidisciplinary Sciences; Neurosciences; Psychology, Experimental</t>
  </si>
  <si>
    <t>Science Citation Index Expanded (SCI-EXPANDED); Social Science Citation Index (SSCI)</t>
  </si>
  <si>
    <t>Psychology; Science &amp; Technology - Other Topics; Neurosciences &amp; Neurology</t>
  </si>
  <si>
    <t>UC7GC</t>
  </si>
  <si>
    <t>hybrid, Green Accepted</t>
  </si>
  <si>
    <t>WOS:000680374200002</t>
  </si>
  <si>
    <t>Jones, BC; DeBruine, LM; Flake, JK; Liuzza, MT; Antfolk, J; Arinze, NC; Ndukaihe, ILG; Bloxsom, NG; Lewis, SC; Foroni, F; Willis, ML; Cubillas, CP; Vadillo, MA; Turiegano, E; Gilead, M; Simchon, A; Saribay, SA; Owsley, NC; Jang, CN; Mburu, G; Calvillo, DP; Wlodarczyk, A; Qi, Y; Ariyabuddhiphongs, K; Jarukasemthawee, S; Manley, H; Suavansri, P; Taephant, N; Stolier, RM; Evans, TR; Bonick, J; Lindemans, JW; Ashworth, LF; Hahn, AC; Chevallier, C; Kapucu, A; Karaaslan, A; Leongómez, JD; Sánchez, OR; Valderrama, E; Vásquez-Amézquita, M; Hajdu, N; Aczel, B; Szecsi, P; Andreychik, M; Musser, ED; Batres, C; Hu, CP; Liu, QL; Legate, N; Vaughn, LA; Barzykowski, K; Golik, K; Schmid, I; Stieger, S; Artner, R; Mues, C; Vanpaemel, W; Jiang, ZQ; Wu, Q; Marcu, GM; Stephen, ID; Lu, JG; Philipp, MC; Arnal, JD; Hehman, E; Xie, SY; Chopik, WJ; Seehuus, M; Azouaghe, S; Belhaj, A; Elouafa, J; Wilson, JP; Kruse, E; Papadatou-Pastou, M; De la Rosa-Gomez, A; Barba-Sánchez, AE; González-Santoyo, I; Hsu, TY; Kung, CC; Wang, HH; Freeman, JB; Oh, DW; Schei, V; Sverdrup, TE; Levitan, CA; Cook, CL; Chandel, P; Kujur, P; Parganiha, A; Parveen, N; Pati, AK; Pradhan, S; Singh, MM; Pande, B; Bavolar, J; Kacmár, P; Zakharov, I; Alvarez-Solas, S; Baskin, E; Thirkettle, M; Schmidt, K; Christopherson, CD; Leonis, T; Suchow, JW; Olofsson, JK; Jernsäther, T; Lee, AS; Beaudry, JL; Gogan, TD; Oldmeadow, JA; Balas, B; Stevens, LM; Colloff, MF; Flowe, HD; Gülgöz, S; Brandt, MJ; Hoyer, K; Jaeger, B; Ren, DN; Sleegers, WWA; Wissink, J; Kaminski, G; Floerke, VA; Urry, HL; Chen, SC; Pfuhl, G; Vally, Z; Basnight-Brown, DM; Jzerman, H; Sarda, E; Neyroud, L; Badidi, T; Van der Linden, N; Tan, CBY; Kovic, V; Sampaio, W; Ferreira, P; Santos, D; Burin, D; Gardiner, G; Protzko, J; Schild, C; Scigala, KA; Zettler, I; Kunz, EMO; Storage, D; Wagemans, FMA; Saunders, B; Sirota, M; Sloane, G; Lima, TJS; Uittenhove, K; Vergauwe, E; Jaworska, K; Stern, J; Ask, K; van Zyl, CJJ; Körner, A; Weissgerber, SC; Boudesseul, J; Ruiz-Dodobara, F; Ritchie, KL; Michalak, NM; Blake, KR; White, D; Gordon-Finlayson, AR; Anne, M; Janssen, SMJ; Lee, KM; Nielsen, TK; Tamnes, CK; Zickfeld, JH; Dalla Rosa, A; Vianello, M; Kocsor, F; Kozma, L; Putz, A; Tressoldi, P; Irrazabal, N; Chatard, A; Lins, S; Pinto, IR; Lutz, J; Adamkovic, M; Babincak, P; Baník, G; Ropovik, I; Coetzee, V; Dixson, BJW; Ribeiro, G; Peters, K; Steffens, NK; Tan, KW; Thorstenson, CA; Fernandez, AM; Hsu, RMCS; Valentova, JV; Varella, MAC; Corral-Frías, NS; Frías-Armenta, M; Hatami, J; Monajem, A; Sharifian, M; Frohlich, B; Lin, HS; Inzlicht, M; Alaei, R; Rule, NO; Lamm, C; Pronizius, E; Voracek, M; Olsen, J; Mac Giolla, E; Akgoz, A; Özdokru, AA; Crawford, MT; Bennett-Day, B; Koehn, MA; Okan, C; Gill, T; Miller, JK; Dunham, Y; Yang, X; Alper, S; Borras-Guevara, ML; Cai, SJ; Dong, TT; Danvers, AF; Feinberg, DR; Armstrong, MM; Gilboa-Schechtman, E; McCarthy, RJ; Muñoz-Reyes, JA; Polo, P; Shiramazu, VKM; Yan, WJ; Carvalho, L; Forscher, PS; Chartier, CR; Coles, NA</t>
  </si>
  <si>
    <t>Jones, Benedict C.; DeBruine, Lisa M.; Flake, Jessica K.; Liuzza, Marco Tullio; Antfolk, Jan; Arinze, Nwadiogo C.; Ndukaihe, Izuchukwu L. G.; Bloxsom, Nicholas G.; Lewis, Savannah C.; Foroni, Francesco; Willis, Megan L.; Cubillas, Carmelo P.; Vadillo, Miguel A.; Turiegano, Enrique; Gilead, Michael; Simchon, Almog; Saribay, S. Adil; Owsley, Nicholas C.; Jang, Chaning; Mburu, Georgina; Calvillo, Dustin P.; Wlodarczyk, Anna; Qi, Yue; Ariyabuddhiphongs, Kris; Jarukasemthawee, Somboon; Manley, Harry; Suavansri, Panita; Taephant, Nattasuda; Stolier, Ryan M.; Evans, Thomas R.; Bonick, Judson; Lindemans, Jan W.; Ashworth, Logan F.; Hahn, Amanda C.; Chevallier, Coralie; Kapucu, Aycan; Karaaslan, Aslan; Leongomez, Juan David; Sanchez, Oscar R.; Valderrama, Eugenio; Vasquez-Amezquita, Milena; Hajdu, Nandor; Aczel, Balazs; Szecsi, Peter; Andreychik, Michael; Musser, Erica D.; Batres, Carlota; Hu, Chuan-Peng; Liu, Qing-Lan; Legate, Nicole; Vaughn Leigh Ann; Barzykowski, Krystian; Golik, Karolina; Schmid, Irina; Stieger, Stefan; Artner, Richard; Mues, Chiel; Vanpaemel, Wolf; Jiang, Zhongqing; Wu, Qi; Marcu, Gabriela M.; Stephen, Ian D.; Lu, Jackson G.; Philipp, Michael C.; Arnal, Jack D.; Hehman, Eric; Xie, Sally Y.; Chopik, William J.; Seehuus, Martin; Azouaghe, Soufian; Belhaj, Abdelkarim; Elouafa, Jamal; Wilson, John P.; Kruse, Elliott; Papadatou-Pastou, Marietta; De la Rosa-Gomez, Anabel; Barba-Sanchez, Alan E.; Gonzalez-Santoyo, Isaac; Hsu, Tsuyueh; Kung, Chun-Chia; Wang, Hsiao-Hsin; Freeman, Jonathan B.; Oh, Dong Won; Schei, Vidar; Sverdrup, Therese E.; Levitan, Carmel A.; Cook, Corey L.; Chandel, Priyanka; Kujur, Pratibha; Parganiha, Arti; Parveen, Noorshama; Pati, Atanu Kumar; Pradhan, Sraddha; Singh, Margaret M.; Pande, Babita; Bavolar, Jozef; Kacmar, Pavol; Zakharov, Ilya; Alvarez-Solas, Sara; Baskin, Ernest; Thirkettle, Martin; Schmidt, Kathleen; Christopherson, Cody D.; Leonis, Trinity; Suchow, Jordan W.; Olofsson, Jonas K.; Jernsather, Teodor; Lee, Ai-Suan; Beaudry, Jennifer L.; Gogan, Taylor D.; Oldmeadow, Julian A.; Balas, Benjamin; Stevens, Laura M.; Colloff, Melissa F.; Flowe, Heather D.; Gulgoz, Sami; Brandt, Mark J.; Hoyer, Karlijn; Jaeger, Bastian; Ren, Dongning; Sleegers, Willem W. A.; Wissink, Joeri; Kaminski, Gwenael; Floerke, Victoria A.; Urry, Heather L.; Chen, Sau-Chin; Pfuhl, Gerit; Vally, Zahir; Basnight-Brown, Dana M.; Jzerman, Hans, I; Sarda, Elisa; Neyroud, Lison; Badidi, Touhami; Van der Linden, Nicolas; Tan, Chrystalle B. Y.; Kovic, Vanja; Sampaio, Waldir; Ferreira, Paulo; Santos, Diana; Burin, Debora, I; Gardiner, Gwendolyn; Protzko, John; Schild, Christoph; Scigala, Karolina A.; Zettler, Ingo; Kunz, Erin M. O'Mara; Storage, Daniel; Wagemans, Fieke M. A.; Saunders, Blair; Sirota, Miroslav; Sloane, Guyan, V; Lima, Tiago J. S.; Uittenhove, Kim; Vergauwe, Evie; Jaworska, Katarzyna; Stern, Julia; Ask, Karl; van Zyl, Casper J. J.; Korner, Anita; Weissgerber, Sophia C.; Boudesseul, Jordane; Ruiz-Dodobara, Fernando; Ritchie, Kay L.; Michalak, Nicholas M.; Blake, Khandis R.; White, David; Gordon-Finlayson, Alasdair R.; Anne, Michele; Janssen, Steve M. J.; Lee, Kean Mun; Nielsen, Tonje K.; Tamnes, Christian K.; Zickfeld, Janis H.; Dalla Rosa, Anna; Vianello, Michelangelo; Kocsor, Ferenc; Kozma, Luca; Putz, Adam; Tressoldi, Patrizio; Irrazabal, Natalia; Chatard, Armand; Lins, Samuel; Pinto, Isabel R.; Lutz, Johannes; Adamkovic, Matus; Babincak, Peter; Banik, Gabriel; Ropovik, Ivan; Coetzee, Vinet; Dixson, Barnaby J. W.; Ribeiro, Gianni; Peters, Kim; Steffens, Niklas K.; Tan, Kok Wei; Thorstenson, Christopher A.; Fernandez, Ana Maria; Hsu, Rafael M. C. S.; Valentova, Jaroslava V.; Varella, Marco A. C.; Corral-Frias, Nadia S.; Frias-Armenta, Martha; Hatami, Javad; Monajem, Arash; Sharifian, MohammadHasan; Frohlich, Brooke; Lin, Hause; Inzlicht, Michael; Alaei, Ravin; Rule, Nicholas O.; Lamm, Claus; Pronizius, Ekaterina; Voracek, Martin; Olsen, Jerome; Mac Giolla, Erik; Akgoz, Aysegul; Ozdokru, Asil A.; Crawford, Matthew T.; Bennett-Day, Brooke; Koehn, Monica A.; Okan, Ceylan; Gill, Tripat; Miller, Jeremy K.; Dunham, Yarrow; Yang, Xin; Alper, Sinan; Borras-Guevara, Martha Lucia; Cai, Sun Jun; Tiantian Dong; Danvers, Alexander F.; Feinberg, David R.; Armstrong, Marie M.; Gilboa-Schechtman, Eva; McCarthy, Randy J.; Munoz-Reyes, Jose Antonio; Polo, Pablo; Shiramazu, Victor K. M.; Yan, Wen-Jing; Carvalho, Lilian; Forscher, Patrick S.; Chartier, Christopher R.; Coles, Nicholas A.</t>
  </si>
  <si>
    <t>To which world regions does the valence-dominance model of social perception apply?</t>
  </si>
  <si>
    <t>EXPLORATORY FACTOR-ANALYSIS; 1ST IMPRESSIONS; FACES; COMPONENTS; ATTRIBUTIONS; PREFERENCES; INFERENCES; COMPETENCE; NUMBER</t>
  </si>
  <si>
    <t>Over the past 10 years, Oosterhof and Todorov's valence-dominance model has emerged as the most prominent account of how people evaluate faces on social dimensions. In this model, two dimensions (valence and dominance) underpin social judgements of faces. Because this model has primarily been developed and tested in Western regions, it is unclear whether these findings apply to other regions. We addressed this question by replicating Oosterhof and Todorov's methodology across 11 world regions, 41 countries and 11,570 participants. When we used Oosterhof and Todorov's original analysis strategy, the valence-dominance model generalized across regions. When we used an alternative methodology to allow for correlated dimensions, we observed much less generalization. Collectively, these results suggest that, while the valence-dominance model generalizes very well across regions when dimensions are forced to be orthogonal, regional differences are revealed when we use different extraction methods and correlate and rotate the dimension reduction solution.</t>
  </si>
  <si>
    <t>[Jones, Benedict C.] Univ Strathclyde, Sch Psychol Sci &amp; Hlth, Glasgow, Lanark, Scotland; [DeBruine, Lisa M.; Jaworska, Katarzyna] Univ Glasgow, Inst Neurosci &amp; Psychol, Glasgow, Lanark, Scotland; [Flake, Jessica K.; Hehman, Eric; Xie, Sally Y.] McGill Univ, Dept Psychol, Montreal, PQ, Canada; [Liuzza, Marco Tullio] Magna Graecia Univ Catanzaro, Dept Med &amp; Surg Sci, Catanzaro, Italy; [Antfolk, Jan] Abo Akad Univ, Fac Arts Psychol &amp; Theol, Turku, Finland; [Arinze, Nwadiogo C.; Ndukaihe, Izuchukwu L. G.] Alex Ekwueme Fed Univ Ndufu Alike, Dept Psychol, Ikwo, Nigeria; [Bloxsom, Nicholas G.; Lewis, Savannah C.; Chartier, Christopher R.] Ashland Univ, Dept Psychol, Danville, CA USA; [Foroni, Francesco; Willis, Megan L.] Australian Catholic Univ, Sch Behav &amp; Hlth Sci, Sydney, NSW, Australia; [Cubillas, Carmelo P.; Vadillo, Miguel A.] Autonomous Univ Madrid, Dept Basic Psychol, Madrid, Spain; [Turiegano, Enrique] Autonomous Univ Madrid, Dept Biol, Madrid, Spain; [Gilead, Michael; Simchon, Almog] Ben Gurion Univ Negev, Dept Psychol, Beer Sheva, Israel; [Saribay, S. Adil] Bogazici Univ, Dept Psychol, Besiktas, Turkey; [Owsley, Nicholas C.; Jang, Chaning; Mburu, Georgina] Busara Ctr Behav Econ, Nairobi, Kenya; [Calvillo, Dustin P.] Calif State Univ San Marcos, Psychol Dept, San Marcos, TX USA; [Wlodarczyk, Anna] Univ Catolica Norte, Sch Psychol, Antofagasta, Chile; [Qi, Yue] Renmin Univ China, Dept Psychol, Beijing, Peoples R China; [Ariyabuddhiphongs, Kris; Jarukasemthawee, Somboon; Manley, Harry; Suavansri, Panita; Taephant, Nattasuda] Chulalongkorn Univ, Fac Psychol, Bangkok, Thailand; [Stolier, Ryan M.] Columbia Univ, Dept Psychol, New York, NY 10027 USA; [Evans, Thomas R.] Coventry Univ, Sch Psychol Social &amp; Behav Sci, Coventry, W Midlands, England; [Bonick, Judson; Lindemans, Jan W.] Duke Univ, Ctr Adv Hindsight, Durham, NC USA; [Ashworth, Logan F.; Hahn, Amanda C.] Humboldt State Univ, Dept Psychol, Arcata, CA 95521 USA; [Chevallier, Coralie] Ecole Normale Super, INSERM U960, Dept Etud Cognit, Lab Neurosci Cognit &amp; Computationnelles, Paris, France; [Kapucu, Aycan; Karaaslan, Aslan] Ege Univ, Psychol Dept, Izmir, Turkey; [Leongomez, Juan David; Sanchez, Oscar R.; Valderrama, Eugenio; Vasquez-Amezquita, Milena] Univ El Bosque, Fac Psychol, Bogota, Colombia; [Hajdu, Nandor] Eotvos Lorand Univ, Doctoral Sch Psychol, Budapest, Hungary; [Hajdu, Nandor; Aczel, Balazs; Szecsi, Peter] Eotvos Lorand Univ, Inst Psychol, Budapest, Hungary; [Andreychik, Michael] Fairfield Univ, Dept Psychol, Fairfield, CT USA; [Musser, Erica D.] Florida Int Univ, Dept Psychol, Miami, FL 33199 USA; [Batres, Carlota] Franklin &amp; Marshall Coll, Dept Psychol, Lancaster, PA USA; [Hu, Chuan-Peng] Leibniz Inst Resilience Res, Mainz, Germany; [Liu, Qing-Lan] Hubei Univ, Dept Psychol, Wuhan, Peoples R China; [Legate, Nicole] IIT, Dept Psychol, Chicago, IL 60616 USA; [Vaughn Leigh Ann] Ithaca Coll, Dept Psychol, Ithaca, NY USA; [Barzykowski, Krystian; Golik, Karolina] Jagiellonian Univ, Inst Psychol, Krakow, Poland; [Schmid, Irina; Stieger, Stefan] Karl Landsteiner Univ Hlth Sci, Dept Psychol &amp; Psychodynam, Krems An Der Donau, Austria; [Artner, Richard; Mues, Chiel] KatholiekeUniv Leuven, Res Grp Quantitat Psychol &amp; Individual Difference, Leuven, Belgium; [Vanpaemel, Wolf] KatholiekeUniv Leuven, Fac Psychol &amp; Educ Sci, Leuven, Belgium; [Jiang, Zhongqing; Wu, Qi] Liaoning Normal Univ, Dept Psychol, Dalian, Peoples R China; [Marcu, Gabriela M.] Lucian Blaga Univ Sibiu, Dept Psychol, Sibiu, Romania; [Stephen, Ian D.] Macquarie Univ, Dept Psychol, Sydney, NSW, Australia; [Lu, Jackson G.] MIT, Sloan Sch Management, 77 Massachusetts Ave, Cambridge, MA 02139 USA; [Philipp, Michael C.] Massey Univ, Sch Psychol, Palmerston North, New Zealand; [Arnal, Jack D.] McDaniel Coll, Psychol Dept, Westminster, CO USA; [Chopik, William J.] Michigan State Univ, Dept Psychol, E Lansing, MI 48824 USA; [Seehuus, Martin] Middlebury Coll, Dept Psychol, Middlebury, VT 05753 USA; [Azouaghe, Soufian; Belhaj, Abdelkarim; Elouafa, Jamal] Mohammed V Univ Rabat, Dept Psychol, Rabat, Morocco; [Azouaghe, Soufian; Jzerman, Hans, I; Sarda, Elisa] Univ Grenoble Alpes, LIP PC2S, Grenoble, France; [Wilson, John P.] Montclair State Univ, Psychol Dept, Montclair, NJ USA; [Kruse, Elliott] Monterrey Inst Technol &amp; Higher Educ, EGADE Business Sch, Monterrey, Mexico; [Papadatou-Pastou, Marietta] Natl &amp; Kapodistrian Univ Athens, Sch Educ, Athens, Greece; [De la Rosa-Gomez, Anabel; Barba-Sanchez, Alan E.] Univ Nacl Autonoma Mexico, Sch Higher Studies Iztacala, Mexico City, DF, Mexico; [Gonzalez-Santoyo, Isaac] Univ Nacl Autonoma Mexico, Dept Psychol, Mexico City, DF, Mexico; [Hsu, Tsuyueh; Kung, Chun-Chia; Wang, Hsiao-Hsin] Natl Cheng Kung Univ, Dept Psychol, Tainan, Taiwan; [Freeman, Jonathan B.; Oh, Dong Won] NYU, Dept Psychol, 6 Washington Pl, New York, NY 10003 USA; [Freeman, Jonathan B.] NYU, Ctr Neural Sci, New York, NY 10003 USA; [Schei, Vidar; Sverdrup, Therese E.] Norwegian Sch Econ NHH, Dept Strategy &amp; Management, Bergen, Norway; [Levitan, Carmel A.] Occidental Coll, Dept Cognit Sci, Los Angeles, CA 90041 USA; [Cook, Corey L.] Pacific Lutheran Univ, Dept Psychol, Tacoma, WA 98447 USA; [Chandel, Priyanka; Kujur, Pratibha; Parganiha, Arti; Parveen, Noorshama; Pati, Atanu Kumar; Pradhan, Sraddha; Singh, Margaret M.] Pandit Ravishankar Shukla Univ, Sch Studies Life Sci, Raipur, Madhya Pradesh, India; [Pande, Babita] Pandit Ravishankar Shukla Univ, Ctr Basic Sci, Raipur, Madhya Pradesh, India; [Bavolar, Jozef; Kacmar, Pavol] Pavol Jozef Safarik Univ Kosice, Dept Psychol, Kosice, Slovakia; [Zakharov, Ilya] Russian Acad Educ, Dev Behav Genet Lab, Psychol Inst, Moscow, Russia; [Alvarez-Solas, Sara] Univ Reg Amazonica Ikiam, Fac Ciencias Vida, Guayaquil, Ecuador; [Baskin, Ernest] St Josephs Univ, Dept Food Mkt, Philadelphia, PA 19131 USA; [Thirkettle, Martin] Sheffield Hallam Univ, Ctr Behav Sci &amp; Appl Psychol, Sheffield, S Yorkshire, England; [Schmidt, Kathleen] Southern Illinois Univ, Sch Psychol &amp; Behav Sci, Carbondale, IL USA; [Christopherson, Cody D.; Leonis, Trinity] Southern Oregon Univ, Psychol Dept, Ashland, OR USA; [Suchow, Jordan W.] Stevens Inst Technol, Sch Business, Hoboken, NJ 07030 USA; [Olofsson, Jonas K.; Jernsather, Teodor] Stockholm Univ, Dept Psychol, Stockholm, Sweden; [Lee, Ai-Suan] Sunway Univ, Dept Psychol, Subang Jaya, Malaysia; [Beaudry, Jennifer L.; Gogan, Taylor D.; Oldmeadow, Julian A.] Swinburne Univ Technol, Dept Psychol Sci, Melbourne, Vic, Australia; [Balas, Benjamin] North Dakota State Univ, Dept Psychol, Fargo, ND USA; [Stevens, Laura M.; Colloff, Melissa F.; Flowe, Heather D.] Univ Birmingham, Sch Psychol, Birmingham, W Midlands, England; [Gulgoz, Sami] Koc Univ, Istanbul, Turkey; [Brandt, Mark J.; Hoyer, Karlijn; Jaeger, Bastian; Ren, Dongning; Sleegers, Willem W. A.; Wissink, Joeri] Tilburg Univ, Dept Social Psychol, Tilburg, Netherlands; [Kaminski, Gwenael] Toulouse Univ, CLLE, Toulouse, France; [Floerke, Victoria A.; Urry, Heather L.] Tufts Univ, Dept Psychol, Medford, MA 02155 USA; [Chen, Sau-Chin] Tzu Chi Univ, Dept Human Dev &amp; Psychol, Hualien, Taiwan; [Pfuhl, Gerit] UiT Arctic Univ Norway, Dept Psychol, Tromso, Norway; [Vally, Zahir] United Arab Emirates Univ, Dept Psychol &amp; Counseling, Abu Dhabi, U Arab Emirates; [Basnight-Brown, Dana M.] US Int Univ Africa, Nairobi, Kenya; [Neyroud, Lison; Forscher, Patrick S.] Univ Grenoble Alpes, Dept Psychol, St Martin Dheres, France; [Badidi, Touhami] Univ Ibn Tofail, Dept Psychol, Kenitra, Morocco; [Van der Linden, Nicolas] Univ Libre Bruxelles, Ctr Social &amp; Cultural Psychol, Brussels, Belgium; [Tan, Chrystalle B. Y.] Univ Malaysia Sabah, Dept Community &amp; Family Med, Kota Kinabalu, Sabah, Malaysia; [Kovic, Vanja] Univ Belgrade, Fac Philosophy, Dept Psychol, Belgrade, Serbia; [Sampaio, Waldir] Univ Fed Sao Carlos, Sao Paulo, Brazil; [Ferreira, Paulo; Santos, Diana] Fundacao Univ Fed Grande Dourados, Dourados, MS, Brazil; [Burin, Debora, I] Univ Buenos Aires, Fac Psicol, Inst Invest, Buenos Aires, DF, Argentina; [Gardiner, Gwendolyn] Univ Calif Riverside, Dept Psychol, Riverside, CA 92521 USA; [Protzko, John] Univ Calif Santa Barbara, Dept Psychol &amp; Brain Sci, Santa Barbara, CA 93106 USA; [Schild, Christoph; Scigala, Karolina A.; Zettler, Ingo] Univ Copenhagen, Dept Psychol, Copenhagen, Denmark; [Kunz, Erin M. O'Mara] Univ Dayton, Dept Psychol, Dayton, OH 45469 USA; [Storage, Daniel] Univ Denver, Dept Psychol, Denver, CO 80208 USA; [Wagemans, Fieke M. A.] Univ Duisburg Essen, Inst Socioecon, Essen, Germany; [Saunders, Blair] Univ Dundee, Sch Social Sci, Dundee, Scotland; [Sirota, Miroslav; Sloane, Guyan, V] Univ Essex, Dept Psychol, Colchester, Essex, England; [Lima, Tiago J. S.] Univ Brasilia, Dept Social &amp; Work Psychol, Brasilia, DF, Brazil; [Uittenhove, Kim; Vergauwe, Evie] Univ Geneva, Fac Psychol &amp; Educ Sci, Geneva, Switzerland; [Stern, Julia] Univ Goettingen, Dept Psychol, Gottingen, Germany; [Ask, Karl] Univ Gothenburg, Dept Psychol, Gothenburg, Sweden; [van Zyl, Casper J. J.] Univ Johannesburg, Dept Psychol, Johannesburg, South Africa; [Korner, Anita; Weissgerber, Sophia C.] Univ Kassel, Dept Psychol, Kassel, Germany; [Boudesseul, Jordane; Ruiz-Dodobara, Fernando] Univ Lima, Inst Sci Res, Lima, Peru; [Ritchie, Kay L.] Univ Lincoln, Sch Psychol, Lincoln, England; [Michalak, Nicholas M.] Univ Michigan, Dept Psychol, Ann Arbor, MI USA; [Blake, Khandis R.; White, David] Univ New South Wales Sydney, Evolut &amp; Ecol Res Ctr, Sydney, NSW, Australia; [Blake, Khandis R.] Univ Melbourne, Melbourne Sch Psychol Sci, Melbourne, Vic, Australia; [Gordon-Finlayson, Alasdair R.] Univ Northampton, Fac Hlth Educ &amp; Soc, Northampton, England; [Anne, Michele; Janssen, Steve M. J.; Lee, Kean Mun] Univ Nottingham Malaysia, Sch Psychol, Semenyih, Malaysia; [Nielsen, Tonje K.; Tamnes, Christian K.] Univ Oslo, Dept Psychol, Oslo, Norway; [Zickfeld, Janis H.] Aarhus Univ, Dept Management, Aarhus, Denmark; [Dalla Rosa, Anna; Vianello, Michelangelo] Univ Padua, Dept Philosophy Sociol Educ &amp; Appl Psychol, Padua, Italy; [Kocsor, Ferenc; Kozma, Luca; Putz, Adam] Univ Pecs, Inst Psychol, Pecs, Hungary; [Tressoldi, Patrizio] Univ Padua, Dept Gen Psychol, Padua, Italy; [Irrazabal, Natalia] Univ Palermo, Fac Social Sci, Buenos Aires, DF, Argentina; [Chatard, Armand] Univ Poitiers, Psychol Dept, Poitiers, France; [Lins, Samuel; Pinto, Isabel R.] Univ Porto, Dept Psychol, Porto, Portugal; [Lutz, Johannes] Univ Potsdam, Dept Psychol, Potsdam, Germany; [Adamkovic, Matus; Babincak, Peter; Banik, Gabriel] Univ Presov, Fac Arts, Inst Psychol, Presov, Slovakia; [Ropovik, Ivan] Univ Presov, Fac Educ, Presov, Slovakia; [Ropovik, Ivan] Charles Univ Prague, Fac Educ, Inst Res &amp; Dev Educ, Prague, Czech Republic; [Coetzee, Vinet] Univ Pretoria, Dept Biochem Genet &amp; Microbiol, Pretoria, South Africa; [Dixson, Barnaby J. W.; Ribeiro, Gianni; Peters, Kim; Steffens, Niklas K.] Univ Queensland, Sch Psychol, Brisbane, Qld, Australia; [Tan, Kok Wei] Univ Reading Malaysia, Sch Psychol &amp; Clin Language Sci, Johor Baharu, Malaysia; [Thorstenson, Christopher A.] Univ Rochester, Dept Clin &amp; Social Sci Psychol, Rochester, NY USA; [Fernandez, Ana Maria] Univ Santiago, Sch Psychol, Santiago, Chile; [Hsu, Rafael M. C. S.; Valentova, Jaroslava V.; Varella, Marco A. C.] Univ Sao Paulo, Inst Psychol, Dept Expt Psychol, Sao Paulo, Brazil; [Corral-Frias, Nadia S.; Frias-Armenta, Martha] Univ Sonora, Dept Psychol, Hermosillo, Sonora, Mexico; [Hatami, Javad; Monajem, Arash; Sharifian, MohammadHasan] Univ Tehran, Dept Psychol, Tehran, Iran; [Frohlich, Brooke] Univ Tennessee, Dept Psychol, Knoxville, TN 37996 USA; [Lin, Hause; Inzlicht, Michael; Alaei, Ravin; Rule, Nicholas O.] Univ Toronto, Dept Psychol, Toronto, ON, Canada; [Lamm, Claus; Pronizius, Ekaterina; Voracek, Martin] Univ Vienna, Fac Psychol, Dept Cognit Emot &amp; Methods Psychol, Vienna, Austria; [Olsen, Jerome] Univ Vienna, Fac Psychol, Dept Appl Psychol Work Educ &amp; Econ, Vienna, Austria; [Mac Giolla, Erik] Univ West, Dept Behav Sci, Trollhattan, Sweden; [Akgoz, Aysegul; Ozdokru, Asil A.] Uskudar Univ, Dept Psychol, Istanbul, Turkey; [Crawford, Matthew T.] Victoria Univ Wellington, Sch Psychol, Wellington, New Zealand; [Bennett-Day, Brooke] Wesleyan Coll, Dept Psychol, Middletown, CT USA; [Koehn, Monica A.] Univ Canberra, Fac Hlth, Discipline Psychol, Canberra, ACT, Australia; [Okan, Ceylan] Western Sydney Univ, Sch Social Sci &amp; Psychol, Sydney, NSW, Australia; [Gill, Tripat] Wilfrid Laurier Univ, Lazaridis Sch Business &amp; Econ, Waterloo, ON, Canada; [Miller, Jeremy K.] Willamette Univ, Dept Psychol, Salem, OR USA; [Dunham, Yarrow; Yang, Xin] Yale Univ, Dept Psychol, New Haven, CT USA; [Alper, Sinan] Yasar Univ, Dept Psychol, Izmir, Turkey; [Borras-Guevara, Martha Lucia] Univ St Andrews, St Andrews, Fife, Scotland; [Cai, Sun Jun; Tiantian Dong] Qufu Normal Univ, Jining, Peoples R China; [Danvers, Alexander F.] Univ Oklahoma, Norman, OK 73019 USA; [Feinberg, David R.; Armstrong, Marie M.] McMaster Univ, Dept Psychol Neurosci &amp; Behav, Hamilton, ON, Canada; [Gilboa-Schechtman, Eva] Bar Ilan Univ, Tel Aviv, Israel; [McCarthy, Randy J.] Northern Illinois Univ, De Kalb, IL 60115 USA; [Munoz-Reyes, Jose Antonio; Polo, Pablo] Playa Ancha Univ Educ Sci, Valparaiso, Chile; [Shiramazu, Victor K. M.] Univ Fed Rio Grande do Norte, Natal, RN, Brazil; [Yan, Wen-Jing] Wenzhou Univ, Wenzhou, Peoples R China; [Carvalho, Lilian] FGV EAESP, Sao Paulo, Brazil; [Coles, Nicholas A.] Harvard Univ, Harvard Kennedy Sch, Cambridge, MA 02138 USA</t>
  </si>
  <si>
    <t>University of Strathclyde; University of Glasgow; McGill University; Magna Graecia University of Catanzaro; Abo Akademi University; Australian Catholic University; Autonomous University of Madrid; Autonomous University of Madrid; Ben Gurion University; Bogazici University; California State University System; California State University San Marcos; Universidad Catolica del Norte; Renmin University of China; Chulalongkorn University; Columbia University; Coventry University; Duke University; California State University System; California State Polytechnic University, Humboldt; Universite PSL; Ecole Normale Superieure (ENS); Institut National de la Sante et de la Recherche Medicale (Inserm); Ege University; Universidad El Bosque; Eotvos Lorand University; Eotvos Lorand University; Fairfield University; State University System of Florida; Florida International University; Franklin &amp; Marshall College; Hubei University; Illinois Institute of Technology; Ithaca College; Jagiellonian University; Liaoning Normal University; Lucian Blaga University of Sibiu; Macquarie University; Massachusetts Institute of Technology (MIT); Massey University; Michigan State University; Mohammed V University in Rabat; Communaute Universite Grenoble Alpes; Universite Grenoble Alpes (UGA); Montclair State University; Tecnologico de Monterrey; National &amp; Kapodistrian University of Athens; Universidad Nacional Autonoma de Mexico; Universidad Nacional Autonoma de Mexico; National Cheng Kung University; New York University; New York University; Norwegian School of Economics (NHH); Occidental College; Pacific Lutheran University; Pt. Ravishankar Shukla University; Pt. Ravishankar Shukla University; University of Pavol Jozef Safarik Kosice; Psychological Institute, Russian Academy of Education; Saint Joseph's University; Sheffield Hallam University; Southern Illinois University System; Southern Illinois University; Stevens Institute of Technology; Stockholm University; Sunway University; Swinburne University of Technology; North Dakota State University Fargo; University of Birmingham; Koc University; Tilburg University; Universite Federale Toulouse Midi-Pyrenees (ComUE); Tufts University; Tzu Chi University; UiT The Arctic University of Tromso; United Arab Emirates University; United States International University Africa; Communaute Universite Grenoble Alpes; Universite Grenoble Alpes (UGA); Ibn Tofail University of Kenitra; Universite Libre de Bruxelles; Universiti Malaysia Sabah; University of Belgrade; Universidade Federal de Sao Carlos; Universidade Federal da Grande Dourados; University of Buenos Aires; University of California System; University of California Riverside; University of California System; University of California Santa Barbara; University of Copenhagen; University System of Ohio; University of Dayton; University of Denver; University of Duisburg Essen; University of Dundee; University of Essex; Universidade de Brasilia; University of Geneva; University of Gottingen; University of Gothenburg; University of Johannesburg; Universitat Kassel; Universidad de Lima; University of Lincoln; University of Michigan System; University of Michigan; University of New South Wales Sydney; University of Melbourne; University of Northampton; University of Nottingham Malaysia; University of Oslo; Aarhus University; University of Padua; University of Pecs; HUN-REN; HUN-REN Research Centre for Natural Sciences; University of Padua; Universite de Poitiers; Universidade do Porto; University of Potsdam; University of Presov; University of Presov; Charles University Prague; University of Pretoria; University of Queensland; University of Rochester; Universidad de Santiago de Chile; Universidade de Sao Paulo; Universidad de Sonora; University of Tehran; University of Tennessee System; University of Tennessee Knoxville; University of Toronto; University of Vienna; University of Vienna; University West - Sweden; Uskudar University; Victoria University Wellington; Wesleyan University; University of Canberra; Western Sydney University; Wilfrid Laurier University; Willamette University; Yale University; Yasar University; University of St Andrews; Qufu Normal University; University of Oklahoma System; University of Oklahoma - Norman; McMaster University; Bar Ilan University; Northern Illinois University; Universidade Federal do Rio Grande do Norte; Wenzhou University; Getulio Vargas Foundation; Harvard University</t>
  </si>
  <si>
    <t>Jones, BC (corresponding author), Univ Strathclyde, Sch Psychol Sci &amp; Hlth, Glasgow, Lanark, Scotland.</t>
  </si>
  <si>
    <t>psysciacc.001@gmail.com</t>
  </si>
  <si>
    <t>Hahn, Amanda/AAH-1106-2021; Seehuus, Martin/ABG-2394-2020; Pinto, Isabel/F-2185-2013; Balas, Ben/R-4003-2019; Peters, Kim/K-6138-2013; Parganiha, Arti/AAR-7055-2021; Pfuhl, Gerit/ITV-5679-2023; qi, yue/KLE-0386-2024; Chevallier, Coralie/L-3120-2017; Wlodarczyk, Anna/HHC-3887-2022; Baník, Gabriel/AAW-5054-2021; Lamm, Claus/B-3357-2014; Kovic, Vanja/K-4937-2019; Alper, Sinan/ABG-6854-2020; Sharifian, MohammadHasan/IWU-5978-2023; Turiegano, Enrique/M-8679-2013; Papadatou-Pastou, Marietta/O-3216-2019; Protzko, John/AAL-4594-2020; Ritchie, Kay/A-3116-2013; Frías Armenta, Martha/IXW-7281-2023; Ribeiro, Gianni/IUO-1942-2023; Barzykowski, Krystian/AAJ-5797-2021; Arinze, Nwadiogo/AET-0515-2022; Fernández, Ana/E-6429-2011; Hoyer, Karlijn/GLU-6488-2022; Inzlicht, Michael/F-8292-2014; Hatami, Javad/L-4750-2019; White, David/AAS-9824-2021; Christopherson, Cody/W-4107-2019; Musser, Erica/JTS-7801-2023; Chatard, Armand/N-9213-2017; Vásquez-Amézquita, Milena/AAK-9660-2021; Kačmár, Pavol/AAT-2990-2020; Philipp, Michael/I-7003-2012; Calvillo, Dustin/H-9204-2019; Cook, Corey/J-7685-2019; Leongómez, Juan David/D-2885-2011; Karaaslan, Aslan/AAP-6069-2021; Stephen, Ian/JVZ-6343-2024; OH, DONGWON/KCY-8214-2024; Colloff, Melissa/ABB-2905-2020; Pati, Atanu/AAQ-5611-2020; Thorstenson, Christopher/AAM-3645-2020; Kaminski, Gwenael/AAA-4214-2021; Schild, Christoph/J-4109-2019; Chen, Sau-Chin/AAB-4117-2019; Lins, Samuel/B-9030-2015; Koehn, Monica/AAF-4010-2020; Babinčák, Peter/AAU-3753-2020; Voracek, Martin/S-5865-2016; Ndukaihe, Izuchukwu/AAI-3716-2020; Andreychik, Michael/AAM-5637-2021; Xie, Sally/ADB-7862-2022; wu, qirui/GLU-4942-2022; vanpaemel, wolf/AAC-9834-2022; Yan, Wen-Jing/HJP-2682-2023; Forscher, Patrick/I-7730-2019; Kocsor, Ferenc/P-7155-2019; Vadillo, Miguel/A-8702-2011; Willis, Megan/IWM-5596-2023; Stevens, Laura/JEO-8602-2023; Anne, Michele/V-1101-2019; Basnight-Brown, Dana/ABC-1137-2021; Gill, Tripat/AAJ-4735-2020; Álvarez-Solas, Sara/AFR-6293-2022; Zakharov, Ilya/R-6389-2016; Chuan-Peng, Hu/AAC-3050-2019; Zettler, Ingo/O-1233-2014; Flake, Jessica/IZE-2663-2023; Baskin, Ernest/HGB-2757-2022; KAPUCU, AYCAN/IYT-2921-2023; Aczel, Balazs/AFZ-2572-2022; Evans, Thomas/H-5874-2019; gilead, michael/GMW-9288-2022; Lindemans, Jan/IAM-0651-2023; Coetzee, Vinet/F-2155-2011; Stern, Julia/AAQ-2810-2020; Janssen, Steve/M-9894-2015; Cubillas, Carmelo P./D-7790-2019; Ropovik, Ivan/J-7404-2015; Foroni, Francesco/G-5469-2012; Bavolar, Jozef/Y-2285-2019; Steffens, Niklas/D-3609-2016; Kovic, Vanja/O-9504-2016; Varella Valentova, Jaroslava/K-8765-2012; Feinberg, David/C-1249-2009; Antfolk, Jan/D-2926-2018; Vianello, Michelangelo/G-8919-2013; Jones, Benedict/A-7850-2008; Pronizius, Ekaterina/HOC-7460-2023; Dalla Rosa, Anna/AAI-7503-2020; Polo Rodrigo, Pablo/E-6878-2016; Sampaio, Waldir M./V-4353-2017; DE LA ROSA GOMEZ, ANABEL/M-8633-2017; Munoz Reyes, Jose Antonio/D-2822-2012; Stieger, Stefan/G-2572-2012; Wlodarczyk, Anna/K-4968-2014; Tressoldi, Patrizio/A-5566-2009; Marcu, Gabriela Mariana/C-4168-2011; DeBruine, Lisa/A-6990-2008; Sirota, Miroslav/A-2419-2017; Kaminski, Gwenael/G-6394-2010; Burin, D. I./AEJ-5975-2022; Tamnes, Christian Krog/P-8829-2018; Varella, Marco/S-5492-2016; Liuzza, Marco Tullio/A-9967-2012; Schild, Christoph/HGB-1183-2022; Adamkovic, Matus/AAE-3189-2020</t>
  </si>
  <si>
    <t>Coetzee, Vinet/0000-0003-1716-0804; Vasquez Amezquita, Milena/0000-0001-7317-8430; Gilead, Michael/0000-0002-7009-5223; Stern, Julia/0000-0001-8749-6392; Janssen, Steve/0000-0002-3100-128X; Jernsather, Teodor/0000-0002-7030-3299; Evans, Thomas/0000-0002-6670-0718; Cubillas, Carmelo P./0000-0002-2012-7071; Babincak, Peter/0000-0002-3407-6631; Ropovik, Ivan/0000-0001-5222-1233; vanpaemel, wolf/0000-0002-5855-3885; Foroni, Francesco/0000-0002-4702-3678; Ndukaihe, Izuchukwu/0000-0003-3714-6946; Beaudry, Jennifer/0000-0003-1596-6708; Bavolar, Jozef/0000-0003-0179-7261; Steffens, Niklas/0000-0002-3990-2592; Koehn, Monica/0000-0002-4413-7709; Forscher, Patrick/0000-0002-7763-3565; Saunders, Blair/0000-0001-7102-2678; Thirkettle, Martin/0000-0002-6200-3130; Vergauwe, Evie/0000-0002-7339-2370; Boudesseul, Jordane/0000-0001-7920-4812; Kozma, Luca/0000-0002-3297-629X; Kovic, Vanja/0000-0002-3954-1125; Qi, Yue/0000-0002-7546-0613; Leongomez, Juan David/0000-0002-0092-6298; Karaaslan, Aslan/0000-0003-3325-4122; Varella Valentova, Jaroslava/0000-0002-2113-3385; Feinberg, David/0000-0003-4179-1446; Putz, Adam/0000-0002-9367-0729; KAPUCU, AYCAN/0000-0001-7340-9876; Antfolk, Jan/0000-0003-0334-4987; Lewis, Savannah/0000-0002-9948-1195; Tan, Chrystalle B. Y./0000-0001-8557-2814; Vianello, Michelangelo/0000-0002-1530-1469; Jones, Benedict/0000-0001-7777-0220; Pronizius, Ekaterina/0000-0003-1446-196X; Ozdogru, Asil/0000-0002-4273-9394; Dalla Rosa, Anna/0000-0003-4862-4077; Polo Rodrigo, Pablo/0000-0002-6366-933X; Cook, Corey/0000-0001-5493-9273; Flowe, Heather/0000-0001-5343-5313; Sampaio, Waldir M./0000-0002-6066-4314; DE LA ROSA GOMEZ, ANABEL/0000-0002-3527-1500; Gordon-Finlayson, Alasdair/0000-0002-8464-0552; Brandt, Mark/0000-0002-7185-7031; Arinze, Nwadiogo Chisom/0000-0002-2531-6250; Jarukasemthawee, Somboon/0000-0002-4845-4656; Munoz Reyes, Jose Antonio/0000-0001-6275-8456; Korner, Anita/0000-0003-3761-2118; Stieger, Stefan/0000-0002-7784-6624; Alvarez Solas, Sara/0000-0002-8267-9816; Wlodarczyk, Anna/0000-0003-2106-5324; Kacmar, Pavol/0000-0003-0076-1945; Dixson, Barnaby/0000-0003-0911-1244; Ruiz-Dodobara, Fernando/0000-0003-1587-5996; Colloff, Melissa/0000-0001-6401-4872; Pfuhl, Gerit/0000-0002-3271-6447; Tressoldi, Patrizio/0000-0002-6404-0058; Turiegano, Enrique/0000-0003-4620-7894; Schmidt, Kathleen/0000-0002-9946-5953; Marcu, Gabriela Mariana/0000-0003-2508-3749; Gulgoz, Sami/0000-0002-1262-2347; DeBruine, Lisa/0000-0002-7523-5539; Sirota, Miroslav/0000-0003-2117-9532; Ariyabuddhiphongs, Kris/0000-0002-4235-6852; Lee, Ai-Suan/0000-0001-7977-177X; Oh, DongWon/0000-0002-2105-3756; Pradhan, Sraddha/0000-0001-9803-3940; Coles, Nicholas/0000-0001-8583-5610; Kaminski, Gwenael/0000-0001-5300-5655; Jaworska, Katarzyna/0000-0001-6482-1498; Ribeiro, Gianni/0000-0002-2594-8311; Burin, D. I./0000-0002-2515-719X; Philipp, Michael/0000-0001-8203-8018; Stephen, Ian/0000-0001-9714-8295; Tamnes, Christian Krog/0000-0002-9191-6764; Calvillo, Dustin/0000-0002-6747-9605; Gogan, Taylor/0000-0002-4212-5122; Jaeger, Bastian/0000-0002-4398-9731; Varella, Marco/0000-0002-7274-7360; Liuzza, Marco Tullio/0000-0001-6708-1253; Seehuus, Martin/0000-0002-0068-1489; Barzykowski, Krystian/0000-0003-4016-3966; Schild, Christoph/0000-0002-6668-5773; Adamkovic, Matus/0000-0002-9648-9108; Anne, Michele/0000-0003-2272-7350; Banik, Gabriel/0000-0002-6601-3619</t>
  </si>
  <si>
    <t>Vienna Science and Technology Fund [WWTF VRG13-007]; ERC [647910]; CONICET, Argentina; European Social Fund (Comprehensive Development for Implementing Smart Specialization Strategies at the University of Pecs) [EFOP-3.6.1.-16-2016-00004]; Swiss National Science Foundation [PZ00P1_154911]; Social Sciences and Humanities Research Council of Canada (SSHRC); Comunidad de Madrid [2016-T1/SOC-1395]; AEI/FEDER UE [PSI2017-85159-P]; National Science Centre, Poland [2015/19/D/HS6/00641]; Joep Lange Institute; Slovak Research and Development Agency [APVV-17-0418]; French National Research Agency 'Investissements d'Avenir' programme grant [ANR-15-IDEX-02]; Australian Government Research Training Program Scholarship; University Grants Commission, New Delhi, India; Department of Psychology, University of Gothenburg; Beijing Natural Science Foundation [5184035]; CAS Key Laboratory of Behavioral Science, Institute of Psychology; National Science Foundation Graduate Research Fellowship [R010138018]; European Research Council (ERC) [647910] Funding Source: European Research Council (ERC); Swiss National Science Foundation (SNF) [PZ00P1_154911] Funding Source: Swiss National Science Foundation (SNF)</t>
  </si>
  <si>
    <t>Vienna Science and Technology Fund; ERC(European Research Council (ERC)); CONICET, Argentina(Consejo Nacional de Investigaciones Cientificas y Tecnicas (CONICET)); European Social Fund (Comprehensive Development for Implementing Smart Specialization Strategies at the University of Pecs); Swiss National Science Foundation(Swiss National Science Foundation (SNSF)); Social Sciences and Humanities Research Council of Canada (SSHRC)(CGIARSocial Sciences &amp; Humanities Research Council of Canada (SSHRC)); Comunidad de Madrid(Comunidad de Madrid); AEI/FEDER UE; National Science Centre, Poland(National Science Centre, Poland); Joep Lange Institute; Slovak Research and Development Agency(Slovak Research and Development Agency); French National Research Agency 'Investissements d'Avenir' programme grant(Agence Nationale de la Recherche (ANR)Agence nationale pour le developpement de la recherche en sante (ANDRS)Agence Nationale Des Plantes Medicinales Et Aromatiques, ANPMA, Morocco); Australian Government Research Training Program Scholarship(Australian GovernmentDepartment of Industry, Innovation and Science); University Grants Commission, New Delhi, India(University Grants Commission, India); Department of Psychology, University of Gothenburg; Beijing Natural Science Foundation(Beijing Natural Science Foundation); CAS Key Laboratory of Behavioral Science, Institute of Psychology; National Science Foundation Graduate Research Fellowship(National Science Foundation (NSF)); European Research Council (ERC)(European Research Council (ERC)); Swiss National Science Foundation (SNF)(Swiss National Science Foundation (SNSF))</t>
  </si>
  <si>
    <t>C.L. was supported by the Vienna Science and Technology Fund (WWTF VRG13-007); L.M.D. was supported by ERC 647910 (KINSHIP); D.I.B. and N.I. received funding from CONICET, Argentina; L.K., F.K. and A. Putz were supported by the European Social Fund (EFOP-3.6.1.-16-2016-00004; `Comprehensive Development for Implementing Smart Specialization Strategies at the University of Pecs'). K.U. and E. Vergauwe were supported by a grant from the Swiss National Science Foundation (PZ00P1_154911 to E. Vergauwe). T.G. is supported by the Social Sciences and Humanities Research Council of Canada (SSHRC). M.A.V. was supported by grants 2016-T1/SOC-1395 (Comunidad de Madrid) and PSI2017-85159-P (AEI/FEDER UE). K.B. was supported by a grant from the National Science Centre, Poland (number 2015/19/D/HS6/00641). J. Bonick and J.W.L. were supported by the Joep Lange Institute. G.B. was supported by the Slovak Research and Development Agency (APVV-17-0418). H.I.J. and E.S. were supported by a French National Research Agency 'Investissements d'Avenir' programme grant (ANR-15-IDEX-02). T.D.G. was supported by an Australian Government Research Training Program Scholarship. The Raipur Group is thankful to: (1) the University Grants Commission, New Delhi, India for the research grants received through its SAP-DRS (Phase-III) scheme sanctioned to the School of Studies in Life Science; and (2) the Center for Translational Chronobiology at the School of Studies in Life Science, PRSU, Raipur, India for providing logistical support. K. Ask was supported by a small grant from the Department of Psychology, University of Gothenburg. Y.Q. was supported by grants from the Beijing Natural Science Foundation (5184035) and CAS Key Laboratory of Behavioral Science, Institute of Psychology. N.A.C. was supported by the National Science Foundation Graduate Research Fellowship (R010138018). We acknowledge the following research assistants: J. Muriithi and J. Ngugi (United States International University Africa); E. Adamo, D. Cafaro, V. Ciambrone, F. Dolce and E. Tolomeo (Magna Graecia University of Catanzaro); E. De Stefano (University of Padova); S. A. Escobar Abadia (University of Lincoln); L. E. Grimstad (Norwegian School of Economics (NHH)); L. C. Zamora (Franklin and Marshall College); R. E. Liang and R. C. Lo (Universiti Tunku Abdul Rahman); A. Short and L. Allen (Massey University, New Zealand), A. Ates, E. Gunes and S. Can Ozdemir (Bogazici University); I. Pedersen and T. Roos (Abo Akademi University); N. Paetz (Escuela de Comunicacion Monica Herrera); J. Green (University of Gothenburg); M. Krainz (University of Vienna, Austria); and B. Todorova (University of Vienna, Austria). The funders had no role in study design, data collection and analysis, decision to publish or preparation of the manuscript.</t>
  </si>
  <si>
    <t>JAN</t>
  </si>
  <si>
    <t>10.1038/s41562-020-01007-2</t>
  </si>
  <si>
    <t>http://dx.doi.org/10.1038/s41562-020-01007-2</t>
  </si>
  <si>
    <t>JAN 2021</t>
  </si>
  <si>
    <t>PU3GF</t>
  </si>
  <si>
    <t>Green Published</t>
  </si>
  <si>
    <t>WOS:000604837700009</t>
  </si>
  <si>
    <t>Slovenská poľnohospodárska univerzita v Nitre</t>
  </si>
  <si>
    <t>Salehi, B; Machin, L; Monzote, L; Sharifi-Rad, J; Ezzat, SM; Salem, MA; Merghany, RM; El Mahdy, NM; Kiliç, CS; Sytar, O; Sharifi-Rad, M; Sharopov, F; Martins, N; Martorell, M; Cho, WC</t>
  </si>
  <si>
    <t>Salehi, Bahare; Machin, Laura; Monzote, Lianet; Sharifi-Rad, Javad; Ezzat, Shahira M.; Salem, Mohamed A.; Merghany, Rana M.; El Mahdy, Nihal M.; Kilic, Ceyda Sibel; Sytar, Oksana; Sharifi-Rad, Mehdi; Sharopov, Farukh; Martins, Natalia; Martorell, Miquel; Cho, William C.</t>
  </si>
  <si>
    <t>Therapeutic Potential of Quercetin: New Insights and Perspectives for Human Health</t>
  </si>
  <si>
    <t>ACS OMEGA</t>
  </si>
  <si>
    <t>ANGIOTENSIN-CONVERTING ENZYME; PANCREATIC BETA-CELLS; IN-VIVO; OXIDATIVE STRESS; DIABETIC-NEPHROPATHY; FLAVONOID QUERCETIN; NANO-QUERCETIN; DRUG-DELIVERY; CO-DELIVERY; ANTIINFLAMMATORY ACTIVITIES</t>
  </si>
  <si>
    <t>Quercetin (Que) and its derivatives are naturally occurring phytochemicals with promising bioactive effects. The antidiabetic, anti-inflammatory, antioxidant, antimicrobial, anti-Alzheimer's, antiarthritic, cardiovascular, and wound-healing effects of Que have been extensively investigated, as well as its anticancer activity against different cancer cell lines has been recently reported. Que and its derivatives are found predominantly in the Western diet, and people might benefit from their protective effect just by taking them via diets or as a food supplement. Bioavailability-related drug-delivery systems of Que have also been markedly exploited, and Que nanoparticles appear as a promising platform to enhance their bioavailability. The present review aims to provide a brief overview of the therapeutic effects, new insights, and upcoming perspectives of Que.</t>
  </si>
  <si>
    <t>[Sharifi-Rad, Javad] Shahid Beheshti Univ Med Sci, Phytochem Res Ctr, Tehran 1991953381, Iran; [Ezzat, Shahira M.] Cairo Univ, Fac Pharm, Dept Pharmacognosy, Cairo 11562, Egypt; [Ezzat, Shahira M.; El Mahdy, Nihal M.] October Univ Modern Sci &amp; Arts MSA, Fac Pharm, Dept Pharmacognosy, 6th October 12566, Egypt; [Martins, Natalia] Univ Porto, Fac Med, P-4200319 Porto, Portugal; [Martins, Natalia] Univ Porto, Inst Res &amp; Innovat Hlth i3S, P-4200319 Porto, Portugal; [Martorell, Miquel] Univ Concepcion, Fac Pharm, Dept Nutr &amp; Dietet, Concepcion 4070386, Chile; [Martorell, Miquel] Univ Concepcion, Ctr Hlth Living, Concepcion 4070386, Chile; [Martorell, Miquel] Univ Concepcion, UDT, Unidad Desarrollo Tecnol, Concepcion 4070386, Chile; [Cho, William C.] Queen Elizabeth Hosp, Dept Clin Oncol, Kowloon, Hong Kong, Peoples R China; [Salehi, Bahare] Bam Univ Med Sci, Sch Med, Student Res Comm, Bam 44340847, Iran; [Machin, Laura] Univ Havana, Inst Pharm &amp; Food, Havana, Cuba; [Monzote, Lianet] Inst Med Trop Pedro Kouri, Parasitol Dept, Havana, Cuba; [Salem, Mohamed A.] Menoufia Univ, Fac Pharm, Dept Pharmacognosy, Menoufia 32511, Egypt; [Merghany, Rana M.] Natl Res Ctr, Dept Pharmacognosy, Giza 12622, Egypt; [Kilic, Ceyda Sibel] Ankara Univ, Fac Pharm, Dept Pharmaceut Bot, TR-06100 Ankara, Turkey; [Sytar, Oksana] Taras Shevchenko Natl Univ Kyiv, Inst Biol, Dept Plant Biol Dept, UA-01033 Kiev, Ukraine; [Sytar, Oksana] Slovak Univ Agr, Dept Plant Physiol, Nitra 94976, Slovakia; [Sharifi-Rad, Mehdi] Kerman Univ Med Sci, Fac Med, Dept Med Parasitol, Kerman 7616913555, Iran; [Sharopov, Farukh] Avicenna Tajik State Med Univ, Dept Pharmaceut Technol, Dushanbe 734003, Tajikistan</t>
  </si>
  <si>
    <t>Shahid Beheshti University Medical Sciences; Egyptian Knowledge Bank (EKB); Cairo University; Egyptian Knowledge Bank (EKB); Modern Sciences &amp; Arts University (MSA); Universidade do Porto; Universidade do Porto; i3S - Instituto de Investigacao e Inovacao em Saude, Universidade do Porto; Universidad de Concepcion; Universidad de Concepcion; Universidad de Concepcion; Universidad de la Habana; Egyptian Knowledge Bank (EKB); Menofia University; Egyptian Knowledge Bank (EKB); National Research Centre (NRC); Ankara University; Ministry of Education &amp; Science of Ukraine; Taras Shevchenko National University of Kyiv; Slovak University of Agriculture Nitra; Kerman University of Medical Sciences; Tajik State Medical University</t>
  </si>
  <si>
    <t>Sharifi-Rad, J (corresponding author), Shahid Beheshti Univ Med Sci, Phytochem Res Ctr, Tehran 1991953381, Iran.;Ezzat, SM (corresponding author), Cairo Univ, Fac Pharm, Dept Pharmacognosy, Cairo 11562, Egypt.;Ezzat, SM (corresponding author), October Univ Modern Sci &amp; Arts MSA, Fac Pharm, Dept Pharmacognosy, 6th October 12566, Egypt.;Martins, N (corresponding author), Univ Porto, Fac Med, P-4200319 Porto, Portugal.;Martins, N (corresponding author), Univ Porto, Inst Res &amp; Innovat Hlth i3S, P-4200319 Porto, Portugal.;Martorell, M (corresponding author), Univ Concepcion, Fac Pharm, Dept Nutr &amp; Dietet, Concepcion 4070386, Chile.;Martorell, M (corresponding author), Univ Concepcion, Ctr Hlth Living, Concepcion 4070386, Chile.;Cho, WC (corresponding author), Queen Elizabeth Hosp, Dept Clin Oncol, Kowloon, Hong Kong, Peoples R China.</t>
  </si>
  <si>
    <t>javad.sharifirad@gmail.com; shahira.ezzat@pharma.cu.edu.eg; ncmartins@med.up.pt; mmartorell@udec.cl; chocs@ha.org.hk</t>
  </si>
  <si>
    <t>Cho, William/H-7429-2019; Ezzat, Shahira/AAJ-3122-2021; Machin, Laura/ACQ-1205-2022; Elsayyad, Nihal/AAH-2651-2021; Monzote, Lianet/MAH-5016-2025; Sytar, Oksana/H-4673-2014; Sharopov, Farukh/AAC-8627-2020; Cruz-Martins, Natalia/P-2972-2015; Sharifi-Rad, Javad/D-5747-2016; Kilic, Ceyda Sibel/F-8057-2014; Martorell, Miquel/H-8490-2014; Salem, Mohamed A./D-9675-2018</t>
  </si>
  <si>
    <t>Cruz-Martins, Natalia/0000-0002-5934-5201; Sharifi-Rad, Javad/0000-0002-7301-8151; Kilic, Ceyda Sibel/0000-0003-2905-7628; Machin, Laura/0000-0002-0708-6789; Martorell, Miquel/0000-0003-3183-7623; Merghany, Rana/0000-0002-3363-5681; Salem, Mohamed A./0000-0003-0332-3860; Ezzat, Shahira/0000-0003-2232-7357; Salem, Professor Mohamed Fathy/0000-0001-6967-6306; Elsayyad, Nihal/0000-0003-4601-0020; Sharopov, Farukh/0000-0003-0378-8887</t>
  </si>
  <si>
    <t>CONICYT PIA/APOYO CCTE [AFB170007]</t>
  </si>
  <si>
    <t>CONICYT PIA/APOYO CCTE</t>
  </si>
  <si>
    <t>This work was supported by CONICYT PIA/APOYO CCTE AFB170007.</t>
  </si>
  <si>
    <t>AMER CHEMICAL SOC</t>
  </si>
  <si>
    <t>WASHINGTON</t>
  </si>
  <si>
    <t>1155 16TH ST, NW, WASHINGTON, DC 20036 USA</t>
  </si>
  <si>
    <t>2470-1343</t>
  </si>
  <si>
    <t>ACS Omega</t>
  </si>
  <si>
    <t>MAY 26</t>
  </si>
  <si>
    <t>10.1021/acsomega.0c01818</t>
  </si>
  <si>
    <t>http://dx.doi.org/10.1021/acsomega.0c01818</t>
  </si>
  <si>
    <t>Chemistry, Multidisciplinary</t>
  </si>
  <si>
    <t>Chemistry</t>
  </si>
  <si>
    <t>LU2ZL</t>
  </si>
  <si>
    <t>gold, Green Published</t>
  </si>
  <si>
    <t>WOS:000537629600066</t>
  </si>
  <si>
    <t>Maitra, S; Hossain, A; Brestic, M; Skalicky, M; Ondrisik, P; Gitari, H; Brahmachari, K; Shankar, T; Bhadra, P; Palai, JB; Jena, J; Bhattacharya, U; Duvvada, SK; Lalichetti, S; Sairam, M</t>
  </si>
  <si>
    <t>Maitra, Sagar; Hossain, Akbar; Brestic, Marian; Skalicky, Milan; Ondrisik, Peter; Gitari, Harun; Brahmachari, Koushik; Shankar, Tanmoy; Bhadra, Preetha; Palai, Jnana Bharati; Jena, Jagadish; Bhattacharya, Urjashi; Duvvada, Sarath Kumar; Lalichetti, Sagar; Sairam, Masina</t>
  </si>
  <si>
    <t>Intercropping-A Low Input Agricultural Strategy for Food and Environmental Security</t>
  </si>
  <si>
    <t>AGRONOMY-BASEL</t>
  </si>
  <si>
    <t>food; environment; intercropping; security; sustainability</t>
  </si>
  <si>
    <t>SOLANUM-TUBEROSUM-L.; TRITICUM-AESTIVUM L.; PHASEOLUS-VULGARIS L; BEAN VICIA-FABA; RAIN-FED POTATO; ZEA-MAYS L.; USE EFFICIENCY; CROPPING SYSTEMS; NITROGEN-FIXATION; ELEUSINE-CORACANA</t>
  </si>
  <si>
    <t>Intensive agriculture is based on the use of high-energy inputs and quality planting materials with assured irrigation, but it has failed to assure agricultural sustainability because of creation of ecological imbalance and degradation of natural resources. On the other hand, intercropping systems, also known as mixed cropping or polyculture, a traditional farming practice with diversified crop cultivation, uses comparatively low inputs and improves the quality of the agro-ecosystem. Intensification of crops can be done spatially and temporally by the adoption of the intercropping system targeting future need. Intercropping ensures multiple benefits like enhancement of yield, environmental security, production sustainability and greater ecosystem services. In intercropping, two or more crop species are grown concurrently as they coexist for a significant part of the crop cycle and interact among themselves and agro-ecosystems. Legumes as component crops in the intercropping system play versatile roles like biological N fixation and soil quality improvement, additional yield output including protein yield, and creation of functional diversity. But growing two or more crops together requires additional care and management for the creation of less competition among the crop species and efficient utilization of natural resources. Research evidence showed beneficial impacts of a properly managed intercropping system in terms of resource utilization and combined yield of crops grown with low-input use. The review highlights the principles and management of an intercropping system and its benefits and usefulness as a low-input agriculture for food and environmental security.</t>
  </si>
  <si>
    <t>[Maitra, Sagar; Shankar, Tanmoy; Bhadra, Preetha; Palai, Jnana Bharati; Duvvada, Sarath Kumar; Lalichetti, Sagar; Sairam, Masina] Centurion Univ Technol &amp; Management, Parlakhemundi 761211, Odisha, India; [Hossain, Akbar] Bangladesh Wheat &amp; Maize Res Inst, Dinajpur 5200, Bangladesh; [Brestic, Marian] Slovak Univ Agr, Dept Plant Physiol, Tr A Hlinku 2, Nitra 94901, Slovakia; [Brestic, Marian; Skalicky, Milan] Czech Univ Life Sci, Fac Agrobiol Food &amp; Nat Resources, Dept Bot &amp; Plant Physiol, Kamycka 129, Prague 16500, Czech Republic; [Ondrisik, Peter] Slovak Univ Agr, Dept Environm &amp; Zool, Tr A Hlinku 2, Nitra 94901, Slovakia; [Gitari, Harun] Kenyatta Univ, Sch Agr &amp; Enterprise Dev, Dept Agr Sci &amp; Technol, POB 43844, Nairobi 00100, Kenya; [Brahmachari, Koushik; Bhattacharya, Urjashi] Bidhan Chandra Krishi Viswavidyalaya, Mohanpur 741252, India; [Jena, Jagadish] Indira Gandhi Krishi Viswavidyalaya, Raipur 492012, Madhya Pradesh, India</t>
  </si>
  <si>
    <t>Centurion University of Technology &amp; Management; Slovak University of Agriculture Nitra; Czech University of Life Sciences Prague; Slovak University of Agriculture Nitra; Kenyatta University; Bidhan Chandra Agricultural University; Indira Gandhi Krishi Vishwavidyalaya (IGKV)</t>
  </si>
  <si>
    <t>Hossain, A (corresponding author), Bangladesh Wheat &amp; Maize Res Inst, Dinajpur 5200, Bangladesh.;Brestic, M (corresponding author), Slovak Univ Agr, Dept Plant Physiol, Tr A Hlinku 2, Nitra 94901, Slovakia.;Brestic, M (corresponding author), Czech Univ Life Sci, Fac Agrobiol Food &amp; Nat Resources, Dept Bot &amp; Plant Physiol, Kamycka 129, Prague 16500, Czech Republic.</t>
  </si>
  <si>
    <t>sagar.maitra@cutm.ac.in; akbarhossainwrc@gmail.com; marian.brestic@uniag.sk; skalicky@af.czu.cz; peter.ondrisik@uniag.sk; hgitari@gmail.com; brahmacharis@gmail.com; tanmoy@cutm.ac.in; preetha.bhadra@cutm.ac.in; jnana@cutm.ac.in; jagadish759020@gmail.com; urjashibhattacharya@gmail.com; sarathkumarduvvada010@gmail.com; lalichetti.sagar@cutm.ac.in; sairammasina52@gmail.com</t>
  </si>
  <si>
    <t>Shankar, Tanmoy/ABB-6071-2021; Bhadra, Preetha/ABF-1537-2020; Gitari, Harun/AGY-1717-2022; Maitra, Sagar/ABG-6109-2020; Hossain, Akbar/K-1070-2012; Brestic, Marian/A-8263-2012; Skalicky, Milan/B-2449-2009</t>
  </si>
  <si>
    <t>Hossain, Akbar/0000-0003-0264-2712; Masina, Dr. Sairam/0000-0002-1031-2919; Maitra, Sagar/0000-0001-8210-1531; Palai, Jnana Bharati/0000-0002-5565-2765; Gitari, Harun/0000-0002-1996-119X; Bhadra, Preetha/0000-0001-6445-013X; Brestic, Marian/0000-0003-3470-6100; Jena, Jagadish/0000-0001-5116-5743; LALICHETTI, SAGAR/0000-0002-1991-2865; Skalicky, Milan/0000-0002-4114-6909</t>
  </si>
  <si>
    <t>'Slovak University of Agriculture', Nitra, Tr. A. Hlinku Nitra, Slovak Republic [APVV-18-0465, EPPN2020-OPVaI-VAITMS313011T8130]</t>
  </si>
  <si>
    <t>'Slovak University of Agriculture', Nitra, Tr. A. Hlinku Nitra, Slovak Republic</t>
  </si>
  <si>
    <t>This research was funded by the `Slovak University of Agriculture', Nitra, Tr. A. Hlinku 2,949 01 Nitra, Slovak Republic under the project `APVV-18-0465 and EPPN2020-OPVaI-VAITMS313011T8130'.</t>
  </si>
  <si>
    <t>2073-4395</t>
  </si>
  <si>
    <t>Agronomy-Basel</t>
  </si>
  <si>
    <t>10.3390/agronomy11020343</t>
  </si>
  <si>
    <t>http://dx.doi.org/10.3390/agronomy11020343</t>
  </si>
  <si>
    <t>Agronomy; Plant Sciences</t>
  </si>
  <si>
    <t>Agriculture; Plant Sciences</t>
  </si>
  <si>
    <t>QM7PF</t>
  </si>
  <si>
    <t>WOS:000621966400001</t>
  </si>
  <si>
    <t>Cobirka, M; Tancin, V; Slama, P</t>
  </si>
  <si>
    <t>Cobirka, Maros; Tancin, Vladimir; Slama, Petr</t>
  </si>
  <si>
    <t>Epidemiology and Classification of Mastitis</t>
  </si>
  <si>
    <t>ANIMALS</t>
  </si>
  <si>
    <t>milk; dairy production; mastitis; somatic cell count; causative agent</t>
  </si>
  <si>
    <t>SOMATIC-CELL COUNT; BOVINE SUBCLINICAL MASTITIS; INNATE IMMUNE-RESPONSE; GRAM-NEGATIVE BACTERIA; ACID-INDUCED MASTITIS; STREPTOCOCCUS-UBERIS; CLINICAL MASTITIS; DAIRY-COWS; STAPHYLOCOCCUS-AUREUS; ESCHERICHIA-COLI</t>
  </si>
  <si>
    <t>Simple Summary Farmers should focus on milk quality over quantity. However, in some situations, more attention is focused on the amount of milk produced. In the long term, this approach might represent an important economic cost as it leads to increased incidence of mastitis. Mastitis affects herds in all countries and is the most economically burdensome disease encountered by dairy farmers. The current review focuses on the main pathogens that cause this inflammation and their prevalence as well as strategies to prevent their proliferation. We discuss economic loss, with the goal of demonstrating that prevention is always better than disease management. Farmers should focus on milk quality over quantity because milk that contains unsuitable components and/or antibiotic residues, or has a high somatic cell count, cannot be used in food production and thereby results in reduced milk yield. One of the main problems affecting the ultimate milk yield of dairy cows is mastitis. This disease is the most serious economic and health problem associated with dairy cow herds and is a major reason for excessive culling. Therefore, many studies have addressed this problem to further our understanding of the agents causing mastitis and their classification and virulence factors. This review summarizes the current knowledge regarding mastitis prevalence, the characteristics of its main causative agents, and the effects of mastitis on dairy production. The review also intends to provide guidance for future studies by examining external effects influencing dairy production in cows under field conditions.</t>
  </si>
  <si>
    <t>[Cobirka, Maros; Slama, Petr] Mendel Univ Brno, Fac AgriSci, Dept Anim Morphol Physiol &amp; Genet, Zemedelska 1-1665, Brno 61300, Czech Republic; [Tancin, Vladimir] Slovak Univ Agr, Fac Agrobiol &amp; Food Resources, Dept Vet Sci, Trieda Andreja Hlinku 2, Nitra 94976, Slovakia; [Tancin, Vladimir] NPPC Res Inst Anim Prod, Hlohovecka 2, Luzianky 95141, Slovakia</t>
  </si>
  <si>
    <t>Mendel University in Brno; Slovak University of Agriculture Nitra</t>
  </si>
  <si>
    <t>Slama, P (corresponding author), Mendel Univ Brno, Fac AgriSci, Dept Anim Morphol Physiol &amp; Genet, Zemedelska 1-1665, Brno 61300, Czech Republic.</t>
  </si>
  <si>
    <t>maros.cobirka@mendelu.cz; vladimir.tancin@nppc.sk; petr.slama@mendelu.cz</t>
  </si>
  <si>
    <t>Čobirka, Maroš/HGB-1173-2022; Tancin, Vladimir/C-6435-2017; Slama, Petr/L-3576-2018</t>
  </si>
  <si>
    <t>Tancin, Vladimir/0000-0003-2908-9937; Slama, Petr/0000-0003-0570-259X; Cobirka, Maros/0000-0003-0157-0024</t>
  </si>
  <si>
    <t>Ministry of Agriculture of the Czech Republic [QK1910212, APVV-18-0121]; project Modernization of practical education of hygiene and prevention in animal production [KEGA 039SPU]</t>
  </si>
  <si>
    <t>Ministry of Agriculture of the Czech Republic(Ministry of Agriculture, Czech Republic); project Modernization of practical education of hygiene and prevention in animal production</t>
  </si>
  <si>
    <t>This paper was financially supported by the Ministry of Agriculture of the Czech Republic (project No. QK1910212), APVV-18-0121 The effect of animal and environmental factors on milk production and udder health in dairy cows in Slovakia and by the project KEGA 039SPU Modernization of practical education of hygiene and prevention in animal production.</t>
  </si>
  <si>
    <t>2076-2615</t>
  </si>
  <si>
    <t>ANIMALS-BASEL</t>
  </si>
  <si>
    <t>Animals</t>
  </si>
  <si>
    <t>DEC</t>
  </si>
  <si>
    <t>10.3390/ani10122212</t>
  </si>
  <si>
    <t>http://dx.doi.org/10.3390/ani10122212</t>
  </si>
  <si>
    <t>Agriculture, Dairy &amp; Animal Science; Veterinary Sciences; Zoology</t>
  </si>
  <si>
    <t>Agriculture; Veterinary Sciences; Zoology</t>
  </si>
  <si>
    <t>PK1RC</t>
  </si>
  <si>
    <t>Green Published, gold</t>
  </si>
  <si>
    <t>WOS:000602229200001</t>
  </si>
  <si>
    <t>Sheteiwy, MS; Ali, DFI; Xiong, YC; Brestic, M; Skalicky, M; Hamoud, YA; Ulhassan, Z; Shaghaleh, H; AbdElgawad, H; Farooq, M; Sharma, A; El-Sawah, AM</t>
  </si>
  <si>
    <t>Sheteiwy, Mohamed S.; Ali, Dina Fathi Ismail; Xiong, You-Cai; Brestic, Marian; Skalicky, Milan; Hamoud, Yousef Alhaj; Ulhassan, Zaid; Shaghaleh, Hiba; AbdElgawad, Hamada; Farooq, Muhammad; Sharma, Anket; El-Sawah, Ahmed M.</t>
  </si>
  <si>
    <t>Physiological and biochemical responses of soybean plants inoculated with Arbuscular mycorrhizal fungi and Bradyrhizobium under drought stress</t>
  </si>
  <si>
    <t>BMC PLANT BIOLOGY</t>
  </si>
  <si>
    <t>AMF; Secondary metabolism; Proline metabolism; Soil enzymes; Soybean yield; Flow cytometry</t>
  </si>
  <si>
    <t>DELTA(1)-PYRROLINE-5-CARBOXYLATE SYNTHETASE GENE; PROLINE BIOSYNTHESIS; LIPID-PEROXIDATION; GLYCINE-MAX; HEAT-STRESS; GROWTH; RICE; TOLERANCE; SYMBIOSIS; YIELD</t>
  </si>
  <si>
    <t>Background The present study aims to study the effects of biofertilizers potential of Arbuscular Mycorrhizal Fungi (AMF) and Bradyrhizobium japonicum (B. japonicum) strains on yield and growth of drought stressed soybean (Giza 111) plants at early pod stage (50 days from sowing, R3) and seed development stage (90 days from sowing, R5). Results Highest plant biomass, leaf chlorophyll content, nodulation, and grain yield were observed in the unstressed plants as compared with water stressed-plants at R3 and R5 stages. At soil rhizosphere level, AMF and B. japonicum treatments improved bacterial counts and the activities of the enzymes (dehydrogenase and phosphatase) under well-watered and drought stress conditions. Irrespective of the drought effects, AMF and B. japonicum treatments improved the growth and yield of soybean under both drought (restrained irrigation) and adequately-watered conditions as compared with untreated plants. The current study revealed that AMF and B. japonicum improved catalase (CAT) and peroxidase (POD) in the seeds, and a reverse trend was observed in case of malonaldehyde (MDA) and proline under drought stress. The relative expression of the CAT and POD genes was up-regulated by the application of biofertilizers treatments under drought stress condition. Interestingly a reverse trend was observed in the case of the relative expression of the genes involved in the proline metabolism such as P5CS, P5CR, PDH, and P5CDH under the same conditions. The present study suggests that biofertilizers diminished the inhibitory effect of drought stress on cell development and resulted in a shorter time for DNA accumulation and the cycle of cell division. There were notable changes in the activities of enzymes involved in the secondary metabolism and expression levels of GmSPS1, GmSuSy, and GmC-INV in the plants treated with biofertilizers and exposed to the drought stress at both R3 and R5 stages. These changes in the activities of secondary metabolism and their transcriptional levels caused by biofertilizers may contribute to increasing soybean tolerance to drought stress. Conclusions The results of this study suggest that application of biofertilizers to soybean plants is a promising approach to alleviate drought stress effects on growth performance of soybean plants. The integrated application of biofertilizers may help to obtain improved resilience of the agro ecosystems to adverse impacts of climate change and help to improve soil fertility and plant growth under drought stress.</t>
  </si>
  <si>
    <t>[Sheteiwy, Mohamed S.] Mansoura Univ, Fac Agr, Dept Agron, Mansoura 35516, Egypt; [Sheteiwy, Mohamed S.] Jiangsu Acad Agr Sci JAAS, Inst Agr Resources &amp; Environm, Salt Soil Agr Ctr, Nanjing 210014, Peoples R China; [Ali, Dina Fathi Ismail; El-Sawah, Ahmed M.] Mansoura Univ, Fac Agr, Dept Agr Microbiol, Mansoura 35516, Egypt; [Xiong, You-Cai] Lanzhou Univ, Inst Arid Agroecol, State Key Lab Grassland Agroecosyst, Sch Life Sci, Lanzhou 730000, Peoples R China; [Brestic, Marian; Skalicky, Milan] Czech Univ Life Sci Prague, Fac Agrobiol Food &amp; Nat Resources, Dept Bot &amp; Plant Physiol, Kamycka 129, Prague 16500, Czech Republic; [Brestic, Marian] Slovak Univ Agr, Dept Plant Physiol, Nitra 94911, Slovakia; [Hamoud, Yousef Alhaj] Hohai Univ, Coll Agr Sci &amp; Engn, Nanjing, Peoples R China; [Ulhassan, Zaid] Zhejiang Univ, Inst Crop Sci, Hangzhou 310058, Peoples R China; [Ulhassan, Zaid] Zhejiang Univ, Zhejiang Key Lab Crop Germplasm, Hangzhou 310058, Peoples R China; [Shaghaleh, Hiba] Nanjing Forestry Univ, Coll Chem Engn, Nanjing 210037, Peoples R China; [AbdElgawad, Hamada] Univ Beni Suef, Fac Sci, Dept Bot, Bani Suwayf 62511, Egypt; [Farooq, Muhammad] Sultan Qaboos Univ, Coll Agr &amp; Marine Sci, Dept Plant Sci, Al Khoud 123, Oman; [Sharma, Anket] Zhejiang A&amp;F Univ, State Key Lab Silviculture, Hangzhou, Peoples R China</t>
  </si>
  <si>
    <t>Egyptian Knowledge Bank (EKB); Mansoura University; Egyptian Knowledge Bank (EKB); Mansoura University; Lanzhou University; Czech University of Life Sciences Prague; Slovak University of Agriculture Nitra; Hohai University; Zhejiang University; Zhejiang University; Nanjing Forestry University; Egyptian Knowledge Bank (EKB); Beni Suef University; Sultan Qaboos University; Zhejiang A&amp;F University</t>
  </si>
  <si>
    <t>Sheteiwy, MS (corresponding author), Mansoura Univ, Fac Agr, Dept Agron, Mansoura 35516, Egypt.;Sheteiwy, MS (corresponding author), Jiangsu Acad Agr Sci JAAS, Inst Agr Resources &amp; Environm, Salt Soil Agr Ctr, Nanjing 210014, Peoples R China.;El-Sawah, AM (corresponding author), Mansoura Univ, Fac Agr, Dept Agr Microbiol, Mansoura 35516, Egypt.;Xiong, YC (corresponding author), Lanzhou Univ, Inst Arid Agroecol, State Key Lab Grassland Agroecosyst, Sch Life Sci, Lanzhou 730000, Peoples R China.</t>
  </si>
  <si>
    <t>salahco_2010@mans.edu.eg; xiongyc@lzu.edu.cn; ahmedelsawah89@mans.edu.eg</t>
  </si>
  <si>
    <t>Sharma, Anket/L-4200-2018; ULHASSAN, ZAID/ABG-9474-2020; Ali, Dina/HTM-4841-2023; Xiong, You-Cai/HDL-8596-2022; Brestic, Marian/A-8263-2012; Alhaj Hamoud, Yousef/A-7360-2018; Shaghaleh, Hiba/R-5181-2019; Skalicky, Milan/B-2449-2009; El-Sawah, Ahmed M./P-2377-2018</t>
  </si>
  <si>
    <t>Xiong, You-Cai/0000-0002-4394-8331; Brestic, Marian/0000-0003-3470-6100; Alhaj Hamoud, Yousef/0000-0003-0945-9224; ULHASSAN, ZAID/0000-0003-2660-6492; Shaghaleh, Hiba/0000-0002-9513-1729; Ali, Dina/0000-0002-6206-2237; Skalicky, Milan/0000-0002-4114-6909; El-Sawah, Ahmed M./0000-0003-2904-4755</t>
  </si>
  <si>
    <t>111 Project [BP0719040]; China Post-doctoral Science Foundation Fund [2019 M6617770]; VEGA [1/0589/19]; Ministry of Education, Youth and Sports of the Czech Republic</t>
  </si>
  <si>
    <t>111 Project(Ministry of Education, China - 111 Project); China Post-doctoral Science Foundation Fund; VEGA(Vedecka grantova agentura MSVVaS SR a SAV (VEGA)); Ministry of Education, Youth and Sports of the Czech Republic(Ministry of Education, Youth &amp; Sports - Czech Republic)</t>
  </si>
  <si>
    <t>The authors are grateful for 111 Project (BP0719040); China Post-doctoral Science Foundation Fund [2019 M6617770] and Phenotyping of crop genetic resources for conditions of climatic extremes foundation (VEGA 1/0589/19). This work was also supported by the Ministry of Education, Youth and Sports of the Czech Republic grant number (S grant of MSMT CR).</t>
  </si>
  <si>
    <t>BMC</t>
  </si>
  <si>
    <t>CAMPUS, 4 CRINAN ST, LONDON N1 9XW, ENGLAND</t>
  </si>
  <si>
    <t>1471-2229</t>
  </si>
  <si>
    <t>BMC PLANT BIOL</t>
  </si>
  <si>
    <t>BMC Plant Biol.</t>
  </si>
  <si>
    <t>APR 22</t>
  </si>
  <si>
    <t>10.1186/s12870-021-02949-z</t>
  </si>
  <si>
    <t>http://dx.doi.org/10.1186/s12870-021-02949-z</t>
  </si>
  <si>
    <t>Plant Sciences</t>
  </si>
  <si>
    <t>RQ4SZ</t>
  </si>
  <si>
    <t>WOS:000642410700001</t>
  </si>
  <si>
    <t>Melendez-Martinez, AJ; Mandic, AI; Bantis, F; Bohm, V; Borge, GIA; Brncic, M; Bysted, A; Cano, MP; Dias, MG; Elgersma, A; Fikselova, M; Garcia-Alonso, J; Giuffrida, D; Goncalves, VSS; Hornero-Mendez, D; Kljak, K; Lavelli, V; Manganaris, GA; Mapelli-Brahm, P; Marounek, M; Olmedilla-Alonso, B; Periago-Caston, MJ; Pintea, A; Sheehan, JJ; Saponjac, VT; Valsikova-Frey, M; Van Meulebroek, L; O'Brien, N</t>
  </si>
  <si>
    <t>Melendez-Martinez, Antonio J.; Mandic, Anamarija, I; Bantis, Filippos; Boehm, Volker; Borge, Grethe Iren A.; Brncic, Mladen; Bysted, Anette; Cano, M. Pilar; Dias, M. Graca; Elgersma, Anjo; Fikselova, Martina; Garcia-Alonso, Javier; Giuffrida, Daniele; Goncalves, Vanessa S. S.; Hornero-Mendez, Damaso; Kljak, Kristina; Lavelli, Vera; Manganaris, George A.; Mapelli-Brahm, Paula; Marounek, Milan; Olmedilla-Alonso, Begona; Jesus Periago-Caston, Maria; Pintea, Adela; Sheehan, Jeremiah J.; Saponjac, Vesna Tumbas; Valsikova-Frey, Magdalena; Van Meulebroek, Lieven; O'Brien, Nora</t>
  </si>
  <si>
    <t>A comprehensive review on carotenoids in foods and feeds: status quo, applications, patents, and research needs</t>
  </si>
  <si>
    <t>CRITICAL REVIEWS IN FOOD SCIENCE AND NUTRITION</t>
  </si>
  <si>
    <t>Agro-food; analysis; circular economy; databases; intakes; sustainability</t>
  </si>
  <si>
    <t>LED LIGHT IRRADIATION; SUPERCRITICAL-FLUID CHROMATOGRAPHY; PERFORMANCE LIQUID-CHROMATOGRAPHY; HIPPOPHAE-RHAMNOIDES L.; FATTY-ACID-COMPOSITION; TRITORDEUM XTRITORDEUM ASCHERSON; TURGIDUM CONY. DURUM; ULTRA-HIGH PRESSURE; SALMO-SALAR L.; BETA-CAROTENE</t>
  </si>
  <si>
    <t>Carotenoids are isoprenoids widely distributed in foods that have been always part of the diet of humans. Unlike the other so-called food bioactives, some carotenoids can be converted into retinoids exhibiting vitamin A activity, which is essential for humans. Furthermore, they are much more versatile as they are relevant in foods not only as sources of vitamin A, but also as natural pigments, antioxidants, and health-promoting compounds. Lately, they are also attracting interest in the context of nutricosmetics, as they have been shown to provide cosmetic benefits when ingested in appropriate amounts. In this work, resulting from the collaborative work of participants of the COST Action European network to advance carotenoid research and applications in agro-food and health (EUROCAROTEN, , ) research on carotenoids in foods and feeds is thoroughly reviewed covering aspects such as analysis, carotenoid food sources, carotenoid databases, effect of processing and storage conditions, new trends in carotenoid extraction, daily intakes, use as human, and feed additives are addressed. Furthermore, classical and recent patents regarding the obtaining and formulation of carotenoids for several purposes are pinpointed and briefly discussed. Lastly, emerging research lines as well as research needs are highlighted.</t>
  </si>
  <si>
    <t>[Melendez-Martinez, Antonio J.; Mandic, Anamarija, I; Mapelli-Brahm, Paula] Univ Seville, Toxicol &amp; Legal Med Dept, Nutr &amp; Food Sci, Seville, Spain; [Bantis, Filippos] Aristotle Univ Thessaloniki, Dept Hort, Thessaloniki, Greece; [Boehm, Volker] Friedrich Schiller Univ Jena, Inst Nutr Sci, Jena, Germany; [Borge, Grethe Iren A.] Nofima Norwegian Inst Food Fisheries &amp; Aquacultur, Fisheries &amp; Aquaculture Res, Tromso, Norway; [Brncic, Mladen] Univ Zagreb, Fac Food Technol &amp; Biotechnol, Zagreb, Croatia; [Bysted, Anette] Tech Univ Denmark, Natl Food Inst, Lyngby, Denmark; [Cano, M. Pilar] Inst Food Sci Res CIAL CSIC UAM, Madrid, Spain; [Dias, M. Graca] Inst Nacl Saude Doutor Ricardo Jorge, IP, Lisbon, Portugal; [Elgersma, Anjo] Anjo Elgersma, Wageningen, Netherlands; [Fikselova, Martina] Slovak Univ Agr, Dept Food Hyg &amp; Safety, Nitra, Slovakia; [Garcia-Alonso, Javier; Jesus Periago-Caston, Maria] Univ Murcia, Dept Food Sci &amp; Nutr, Murcia, Spain; [Giuffrida, Daniele] Univ Messina, BIOMORF Dept, Messina, Italy; [Goncalves, Vanessa S. S.] Inst Biol Expt &amp; Tecnol, Oeiras, Portugal; [Hornero-Mendez, Damaso] Inst Grasa CSIC, Dept Food Phytochem, Seville, Spain; [Kljak, Kristina] Univ Zagreb, Fac Agr, Zagreb, Croatia; [Lavelli, Vera] Univ Milan, DeFENS Dept Food Environm &amp; Nutr Sci, Milan, Italy; [Manganaris, George A.] Cyprus Univ Technol, Dept Agr Sci Biotechnol &amp; Food Sci, Lemesos, Cyprus; [Marounek, Milan] Inst Anim Sci, Prague, Czech Republic; [Olmedilla-Alonso, Begona] Inst Food Sci Technol &amp; Nutr ICTAN CSIC, Madrid, Spain; [Pintea, Adela] Univ Agr Sci &amp; Vet Med, Chem &amp; Biochem Dept, Cluj Napoca, Romania; [Sheehan, Jeremiah J.] Teagasc Food Res Ctr Moorepk, Fermoy, Cork, Ireland; [Saponjac, Vesna Tumbas] Univ Novi Sad, Inst Food Technol Novi Sad, Bulevar Cara Lazara 1, Novi Sad 21000, Serbia; [Valsikova-Frey, Magdalena] Slovak Univ Agr, Vegetables Prod, Nitra, Slovakia; [Van Meulebroek, Lieven] Univ Ghent, Dept Vet Publ Hlth &amp; Food Safety, Merelbeke, Belgium; [O'Brien, Nora] Univ Coll Cork, Sch Food &amp; Nutr Sci, Cork, Ireland</t>
  </si>
  <si>
    <t>University of Sevilla; Aristotle University of Thessaloniki; Friedrich Schiller University of Jena; Nofima; University of Zagreb; Technical University of Denmark; Consejo Superior de Investigaciones Cientificas (CSIC); CSIC-UAM - Instituto de Investigacion en Ciencias de la Alimentacion (CIAL); Instituto Nacional de Saude Dr. Ricardo Jorge; Slovak University of Agriculture Nitra; University of Murcia; University of Messina; Consejo Superior de Investigaciones Cientificas (CSIC); CSIC - Instituto de la Grasa (IG); University of Zagreb; University of Milan; Cyprus University of Technology; Czech Research Institute of Animal Science; Consejo Superior de Investigaciones Cientificas (CSIC); CSIC - Instituto de Ciencia y Tecnologia de Alimentos y Nutricion (ICTAN); University of Agricultural Sciences &amp; Veterinary Medicine Cluj Napoca; Teagasc; University of Novi Sad; Slovak University of Agriculture Nitra; Ghent University; University College Cork</t>
  </si>
  <si>
    <t>Mandic, AI (corresponding author), Univ Novi Sad, Inst Food Technol Novi Sad, Bulevar Cara Lazara 1, Novi Sad 21000, Serbia.</t>
  </si>
  <si>
    <t>anamarija.mandic@fins.uns.ac.rs</t>
  </si>
  <si>
    <t>PERIAGO, MARIA JESUS/K-5251-2017; Pilar, CANO/G-2183-2015; Hornero-Mendez, Damaso/H-2507-2012; Borge, Grethe/H-3895-2011; Pintea, Adela/C-4521-2011; Brncic, Mladen/AAS-6834-2021; Manganaris, George/N-5651-2017; Gonçalves, Vanessa/M-6529-2016; Meléndez-Martínez, Antonio/B-7830-2008; Mapelli-Brahm, Paula/S-7865-2016; Giuffrida, Daniele/P-3273-2017; Melendez-Martinez, Antonio J./R-5614-2019; Olmedilla-Alonso, Begona/D-1337-2012</t>
  </si>
  <si>
    <t>Borge, Grethe Iren A./0000-0003-0086-4434; Bantis, Filippos/0000-0001-6470-2333; Mandic, Anamarija/0000-0002-5492-7237; Dias, M. Graca/0000-0002-6114-0838; Melendez-Martinez, Antonio J./0000-0002-1553-2427; Bysted, Anette/0000-0003-2500-8044; Olmedilla-Alonso, Begona/0000-0002-4913-5171</t>
  </si>
  <si>
    <t>COST (European Cooperation in Science and Technology) [CA15136]</t>
  </si>
  <si>
    <t>COST (European Cooperation in Science and Technology)(European Cooperation in Science and Technology (COST))</t>
  </si>
  <si>
    <t>This article is based upon work from COST Action (European network to advance carotenoid research and applications in agro-food and health, EUROCAROTEN, CA15136, www.eurocaroten.eu, https://www.cost.eu/actions/CA15136/#tabsjName:overview) supported by COST (European Cooperation in Science and Technology, http://www.cost.eu/).</t>
  </si>
  <si>
    <t>TAYLOR &amp; FRANCIS INC</t>
  </si>
  <si>
    <t>PHILADELPHIA</t>
  </si>
  <si>
    <t>530 WALNUT STREET, STE 850, PHILADELPHIA, PA 19106 USA</t>
  </si>
  <si>
    <t>1040-8398</t>
  </si>
  <si>
    <t>1549-7852</t>
  </si>
  <si>
    <t>CRIT REV FOOD SCI</t>
  </si>
  <si>
    <t>Crit. Rev. Food Sci. Nutr.</t>
  </si>
  <si>
    <t>MAR 10</t>
  </si>
  <si>
    <t>10.1080/10408398.2020.1867959</t>
  </si>
  <si>
    <t>http://dx.doi.org/10.1080/10408398.2020.1867959</t>
  </si>
  <si>
    <t>DEC 2020</t>
  </si>
  <si>
    <t>Food Science &amp; Technology; Nutrition &amp; Dietetics</t>
  </si>
  <si>
    <t>ZR2FF</t>
  </si>
  <si>
    <t>WOS:000604688200001</t>
  </si>
  <si>
    <t>Khan, I; Awan, SA; Rizwan, M; Ali, S; Hassan, MJ; Brestic, M; Zhang, XQ; Huang, LK</t>
  </si>
  <si>
    <t>Khan, Imran; Awan, Samrah Afzal; Rizwan, Muhammad; Ali, Shafaqat; Hassan, Muhammad Jawad; Brestic, Marian; Zhang, Xinquan; Huang, Linkai</t>
  </si>
  <si>
    <t>Effects of silicon on heavy metal uptake at the soil-plant interphase: A review</t>
  </si>
  <si>
    <t>ECOTOXICOLOGY AND ENVIRONMENTAL SAFETY</t>
  </si>
  <si>
    <t>Silicon; Heavy metals; Soil; Toxicity; Sequestration</t>
  </si>
  <si>
    <t>SUPPRESSED CADMIUM UPTAKE; RICE AQUAPORIN LSI1; BACTERIAL COMMUNITY; ROOT MORPHOLOGY; POWDERY MILDEW; HEALTH-RISKS; IRON PLAQUE; ISOTOPE FRACTIONATION; VEGETABLE CONSUMPTION; LITTER DECOMPOSITION</t>
  </si>
  <si>
    <t>Silicon (Si) is the second richest element in the soil and surface of earth crust with a variety of positive roles in soils and plants. Different soil factors influence the Si bioavailability in soil-plant system. The Si involves in the mitigation of various biotic (insect pests and pathogenic diseases) and abiotic stresses (salt, drought, heat, and heavy metals etc.) in plants by improving plant tolerance mechanism at various levels. However, Si-mediated restrictions in heavy metals uptake and translocation from soil to plants and within plants require deep understandings. Recently, Si-based improvements in plant defense system, cell damage repair, cell homeostasis, and regulation of metabolism under heavy metal stress are getting more attention. However, limited knowledge is available on the molecular mechanisms by which Si can reduce the toxicity of heavy metals, their uptake and transfer from soil to plant roots. Thus, this review is focused the following facets in greater detail to provide better understandings about the role of Si at molecular level; (i) how Si improves tolerance in plants to variable environmental conditions, (ii) how biological factors affect Si pools in the soil (iii) how soil properties impact the release and capability of Si to decrease the bioavailability of heavy metals in soil and their accumulation in plant roots; (iv) how Si influences the plant root system with respect to heavy metals uptake or sequestration, root Fe/ Mn plaque, root cell wall and compartment; (v) how Si makes complexes with heavy metals and restricts their translocation/transfer in root cell and influences the plant hormonal regulation; (vi) the competition of uptake between Si and heavy metals such as arsenic, aluminum, and cadmium due to similar membrane transporters, and (vii) how Si-mediated regulation of gene expression involves in the uptake, transportation and accumulation of heavy metals by plants and their possible detoxification mechanisms. Furthermore, future research work with respect to mitigation of heavy metal toxicity in plants is also discussed.</t>
  </si>
  <si>
    <t>[Khan, Imran; Awan, Samrah Afzal; Hassan, Muhammad Jawad; Zhang, Xinquan; Huang, Linkai] Sichuan Agr Univ, Coll Grassland Sci &amp; Technol, Chengdu 611130, Peoples R China; [Rizwan, Muhammad; Ali, Shafaqat] Govt Coll Univ Faisalabad, Dept Environm Sci &amp; Engn, Faisalabad 38000, Pakistan; [Ali, Shafaqat] China Med Univ, Dept Biol Sci &amp; Technol, Taichung 40402, Taiwan; [Brestic, Marian] Slovak Univ Agr, Fac Agrobiol &amp; Food Resources, Dept Plant Physiol, Trieda A Hlinku 2, Nitra 94976, Slovakia</t>
  </si>
  <si>
    <t>Sichuan Agricultural University; Government College University Faisalabad; China Medical University Taiwan; Slovak University of Agriculture Nitra</t>
  </si>
  <si>
    <t>Huang, LK (corresponding author), Sichuan Agr Univ, Coll Grassland Sci &amp; Technol, Chengdu 611130, Peoples R China.</t>
  </si>
  <si>
    <t>huanglinkai@sicau.edu.cn</t>
  </si>
  <si>
    <t>Ali, Shafaqat/G-3298-2017; Rizwan, Muhammad/B-5649-2018; Hassan, Muhammad/F-6415-2015; Huang, Linkai/AGS-6810-2022; Brestic, Marian/A-8263-2012</t>
  </si>
  <si>
    <t>Ali, Shafaqat/0000-0002-3773-5196; Huang, Linkai/0000-0001-7810-4852; Brestic, Marian/0000-0003-3470-6100</t>
  </si>
  <si>
    <t>Modern Agro-industry Technology Research System [CARS-34]; Sichuan Province Breeding Research grant [2016NYZ0036]; Modern Agricultural Industry System Sichuan Forage Innovation Team [SCCXTD-2020-16]</t>
  </si>
  <si>
    <t>Modern Agro-industry Technology Research System; Sichuan Province Breeding Research grant; Modern Agricultural Industry System Sichuan Forage Innovation Team</t>
  </si>
  <si>
    <t>The authors acknowledge the Modern Agro-industry Technology Research System (CARS-34) and the Sichuan Province Breeding Research grant (2016NYZ0036) , Modern Agricultural Industry System Sichuan Forage Innovation Team (SCCXTD-2020-16) for providing the financial support. We also acknowledge the online web tool biorender.com  for providing a suitable platform to illustrate the current study in pictorial form.</t>
  </si>
  <si>
    <t>ACADEMIC PRESS INC ELSEVIER SCIENCE</t>
  </si>
  <si>
    <t>SAN DIEGO</t>
  </si>
  <si>
    <t>525 B ST, STE 1900, SAN DIEGO, CA 92101-4495 USA</t>
  </si>
  <si>
    <t>0147-6513</t>
  </si>
  <si>
    <t>1090-2414</t>
  </si>
  <si>
    <t>ECOTOX ENVIRON SAFE</t>
  </si>
  <si>
    <t>Ecotox. Environ. Safe.</t>
  </si>
  <si>
    <t>OCT 1</t>
  </si>
  <si>
    <t>10.1016/j.ecoenv.2021.112510</t>
  </si>
  <si>
    <t>http://dx.doi.org/10.1016/j.ecoenv.2021.112510</t>
  </si>
  <si>
    <t>JUL 2021</t>
  </si>
  <si>
    <t>Environmental Sciences; Toxicology</t>
  </si>
  <si>
    <t>Environmental Sciences &amp; Ecology; Toxicology</t>
  </si>
  <si>
    <t>UD7QW</t>
  </si>
  <si>
    <t>WOS:000687400600007</t>
  </si>
  <si>
    <t>Hewedy, OA; Elsheery, NI; Karkour, AM; Elhamouly, N; Arafa, RA; Mahmoud, GA; Dawood, MFA; Hussein, WE; Mansour, A; Amin, DH; Allakhverdiev, SI; Zivcak, M; Brestic, M</t>
  </si>
  <si>
    <t>Hewedy, Omar A.; Elsheery, Nabil I.; Karkour, Ali M.; Elhamouly, Neveen; Arafa, Ramadan A.; Mahmoud, Ghada Abd-Elmonsef; Dawood, Mona F. -A.; Hussein, Walaa E.; Mansour, Abdelaziz; Amin, Dina H.; Allakhverdiev, Suleyman I.; Zivcak, Marek; Brestic, Marian</t>
  </si>
  <si>
    <t>Jasmonic acid regulates plant development and orchestrates stress response during tough times</t>
  </si>
  <si>
    <t>ENVIRONMENTAL AND EXPERIMENTAL BOTANY</t>
  </si>
  <si>
    <t>Jasmonic acid; Abiotic stress; Jasmonate-responsive genes; Plant development; Phytohormones; Transcription factors</t>
  </si>
  <si>
    <t>CELL-CYCLE PROGRESSION; METHYL JASMONATE; ABSCISIC-ACID; TRANSCRIPTION FACTOR; SALICYLIC-ACID; BULB FORMATION; ARABIDOPSIS-THALIANA; SIGNAL-TRANSDUCTION; AUXIN BIOSYNTHESIS; STAMEN DEVELOPMENT</t>
  </si>
  <si>
    <t>Jasmonic acid (JA) or methyl jasmonate (MeJA) are master regulators of plant development and stress response against pathogens and environmental fluctuations. Thus, JA is an important stress-associated phytohormone that can promote various defense interactions, regulate stomatal openness, synthesis of antimicrobial substances, or plant cell reprogramming. Numerous studies also demonstrated that plants thriving under environmental fluc-tuations stresses are linked to the JA response, revealing that JA application can alleviate the damage of abiotic stress by improving plant tolerance. Therefore, jasmonic acid and amino acid conjugate (JA-Ile) represent stress hormones that improve crop resilience under environmental fluctuations. In addition, JA modulates the plant growth and developmental stages by regulating the crosstalk between JA and the main plant hormone groups, balancing plant development and defense mechanism against pathogen attacks. The effects on various processes and plant structures, such as seed germination, primary root/root hair growth, fruit development, pollen maturation, senescence, and regeneration, have been documented for jasmonates. Therefore, we reviewed the functional influence of jasmonates, involving sensing and regulating their signaling under harsh conditions, which is becoming a top priority for agriculture. In addition, the crosstalks with other phytohormones, such as auxin, salicylic acid, ethylene, and the plant-pathogen interactions, are discussed.</t>
  </si>
  <si>
    <t>[Hewedy, Omar A.] Univ Guelph, Dept Plant Agr, 50 Stone Rd East, Guelph, ON N1G 2W1, Canada; [Hewedy, Omar A.] Menoufia Univ, Fac Agr, Dept Genet, Shibin Al Kawm 32514, Egypt; [Elsheery, Nabil I.] Tanta Univ, Fac Agr, Agr Bot Dept, Tanta 31527, Egypt; [Karkour, Ali M.] Tanta Univ, Fac Sci, Microbiol Dept, Tanta, Egypt; [Elhamouly, Neveen] Menoufia Univ, Fac Agr, Dept Bot, Shibin Al Kawm 32514, Egypt; [Arafa, Ramadan A.] Agr Res Ctr, Plant Pathol Res Inst, Giza 12619, Egypt; [Arafa, Ramadan A.] Japan Int Res Ctr Agr Sci JIRCAS, Tsukuba, Ibaraki 3058686, Japan; [Mahmoud, Ghada Abd-Elmonsef; Dawood, Mona F. -A.] Assiut Univ, Fac Sci, Bot &amp; Microbiol Dept, PO 71516, Assiut, Egypt; [Hussein, Walaa E.] Ohio State Univ, Dept Food Sci &amp; Technol, Columbus, OH USA; [Hussein, Walaa E.] Natl Res Ctr, Dept Microbiol &amp; Immunol, Giza, Egypt; [Mansour, Abdelaziz] Cairo Univ, Fac Agr, Dept Econ Entomol &amp; Pesticides, Giza, Egypt; [Amin, Dina H.] Ain Shams Univ, Fac Agr, Dept Microbiol, Cairo 1566, Egypt; [Allakhverdiev, Suleyman I.] KA Timiryazev Inst Plant Physiol RAS, Bot Skaya St 35, Moscow 127276, Russia; [Allakhverdiev, Suleyman I.] Bahcesehir Univ, Fac Engn &amp; Nat Sci, Istanbul, Turkiye; [Zivcak, Marek; Brestic, Marian] Slovak Univ Agr, Inst Plant &amp; Environm Sci, A Hlinku 2, Nitra 94976, Slovakia</t>
  </si>
  <si>
    <t>University of Guelph; Egyptian Knowledge Bank (EKB); Menofia University; Egyptian Knowledge Bank (EKB); Tanta University; Egyptian Knowledge Bank (EKB); Tanta University; Egyptian Knowledge Bank (EKB); Menofia University; Egyptian Knowledge Bank (EKB); Agricultural Research Center - Egypt; Japan International Research Center for Agricultural Sciences; Egyptian Knowledge Bank (EKB); Assiut University; University System of Ohio; Ohio State University; Egyptian Knowledge Bank (EKB); National Research Centre (NRC); Egyptian Knowledge Bank (EKB); Cairo University; Egyptian Knowledge Bank (EKB); Ain Shams University; Timiryazev Institute of Plant Physiology; Russian Academy of Sciences; Bahcesehir University; Slovak University of Agriculture Nitra</t>
  </si>
  <si>
    <t>Hewedy, OA (corresponding author), Univ Guelph, Dept Plant Agr, 50 Stone Rd East, Guelph, ON N1G 2W1, Canada.;Elsheery, NI (corresponding author), Tanta Univ, Fac Agr, Agr Bot Dept, Tanta 31527, Egypt.;Zivcak, M; Brestic, M (corresponding author), Slovak Univ Agr, Inst Plant &amp; Environm Sci, A Hlinku 2, Nitra 94976, Slovakia.</t>
  </si>
  <si>
    <t>ohewedy@uoguelph.ca; nshery@yahoo.com; marek.zivcak@uniag.sk; marian.brestic@gmail.com</t>
  </si>
  <si>
    <t>Dawood, Mona/AAC-9264-2020; Amin, Dina/ADX-5067-2022; Brestic, Marian/A-8263-2012; Mansour, Abdelaziz/AAV-2420-2021; Mahmoud, Ghada/M-2536-2019; Allakhverdiev, Suleyman/B-5826-2016; Arafa, Ramadan/AAE-7300-2021; Zivcak, Marek/B-2946-2015</t>
  </si>
  <si>
    <t>Dawood, Mona/0000-0003-1387-6135; Mansour, Abdelaziz Mahmoud Abdelaziz/0000-0003-1020-144X; Mahmoud, Dr-Ghada/0000-0002-4760-9871; ARAFA, RAMADAN/0000-0002-8655-4842; Zivcak, Marek/0000-0001-8165-3369</t>
  </si>
  <si>
    <t>PERGAMON-ELSEVIER SCIENCE LTD</t>
  </si>
  <si>
    <t>OXFORD</t>
  </si>
  <si>
    <t>THE BOULEVARD, LANGFORD LANE, KIDLINGTON, OXFORD OX5 1GB, ENGLAND</t>
  </si>
  <si>
    <t>0098-8472</t>
  </si>
  <si>
    <t>1873-7307</t>
  </si>
  <si>
    <t>ENVIRON EXP BOT</t>
  </si>
  <si>
    <t>Environ. Exp. Bot.</t>
  </si>
  <si>
    <t>APR</t>
  </si>
  <si>
    <t>10.1016/j.envexpbot.2023.105260</t>
  </si>
  <si>
    <t>http://dx.doi.org/10.1016/j.envexpbot.2023.105260</t>
  </si>
  <si>
    <t>FEB 2023</t>
  </si>
  <si>
    <t>Plant Sciences; Environmental Sciences</t>
  </si>
  <si>
    <t>Plant Sciences; Environmental Sciences &amp; Ecology</t>
  </si>
  <si>
    <t>9I5DL</t>
  </si>
  <si>
    <t>WOS:000939530900001</t>
  </si>
  <si>
    <t>Kacániová, M; Cmiková, N; Kluz, MI; Akacha, BB; Saad, RB; Mnif, W; Waszkiewicz-Robak, B; Garzoli, S; Ben Hsouna, A</t>
  </si>
  <si>
    <t>Kacaniova, Miroslava; Cmikova, Natalia; Kluz, Maciej Ireneusz; Akacha, Boutheina Ben; Saad, Rania Ben; Mnif, Wissem; Waszkiewicz-Robak, Bozena; Garzoli, Stefania; Ben Hsouna, Anis</t>
  </si>
  <si>
    <t>Anti-Salmonella Activity of Thymus serpyllum Essential Oil in Sous Vide Cook-Chill Rabbit Meat</t>
  </si>
  <si>
    <t>FOODS</t>
  </si>
  <si>
    <t>Longissimus dorsi muscle; rabbits; wild thyme essential oil; Salmonella enterica subsp. enterica; sous vide; microbiological quality</t>
  </si>
  <si>
    <t>ESCHERICHIA-COLI O157-H7; LISTERIA-MONOCYTOGENES; TYPHIMURIUM DT104; CLOSTRIDIUM-PERFRINGENS; THERMAL INACTIVATION; BEEF; PRODUCTS; SURVIVAL; QUALITY; ANTIBACTERIAL</t>
  </si>
  <si>
    <t>Food is generally prepared and vacuum-sealed in a water bath, then heated to a precise temperature and circulated in a sous vide machine. Due to its affordability and ease of use, this cooking method is becoming increasingly popular in homes and food service businesses. However, suggestions from manufacturers and chefs for long-term, low-temperature sous vide cooking raise questions about food safety in the media. In this study, heat treatment with different times and wild thyme essential oil (EO) in sous vide-processed rabbit longissimus dorsi muscle were found to inactivate Salmonella enterica. The rabbit meat samples were vacuum-packed in control groups, in the second group the rabbit meat samples were injected with S. enterica, and in the third group were meat samples infected with S. enterica with Thymus serpylum EO additive. The vacuum-packed samples were cooked sous vide for the prescribed time at 55, 60, and 65 degrees C. At 5, 15, 30, and 60 min, the quantities of S. enterica, total bacterial counts, and coliform bacteria were measured in groups of sous vide rabbit meat. Microbiological analyses of rabbit meat samples on days 1 and 7 were evaluated. In this study, total viable counts, coliforms bacteria, and number of Salmonella spp. were identified. After incubation, isolates from different groups of microorganisms were identified by the mass spectrometry technique. For each day measured, the test group exposed to a temperature of 55 degrees C for 5 min had a greater number of total microbiota. The most isolated microorganisms by MALDI-TOF MS Biotyper from the control and treated groups were Lactococcus garvieae and in the treated groups also S. enterica. Based on our analysis of sous vide rabbit meat samples, we discovered that adding 1% of thyme essential oil to the mixture reduced the amount of Salmonella cells and increased the overall and coliform bacterial counts. The microbiological quality of sous vide rabbit meat that was kept for seven days was positively impacted by the addition of thyme essential oil.</t>
  </si>
  <si>
    <t>[Kacaniova, Miroslava; Cmikova, Natalia] Slovak Univ Agr, Fac Hort &amp; Landscape Engn, Inst Hort, Nitra 94976, Slovakia; [Kacaniova, Miroslava; Kluz, Maciej Ireneusz; Waszkiewicz-Robak, Bozena] Univ Econ &amp; Human Sci Warsaw, Sch Hlth &amp; Med Sci, PL-01043 Warsaw, Poland; [Akacha, Boutheina Ben; Saad, Rania Ben; Ben Hsouna, Anis] Ctr Biotechnol Sfax, Lab Biotechnol &amp; Plant Improvement, Sfax 3018, Tunisia; [Mnif, Wissem] Univ Bisha, Coll Sci, Dept Chem, Bisha 61922, Saudi Arabia; [Garzoli, Stefania] Sapienza Univ, Dept Chem &amp; Technol Drug, I-00185 Rome, Italy; [Ben Hsouna, Anis] Univ Monastir, Higher Inst Appl Sci &amp; Technol Mahdia, Dept Enviromental Sci &amp; Nutr, Monastir 5000, Tunisia</t>
  </si>
  <si>
    <t>Slovak University of Agriculture Nitra; Centre de Biotechnologie de Sfax; Universite de Sfax; University of Bisha; Sapienza University Rome; Universite de Monastir</t>
  </si>
  <si>
    <t>Kacániová, M (corresponding author), Slovak Univ Agr, Fac Hort &amp; Landscape Engn, Inst Hort, Nitra 94976, Slovakia.;Kacániová, M (corresponding author), Univ Econ &amp; Human Sci Warsaw, Sch Hlth &amp; Med Sci, PL-01043 Warsaw, Poland.</t>
  </si>
  <si>
    <t>miroslava.kacaniova@gmail.com; n.cmikova@gmail.com; m.kluz@vizja.pl; raniabensaad@gmail.com; wmoneef@ub.edu.sa; b.waszkiewicz-robak@vizja.pl; stefania.garzoli@uniroma1.it; benhsounanis@gmail.com</t>
  </si>
  <si>
    <t>Garzoli, Stefania/AAD-4254-2019; Mnif, Wissem/AFQ-2982-2022; Kluz, Maciej/AAJ-6936-2020; Kacaniova, Miroslava/AAD-5933-2019; Ben Hsouna, Anis/AFI-6861-2022</t>
  </si>
  <si>
    <t>Ben Hsouna, Anis/0000-0002-3837-5532; Cmikova, Natalia/0000-0003-4419-0590; Mnif, Wissem/0000-0002-8123-4743; Kacaniova, Miroslava/0000-0002-4460-0222; Kluz, Maciej/0000-0003-1627-6186</t>
  </si>
  <si>
    <t>The potential of the essential oils from aromatic plants for medical use and food preservation; Deanship of Scientific Research at University of Bisha [SK-BY-RD-19-0014]; APVV</t>
  </si>
  <si>
    <t>The potential of the essential oils from aromatic plants for medical use and food preservation; Deanship of Scientific Research at University of Bisha; APVV(Slovak Research and Development Agency)</t>
  </si>
  <si>
    <t>The authors are thankful to the Deanship of Scientific Research at University of Bisha for supporting this work through the Fast-Track Research Support Program. This work has been supported by the APVV SK-BY-RD-19-0014 grant The formulation of novel compositions and properties study of the polysaccharides based edible films and coatings with antimicrobial and antioxidant plant additives.</t>
  </si>
  <si>
    <t>2304-8158</t>
  </si>
  <si>
    <t>Foods</t>
  </si>
  <si>
    <t>10.3390/foods13020200</t>
  </si>
  <si>
    <t>http://dx.doi.org/10.3390/foods13020200</t>
  </si>
  <si>
    <t>Food Science &amp; Technology</t>
  </si>
  <si>
    <t>GH7Q0</t>
  </si>
  <si>
    <t>WOS:001151846700001</t>
  </si>
  <si>
    <t>Hassan, MU; Mahmood, A; Awan, MI; Maqbool, R; Aamer, M; Alhaithloul, HAS; Huang, GQ; Skalicky, M; Brestic, M; Pandey, S; El Sabagh, A; Qari, SH</t>
  </si>
  <si>
    <t>Hassan, Muhammad Umair; Mahmood, Athar; Awan, Masood Iqbal; Maqbool, Rizwan; Aamer, Muhammad; Alhaithloul, Haifa A. S.; Huang, Guoqin; Skalicky, Milan; Brestic, Marian; Pandey, Saurabh; El Sabagh, Ayman; Qari, Sameer H.</t>
  </si>
  <si>
    <t>Melatonin-Induced Protection Against Plant Abiotic Stress: Mechanisms and Prospects</t>
  </si>
  <si>
    <t>FRONTIERS IN PLANT SCIENCE</t>
  </si>
  <si>
    <t>abiotic stress; anti-oxidant defence; growth; genes regulation; melatonin; ROS; signalling crosstalk</t>
  </si>
  <si>
    <t>PROMOTES SEED-GERMINATION; INDUCED LEAF SENESCENCE; ALLEVIATES SALT STRESS; EXOGENOUS MELATONIN; PHOTOSYNTHETIC PERFORMANCE; FOLIAR APPLICATION; ORGANIC OSMOLYTES; ALUMINUM TOXICITY; DROUGHT TOLERANCE; OXIDATIVE STRESS</t>
  </si>
  <si>
    <t>Global warming in this century increases incidences of various abiotic stresses restricting plant growth and productivity and posing a severe threat to global food production and security. The plant produces different osmolytes and hormones to combat the harmful effects of these abiotic stresses. Melatonin (MT) is a plant hormone that possesses excellent properties to improve plant performance under different abiotic stresses. It is associated with improved physiological and molecular processes linked with seed germination, growth and development, photosynthesis, carbon fixation, and plant defence against other abiotic stresses. In parallel, MT also increased the accumulation of multiple osmolytes, sugars and endogenous hormones (auxin, gibberellic acid, and cytokinins) to mediate resistance to stress. Stress condition in plants often produces reactive oxygen species. MT has excellent antioxidant properties and substantially scavenges reactive oxygen species by increasing the activity of enzymatic and non-enzymatic antioxidants under stress conditions. Moreover, the upregulation of stress-responsive and antioxidant enzyme genes makes it an excellent stress-inducing molecule. However, MT produced in plants is not sufficient to induce stress tolerance. Therefore, the development of transgenic plants with improved MT biosynthesis could be a promising approach to enhancing stress tolerance. This review, therefore, focuses on the possible role of MT in the induction of various abiotic stresses in plants. We further discussed MT biosynthesis and the critical role of MT as a potential antioxidant for improving abiotic stress tolerance. In addition, we also addressed MT biosynthesis and shed light on future research directions. Therefore, this review would help readers learn more about MT in a changing environment and provide new suggestions on how this knowledge could be used to develop stress tolerance.</t>
  </si>
  <si>
    <t>[Hassan, Muhammad Umair; Aamer, Muhammad; Huang, Guoqin] Jiangxi Agr Univ, Res Ctr Ecol Sci, Nanchang, Jiangxi, Peoples R China; [Mahmood, Athar; Awan, Masood Iqbal; Maqbool, Rizwan; Aamer, Muhammad] Univ Agr Faisalabad, Dept Agron, Subcampus Depalpur, Faisalabad, Pakistan; [Alhaithloul, Haifa A. S.] Jouf Univ, Biol Dept, Coll Sci, Sakaka, Saudi Arabia; [Skalicky, Milan; Brestic, Marian] Czech Univ Life Sci Prague, Dept Bot &amp; Plant Physiol, Fac Agrobiol Food &amp; Nat Resources, Prague, Czech Republic; [Brestic, Marian] Slovak Univ Agr, Dept Plant Physiol, Nitra, Slovakia; [Pandey, Saurabh] Guru Nanak Dev Univ, Dept Agr, Amritsar, Punjab, India; [El Sabagh, Ayman] Kafrelsheikh Univ, Dept Agron, Fac Agr, Kafr Al Sheikh, Egypt; [El Sabagh, Ayman] Siirt Univ, Fac Agr, Dept Field Crops, Siirt, Turkey; [Qari, Sameer H.] Umm Al Qura Univ, Al Jumum Univ Coll, Dept Biol, Mecca, Saudi Arabia</t>
  </si>
  <si>
    <t>Jiangxi Agricultural University; University of Agriculture Faisalabad; Al Jouf University; Czech University of Life Sciences Prague; Slovak University of Agriculture Nitra; Guru Nanak Dev University; Egyptian Knowledge Bank (EKB); Kafrelsheikh University; Siirt University; Umm Al Qura University</t>
  </si>
  <si>
    <t>Huang, GQ (corresponding author), Jiangxi Agr Univ, Res Ctr Ecol Sci, Nanchang, Jiangxi, Peoples R China.</t>
  </si>
  <si>
    <t>hgqjxes@sina.com</t>
  </si>
  <si>
    <t>Qari, Sameer/W-3671-2019; pandey, saurabh/V-8617-2019; Alhaithloul, Haifa/AAY-4856-2020; Khan, Muhammad/ABD-1022-2021; El Sabagh, Ayman/K-2043-2019; Yasin, Sanaullah/GRX-3943-2022; Brestic, Marian/A-8263-2012; Skalicky, Milan/B-2449-2009</t>
  </si>
  <si>
    <t>pandey, saurabh/0000-0002-9142-1788; Skalicky, Milan/0000-0002-4114-6909; Mahmood, Athar/0000-0003-4473-1668; Qari, Sameer/0000-0001-9424-5217</t>
  </si>
  <si>
    <t>National Key Research and Development Program of China [2016YFD0300208]; National Natural Science Foundation of China [41661070]; Key Disciplines (construction) of Ecology in the 13th Five-Year Plan of Jiangxi Agricultural University</t>
  </si>
  <si>
    <t>National Key Research and Development Program of China(National Key Research &amp; Development Program of China); National Natural Science Foundation of China(National Natural Science Foundation of China (NSFC)); Key Disciplines (construction) of Ecology in the 13th Five-Year Plan of Jiangxi Agricultural University</t>
  </si>
  <si>
    <t>This research was funded by the National Key Research and Development Program of China (2016YFD0300208), National Natural Science Foundation of China (41661070), and Key Disciplines (construction) of Ecology in the 13th Five-Year Plan of Jiangxi Agricultural University.</t>
  </si>
  <si>
    <t>FRONTIERS MEDIA SA</t>
  </si>
  <si>
    <t>LAUSANNE</t>
  </si>
  <si>
    <t>AVENUE DU TRIBUNAL FEDERAL 34, LAUSANNE, CH-1015, SWITZERLAND</t>
  </si>
  <si>
    <t>1664-462X</t>
  </si>
  <si>
    <t>FRONT PLANT SCI</t>
  </si>
  <si>
    <t>Front. Plant Sci.</t>
  </si>
  <si>
    <t>JUN 9</t>
  </si>
  <si>
    <t>10.3389/fpls.2022.902694</t>
  </si>
  <si>
    <t>http://dx.doi.org/10.3389/fpls.2022.902694</t>
  </si>
  <si>
    <t>6J6GS</t>
  </si>
  <si>
    <t>WOS:000886919800001</t>
  </si>
  <si>
    <t>Gupta, K; Wani, SH; Razzaq, A; Skalicky, M; Samantara, K; Gupta, S; Pandita, D; Goel, S; Grewal, S; Hejnak, V; Shiv, A; El-Sabrout, AM; Elansary, HO; Alaklabi, A; Brestic, M</t>
  </si>
  <si>
    <t>Gupta, Kapil; Wani, Shabir H.; Razzaq, Ali; Skalicky, Milan; Samantara, Kajal; Gupta, Shubhra; Pandita, Deepu; Goel, Sonia; Grewal, Sapna; Hejnak, Vaclav; Shiv, Aalok; El-Sabrout, Ahmed M.; Elansary, Hosam O.; Alaklabi, Abdullah; Brestic, Marian</t>
  </si>
  <si>
    <t>Abscisic Acid: Role in Fruit Development and Ripening</t>
  </si>
  <si>
    <t>abscisic acid; biosynthesis; transport; fruit ripening; development; ethylene; regulatory pathways</t>
  </si>
  <si>
    <t>XYLEM SAP PH; TRIGGERING ETHYLENE BIOSYNTHESIS; 2C PROTEIN PHOSPHATASES; CHELATASE H-SUBUNIT; SEED DORMANCY; STRAWBERRY FRUIT; VITIS-VINIFERA; 9-CIS-EPOXYCAROTENOID DIOXYGENASE; ABA CATABOLISM; TRANSCRIPTIONAL REGULATION</t>
  </si>
  <si>
    <t>Abscisic acid (ABA) is a plant growth regulator known for its functions, especially in seed maturation, seed dormancy, adaptive responses to biotic and abiotic stresses, and leaf and bud abscission. ABA activity is governed by multiple regulatory pathways that control ABA biosynthesis, signal transduction, and transport. The transport of the ABA signaling molecule occurs from the shoot (site of synthesis) to the fruit (site of action), where ABA receptors decode information as fruit maturation begins and is significantly promoted. The maximum amount of ABA is exported by the phloem from developing fruits during seed formation and initiation of fruit expansion. In the later stages of fruit ripening, ABA export from the phloem decreases significantly, leading to an accumulation of ABA in ripening fruit. Fruit growth, ripening, and senescence are under the control of ABA, and the mechanisms governing these processes are still unfolding. During the fruit ripening phase, interactions between ABA and ethylene are found in both climacteric and non-climacteric fruits. It is clear that ABA regulates ethylene biosynthesis and signaling during fruit ripening, but the molecular mechanism controlling the interaction between ABA and ethylene has not yet been discovered. The effects of ABA and ethylene on fruit ripening are synergistic, and the interaction of ABA with other plant hormones is an essential determinant of fruit growth and ripening. Reaction and biosynthetic mechanisms, signal transduction, and recognition of ABA receptors in fruits need to be elucidated by a more thorough study to understand the role of ABA in fruit ripening. Genetic modifications of ABA signaling can be used in commercial applications to increase fruit yield and quality. This review discusses the mechanism of ABA biosynthesis, its translocation, and signaling pathways, as well as the recent findings on ABA function in fruit development and ripening.</t>
  </si>
  <si>
    <t>[Gupta, Kapil] Siddharth Univ, Dept Biotechnol, Kapilvastu, India; [Wani, Shabir H.] Sher Ekashmir Univ Agr Sci &amp; Technol Jammu, Mt Res Ctr Field Crops, Khudwani, India; [Razzaq, Ali] Univ Agr Faisalabad, Ctr Agr Biochem &amp; Biotechnol, Faisalabad, Pakistan; [Skalicky, Milan; Hejnak, Vaclav; Brestic, Marian] Czech Univ Life Sci Prague, Fac Agrobiol Food &amp; Natl Resources, Dept Bot &amp; Plant Physiol, Prague, Czech Republic; [Samantara, Kajal] Centurion Univ Technol &amp; Management, Dept Genet &amp; Plant Breeding, Paralakhemundi, India; [Gupta, Shubhra] Deen Dayal Upadhyaya Gorakhpur Univ, Dept Biotechnol, Gorakhpur, India; [Pandita, Deepu] Govt Dept Sch Educ, Jammu, India; [Goel, Sonia] SGT Univ, Fac Agr Sci, Gurugram, Haryana, India; [Grewal, Sapna] Guru Jambheshwar Univ Sci &amp; Technol, Bio &amp; Nanotechnol Dept, Hisar, Haryana, India; [Shiv, Aalok] ICAR Indian Inst Sugarcane Res, Div Crop Improvement, Lucknow, India; [El-Sabrout, Ahmed M.] Alexandria Univ, Fac Agr EL Shatby, Dept Appl Entomol &amp; Zool, Alexandria, Egypt; [Elansary, Hosam O.] King Saud Univ, Coll Food &amp; Agr Sci, Plant Prod Dept, Riyadh, Saudi Arabia; [Elansary, Hosam O.] Alexandria Univ, Fac Agr El Shatby, Floriculture Ornamental Hort &amp; Garden Design Dept, Alexandria, Egypt; [Alaklabi, Abdullah] Univ Bisha, Fac Sci, Dept Biol, Bisha, Saudi Arabia; [Brestic, Marian] Slovak Univ Agr, Inst Plant &amp; Environm Sci, Nitra, Slovakia</t>
  </si>
  <si>
    <t>Sher-e-Kashmir University of Agricultural Sciences &amp; Technology of Jammu (SKUAST Jammu); University of Agriculture Faisalabad; Czech University of Life Sciences Prague; Centurion University of Technology &amp; Management; Deen Dayal Upadhyaya Gorakhpur University; Guru Jambheshwar University of Science &amp; Technology; Indian Council of Agricultural Research (ICAR); ICAR - Indian Institute of Sugarcane Research; Egyptian Knowledge Bank (EKB); Alexandria University; King Saud University; Egyptian Knowledge Bank (EKB); Alexandria University; University of Bisha; Slovak University of Agriculture Nitra</t>
  </si>
  <si>
    <t>Wani, SH (corresponding author), Sher Ekashmir Univ Agr Sci &amp; Technol Jammu, Mt Res Ctr Field Crops, Khudwani, India.;Skalicky, M (corresponding author), Czech Univ Life Sci Prague, Fac Agrobiol Food &amp; Natl Resources, Dept Bot &amp; Plant Physiol, Prague, Czech Republic.</t>
  </si>
  <si>
    <t>shabirhussainwani@gmail.com; skalicky@af.czu.cz</t>
  </si>
  <si>
    <t>Shiv, Aalok/AAT-1621-2021; Brestic, Marian/A-8263-2012; Wani, Shabir/B-4599-2014; GUPTA, KAPIL/L-9886-2019; Elansary, Hosam/E-3684-2019; Pandita, Deepu/MCX-8511-2025; Alaklabi, Abdullah/HJI-3921-2023; Skalicky, Milan/B-2449-2009; Razzaq, Ali/JUV-2734-2023; Samantara, Kajal/GPW-6423-2022</t>
  </si>
  <si>
    <t>Skalicky, Milan/0000-0002-4114-6909; Alaklabi, Abdullah/0009-0004-8800-3253; Goel, Sonia/0000-0002-6016-6534; Razzaq, Ali/0000-0002-9122-3714; Gupta, Kapil/0000-0001-8236-8164; Samantara, Kajal/0000-0002-1092-7614</t>
  </si>
  <si>
    <t>Ministry of Education, Youth, and Sports of the Czech Republic; EU [CZ.02.2.69/0.0/0.0/18_054/0014642]</t>
  </si>
  <si>
    <t>Ministry of Education, Youth, and Sports of the Czech Republic(Ministry of Education, Youth &amp; Sports - Czech Republic); EU(European Union (EU))</t>
  </si>
  <si>
    <t>This research was co-funded by the Ministry of Education, Youth, and Sports of the Czech Republic (Grant No. S grant of MSMT CR) and by the EU Project No. CZ.02.2.69/0.0/0.0/18_054/0014642.</t>
  </si>
  <si>
    <t>MAY 10</t>
  </si>
  <si>
    <t>10.3389/fpls.2022.817500</t>
  </si>
  <si>
    <t>http://dx.doi.org/10.3389/fpls.2022.817500</t>
  </si>
  <si>
    <t>1S9ZD</t>
  </si>
  <si>
    <t>WOS:000804399300001</t>
  </si>
  <si>
    <t>Kour, J; Kohli, SK; Khanna, K; Bakshi, P; Sharma, P; Singh, AD; Ibrahim, M; Devi, K; Sharma, N; Ohri, P; Skalicky, M; Brestic, M; Bhardwaj, R; Landi, M; Sharma, A</t>
  </si>
  <si>
    <t>Kour, Jaspreet; Kohli, Sukhmeen Kaur; Khanna, Kanika; Bakshi, Palak; Sharma, Pooja; Singh, Arun Dev; Ibrahim, Mohd; Devi, Kamini; Sharma, Neerja; Ohri, Puja; Skalicky, Milan; Brestic, Marian; Bhardwaj, Renu; Landi, Marco; Sharma, Anket</t>
  </si>
  <si>
    <t>Brassinosteroid Signaling, Crosstalk and, Physiological Functions in Plants Under Heavy Metal Stress</t>
  </si>
  <si>
    <t>BR biosynthetic pathway; BR signaling; transcription; heavy metal; stress; hormone crosstalk</t>
  </si>
  <si>
    <t>INDUCED OXIDATIVE STRESS; ANTIOXIDANT SYSTEM; GENE-EXPRESSION; PHOTOSYNTHETIC ATTRIBUTES; TYROSINE PHOSPHORYLATION; ARABIDOPSIS-THALIANA; POSITIVE REGULATOR; RECEPTOR KINASES; HIGH-TEMPERATURE; CELL ELONGATION</t>
  </si>
  <si>
    <t>Brassinosteroids (BRs) are group of plant steroidal hormones that modulate developmental processes and also have pivotal role in stress management. Biosynthesis of BRs takes place through established early C-6 and late C-6 oxidation pathways and the C-22 hydroxylation pathway triggered by activation of the DWF4 gene that acts on multiple intermediates. BRs are recognized at the cell surface by the receptor kinases, BRI1 and BAK1, which relay signals to the nucleus through a phosphorylation cascade involving phosphorylation of BSU1 protein and proteasomal degradation of BIN2 proteins. Inactivation of BIN2 allows BES1/BZR1 to enter the nucleus and regulate the expression of target genes. In the whole cascade of signal recognition, transduction and regulation of target genes, BRs crosstalk with other phytohormones that play significant roles. In the current era, plants are continuously exposed to abiotic stresses and heavy metal stress is one of the major stresses. The present study reveals the mechanism of these events from biosynthesis, transport and crosstalk through receptor kinases and transcriptional networks under heavy metal stress.</t>
  </si>
  <si>
    <t>[Kour, Jaspreet; Kohli, Sukhmeen Kaur; Khanna, Kanika; Bakshi, Palak; Sharma, Pooja; Singh, Arun Dev; Ibrahim, Mohd; Devi, Kamini; Sharma, Neerja; Bhardwaj, Renu] Guru Nanak Dev Univ, Dept Bot &amp; Environm Sci, Amritsar, Punjab, India; [Ohri, Puja] Guru Nanak Dev Univ, Dept Zool, Amritsar, Punjab, India; [Skalicky, Milan; Brestic, Marian] Czech Univ Life Sci Prague, Dept Bot &amp; Plant Physiol, Prague, Czech Republic; [Brestic, Marian] Slovak Univ Agr, Dept Plant Physiol, Nitra, Slovakia; [Landi, Marco] Univ Pisa, Dept Agr Food &amp; Environm, Pisa, Italy; [Sharma, Anket] Zhejiang A&amp;F Univ, State Key Lab Subtrop Silviculture, Hangzhou, Peoples R China</t>
  </si>
  <si>
    <t>Guru Nanak Dev University; Guru Nanak Dev University; Czech University of Life Sciences Prague; Slovak University of Agriculture Nitra; University of Pisa; Zhejiang A&amp;F University</t>
  </si>
  <si>
    <t>Bhardwaj, R (corresponding author), Guru Nanak Dev Univ, Dept Bot &amp; Environm Sci, Amritsar, Punjab, India.;Landi, M (corresponding author), Univ Pisa, Dept Agr Food &amp; Environm, Pisa, Italy.;Sharma, A (corresponding author), Zhejiang A&amp;F Univ, State Key Lab Subtrop Silviculture, Hangzhou, Peoples R China.</t>
  </si>
  <si>
    <t>renubhardwaj82@gmail.com; marco.landi@unipi.it; anketsharma@gmail.com</t>
  </si>
  <si>
    <t>Khanna, Kanika/AAH-5098-2020; Kohli, Sukhmeen/LKJ-8025-2024; LANDI, MARCO/KFQ-4112-2024; Bhardwaj, Renu/AAA-6359-2020; Sharma, Anket/L-4200-2018; Bakshi, Palak/AAC-8108-2020; Brestic, Marian/A-8263-2012; Ibrahim, Mohamed Farag Mohamed/AAV-8189-2020; Skalicky, Milan/B-2449-2009</t>
  </si>
  <si>
    <t>Brestic, Marian/0000-0003-3470-6100; Bhardwaj, Renu/0000-0001-7523-5654; Kour, Jaspreet/0000-0002-7101-3031; Dev Singh, Arun/0009-0001-9168-764X; DEVI, KAMINI/0000-0002-5637-3565; Ibrahim, Mohamed Farag Mohamed/0000-0003-1601-5082; Skalicky, Milan/0000-0002-4114-6909</t>
  </si>
  <si>
    <t>MAR 24</t>
  </si>
  <si>
    <t>10.3389/fpls.2021.608061</t>
  </si>
  <si>
    <t>http://dx.doi.org/10.3389/fpls.2021.608061</t>
  </si>
  <si>
    <t>RJ0QC</t>
  </si>
  <si>
    <t>WOS:000637307100001</t>
  </si>
  <si>
    <t>Gray, A; Noureddine, A; Arab, A; Ballis, A; Brusbardis, V; Douglas, AB; Cadahía, L; Charrière, JD; Chlebo, R; Coffey, MF; Cornelissen, B; da Costa, CA; Danneels, E; Danihlík, J; Dobrescu, C; Evans, G; Fedoriak, M; Forsythe, I; Gregorc, A; Arakelyan, II; Johannesen, J; Kauko, L; Kristiansen, P; Martikkala, M; Martín-Hernández, R; Mazur, E; Medina-Flores, CA; Mutinelli, F; Omar, EM; Patalano, S; Raudmets, A; San Martin, G; Soroker, V; Stahlmann-Brown, P; Stevanovic, J; Uzunov, A; Vejsnaes, F; Williams, A; Brodschneider, R</t>
  </si>
  <si>
    <t>Gray, Alison; Noureddine, Adjlane; Arab, Alireza; Ballis, Alexis; Brusbardis, Valters; Douglas, Adrian Bugeja; Cadahia, Luis; Charriere, Jean-Daniel; Chlebo, Robert; Coffey, Mary F.; Cornelissen, Bram; da Costa, Cristina Amaro; Danneels, Ellen; Danihlik, Jiri; Dobrescu, Constantin; Evans, Garth; Fedoriak, Mariia; Forsythe, Ivan; Gregorc, Ales; Arakelyan, Iliyana Ilieva; Johannesen, Jes; Kauko, Lassi; Kristiansen, Preben; Martikkala, Maritta; Martin-Hernandez, Raquel; Mazur, Ewa; Medina-Flores, Carlos Aurelio; Mutinelli, Franco; Omar, Eslam M.; Patalano, Solenn; Raudmets, Aivar; San Martin, Gilles; Soroker, Victoria; Stahlmann-Brown, Philip; Stevanovic, Jevrosima; Uzunov, Aleksandar; Vejsnaes, Flemming; Williams, Anthony; Brodschneider, Robert</t>
  </si>
  <si>
    <t>Honey bee colony loss rates in 37 countries using the COLOSS survey for winter 2019-2020: the combined effects of operation size, migration and queen replacement</t>
  </si>
  <si>
    <t>JOURNAL OF APICULTURAL RESEARCH</t>
  </si>
  <si>
    <t>Apis mellifera; mortality; risk factors; monitoring surveys; citizen science</t>
  </si>
  <si>
    <t>This article presents managed honey bee colony loss rates over winter 2019/20 resulting from using the standardised COLOSS questionnaire in 37 countries. Six countries were from outside Europe, including, for the first time in this series of articles, New Zealand. The 30,491 beekeepers outside New Zealand reported 4.5% of colonies with unsolvable queen problems, 11.1% of colonies dead after winter and 2.6% lost through natural disaster. This gave an overall colony winter loss rate of 18.1%, higher than in the previous year. The winter loss rates varied greatly between countries, from 7.4% to 36.5%. 3216 beekeepers from New Zealand managing 297,345 colonies reported 10.5% losses for their 2019 winter (six months earlier than for other, Northern Hemisphere, countries). We modelled the risk of loss as a dead/empty colony or from unresolvable queen problems, for all countries except New Zealand. Overall, larger beekeeping operations with more than 50 colonies experienced significantly lower losses (p &lt; 0.001). Migration was also highly significant (p &lt; 0.001), with lower loss rates for operations migrating their colonies in the previous season. A higher proportion of new queens reduced the risk of colony winter loss (p &lt; 0.001), suggesting that more queen replacement is better. All three factors, operation size, migration and proportion of young queens, were also included in a multivariable main effects quasi-binomial GLM and all three remained highly significant (p &lt; 0.001). Detailed results for each country and overall are given in a table, and a map shows relative risks of winter loss at the regional level.</t>
  </si>
  <si>
    <t>[Gray, Alison] Univ Strathclyde, Dept Math &amp; Stat, Glasgow, Lanark, Scotland; [Noureddine, Adjlane] Univ Boumerdes, Dept Agron, Boumerdes, Algeria; [Arab, Alireza] Univ Tehran, Dept Anim Sci, Karaj, Iran; [Ballis, Alexis] Assoc Dev Apiculture Grand Est ADA Grand Est, Strasbourg, France; [Brusbardis, Valters] Univ Malta, Latvia Rural Sci &amp; Food Syst, Latvian Beekeepers Assoc, Msida, Malta; [Douglas, Adrian Bugeja] Univ Malta, Rural Sci &amp; Food Syst, Msida, Malta; [Cadahia, Luis] Norwegian Beekeepers Assoc, Klofta, Norway; [Charriere, Jean-Daniel] Agroscope, Swiss Bee Res Ctr, Bern, Switzerland; [Chlebo, Robert] Slovak Univ Agr, Dept Small Anim Sci, Nitra, Slovakia; [Coffey, Mary F.] Dept Agr Food &amp; Marine, Plant Sci, Celbridge, Ireland; [Cornelissen, Bram] Wageningen Univ &amp; Res, Wageningen Plant Res, Wageningen, Netherlands; [da Costa, Cristina Amaro] Politech Inst Viseu, Agr Sch, Viseu, Portugal; [Danneels, Ellen] Univ Ghent, Honeybee Valley, Ghent, Belgium; [Danihlik, Jiri] Palackjr Univ Olomouc, Dept Biochem, Olomouc, Czech Republic; [Dobrescu, Constantin] ROMAPIS, Bucharest, Romania; [Evans, Garth] Welsh Beekeepers Assoc, Northop, Ireland; [Fedoriak, Mariia] Yuriy Fedkovych Chernivtsi Natl Univ, Dept Ecol &amp; Biomonitoring, Chernovtsy, Ukraine; [Forsythe, Ivan] Agrifood &amp; Biosci Inst, Belfast, Antrim, North Ireland; [Gregorc, Ales] Univ Maribor, Fac Agr &amp; Life Sci, Hoce, Slovenia; [Arakelyan, Iliyana Ilieva] Univ Plovdiv Paisii Hilendarski, Dept Dev Biol, Plovdiv, Bulgaria; [Johannesen, Jes] DLR Fachzentrum Bienen &amp; Lmkerei, Mayen, Germany; [Kauko, Lassi] Finnish Beekeepers Assoc, Koylio, Finland; [Kristiansen, Preben] Apinord AB, Tjaellmo, Sweden; [Martikkala, Maritta] Finnish Beekeepers Assoc, Helsinki, Finland; [Martin-Hernandez, Raquel] Ctr Invest Apicola &amp; Agroambiental Marchamalo IRI, Marchamalo, Spain; [Mazur, Ewa] Warsaw Univ Life Sci, Inst Vet Med, Lab Bee Dis, Warsaw, Poland; [Medina-Flores, Carlos Aurelio] Autonomous Univ Zacatecas, Fac Vet Med &amp; Zootech, Zacatecas, Zacatecas, Mexico; [Mutinelli, Franco] NRL Honey Bee Hlth, Ist Zooprofilatt Sperimentale Venezie, Padua, Italy; [Omar, Eslam M.] Assiut Univ, Fac Agr, Plant Protect, Assiut, Egypt; [Patalano, Solenn] BSRC Alexander Fleming, Inst Basic Biomed Res IFBR, Vari, Greece; [Raudmets, Aivar] Estonian Beekeepers Assoc, Tallinn, Estonia; [San Martin, Gilles] Walloon Agr Res Ctr CRA, Gembloux, Belgium; [Soroker, Victoria] Agr Res Org, Entomol Chem &amp; Nematol, Volcani Ctr, Rishon Leziyyon, Israel; [Stahlmann-Brown, Philip] Manaaki Whenau Landcare Res, Wellington, New Zealand; [Stevanovic, Jevrosima] Univ Belgrade, Fac Vet Med, Dept Biol, Belgrade, Serbia; [Uzunov, Aleksandar] Ss Cyril &amp; Methodius Univ, Fac Agr Sci &amp; Food, Skopje, North Macedonia; [Vejsnaes, Flemming] Danish Beekeepers Assoc, Saro, Denmark; [Williams, Anthony] De Montfort Univ, Sch Comp Sci &amp; Informat, Leicester, Leics, England; [Brodschneider, Robert] Karl Franzens Univ Graz, Inst Biol, Graz, Austria</t>
  </si>
  <si>
    <t>University of Strathclyde; Universite de M'hammed Bougara Boumerdes; University of Tehran; University of Malta; University of Malta; Swiss Federal Research Station Agroscope; Slovak University of Agriculture Nitra; Wageningen University &amp; Research; Ghent University; Ministry of Education &amp; Science of Ukraine; Yuri Fedkovych Chernivtsi National University; Agri-Food &amp; Biosciences Institute; University of Maribor; Plovdiv University; Warsaw University of Life Sciences; Universidad Autonoma de Zacatecas; IZS delle Venezie; Egyptian Knowledge Bank (EKB); Assiut University; Alexander Fleming Biomedical Sciences Research Center; VOLCANI INSTITUTE OF AGRICULTURAL RESEARCH; University of Belgrade; Saints Cyril &amp; Methodius University of Skopje; De Montfort University; University of Graz</t>
  </si>
  <si>
    <t>Brodschneider, R (corresponding author), Karl Franzens Univ Graz, Inst Biol, Graz, Austria.</t>
  </si>
  <si>
    <t>Robert.Brodschneider@uni-graz.at</t>
  </si>
  <si>
    <t>Chlebo, Robert/AAR-5754-2021; Fedoriak, Mariia/D-5830-2016; Patalano, Solenn/ABG-4932-2021; DANIHLÍK, Jiří/HSF-6348-2023; Gregorc, Aleš/AAH-2476-2019; San Martin, Gilles/B-7827-2015; Stevanovic, Jevrosima/AAA-8089-2020; Cadahía, Luis/HMD-2415-2023; MUTINELLI, FRANCO/K-7525-2018; Mazur, Ewa/HHN-0003-2022; Arab, Alireza/S-8492-2017; Gray, Alison/L-1063-2017; Costa, Cristina Amaro da/E-6879-2015; Noureddine, Adjlane/G-9661-2013; Martin Hernandez, Raquel/J-7507-2013</t>
  </si>
  <si>
    <t>San Martin, Gilles/0000-0002-0434-9416; Arab, Alireza/0000-0003-0267-8504; Cadahia Lorenzo, Luis/0000-0003-4047-5409; Gray, Alison/0000-0002-6273-0637; Uzunov, Aleksandar/0000-0003-1240-868X; Danihlik, Jiri/0000-0002-6936-1766; Patalano, Solenn/0000-0002-1880-7692; Mazur, Ewa/0000-0002-3606-6082; Chlebo, Robert/0000-0001-8715-0578; Costa, Cristina Amaro da/0000-0001-8625-2206; Noureddine, Adjlane/0000-0002-0369-2968; Charriere, Jean-Daniel/0000-0003-3732-4917; Stevanovic, Jevrosima/0000-0003-0906-5911; Martin Hernandez, Raquel/0000-0002-1730-9368</t>
  </si>
  <si>
    <t>Ricola Foundation -Nature and Culture; Vetopharma; Dutch Ministry of Agriculture, Nature and Food Quality [BO-43-011.03-005]; MPNTR-RS [III46002]; Slovenian Research Program [P1-0164]; Danish Beekeepers Association [101295/2]; University of Graz</t>
  </si>
  <si>
    <t>Ricola Foundation -Nature and Culture; Vetopharma; Dutch Ministry of Agriculture, Nature and Food Quality; MPNTR-RS; Slovenian Research Program(Slovenian Research Agency - Slovenia); Danish Beekeepers Association; University of Graz</t>
  </si>
  <si>
    <t>The colony loss monitoring group which carried out this study is a core project of the COLOSS research association (prevention of honey bee colony losses), which supports regular workshops facilitating research discussions and collaboration between group members. COLOSS is supported by the Ricola Foundation -Nature and Culture and Vetopharma. The authors thank very much all the beekeepers who gave their time to complete the COLOSS questionnaire providing the data for this work, and the additional colleagues, COLOSS members and beekeeping associations who contributed to survey organisation, data collection and/or data processing. The authors are also grateful to various national funding sources for support of some of the monitoring surveys, including the Dutch Ministry of Agriculture, Nature and Food Quality (BO-43-011.03-005); in the Republic of Serbia, MPNTR-RS, through Grant No. III46002; in Slovakia the project Sustainable smart farming systems taking into account the future challenges 313011W112; the Slovenian Research Program P1-0164; the Danish Beekeepers Association for their funding and support of the international LimeSurvey platform used by many participating countries; and Zukunft Biene 2 (grant number 101295/2) in Austria. In Macedonia, the technical support was provided by the MacBee association (www.macbee.mk) and its member Miroljub Golubovski. The authors acknowledge the financial support by the University of Graz for open access.</t>
  </si>
  <si>
    <t>TAYLOR &amp; FRANCIS LTD</t>
  </si>
  <si>
    <t>ABINGDON</t>
  </si>
  <si>
    <t>2-4 PARK SQUARE, MILTON PARK, ABINGDON OR14 4RN, OXON, ENGLAND</t>
  </si>
  <si>
    <t>0021-8839</t>
  </si>
  <si>
    <t>2078-6913</t>
  </si>
  <si>
    <t>J APICULT RES</t>
  </si>
  <si>
    <t>J. Apic. Res.</t>
  </si>
  <si>
    <t>MAR 15</t>
  </si>
  <si>
    <t>10.1080/00218839.2022.2113329</t>
  </si>
  <si>
    <t>http://dx.doi.org/10.1080/00218839.2022.2113329</t>
  </si>
  <si>
    <t>AUG 2022</t>
  </si>
  <si>
    <t>Entomology</t>
  </si>
  <si>
    <t>9K8DM</t>
  </si>
  <si>
    <t>Green Published, Green Accepted</t>
  </si>
  <si>
    <t>WOS:000850662800001</t>
  </si>
  <si>
    <t>Gray, A; Adjlane, N; Arab, A; Ballis, A; Brusbardis, V; Charrière, JD; Chlebo, R; Coffey, MF; Cornelissen, B; da Costa, CA; Dahle, B; Danihlík, J; Drazic, MM; Evans, G; Fedoriak, M; Forsythe, I; Gajda, A; de Graaf, DC; Gregorc, A; Ilieva, I; Johannesen, J; Kauko, L; Kristiansen, P; Martikkala, M; Martín-Hernandez, R; Medina-Flores, CA; Mutinelli, F; Patalano, S; Raudmets, A; Martin, GS; Soroker, V; Stevanovic, J; Uzunov, A; Vejsnaes, F; Williams, A; Zammit-Mangion, M; Brodschneider, R</t>
  </si>
  <si>
    <t>Gray, Alison; Adjlane, Noureddine; Arab, Alireza; Ballis, Alexis; Brusbardis, Valters; Charriere, Jean-Daniel; Chlebo, Robert; Coffey, Mary F.; Cornelissen, Bram; Amaro da Costa, Cristina; Dahle, Bjorn; Danihlik, Jiri; Drazic, Marica Maja; Evans, Garth; Fedoriak, Mariia; Forsythe, Ivan; Gajda, Anna; de Graaf, Dirk C.; Gregorc, Ales; Ilieva, Iliyana; Johannesen, Jes; Kauko, Lassi; Kristiansen, Preben; Martikkala, Maritta; Martin-Hernandez, Raquel; Medina-Flores, Carlos Aurelio; Mutinelli, Franco; Patalano, Solenn; Raudmets, Aivar; Martin, Gilles San; Soroker, Victoria; Stevanovic, Jevrosima; Uzunov, Aleksandar; Vejsnaes, Flemming; Williams, Anthony; Zammit-Mangion, Marion; Brodschneider, Robert</t>
  </si>
  <si>
    <t>Honey bee colony winter loss rates for 35 countries participating in the COLOSS survey for winter 2018-2019, and the effects of a new queen on the risk of colony winter loss</t>
  </si>
  <si>
    <t>Apis mellifera; mortality; colony winter losses; queens; queen replacement; monitoring surveys; beekeeping; citizen science</t>
  </si>
  <si>
    <t>This article presents managed honey bee colony loss rates over winter 2018/19 resulting from using the standardised COLOSS questionnaire in 35 countries (31 in Europe). In total, 28,629 beekeepers supplying valid loss data wintered 738,233 colonies, and reported 29,912 (4.1%, 95% confidence interval (CI) 4.0-4.1%) colonies with unsolvable queen problems, 79,146 (10.7%, 95% CI 10.5-10.9%) dead colonies after winter and 13,895 colonies (1.9%, 95% CI 1.8-2.0%) lost through natural disaster. This gave an overall colony winter loss rate of 16.7% (95% CI 16.4-16.9%), varying greatly between countries, from 5.8% to 32.0%. We modelled the risk of loss as a dead/empty colony or from unresolvable queen problems, and found that, overall, larger beekeeping operations with more than 150 colonies experienced significantly lower losses (p &lt; 0.001), consistent with earlier studies. Additionally, beekeepers included in this survey who did not migrate their colonies at least once in 2018 had significantly lower losses than those migrating (p &lt; 0.001). The percentage of new queens from 2018 in wintered colonies was also examined as a potential risk factor. The percentage of colonies going into winter with a new queen was estimated as 55.0% over all countries. Higher percentages of young queens corresponded to lower overall losses (excluding losses from natural disaster), but also lower losses from unresolvable queen problems, and lower losses from winter mortality (p &lt; 0.001). Detailed results for each country and overall are given in a table, and a map shows relative risks of winter loss at regional level.</t>
  </si>
  <si>
    <t>[Gray, Alison] Univ Strathclyde, Dept Math &amp; Stat, Glasgow, Lanark, Scotland; [Adjlane, Noureddine] Univ Mhamed Bougara, Dept Agron, Boumerde, Algeria; [Arab, Alireza] Univ Tehran, Dept Anim Sci, Karaj, Iran; [Ballis, Alexis] Chambre Agr Alsace, Strasbourg, France; [Brusbardis, Valters] Latvian Beekeepers Assoc, Jelgava, Latvia; [Charriere, Jean-Daniel] Swiss Bee Res Ctr, Agroscope, Bern, Switzerland; [Chlebo, Robert] Slovak Univ Agr, Dept Anim Sci, Nitra, Slovakia; [Coffey, Mary F.] Univ Limerick, Dept Biol Sci, Limerick, Ireland; [Cornelissen, Bram] Wageningen Univ Res, Wageningen Plant Res, Wageningen, Netherlands; [Amaro da Costa, Cristina] Politechn Inst Viseu, Agr Sch, Viseu, Portugal; [Dahle, Bjorn] Norwegian Beekeepers Assoc, Klofta, Norway; [Danihlik, Jiri] Palack Univ Olomouc, Dept Biochem, Olomouc, Czech Republic; [Drazic, Marica Maja] Minist Agr, Zagreb, Croatia; [Evans, Garth] Welsh Beekeepers Assoc, Northop, England; [Fedoriak, Mariia] Yuriy Fedkovych Chernivtsi Natl Univ, Dept Ecol &amp; Biomonitoring, Chernovtsy, Ukraine; [Forsythe, Ivan] Agri Food &amp; Biosci Inst, Belfast, Antrim, North Ireland; [Gajda, Anna] Inst Vet Med, Dept Pathol &amp; Vet Diagnost, Warsaw, Poland; [de Graaf, Dirk C.] Univ Life Sci, Warsaw, Poland; [Gregorc, Ales] Univ Ghent, Honeybee Valley, Ghent, Belgium; [Ilieva, Iliyana] Univ Maribor, Fac Agr &amp; Life Sci, Maribor, Slovenia; [Johannesen, Jes] Plovdiv Univ Paisii Hilendarski, Dept Dev Biol, Plovdiv, Bulgaria; [Kauko, Lassi] DLR Fachzentrum Bienen &amp; Imkerei, Mayen, Germany; [Kristiansen, Preben] Finnish Beekeepers Assoc, Koylio, Finland; [Martikkala, Maritta] Swedish Board Agr, Joenkoeping, Sweden; [Martin-Hernandez, Raquel] Finnish Beekeepers Assoc, Kangasala, Finland; [Medina-Flores, Carlos Aurelio] Ctr Invest Apicola &amp; Agroambiental Marcha, Joenkoeping, Spain; [Mutinelli, Franco] Finnish Beekeepers Assoc, Kangasala, Finland; [Patalano, Solenn] Univ Zacatecas, Fac Vet Med &amp; Anim Sci, Zacatecas, Zacatecas, Mexico; [Raudmets, Aivar] Ist Zooprofilatt Sperimentale Venezie, NRL Honey Bee Hlth, Legnaro, Italy; [Martin, Gilles San] Inst Basic Biomed Sci IBBS, BSRC Alexander Fleming, Vari, Greece; [Soroker, Victoria] Estonian Beekeepers Assoc, Tallinn, Estonia; [Stevanovic, Jevrosima] Walloon Agr Res Ctr CRA W, Gembloux, Belgium; [Uzunov, Aleksandar] Agr Res Org, Volcani Ctr, Rishon Leziyyon, Israel; [Vejsnaes, Flemming] Univ Belgrade, Dept Biol, Fac Vet Med, Belgrade, Serbia; [Williams, Anthony] Ss Cyril &amp; Methodius Univ, Fac Agr Sci &amp; Food, Skopje, North Macedonia; [Williams, Anthony] Danish Beekeepers Assoc, Soro, Denmark; [Zammit-Mangion, Marion] De Montfort Univ, Sch Comp Sci &amp; Informat, Leicester, Leics, England; [Brodschneider, Robert] Univ Malta, Dept Physiol &amp; Biochem, Msida, Malta; [Brodschneider, Robert] Graz Univ, Inst Biol, Graz, Austria</t>
  </si>
  <si>
    <t>University of Strathclyde; Universite de M'hammed Bougara Boumerdes; University of Tehran; Swiss Federal Research Station Agroscope; Slovak University of Agriculture Nitra; University of Limerick; Wageningen University &amp; Research; Ministry of Education &amp; Science of Ukraine; Yuri Fedkovych Chernivtsi National University; Agri-Food &amp; Biosciences Institute; Warsaw University of Life Sciences; Ghent University; University of Maribor; Plovdiv University; Universidad Autonoma de Zacatecas; IZS delle Venezie; Alexander Fleming Biomedical Sciences Research Center; VOLCANI INSTITUTE OF AGRICULTURAL RESEARCH; University of Belgrade; Saints Cyril &amp; Methodius University of Skopje; De Montfort University; University of Malta; University of Graz</t>
  </si>
  <si>
    <t>Brodschneider, R (corresponding author), Graz Univ, Inst Biol, Graz, Austria.</t>
  </si>
  <si>
    <t>Patalano, Solenn/ABG-4932-2021; de Graaf, Dirk/HGD-4017-2022; MUTINELLI, FRANCO/K-7525-2018; San Martin, Gilles/B-7827-2015; DANIHLÍK, Jiří/HSF-6348-2023; Gajda, Anna/AAB-8107-2022; Stevanovic, Jevrosima/AAA-8089-2020; Chlebo, Robert/AAR-5754-2021; Fedoriak, Mariia/D-5830-2016; Gregorc, Aleš/AAH-2476-2019; Drazic, Marica/ABG-5811-2020; Noureddine, Adjlane/G-9661-2013; Arab, Alireza/S-8492-2017; Costa, Cristina Amaro da/E-6879-2015; Martin Hernandez, Raquel/J-7507-2013; Gray, Alison/L-1063-2017</t>
  </si>
  <si>
    <t>Drazic, Marica/0000-0002-7817-0419; Uzunov, Aleksandar/0000-0003-1240-868X; de Graaf, Dirk/0000-0001-8817-0781; Cornelissen, Bram/0000-0001-6610-0811; Chlebo, Robert/0000-0001-8715-0578; Noureddine, Adjlane/0000-0002-0369-2968; Arab, Alireza/0000-0003-0267-8504; Charriere, Jean-Daniel/0000-0003-3732-4917; Costa, Cristina Amaro da/0000-0001-8625-2206; Stevanovic, Jevrosima/0000-0003-0906-5911; Martin Hernandez, Raquel/0000-0002-1730-9368; Medina Flores, Carlos Aurelio/0000-0002-9330-565X; Gajda, Anna/0000-0003-3900-7368; San Martin, Gilles/0000-0002-0434-9416; Patalano, Solenn/0000-0002-1880-7692; Dahle, Bjorn/0000-0002-5131-2405; Gray, Alison/0000-0002-6273-0637</t>
  </si>
  <si>
    <t>Ricola Foundation - Nature and Culture; Veto-pharma; Republic of Serbia, MPNTR-RS [III46002]; Slovenian Research Program [P1-0164]; Zukunft Biene 2 in Austria [101295/2]; University of Graz</t>
  </si>
  <si>
    <t>Ricola Foundation - Nature and Culture; Veto-pharma; Republic of Serbia, MPNTR-RS; Slovenian Research Program(Slovenian Research Agency - Slovenia); Zukunft Biene 2 in Austria; University of Graz</t>
  </si>
  <si>
    <t>The colony loss monitoring group which carried out this study is a core project of the COLOSS research association (prevention of honey bee colony losses), which supports regular workshops facilitating research discussions and collaboration between group members. COLOSS is supported by the Ricola Foundation - Nature and Culture and Veto-pharma. The authors thank very much all the beekeepers who gave their time to complete the COLOSS questionnaire providing the data for this work, and the additional COLOSS members who contributed to survey organisation, data collection and/or data processing. The authors are also grateful to various national funding sources for their support of some of the monitoring surveys, including, in the Republic of Serbia, MPNTR-RS, through Grant No. III46002, Slovenian Research Program P1-0164, and Zukunft Biene 2 (grant number 101295/2) in Austria. In Macedonia, the technical support was provided by the MacBee association (www.macbee.mk) and its member Miroljub Golubovski. The authors acknowledge the financial support by the University of Graz for open access.</t>
  </si>
  <si>
    <t>OCT 19</t>
  </si>
  <si>
    <t>10.1080/00218839.2020.1797272</t>
  </si>
  <si>
    <t>http://dx.doi.org/10.1080/00218839.2020.1797272</t>
  </si>
  <si>
    <t>AUG 2020</t>
  </si>
  <si>
    <t>NO0EE</t>
  </si>
  <si>
    <t>hybrid, Green Published, Green Accepted</t>
  </si>
  <si>
    <t>WOS:000557958800001</t>
  </si>
  <si>
    <t>Sharma, A; Sidhu, GPS; Araniti, F; Bali, AS; Shahzad, B; Tripathi, DK; Brestic, M; Skalicky, M; Landi, M</t>
  </si>
  <si>
    <t>Sharma, Anket; Sidhu, Gagan Preet Singh; Araniti, Fabrizio; Bali, Aditi Shreeya; Shahzad, Babar; Tripathi, Durgesh Kumar; Brestic, Marian; Skalicky, Milan; Landi, Marco</t>
  </si>
  <si>
    <t>The Role of Salicylic Acid in Plants Exposed to Heavy Metals</t>
  </si>
  <si>
    <t>MOLECULES</t>
  </si>
  <si>
    <t>metal toxicity; ortho-hydroxybenzoic acid; plant hormone; metal pollution; polyphenols; signaling compound</t>
  </si>
  <si>
    <t>REGULATING ANTIOXIDANT DEFENSE; PHENYLALANINE AMMONIA-LYASE; CADMIUM-INDUCED INHIBITION; GROWTH-PROMOTING BACTERIA; ABIOTIC STRESS TOLERANCE; BRASSICA-JUNCEA L.; OXIDATIVE STRESS; SIGNALING MOLECULES; PHOTOSYNTHETIC ACTIVITY; EXOGENOUS APPLICATION</t>
  </si>
  <si>
    <t>Salicylic acid (SA) is a very simple phenolic compound (a C7H6O3 compound composed of an aromatic ring, one carboxylic and a hydroxyl group) and this simplicity contrasts with its high versatility and the involvement of SA in several plant processes either in optimal conditions or in plants facing environmental cues, including heavy metal (HM) stress. Nowadays, a huge body of evidence has unveiled that SA plays a pivotal role as plant growth regulator and influences intra- and inter-plant communication attributable to its methyl ester form, methyl salicylate, which is highly volatile. Under stress, including HM stress, SA interacts with other plant hormones (e.g., auxins, abscisic acid, gibberellin) and promotes the stimulation of antioxidant compounds and enzymes thereby alerting HM-treated plants and helping in counteracting HM stress. The present literature survey reviews recent literature concerning the roles of SA in plants suffering from HM stress with the aim of providing a comprehensive picture about SA and HM, in order to orientate the direction of future research on this topic.</t>
  </si>
  <si>
    <t>[Sharma, Anket] Zhejiang A&amp;F Univ, State Key Lab Subtrop Silviculture, Hangzhou 311300, Peoples R China; [Sidhu, Gagan Preet Singh] Govt Coll Commerce &amp; Business Adm, Dept Environm Educ, Chandigarh 160047, India; [Araniti, Fabrizio] Univ Mediterranea Reggio Calabria, Local Feo Vito, Dipartimento AGR, I-89124 Reggio Di Calabria, RC, Italy; [Bali, Aditi Shreeya] Mehr Chand Mahajan DAV Coll Women, Chandigarh 160036, India; [Shahzad, Babar] Univ Tasmania, Sch Land &amp; Food, Hobart, Tas 7005, Australia; [Tripathi, Durgesh Kumar] Amity Univ Uttar Pradesh, Amity Inst Organ Agr, Noida 201313, India; [Brestic, Marian] Slovak Univ Agr, Fac Agrobiol &amp; Food Resources, Dept Plant Physiol, Nitra 94976, Slovakia; [Brestic, Marian; Skalicky, Milan] Czech Univ Life Sci, Fac Agrobiol Food &amp; Nat Resources, Dept Bot &amp; Plant Physiol, Prague 16500, Czech Republic; [Landi, Marco] Univ Pisa, Dept Agr Food &amp; Environm, I-56124 Pisa, Italy; [Landi, Marco] Univ Pisa, Ctr Climat Change Impact, CIRSEC, Via Borghetto 80, I-56124 Pisa, Italy; [Landi, Marco] Univ Pisa, Interdept Res Ctr Nutrafood Nutraceut &amp; Food Hlth, I-56124 Pisa, Italy</t>
  </si>
  <si>
    <t>Zhejiang A&amp;F University; Universita Mediterranea di Reggio Calabria; University of Tasmania; Amity University Noida; Slovak University of Agriculture Nitra; Czech University of Life Sciences Prague; University of Pisa; University of Pisa; University of Pisa</t>
  </si>
  <si>
    <t>Sharma, A (corresponding author), Zhejiang A&amp;F Univ, State Key Lab Subtrop Silviculture, Hangzhou 311300, Peoples R China.;Araniti, F (corresponding author), Univ Mediterranea Reggio Calabria, Local Feo Vito, Dipartimento AGR, I-89124 Reggio Di Calabria, RC, Italy.;Landi, M (corresponding author), Univ Pisa, Dept Agr Food &amp; Environm, I-56124 Pisa, Italy.;Landi, M (corresponding author), Univ Pisa, Ctr Climat Change Impact, CIRSEC, Via Borghetto 80, I-56124 Pisa, Italy.;Landi, M (corresponding author), Univ Pisa, Interdept Res Ctr Nutrafood Nutraceut &amp; Food Hlth, I-56124 Pisa, Italy.</t>
  </si>
  <si>
    <t>anketsharma@gmail.com; gagan1986sidhu@gmail.com; fabrizio.araniti@unirc.it; shreeyaaditi02@gmail.com; babar.shahzad@utas.edu.au; dktripathiau@gmail.com; marian.brestic@uniag.sk; skalicky@af.czu.cz; marco.landi@unipi.it</t>
  </si>
  <si>
    <t>Sidhu, Gagan/AAH-2832-2021; Araniti, Fabrizio/JEO-8206-2023; Tripathi, Durgesh/AAY-2816-2021; LANDI, MARCO/KFQ-4112-2024; Shahzad, Babar/J-3204-2019; SHARMA, ANKET/L-4200-2018; Brestic, Marian/A-8263-2012; Araniti, Fabrizio/F-9925-2016; Skalicky, Milan/B-2449-2009</t>
  </si>
  <si>
    <t>SHARMA, ANKET/0000-0002-5251-9045; Landi, Marco/0000-0003-0121-0715; Brestic, Marian/0000-0003-3470-6100; Araniti, Fabrizio/0000-0002-4983-4116; Tripathi, Durgesh Kumar/0000-0001-9044-3144; Shahzad, Babar/0000-0002-4358-3539; Skalicky, Milan/0000-0002-4114-6909</t>
  </si>
  <si>
    <t>1420-3049</t>
  </si>
  <si>
    <t>Molecules</t>
  </si>
  <si>
    <t>FEB 1</t>
  </si>
  <si>
    <t>10.3390/molecules25030540</t>
  </si>
  <si>
    <t>http://dx.doi.org/10.3390/molecules25030540</t>
  </si>
  <si>
    <t>Biochemistry &amp; Molecular Biology; Chemistry, Multidisciplinary</t>
  </si>
  <si>
    <t>Biochemistry &amp; Molecular Biology; Chemistry</t>
  </si>
  <si>
    <t>KO2MV</t>
  </si>
  <si>
    <t>WOS:000515384800110</t>
  </si>
  <si>
    <t>Hussain, S; Ulhassan, Z; Brestic, M; Zivcak, M; Zhou, WJ; Allakhverdiev, SI; Yang, XH; Safdar, ME; Yang, WY; Liu, WG</t>
  </si>
  <si>
    <t>Hussain, Sajad; Ulhassan, Zaid; Brestic, Marian; Zivcak, Marek; Zhou, Weijun; Allakhverdiev, Suleyman I.; Yang, Xinghong; Safdar, Muhammad Ehsan; Yang, Wenyu; Liu, Weiguo</t>
  </si>
  <si>
    <t>Photosynthesis research under climate change</t>
  </si>
  <si>
    <t>PHOTOSYNTHESIS RESEARCH</t>
  </si>
  <si>
    <t>Photosynthesis; Strategies; Rubisco; Photosystem; Assimilates</t>
  </si>
  <si>
    <t>WATER-USE EFFICIENCY; ATMOSPHERIC CARBON-DIOXIDE; ORYZA-SATIVA L.; RUBISCO ACTIVASE; ELEVATED CO2; TEMPERATURE-ACCLIMATION; C-4 PHOTOSYNTHESIS; GRAIN-YIELD; IMPROVING PHOTOSYNTHESIS; INCREASE PHOTOSYNTHESIS</t>
  </si>
  <si>
    <t>Increasing global population and climate change uncertainties have compelled increased photosynthetic efficiency and yields to ensure food security over the coming decades. Potentially, genetic manipulation and minimization of carbon or energy losses can be ideal to boost photosynthetic efficiency or crop productivity. Despite significant efforts, limited success has been achieved. There is a need for thorough improvement in key photosynthetic limiting factors, such as stomatal conductance, mesophyll conductance, biochemical capacity combined with Rubisco, the Calvin-Benson cycle, thylakoid membrane electron transport, nonphotochemical quenching, and carbon metabolism or fixation pathways. In addition, the mechanistic basis for the enhancement in photosynthetic adaptation to environmental variables such as light intensity, temperature and elevated CO2 requires further investigation. This review sheds light on strategies to improve plant photosynthesis by targeting these intrinsic photosynthetic limitations and external environmental factors.</t>
  </si>
  <si>
    <t>[Hussain, Sajad; Yang, Wenyu; Liu, Weiguo] Sichuan Agr Univ, Coll Agron, 211 Huimin Rd, Chengdu 611130, Peoples R China; [Hussain, Sajad; Yang, Wenyu; Liu, Weiguo] Sichuan Agr Univ, Sichuan Engn Res Ctr Crop Strip Intercropping Sys, Key Lab Crop Ecophysiol &amp; Farming Syst Southwest, Minist Agr, Chengdu, Peoples R China; [Ulhassan, Zaid; Zhou, Weijun] Zhejiang Univ, Inst Crop Sci, Minist Agr, Hangzhou 310058, Peoples R China; [Ulhassan, Zaid; Zhou, Weijun] Zhejiang Univ, Affairs Lab Spect Sensing, Hangzhou 310058, Peoples R China; [Brestic, Marian; Zivcak, Marek] Slovak Univ Agr, Dept Plant Physiol, Nitra 94976, Slovakia; [Allakhverdiev, Suleyman I.] Russian Acad Sci, KA Timiryazev Inst Plant Physiol, Botanicheskaya St 35, Moscow 127276, Russia; [Yang, Xinghong] Shandong Agr Univ, Coll Life Sci, Dept Plant Physiol, Daizong Rd 61, Tai An 271018, Shandong, Peoples R China; [Safdar, Muhammad Ehsan] Univ Sargodha, Coll Agr, Sargodha 40100, Punjab, Pakistan</t>
  </si>
  <si>
    <t>Sichuan Agricultural University; Sichuan Agricultural University; Ministry of Agriculture &amp; Rural Affairs; Ministry of Agriculture &amp; Rural Affairs; Zhejiang University; Zhejiang University; Slovak University of Agriculture Nitra; Timiryazev Institute of Plant Physiology; Russian Academy of Sciences; Shandong Agricultural University; University of Sargodha</t>
  </si>
  <si>
    <t>Yang, WY; Liu, WG (corresponding author), Sichuan Agr Univ, Coll Agron, 211 Huimin Rd, Chengdu 611130, Peoples R China.;Yang, WY; Liu, WG (corresponding author), Sichuan Agr Univ, Sichuan Engn Res Ctr Crop Strip Intercropping Sys, Key Lab Crop Ecophysiol &amp; Farming Syst Southwest, Minist Agr, Chengdu, Peoples R China.</t>
  </si>
  <si>
    <t>mssiyangwy@sicau.edu.cn; lwgsy@126.com</t>
  </si>
  <si>
    <t>Hussain, Sajad/S-4261-2019; ULHASSAN, ZAID/ABG-9474-2020; Safdar, Muhammad/AFO-2376-2022; yang, wenyu/N-5293-2018; Yang, Xinghong/AEQ-3111-2022; Zivcak, Marek/B-2946-2015; Allakhverdiev, Suleyman I./B-5826-2016; Brestic, Marian/A-8263-2012</t>
  </si>
  <si>
    <t>Zivcak, Marek/0000-0001-8165-3369; Allakhverdiev, Suleyman I./0000-0002-0452-232X; ULHASSAN, ZAID/0000-0003-2660-6492; Safdar, Muhammad Ehsan/0000-0002-1865-5182; Brestic, Marian/0000-0003-3470-6100</t>
  </si>
  <si>
    <t>National Natural Science Foundation of China [31871570]; Sichuan Innovation Team Project of National Modern Agricultural Industry Technology System [SCCXTD-2020-20, VEGA-1-0589-19, APVV-18-0465]; Ministry (CIC-MCP); Science and Technology Department of Zhejiang Province</t>
  </si>
  <si>
    <t>National Natural Science Foundation of China(National Natural Science Foundation of China (NSFC)); Sichuan Innovation Team Project of National Modern Agricultural Industry Technology System; Ministry (CIC-MCP); Science and Technology Department of Zhejiang Province</t>
  </si>
  <si>
    <t>The research was supported by the National Natural Science Foundation of China (31871570) and Sichuan Innovation Team Project of National Modern Agricultural Industry Technology System (SCCXTD-2020-20) and VEGA-1-0589-19 &amp; APVV-18-0465. And Collaborative Innovation Center for Modern Crop Production co-sponsored by Province and Ministry (CIC-MCP), the Science and Technology Department of Zhejiang Province (14th 5-year New Oil Crops Breeding).</t>
  </si>
  <si>
    <t>SPRINGER</t>
  </si>
  <si>
    <t>DORDRECHT</t>
  </si>
  <si>
    <t>VAN GODEWIJCKSTRAAT 30, 3311 GZ DORDRECHT, NETHERLANDS</t>
  </si>
  <si>
    <t>0166-8595</t>
  </si>
  <si>
    <t>1573-5079</t>
  </si>
  <si>
    <t>PHOTOSYNTH RES</t>
  </si>
  <si>
    <t>Photosynth. Res.</t>
  </si>
  <si>
    <t>1-3</t>
  </si>
  <si>
    <t>SI</t>
  </si>
  <si>
    <t>10.1007/s11120-021-00861-z</t>
  </si>
  <si>
    <t>http://dx.doi.org/10.1007/s11120-021-00861-z</t>
  </si>
  <si>
    <t>WP1CA</t>
  </si>
  <si>
    <t>WOS:000671714000001</t>
  </si>
  <si>
    <t>Faseela, P; Sinisha, AK; Brestic, M; Puthur, JT</t>
  </si>
  <si>
    <t>Faseela, P.; Sinisha, A. K.; Brestic, M.; Puthur, J. T.</t>
  </si>
  <si>
    <t>Chlorophyll a fluorescence parameters as indicators of a particular abiotic stress in rice</t>
  </si>
  <si>
    <t>PHOTOSYNTHETICA</t>
  </si>
  <si>
    <t>JIP-test; photosynthesis; plant efficiency analyzer</t>
  </si>
  <si>
    <t>SALT STRESS; PHOTOSYSTEM-II; CHLOROPLAST ULTRASTRUCTURE; DELAYED FLUORESCENCE; PERENNIAL RYEGRASS; TEMPERATURE STRESS; GAS-EXCHANGE; PROMPT; LEAVES; PERFORMANCE</t>
  </si>
  <si>
    <t>The aim of this study was to evaluate the validity of some chlorophyll (Chl) a fluorescence parameters as early indicators of a particular abiotic stress and also to characterize the effect of different abiotic stresses [high light, NaCl, polyethylene glycol (PEG)-induced osmotic stress, and heavy metals] on the electron transport chain of rice (Oryza sativa L.) seedlings. The results clearly revealed that Chl a fluorescence parameters differ between abiotic stress types and also allowed us to select some parameters which were specifically and intensively affected under different abiotic stresses. We observed that the performance index is a common sensitive parameter to evaluate the effect of above four different abiotic stresses in rice seedlings. Certain Chl a fluorescence parameters were significant for a specific stress. The ratio between the rate constants of photochemical and nonphotochemical deactivation of excited Chl molecules (F-V/F-0) was prominently decreasing and the maximum quantum yield of nonphotochemical deexcitation was prominently increasing upon exposure to high light stress. The maximum quantum yield of electron transport and the electron transport from PSII donor side to PSII reaction center was highly reduced under NaCl stress in rice seedlings. Moreover, F-V/F-0 and PSII structure function index were prominently decreasing and the dissipation per cross section was significantly enhancing under PEG stress. The pool size of reduced plastoquinone on the reducing side of PSII [total complementary area between the fluorescence induction curve and maximal chlorophyll fluorescence (F-M)], F-M, and the probability by which electrons move from PSII to PSI acceptor side were significantly decreasing under heavy metal stress.</t>
  </si>
  <si>
    <t>[Faseela, P.; Sinisha, A. K.; Puthur, J. T.] Univ Calicut, Dept Bot, Plant Physiol &amp; Biochem Div, CU Campus PO, Malappuram, Kerala, India; [Brestic, M.] Slovak Univ Agr, Dept Plant Physiol, Nitra, Slovakia</t>
  </si>
  <si>
    <t>University of Calicut; Slovak University of Agriculture Nitra</t>
  </si>
  <si>
    <t>Puthur, JT (corresponding author), Univ Calicut, Dept Bot, Plant Physiol &amp; Biochem Div, CU Campus PO, Malappuram, Kerala, India.</t>
  </si>
  <si>
    <t>jtputhur@yahoo.com</t>
  </si>
  <si>
    <t>Puthur, Jos/ABI-0533-2022; Brestic, Marian/A-8263-2012</t>
  </si>
  <si>
    <t>Brestic, Marian/0000-0003-3470-6100; Puthur, Jos T./0000-0001-5075-3172</t>
  </si>
  <si>
    <t>Department of Science and Technology, India [IF130020]</t>
  </si>
  <si>
    <t>Department of Science and Technology, India(Department of Science &amp; Technology (India))</t>
  </si>
  <si>
    <t>We thank Director, RARS, Pattambi, Kerala, India, for providing seeds of rice varieties. P. Faseela acknowledges Department of Science and Technology, India for providing financial support under INSPIRE Fellowship scheme (IF130020).</t>
  </si>
  <si>
    <t>ACAD SCIENCES CZECH REPUBLIC, INST EXPERIMENTAL BOTANY</t>
  </si>
  <si>
    <t>6 PRAGUE</t>
  </si>
  <si>
    <t>NA KARLOVCE 1A,, 6 PRAGUE, 160 00, CZECH REPUBLIC</t>
  </si>
  <si>
    <t>0300-3604</t>
  </si>
  <si>
    <t>1573-9058</t>
  </si>
  <si>
    <t>Photosynthetica</t>
  </si>
  <si>
    <t>10.32615/ps.2019.147</t>
  </si>
  <si>
    <t>http://dx.doi.org/10.32615/ps.2019.147</t>
  </si>
  <si>
    <t>LB2QM</t>
  </si>
  <si>
    <t>WOS:000524480200011</t>
  </si>
  <si>
    <t>Sheteiwy, MS; Abd Elgawad, H; Xiong, YC; Macovei, A; Brestic, M; Skalicky, M; Shaghaleh, H; Hamoud, YA; El-Sawah, AM</t>
  </si>
  <si>
    <t>Sheteiwy, Mohamed S.; Abd Elgawad, Hamada; Xiong, You-Cai; Macovei, Anca; Brestic, Marian; Skalicky, Milan; Shaghaleh, Hiba; Alhaj Hamoud, Yousef; El-Sawah, Ahmed M.</t>
  </si>
  <si>
    <t>Inoculation with Bacillus amyloliquefaciens and mycorrhiza confers tolerance to drought stress and improve seed yield and quality of soybean plant</t>
  </si>
  <si>
    <t>PHYSIOLOGIA PLANTARUM</t>
  </si>
  <si>
    <t>AMF; biofertilizer; carbohydrate mobilization; seed metabolism; soybean yield; water deficit</t>
  </si>
  <si>
    <t>MEMBRANE H+-ATPASE; ABSCISIC-ACID; WATER-STRESS; EXOGENOUS CALCIUM; ABIOTIC STRESSES; LEAF SENESCENCE; NUTRIENT-UPTAKE; FATTY-ACID; GROWTH; GRAIN</t>
  </si>
  <si>
    <t>The present study aimed to evaluate the effect of Bacillus amyloliquefaciens and/or Arbuscular Mycorrhizal Fungi (AMF) as natural biofertilizers on biomass, yield, and seed nutritive quality of soybean (Giza 111). The conditions investigated include a well-watered (WW) control and irrigation withholding at the seed development stage (R5, after 90 days from sowing) (DS). Co-inoculation with B. amyloliquefaciens and AMF, resulted in the highest plant biomass and yield under WW and DS conditions. The nuclear DNA content analysis suggested that co-inoculation with B. amyloliquefaciens and AMF decreased the inhibition of drought stress on both the size and granularity of seed cells, which were comparable to the normal level. The single or co-inoculation with B. amyloliquefaciens and AMF increased the primary metabolites content and alleviated the drought-induced reduction in soluble sugars, lipids, protein and oil contents. Plant inoculation induced the expression of genes involved in lipid and protein biosynthesis, whereas an opposite trend was observed for genes involved in lipid and protein degradation, supporting the observed increase in lipid and protein content. Plant inoculated with B. amyloliquefaciens showed the highest alpha-amylase and beta-amylase activities, indicating improved osmolyte (soluble sugar) synthesis, particularly under drought. Interestingly, single or co-inoculation further strengthen the positive effect of drought on the antioxidant and osmoprotectant levels, i.e. phenol, flavonoid, glycine betaine contents, and glutathione-S-transferase (GST) activity. As a result of stress release, there was a decrease in the level of stress hormones (abscisic acid, ABA) and an increase in gibberellin (GA), trans-zeatin-riboside (ZR), and indole acetic acid (IAA) in the seeds of inoculated plants. Additionally, the ATP content, hydrolytic activities of plasma membrane H+-ATPase, Ca2+-ATPase, and Mg2+-ATPase were also increased by the inoculation.</t>
  </si>
  <si>
    <t>[Sheteiwy, Mohamed S.] Jiangsu Acad Agr Sci JAAS, Inst Agr Resources &amp; Environm, Salt Soil Agr Ctr, Nanjing 210014, Peoples R China; [Sheteiwy, Mohamed S.] Mansoura Univ, Fac Agr, Dept Agron, Mansoura, Egypt; [Abd Elgawad, Hamada] Univ Beni Suef, Fac Sci, Dept Bot, Bani Suwayf, Egypt; [Xiong, You-Cai] Lanzhou Univ, Sch Life Sci, Inst Arid Agroecol, State Key Lab Grassland Agroecosyst, Lanzhou, Peoples R China; [Macovei, Anca] Univ Pavia, Dept Biol &amp; Biotechnol, Pavia, Italy; [Brestic, Marian; Skalicky, Milan] Czech Univ Life Sci Prague, Fac Agrobiol Food &amp; Nat Resources, Dept Bot &amp; Plant Physiol, Prague, Czech Republic; [Brestic, Marian] Slovak Univ Agr, Dept Plant Physiol, Nitra, Slovakia; [Shaghaleh, Hiba] Nanjing Forestry Univ, Coll Chem Engn, Nanjing, Peoples R China; [Alhaj Hamoud, Yousef] Hohai Univ, Coll Agr Sci &amp; Engn, Nanjing, Peoples R China; [El-Sawah, Ahmed M.] Mansoura Univ, Fac Agr, Dept Agr Microbiol, Mansoura 35516, Egypt</t>
  </si>
  <si>
    <t>Egyptian Knowledge Bank (EKB); Mansoura University; Egyptian Knowledge Bank (EKB); Beni Suef University; Lanzhou University; University of Pavia; Czech University of Life Sciences Prague; Slovak University of Agriculture Nitra; Nanjing Forestry University; Hohai University; Egyptian Knowledge Bank (EKB); Mansoura University</t>
  </si>
  <si>
    <t>Sheteiwy, MS (corresponding author), Jiangsu Acad Agr Sci JAAS, Inst Agr Resources &amp; Environm, Salt Soil Agr Ctr, Nanjing 210014, Peoples R China.;El-Sawah, AM (corresponding author), Mansoura Univ, Fac Agr, Dept Agr Microbiol, Mansoura 35516, Egypt.</t>
  </si>
  <si>
    <t>Sheteiwy, Mohamed/P-5100-2018; El-Sawah, Ahmed M./P-2377-2018; Shaghaleh, Hiba/R-5181-2019; Alhaj Hamoud, Yousef/A-7360-2018; Brestic, Marian/A-8263-2012; Xiong, You-Cai/HDL-8596-2022; Skalicky, Milan/B-2449-2009</t>
  </si>
  <si>
    <t>El-Sawah, Ahmed M./0000-0003-2904-4755; Shaghaleh, Hiba/0000-0002-9513-1729; Sheteiwy, Mohamed/0000-0003-1431-939X; Alhaj Hamoud, Yousef/0000-0003-0945-9224; Brestic, Marian/0000-0003-3470-6100; Xiong, You-Cai/0000-0002-4394-8331; Skalicky, Milan/0000-0002-4114-6909</t>
  </si>
  <si>
    <t>Ministry of Education, Youth and Sports of the Czech Republic [APVV18-0465]; China Post-doctoral Science Foundation Fund [2019M6617770]; Ministry of Education, University and Research (MIUR): Dipartimenti di Eccellenza Program (2018-2022) -Department of Biology and Biotechnology L. Spallanzani, University of Pavia</t>
  </si>
  <si>
    <t>Ministry of Education, Youth and Sports of the Czech Republic(Ministry of Education, Youth &amp; Sports - Czech Republic); China Post-doctoral Science Foundation Fund; Ministry of Education, University and Research (MIUR): Dipartimenti di Eccellenza Program (2018-2022) -Department of Biology and Biotechnology L. Spallanzani, University of Pavia</t>
  </si>
  <si>
    <t>Ministry of Education, University and Research (MIUR): Dipartimenti di Eccellenza Program (2018-2022) -Department of Biology and Biotechnology L. Spallanzani, University of Pavia; Ministry of Education, Youth and Sports of the Czech Republic grant number (S grant of MSMT CR), Grant/Award Number: APVV18-0465; China Post-doctoral Science Foundation Fund, Grant/Award Number: 2019M6617770</t>
  </si>
  <si>
    <t>0031-9317</t>
  </si>
  <si>
    <t>1399-3054</t>
  </si>
  <si>
    <t>PHYSIOL PLANTARUM</t>
  </si>
  <si>
    <t>Physiol. Plant.</t>
  </si>
  <si>
    <t>10.1111/ppl.13454</t>
  </si>
  <si>
    <t>http://dx.doi.org/10.1111/ppl.13454</t>
  </si>
  <si>
    <t>MAY 2021</t>
  </si>
  <si>
    <t>TR1IY</t>
  </si>
  <si>
    <t>WOS:000652476300001</t>
  </si>
  <si>
    <t>Sytar, O; Ghosh, S; Malinska, H; Zivcak, M; Brestic, M</t>
  </si>
  <si>
    <t>Sytar, Oksana; Ghosh, Supriya; Malinska, Hana; Zivcak, Marek; Brestic, Marian</t>
  </si>
  <si>
    <t>Physiological and molecular mechanisms of metal accumulation in hyperaccumulator plants</t>
  </si>
  <si>
    <t>TO-SHOOT TRANSLOCATION; AFFINITY SULFATE TRANSPORTERS; THLASPI-CAERULESCENS; HEAVY-METALS; ARABIDOPSIS-THALIANA; PTERIS-VITTATA; ARSENATE REDUCTASE; SUBCELLULAR-LOCALIZATION; NICKEL HYPERACCUMULATION; UPTAKE KINETICS</t>
  </si>
  <si>
    <t>Most of the heavy metals (HMs), and metals/metalloids are released into the nature either by natural phenomenon or anthropogenic activities. Being sessile organisms, plants are constantly exposed to HMs in the environment. The metal non-hyperaccumulating plants are susceptible to excess metal concentrations. They tend to sequester metals in their root vacuoles by forming complexes with metal ligands, as a detoxification strategy. In contrast, the metal-hyperaccumulating plants have adaptive intrinsic regulatory mechanisms to hyperaccumulate or sequester excess amounts of HMs into their above-ground tissues rather than accumulating them in roots. They have unique abilities to successfully carry out normal physiological functions without showing any visible stress symptoms unlike metal non-hyperaccumulators. The unique abilities of accumulating excess metals in hyperaccumulators partly owes to constitutive overexpression of metal transporters and ability to quickly translocate HMs from root to shoot. Various metal ligands also play key roles in metal hyperaccumulating plants. These metal hyperaccumulating plants can be used in metal contaminated sites to clean-up soils. Exploiting the knowledge of natural populations of metal hyperaccumulators complemented with cutting-edge biotechnological tools can be useful in the future. The present review highlights the recent developments in physiological and molecular mechanisms of metal accumulation of hyperaccumulator plants in the lights of metal ligands and transporters. The contrasting mechanisms of metal accumulation between hyperaccumulators and non-hyperaccumulators are thoroughly compared. Moreover, uses of different metal hyperaccumulators for phytoremediation purposes are also discussed in detail.</t>
  </si>
  <si>
    <t>[Sytar, Oksana; Zivcak, Marek; Brestic, Marian] Slovak Univ Agr, Dept Plant Physiol, A Hlinku 2, Nitra 94976, Slovakia; [Sytar, Oksana] Taras Shevchenko Natl Univ Kyiv, Inst Biol &amp; Med, Dept Plant Biol, Kiev, Ukraine; [Ghosh, Supriya] Univ Kalyani, Dept Bot, Kalyani 741235, Nadia, India; [Malinska, Hana] Univ JE Purkyne, Dept Biol, Usti Nad Labem, Czech Republic; [Brestic, Marian] Czech Univ Life Sci, Fac Agrobiol Food &amp; Nat Resources, Dept Bot &amp; Plant Physiol, Prague, Czech Republic</t>
  </si>
  <si>
    <t>Slovak University of Agriculture Nitra; Ministry of Education &amp; Science of Ukraine; Taras Shevchenko National University of Kyiv; Kalyani University; University of Jan Evangelista Purkyne; Czech University of Life Sciences Prague</t>
  </si>
  <si>
    <t>Sytar, O; Brestic, M (corresponding author), Slovak Univ Agr, Dept Plant Physiol, A Hlinku 2, Nitra 94976, Slovakia.</t>
  </si>
  <si>
    <t>oksana.sytar@gmail.com; marian.brestic@uniag.sk</t>
  </si>
  <si>
    <t>Sytar, Oksana/H-4673-2014; Auer Malinská, Hana/AAI-3707-2021; Zivcak, Marek/B-2946-2015; Brestic, Marian/A-8263-2012</t>
  </si>
  <si>
    <t>Zivcak, Marek/0000-0001-8165-3369; Sytar, Oksana/0000-0003-4219-9292; Brestic, Marian/0000-0003-3470-6100</t>
  </si>
  <si>
    <t>[EPPN-Sk 313011T813]</t>
  </si>
  <si>
    <t>Optimization of phenotyping methods: Building a national phenotyping platform, Grant/Award Number: EPPN-Sk 313011T813</t>
  </si>
  <si>
    <t>10.1111/ppl.13285</t>
  </si>
  <si>
    <t>http://dx.doi.org/10.1111/ppl.13285</t>
  </si>
  <si>
    <t>NOV 2020</t>
  </si>
  <si>
    <t>UB5NO</t>
  </si>
  <si>
    <t>WOS:000594072800001</t>
  </si>
  <si>
    <t>Khan, I; Awan, SA; Rizwan, M; Brestic, M; Xie, WG</t>
  </si>
  <si>
    <t>Khan, Imran; Awan, Samrah Afzal; Rizwan, Muhammad; Brestic, Marian; Xie, Wengang</t>
  </si>
  <si>
    <t>Silicon: an essential element for plant nutrition and phytohormones signaling mechanism under stressful conditions</t>
  </si>
  <si>
    <t>PLANT GROWTH REGULATION</t>
  </si>
  <si>
    <t>Silicon; Nutritional status; Phytohormones; Environmental stresses; Antioxidants; Resistance</t>
  </si>
  <si>
    <t>AMELIORATES MANGANESE TOXICITY; ROOT HYDRAULIC CONDUCTANCE; MEDIATED ALLEVIATION; ALUMINUM TOXICITY; ABIOTIC STRESSES; GENE-EXPRESSION; OSMOTIC-STRESS; ANTIOXIDANT ENZYMES; REGULATORY NETWORK; EFFLUX TRANSPORTER</t>
  </si>
  <si>
    <t>Silicon (Si) is one of the essential and important elements that plays a vital role in the growth and productivity of crop plants by improving their nutritional status. The exogenous application of Si activates plant defense and phytohormones signaling mechanisms under biotic and abiotic stresses. Different soil factors such as soil pH, texture, organic matter, and temperature significantly influence the bioavailability and solubility of Si in the soil system. However, the uptake, transport, and accumulation of Si within the plants depend upon Si-transporters including LSi1, LSi2, and LSi6 that are present in the roots of plants. From the past few decades, the role of Si in mineral nutrient deficiencies, toxicities, biotic and abiotic stresses is being explored in cereals crops. Si improves the plant resistance against pathogenic stress, salinity, drought, heat, and heavy metals by regulating the defense system. In addition, Si facilitates the uptake of essential nutrients and restricts metal ions by making conjugates, provides mechanical strength to plant cell wall, and enhances the resistance against unwanted environmental conditions. It potentially regulates phytohormones biosynthesis, improves photosynthetic attributes, and increases the activities of antioxidant enzymes to reduce the harmful impacts of reactive oxygen species (ROS) and other toxic ions. Furthermore, the actual mechanisms behind Si-mediated alterations in plants under mineral nutrient stress are still unclear; however, a little literature is available on other abiotic stresses. Therefore, this study summarizes the findings from various investigations for better understanding the mechanism, regulation, and crosstalk among different phytohormones, micro- and macro-nutrient disorders, other biotic and abiotic stresses and their possible solutions in response to exogenous applications of Si (soil or foliar). Overall, this study suggested that Si supplementation significantly enhances the physio-biochemical attributes, defensive mechanism, hormonal regulation, and activates the regulation of expression pattern of stress responsive genes under stressful conditions.</t>
  </si>
  <si>
    <t>[Khan, Imran; Xie, Wengang] Lanzhou Univ, Coll Pastoral Agr Sci &amp; Technol, State Key Lab Grassland Agroecosyst, Key Lab Grassland Livestock Ind Innovat, Lanzhou 730020, Peoples R China; [Awan, Samrah Afzal] Sichuan Agr Univ, Coll Agron, Chengdu 611130, Peoples R China; [Rizwan, Muhammad] Govt Coll Univ, Dept Environm Sci, Faisalabad, Pakistan; [Brestic, Marian] Slovak Univ Agr, Fac Agrobiol &amp; Food Resources, Dept Plant Physiol, Trieda A Hlinku 2, Nitra 94976, Slovakia</t>
  </si>
  <si>
    <t>Lanzhou University; Sichuan Agricultural University; Government College University Faisalabad; Slovak University of Agriculture Nitra</t>
  </si>
  <si>
    <t>Xie, WG (corresponding author), Lanzhou Univ, Coll Pastoral Agr Sci &amp; Technol, State Key Lab Grassland Agroecosyst, Key Lab Grassland Livestock Ind Innovat, Lanzhou 730020, Peoples R China.</t>
  </si>
  <si>
    <t>xiewg@lzu.edu.cn</t>
  </si>
  <si>
    <t>Brestic, Marian/A-8263-2012; Rizwan, Muhammad/AAE-4619-2019</t>
  </si>
  <si>
    <t>Khan, Imran/0000-0002-1368-5980</t>
  </si>
  <si>
    <t>State's Key Project of Research and Development Plan [2019YFC0507702]; Gansu Provincial Science and Technology Major Projects [19ZD2NA002]; Chinese National Natural Science Foundation [31971751]; Key Laboratory of Superior Forage Germplasm in the Qinghai-Tibetan Plateau [2020-ZJ-Y03]; Foreign Youth Talent Project [QN2022175009L]; Fundamental Research Fund for the Central Universities [lzujbky-2021-ct21]</t>
  </si>
  <si>
    <t>State's Key Project of Research and Development Plan; Gansu Provincial Science and Technology Major Projects; Chinese National Natural Science Foundation(National Natural Science Foundation of China (NSFC)); Key Laboratory of Superior Forage Germplasm in the Qinghai-Tibetan Plateau; Foreign Youth Talent Project; Fundamental Research Fund for the Central Universities</t>
  </si>
  <si>
    <t>We acknowledge the State's Key Project of Research and Development Plan (2019YFC0507702), the Gansu Provincial Science and Technology Major Projects (19ZD2NA002), Chinese National Natural Science Foundation (31971751), the open projects of Key Laboratory of Superior Forage Germplasm in the Qinghai-Tibetan Plateau (2020-ZJ-Y03), Foreign Youth Talent Project (QN2022175009L), and the Fundamental Research Fund for the Central Universities (lzujbky-2021-ct21) for providing funds for this work. Furthermore, we also acknowledge the online webtool Biorender to make significant figures to interpret the ideas and findings of the presented study in pictorial form.</t>
  </si>
  <si>
    <t>0167-6903</t>
  </si>
  <si>
    <t>1573-5087</t>
  </si>
  <si>
    <t>PLANT GROWTH REGUL</t>
  </si>
  <si>
    <t>Plant Growth Regul.</t>
  </si>
  <si>
    <t>10.1007/s10725-022-00872-3</t>
  </si>
  <si>
    <t>http://dx.doi.org/10.1007/s10725-022-00872-3</t>
  </si>
  <si>
    <t>AT6M8</t>
  </si>
  <si>
    <t>WOS:000844913600002</t>
  </si>
  <si>
    <t>Rastogi, A; Yadav, S; Hussain, S; Kataria, S; Hajihashemi, S; Kumari, P; Yang, XH; Brestic, M</t>
  </si>
  <si>
    <t>Rastogi, Anshu; Yadav, Saurabh; Hussain, Sajad; Kataria, Sunita; Hajihashemi, Shokoofeh; Kumari, Pragati; Yang, Xinghong; Brestic, Marian</t>
  </si>
  <si>
    <t>Does silicon really matter for the photosynthetic machinery in plants ... ? ...</t>
  </si>
  <si>
    <t>PLANT PHYSIOLOGY AND BIOCHEMISTRY</t>
  </si>
  <si>
    <t>Silicon; Photosynthesis; Changing environment; Gene expression</t>
  </si>
  <si>
    <t>CHLOROPHYLL-A FLUORESCENCE; LEAF GAS-EXCHANGE; ABIOTIC STRESS; LIPID-PEROXIDATION; EXOGENOUS SILICON; POWDERY MILDEW; RICE LEAVES; MEDIATED ALLEVIATION; SOYBEAN SEEDLINGS; DROUGHT TOLERANCE</t>
  </si>
  <si>
    <t>Silicon (Si) is known to alleviate the adverse impact of different abiotic and biotic stresses by different mechanisms including morphological, physiological, and genetic changes. Photosynthesis, one of the most important physiological processes in the plant is sensitive to different stress factors. Several studies have shown that Si ameliorates the stress effects on photosynthesis by protecting photosynthetic machinery and its function. In stressed plants, several photosynthesis-related processes including PSII maximum photochemical quantum yield (Fv/Fm), the yield of photosystem II (phi PSII), electron transport rates (ETR), and photochemical quenching (qP) were observed to be regulated when supplemented with Si, which indicates that Si effectively protects the photosynthetic machinery. In addition, studies also suggested that Si is capable enough to maintain the uneven swelling, disintegrated, and missing thylakoid membranes caused during stress. Furthermore, several photosynthesis-related genes were also regulated by Si supplementation. Taking into account the key impact of Si on the evolutionarily conserved process of photosynthesis in plants, this review article is focused on the aspects of silicon and photosynthesis interrelationships during stress and signaling pathways. The assemblages of this discussion shall fulfill the lack of constructive literature related to the influence of Si on one of the most dynamic and important processes of plant life i.e. photosynthesis.</t>
  </si>
  <si>
    <t>[Rastogi, Anshu] Poznan Univ Life Sci, Dept Ecol &amp; Environm Protect, Lab Bioclimatol, Piatkowska 94, PL-60649 Poznan, Poland; [Rastogi, Anshu] Univ Twente, Fac Geoinformat Sci &amp; Earth Observat ITC, NL-7500 AE Enschede, Netherlands; [Yadav, Saurabh] Hemvati Nandan Bahuguna Garhwal Cent Univ, Dept Biotechnol, Srinagar 246174, Uttarakhand, India; [Hussain, Sajad] Sichuan Agr Univ, Key Lab Crop Ecophysiol &amp; Farming Syst Southwest, Minist Agr, Chengdu 611130, Peoples R China; [Kataria, Sunita] DAVV, Sch Biochem, Khandwa Rd, Indore, Madhya Pradesh, India; [Hajihashemi, Shokoofeh] Behbahan Khatam Alanbia Univ Technol, Fac Sci, Plant Biol Dept, Khuzestan 4718963616, Iran; [Kumari, Pragati] Singhania Univ, Dept Life Sci, Jhunjhunu 333515, Rajasthan, India; [Kumari, Pragati] Scientist Hostel S-02,Chauras Campus, Srinagar 246174, Uttarakhand, India; [Yang, Xinghong] Shandong Agr Univ, Coll Life Sci, State Key Lab Crop Biol, Shandong Key Lab Crop Biol, Tai An 271018, Shandong, Peoples R China; [Brestic, Marian] Slovak Univ Agr, Dept Plant Physiol, A Hlinku 2, Nitra 94976, Slovakia; [Brestic, Marian] Czech Univ Life Sci Prague, Fac Agrobiol Food &amp; Nat Resources, Dept Bot &amp; Plant Physiol, Prague 16500, Czech Republic</t>
  </si>
  <si>
    <t>Poznan University of Life Sciences; University of Twente; Hemwati Nandan Bahuguna Garhwal University; Sichuan Agricultural University; Ministry of Agriculture &amp; Rural Affairs; Devi Ahilya University; Shandong Agricultural University; Slovak University of Agriculture Nitra; Czech University of Life Sciences Prague</t>
  </si>
  <si>
    <t>Rastogi, A (corresponding author), Poznan Univ Life Sci, Dept Ecol &amp; Environm Protect, Lab Bioclimatol, Piatkowska 94, PL-60649 Poznan, Poland.;Brestic, M (corresponding author), Slovak Univ Agr, Dept Plant Physiol, A Hlinku 2, Nitra 94976, Slovakia.</t>
  </si>
  <si>
    <t>anshu.rastogi@up.poznan.pl; marian.brestic@uniag.sk</t>
  </si>
  <si>
    <t>Yang, Xinghong/AEQ-3111-2022; Brestic, Marian/A-8263-2012; Hussain, Sajad/S-4261-2019; yadav, saurabh/JZE-5132-2024; Rastogi, Anshu/F-3003-2013</t>
  </si>
  <si>
    <t>Kataria, Sunita/0000-0003-4335-9235; Rastogi, Anshu/0000-0002-0953-7045</t>
  </si>
  <si>
    <t>Polish National Agency for Academic Exchange (NAWA) Program im [EPPN2020-OPVaI-VA - ITMS313011T813, VEGA 1/0589/19]; [PPN/BEK/2019/1/00090]</t>
  </si>
  <si>
    <t>Polish National Agency for Academic Exchange (NAWA) Program im(Polish National Agency for Academic Exchange (NAWA));</t>
  </si>
  <si>
    <t>This work was supported by the projects EPPN2020-OPVaI-VA - ITMS313011T813, VEGA 1/0589/19, and Polish National Agency for Academic Exchange (NAWA) Program im. Bekker PPN/BEK/2019/1/00090.</t>
  </si>
  <si>
    <t>ELSEVIER FRANCE-EDITIONS SCIENTIFIQUES MEDICALES ELSEVIER</t>
  </si>
  <si>
    <t>ISSY-LES-MOULINEAUX</t>
  </si>
  <si>
    <t>65 RUE CAMILLE DESMOULINS, CS50083, 92442 ISSY-LES-MOULINEAUX, FRANCE</t>
  </si>
  <si>
    <t>0981-9428</t>
  </si>
  <si>
    <t>1873-2690</t>
  </si>
  <si>
    <t>PLANT PHYSIOL BIOCH</t>
  </si>
  <si>
    <t>Plant Physiol. Biochem.</t>
  </si>
  <si>
    <t>10.1016/j.plaphy.2021.11.004</t>
  </si>
  <si>
    <t>http://dx.doi.org/10.1016/j.plaphy.2021.11.004</t>
  </si>
  <si>
    <t>NOV 2021</t>
  </si>
  <si>
    <t>XH8CM</t>
  </si>
  <si>
    <t>WOS:000725655800005</t>
  </si>
  <si>
    <t>Hussain, S; Mumtaz, M; Manzoor, S; Shuxian, L; Ahmed, I; Skalicky, M; Brestic, M; Rastogi, A; Ulhassan, Z; Shafiq, I; Allakhverdiev, SI; Khurshid, H; Yang, WY; Liu, WG</t>
  </si>
  <si>
    <t>Hussain, Sajad; Mumtaz, Maryam; Manzoor, Sumaira; Shuxian, Li; Ahmed, Irshan; Skalicky, Milan; Brestic, Marian; Rastogi, Anshu; Ulhassan, Zaid; Shafiq, Iram; Allakhverdiev, Suleyman, I; Khurshid, Haris; Yang, Wenyu; Liu, Weiguo</t>
  </si>
  <si>
    <t>Foliar application of silicon improves growth of soybean by enhancing carbon metabolism under shading conditions</t>
  </si>
  <si>
    <t>Silicon; Photosynthesis; Shade stress; Soluble sugar</t>
  </si>
  <si>
    <t>CHLOROPHYLL FLUORESCENCE; ENZYME-ACTIVITIES; IONIC TITANIUM; STEM STRENGTH; PHOTOSYNTHESIS; STRESS; SEEDLINGS; LIGHT; WHEAT; MORPHOLOGY</t>
  </si>
  <si>
    <t>An experiment was set up to investigate physiological responses of soybeans to silicon (Si) under normal light and shade conditions. Two soybean varieties, Nandou 12 (shade resistant), and Nan 032-4 (shade susceptible), were tested. Our results revealed that under shading, the net assimilation rate and the plant growth were significantly reduced. However, foliar application of Si under normal light and shading significantly improved the net photosynthetic rate (Pn), stomatal conductance (Gs), transpiration rate (Tr), and decreased intercellular carbon dioxide concentration (Ci). The net photosynthetic rate of Nandou 12 under normal light and shading increased by 46.4% and 33.3% respectively with Si treatment (200 mg/kg) compared to controls. Si application also enhanced chlorophyll content, soluble sugars, fresh weight, root length, root surface area, root volume, root-shoot ratio, and root dry weight under both conditions. Si application significantly increased the accumulation of some carbohydrates such as soluble sugar and sucrose in stems and leaves ensuring better stem strength under both conditions. Si application significantly increased the yield by increasing the number of effective pods per plant, the number of beans per plant and the weight of beans per plant. After Si treatment, the yield increased 24.5% under mono-cropping, and 17.41% under intercropping. Thus, Si is very effective in alleviating the stress effects of shading in intercropped soybeans by increasing the photosynthetic efficiency and lodging resistance.</t>
  </si>
  <si>
    <t>[Hussain, Sajad; Mumtaz, Maryam; Shuxian, Li; Ahmed, Irshan; Shafiq, Iram; Yang, Wenyu; Liu, Weiguo] Sichuan Agr Univ, Coll Agron, 211 Huimin Rd, Chengdu 611130, Peoples R China; [Hussain, Sajad; Shuxian, Li; Ahmed, Irshan; Shafiq, Iram; Yang, Wenyu; Liu, Weiguo] Sichuan Agr Univ, Sichuan Engn Res Ctr Crop Strip Intercropping Sys, Key Lab Crop Ecophysiol &amp; Farming Syst Southwest, China Minist Agr, Chengdu, Peoples R China; [Manzoor, Sumaira] Govt Coll Univ Faisalabad, Dept Bot, Layyah Campus, Layyah 31200, Pakistan; [Skalicky, Milan; Brestic, Marian] Czech Univ Life Sci Prague, Fac Agrobiol Food &amp; Nat Resources, Dept Bot &amp; Plant Physiol, Prague 16500, Czech Republic; [Brestic, Marian] Slovak Univ Agr, Dept Plant Physiol, Nitra 94976, Slovakia; [Rastogi, Anshu] Poznan Univ Life Sci, Dept Ecol &amp; Environm Protect, Lab Bioclimatol, Piqtkowska 94, PL-60649 Poznan, Poland; [Ulhassan, Zaid] Zhejiang Univ, Inst Crop Sci, Minist Agr &amp; Rural Affairs, Lab Spect Sensing, Hangzhou 310058, Peoples R China; [Allakhverdiev, Suleyman, I] Russian Acad Sci, KA Timiryazev Inst Plant Physiol, Bot Skaya St 35, Moscow 127276, Russia; [Khurshid, Haris] Natl Agr Res Ctr, Oil Seed Res Program, Islamabad, Pakistan</t>
  </si>
  <si>
    <t>Sichuan Agricultural University; Ministry of Agriculture &amp; Rural Affairs; Sichuan Agricultural University; Government College University Faisalabad; Czech University of Life Sciences Prague; Slovak University of Agriculture Nitra; Poznan University of Life Sciences; Ministry of Agriculture &amp; Rural Affairs; Zhejiang University; Russian Academy of Sciences; Timiryazev Institute of Plant Physiology; National Agricultural Research Council - Pakistan</t>
  </si>
  <si>
    <t>Hussain, S; Yang, WY; Liu, WG (corresponding author), Sichuan Agr Univ, Coll Agron, 211 Huimin Rd, Chengdu 611130, Peoples R China.</t>
  </si>
  <si>
    <t>hussainsajjad456@yahoo.com; mssiyangwy@sicau.edu.cn; lwgsy@126.com</t>
  </si>
  <si>
    <t>Shafiq, Iram/AAA-1684-2021; yang, wenyu/N-5293-2018; ULHASSAN, ZAID/ABG-9474-2020; Hussain, Sajad/S-4261-2019; Skalicky, Milan/B-2449-2009; Brestic, Marian/A-8263-2012; Rastogi, Anshu/F-3003-2013</t>
  </si>
  <si>
    <t>ULHASSAN, ZAID/0000-0003-2660-6492; Skalicky, Milan/0000-0002-4114-6909; Brestic, Marian/0000-0003-3470-6100; Rastogi, Anshu/0000-0002-0953-7045</t>
  </si>
  <si>
    <t>National Key Research and Development Program of China [2018YFD1000905, APVV-18-0465]</t>
  </si>
  <si>
    <t>National Key Research and Development Program of China(National Key Research &amp; Development Program of China)</t>
  </si>
  <si>
    <t>This work was funded by the National Key Research and Development Program of China (2018YFD1000905) and Project APVV-18-0465. Dr. Sajad Hussain is thankful to Mr. Ijaz Yaseen for his technical assistance during experiment.</t>
  </si>
  <si>
    <t>10.1016/j.plaphy.2020.11.053</t>
  </si>
  <si>
    <t>http://dx.doi.org/10.1016/j.plaphy.2020.11.053</t>
  </si>
  <si>
    <t>PW7II</t>
  </si>
  <si>
    <t>WOS:000610843600006</t>
  </si>
  <si>
    <t>Khan, I; Raza, MA; Awan, SA; Shah, GA; Rizwan, M; Ali, B; Tariq, R; Hassan, MJ; Alyemeni, MN; Brestic, M; Zhang, XQ; Ali, S; Huang, LK</t>
  </si>
  <si>
    <t>Khan, Imran; Raza, Muhammad Ali; Awan, Samrah Afzal; Shah, Ghulam Abbas; Rizwan, Muhammad; Ali, Basharat; Tariq, Rezwan; Hassan, Muhammad Jawad; Alyemeni, Mohammed Nasser; Brestic, Marian; Zhang, Xinquan; Ali, Shafaqat; Huang, Linkai</t>
  </si>
  <si>
    <t>Amelioration of salt induced toxicity in pearl millet by seed priming with silver nanoparticles (AgNPs): The oxidative damage, antioxidant enzymes and ions uptake are major determinants of salt tolerant capacity</t>
  </si>
  <si>
    <t>Silver nanoparticles; Seed priming; Antioxidants; Plant growth; Salinity</t>
  </si>
  <si>
    <t>GLUTATHIONE-REDUCTASE; SALINITY TOLERANCE; STRESS; DROUGHT; PLANTS; ZINC; AVAILABILITY; ALLEVIATION; PEROXIDASE; MECHANISMS</t>
  </si>
  <si>
    <t>Abiotic stresses in plants reduce crop growth and productivity. Nanoparticles (NPs) are effectively involved in the physiochemical processes of crop plants, especially under the abiotic stresses; whereas, less information is available regarding the role of AgNPs in salt-stressed plants. Therefore, in the current study, we investigated the effects of seed priming with commercially available silver nanoparticles (AgNPs) (size range between 50 and 100 nm) on plant morphology, physiology, and antioxidant defence system of pearl millet (Pennisetum glaucum L.) under different concentrations of salt stress (0, 120 and 150 mM NaCl). The seed priming with AgNPs at different levels (0, 10, 20 and 30 mM) mitigated the adverse impacts of salt stress and improved plant growth and defence system. The results demonstrated that salt-stressed plants had restricted growth and a noticeable decline in fresh and dry weight. Salt stress enhanced the oxidative damage by excessive production of hydrogen peroxide (H2O2), malondialdehyde (MDA) contents in pearl millet leaves. However, seed priming with AgNPs significantly improved the plant height growth related attributes, relative water content, proline contents and ultimately fresh and dry weight at 20 mM AgNPs alone or with salt stress. The AgNPs reduced the oxidative damage by improving antioxidant enzyme activities in the pearl millet leaves under salt stress. Furthermore, sodium (Na+) and Na+/K+ ratio was decreased and potassium (K+) increased by NPs, and the interactive effects between salt and AgNPs significantly impacted the total phenolic and flavonoid content in pearl millet. It was concluded that seed priming with AgNPs could enhance salinity tolerance in crop plants by enhancing physiological and biochemical responses. This might boost global crop production in salt-degraded lands.</t>
  </si>
  <si>
    <t>[Khan, Imran; Awan, Samrah Afzal; Hassan, Muhammad Jawad; Zhang, Xinquan; Huang, Linkai] Sichuan Agr Univ, Anim Sci &amp; Technol Coll, Dept Grassland Sci, Chengdu 611130, Peoples R China; [Raza, Muhammad Ali] Sichuan Agr Univ, Coll Agron, Chengdu 611130, Peoples R China; [Shah, Ghulam Abbas] PMAS Arid Agr Univ, Dept Agron, Rawalpindi 46000, Pakistan; [Rizwan, Muhammad; Ali, Shafaqat] Govt Coll Univ, Dept Environm Sci &amp; Engn, Faisalabad 38000, Pakistan; [Ali, Basharat] Univ Agr Faisalabad, Dept Agron, Faisalabad 38040, Pakistan; [Tariq, Rezwan] Chinese Acad Agr Sci CAAS, Inst Crop Sci, Beijing 100081, Peoples R China; [Brestic, Marian] Slovak Univ Agr, Fac Agrobiol &amp; Food Resources, Dept Plant Physiol, Trieda A Hlinku 2, Nitra 94976, Slovakia; [Alyemeni, Mohammed Nasser] King Saud Univ, Coll Sci, Bot &amp; Microbiol Dept, Riyadh 11451, Saudi Arabia; [Ali, Shafaqat] China Med Univ, Dept Biol Sci &amp; Technol, Taichung 40402, Taiwan</t>
  </si>
  <si>
    <t>Sichuan Agricultural University; Sichuan Agricultural University; Arid Agriculture University; Government College University Faisalabad; University of Agriculture Faisalabad; Chinese Academy of Agricultural Sciences; Institute of Crop Sciences, CAAS; Slovak University of Agriculture Nitra; King Saud University; China Medical University Taiwan</t>
  </si>
  <si>
    <t>Huang, LK (corresponding author), Sichuan Agr Univ, Anim Sci &amp; Technol Coll, Dept Grassland Sci, Chengdu 611130, Peoples R China.;Ali, S (corresponding author), Govt Coll Univ, Dept Environm Sci &amp; Engn, Faisalabad 38000, Pakistan.</t>
  </si>
  <si>
    <t>shafaqataligill@yahoo.com; huanglinkai@sicau.edu.cn</t>
  </si>
  <si>
    <t>Hassan, Muhammad/F-6415-2015; Raza, Muhammad Ali/R-8597-2019; Shah, Ghulam Abbas/IAM-5477-2023; Tariq, Rezwan/JVN-6681-2024; Rizwan, Muhammad/B-5649-2018; Ali, Basharat/M-4478-2017; Huang, Linkai/AGS-6810-2022; Brestic, Marian/A-8263-2012</t>
  </si>
  <si>
    <t>Ali, Shafaqat/0000-0002-3773-5196; Raza, Dr. Muhammad Ali/0000-0003-3817-6848; Tariq, Rezwan/0000-0001-9970-5120; Ali, Basharat/0000-0002-5965-7352; Huang, Linkai/0000-0001-7810-4852; Brestic, Marian/0000-0003-3470-6100</t>
  </si>
  <si>
    <t>The authors gratefully acknowledge the financial support from the Modern Agro-industry Technology Research System (CARS-34) and the Sichuan Province Breeding Research grant (2016NYZ0036), Modern Agricultural Industry System Sichuan Forage Innovation Team (SCCXTD-2020-16).</t>
  </si>
  <si>
    <t>10.1016/j.plaphy.2020.09.018</t>
  </si>
  <si>
    <t>http://dx.doi.org/10.1016/j.plaphy.2020.09.018</t>
  </si>
  <si>
    <t>OH5RV</t>
  </si>
  <si>
    <t>WOS:000582643100023</t>
  </si>
  <si>
    <t>Hajihashemi, S; Skalicky, M; Brestic, M; Vachova, P</t>
  </si>
  <si>
    <t>Hajihashemi, Shokoofeh; Skalicky, Milan; Brestic, Marian; Vachova, Pavla</t>
  </si>
  <si>
    <t>Cross-talk between nitric oxide, hydrogen peroxide and calcium in salt-stressed Chenopodium quinoa Willd. At seed germination stage</t>
  </si>
  <si>
    <t>Amylase; Amino acids; Carbohydrates; Proteins; Salt tolerance; Seed germination</t>
  </si>
  <si>
    <t>Seed germination is critical for successful crop production and this growth stage can be very sensitive to salt stress depending on the plant's tolerance mechanisms. The pretreatment of Chenopodium quinoa (quinoa) seeds with CaCl2, H2O2 and sodium nitroprusside (SNP) limited the adverse effect of salt stress on seed germination. The pre-treated seeds showed a significant increase in germination rate, relative germination rate and germination index while the mean germination time was significantly reduced under both optimal and stress conditions. In parallel with seed germination, the negative effect of salt stress on the activity of alpha-amylase and beta-amylase was reduced in pre-treated seeds. The amylase enzymes are responsible for starch hydrolysis, so the reduction of amylase activity by salt stress resulted in higher starch content in the seeds and lower concentrations of water-soluble sugars such as glucose. Pretreatment stimulated amylase activity resulting in starch breakdown and increased content of water-soluble sugars in the salt-stressed seeds. Protein and amino acid contents were significantly enhanced in salt-stressed seeds, which were highlighted in pre-treated seeds. The findings of this study demonstrate that pretreatment of quinoa seeds with CaCl2, H2O2 and SNP at 5, 5 and 0.2 mM, respectively, concentration to achieve rapid germination at high levels under optimal and salt-stress conditions.</t>
  </si>
  <si>
    <t>[Hajihashemi, Shokoofeh] Behbahan Khatam Alanbia Univ Technol, Fac Sci, Plant Biol Dept, Khuzestan 4718963616, Iran; [Skalicky, Milan; Brestic, Marian; Vachova, Pavla] Czech Univ Life Sci, Fac Agrobiol Food &amp; Nat Resources, Dept Plant Physiol, Prague 16500, Czech Republic; [Brestic, Marian] Slovak Univ Agr, Fac Agrobiol &amp; Food Resources, Dept Bot &amp; Plant Physiol, Nitra 94976, Slovakia</t>
  </si>
  <si>
    <t>Czech University of Life Sciences Prague; Slovak University of Agriculture Nitra</t>
  </si>
  <si>
    <t>Hajihashemi, S (corresponding author), Behbahan Khatam Alanbia Univ Technol, Fac Sci, Plant Biol Dept, Khuzestan 4718963616, Iran.</t>
  </si>
  <si>
    <t>hajihashemi@bkatu.ac.ir</t>
  </si>
  <si>
    <t>Hajihashemi, Shokoofeh/AAN-5421-2021; Vachová, Pavla/AAX-3512-2021; Brestic, Marian/A-8263-2012; Skalicky, Milan/B-2449-2009</t>
  </si>
  <si>
    <t>Brestic, Marian/0000-0003-3470-6100; Skalicky, Milan/0000-0002-4114-6909; Vachova, Pavla/0000-0002-6510-7218</t>
  </si>
  <si>
    <t>Ministry of Education, Youth and Sports of the Czech Republic</t>
  </si>
  <si>
    <t>Ministry of Education, Youth and Sports of the Czech Republic(Ministry of Education, Youth &amp; Sports - Czech Republic)</t>
  </si>
  <si>
    <t>This research was supported by the Ministry of Education, Youth and Sports of the Czech Republic, Project S grant.</t>
  </si>
  <si>
    <t>10.1016/j.plaphy.2020.07.022</t>
  </si>
  <si>
    <t>http://dx.doi.org/10.1016/j.plaphy.2020.07.022</t>
  </si>
  <si>
    <t>NK6CK</t>
  </si>
  <si>
    <t>WOS:000566818900062</t>
  </si>
  <si>
    <t>Sohag, AA; Tahjib-Ul-Arif, M; Brestic, M; Afrin, S; Sakil, MA; Hossain, MT; Hossain, MA; Hossain, MA</t>
  </si>
  <si>
    <t>Sohag, Abdullah Al Mamun; Tahjib-Ul-Arif, Md; Brestic, Marian; Afrin, Sonya; Sakil, Md Arif; Hossain, Md Tahmeed; Hossain, Mohammad Anowar; Hossain, Md Afzal</t>
  </si>
  <si>
    <t>Exogenous salicylic acid and hydrogen peroxide attenuate drought stress in rice</t>
  </si>
  <si>
    <t>PLANT SOIL AND ENVIRONMENT</t>
  </si>
  <si>
    <t>abiotic stress tolerance; phytohormone; signaling molecule; water stress</t>
  </si>
  <si>
    <t>SEED-GERMINATION</t>
  </si>
  <si>
    <t>Hydrogen peroxide (H2O2) and salicylic acid (SA) exhibit protective effects against a wide array of stresses. In this study, we investigated the relative efficacy of exogenous H2O2 and SA in conferring drought tolerance in rice (Oryza sativa L.). The experiment was repeated two times, firstly in a hydroponic system and secondly in soil. The results revealed that drought hampered germination indices, seedling growth, photosynthetic pigments, and water content, whereas increased proline content. It also triggered higher H2O2 production and consequently elevated lipid peroxidation, which is a particular indication of oxidative damage. However, exogenous H2O2 or SA treatment effectively alleviated oxidative damage in rice seedlings both in hydroponic and soil systems via upregulating antioxidant enzymes. Nevertheless, regulation of proline level and augmentation of plant-water status were crucial to confer drought tolerance. Exogenous H2O2 or SA also protected photosynthetic pigments from oxidative damage that might help to maintain normal photosynthesis under drought. Besides, 5 mmol/L H2O2 and 0.5 or 1 mmol/l. SA showed similar effectiveness on mitigating drought stress. Finally, our findings suggest that exogenous H2O2 or SA could evenly be effectual in the amending growth of rice seedlings under drought conditions.</t>
  </si>
  <si>
    <t>[Sohag, Abdullah Al Mamun; Tahjib-Ul-Arif, Md; Sakil, Md Arif; Hossain, Md Tahmeed; Hossain, Mohammad Anowar; Hossain, Md Afzal] Bangladesh Agr Univ, Fac Agr, Dept Biochem &amp; Mol Biol, Mymensingh, Bangladesh; [Brestic, Marian] Slovak Univ Agr, Fac Agrobiol &amp; Food Resources, Dept Plant Physiol, Nitra, Slovakia; [Brestic, Marian] Czech Univ Life Sci Prague, Fac Agrobiol Food &amp; Nat Resources, Dept Bot &amp; Plant Physiol, Prague, Czech Republic; [Afrin, Sonya] Bangladesh Agr Univ, Dept Soil Sci, Mymensingh, Bangladesh</t>
  </si>
  <si>
    <t>Bangladesh Agricultural University (BAU); Slovak University of Agriculture Nitra; Czech University of Life Sciences Prague; Bangladesh Agricultural University (BAU)</t>
  </si>
  <si>
    <t>Tahjib-Ul-Arif, M (corresponding author), Bangladesh Agr Univ, Fac Agr, Dept Biochem &amp; Mol Biol, Mymensingh, Bangladesh.</t>
  </si>
  <si>
    <t>tahjib@bau.edu.bd</t>
  </si>
  <si>
    <t>Tahjib-Ul-Arif, Md./B-9803-2017; Sakil, Md Arif/JAC-1849-2023; Sohag, Abdullah Al Mamun/ABC-1609-2021; Brestic, Marian/A-8263-2012</t>
  </si>
  <si>
    <t>Tahjib-Ul-Arif, Md/0000-0002-0197-2990; Hossain, Mohammad Anowar/0000-0002-3114-0941; Brestic, Marian/0000-0003-3470-6100; Sohag, Abdullah Al Mamun/0000-0001-9084-2364; Sakil, Md Arif/0000-0001-5456-9663; Hossain, Md Tahmeed/0000-0003-3603-669X</t>
  </si>
  <si>
    <t>Bangladesh Agricultural University Research System [2016/15/AU-GC]</t>
  </si>
  <si>
    <t>Bangladesh Agricultural University Research System</t>
  </si>
  <si>
    <t>Supported by the Bangladesh Agricultural University Research System, Project No. 2016/15/AU-GC.</t>
  </si>
  <si>
    <t>CZECH ACADEMY AGRICULTURAL SCIENCES</t>
  </si>
  <si>
    <t>PRAGUE</t>
  </si>
  <si>
    <t>TESNOV 17, PRAGUE, 117 05, CZECH REPUBLIC</t>
  </si>
  <si>
    <t>1214-1178</t>
  </si>
  <si>
    <t>1805-9368</t>
  </si>
  <si>
    <t>PLANT SOIL ENVIRON</t>
  </si>
  <si>
    <t>Plant Soil Environ.</t>
  </si>
  <si>
    <t>10.17221/472/2019-PSE</t>
  </si>
  <si>
    <t>http://dx.doi.org/10.17221/472/2019-PSE</t>
  </si>
  <si>
    <t>Agronomy</t>
  </si>
  <si>
    <t>Agriculture</t>
  </si>
  <si>
    <t>KH7VH</t>
  </si>
  <si>
    <t>WOS:000510857300002</t>
  </si>
  <si>
    <t>Kacániová, M; Cmiková, N; Vukovic, NL; Veresová, A; Bianchi, A; Garzoli, S; Ben Saad, R; Ben Hsouna, A; Ban, ZJ; Vukic, MD</t>
  </si>
  <si>
    <t>Kacaniova, Miroslava; Cmikova, Natalia; Vukovic, Nenad L.; Veresova, Andrea; Bianchi, Alessandro; Garzoli, Stefania; Ben Saad, Rania; Ben Hsouna, Anis; Ban, Zhaojun; Vukic, Milena D.</t>
  </si>
  <si>
    <t>Citrus limon Essential Oil: Chemical Composition and Selected Biological Properties Focusing on the Antimicrobial (In Vitro, In Situ), Antibiofilm, Insecticidal Activity and Preservative Effect against Salmonella enterica Inoculated in Carrot</t>
  </si>
  <si>
    <t>PLANTS-BASEL</t>
  </si>
  <si>
    <t>chemical analysis; antibacterial activity; anti-Candida and Salmonella effect; antibiofilm activity; insecticidal activity; microorganisms; sous vide; carrot</t>
  </si>
  <si>
    <t>ESCHERICHIA-COLI O157-H7; MUSCA-DOMESTICA DIPTERA; LEMON ESSENTIAL OIL; ANTIFUNGAL ACTIVITY; SITOPHILUS-ORYZAE; SHELF-LIFE; EFFICACY; SINENSIS; QUALITY; SAFETY</t>
  </si>
  <si>
    <t>New goals for industry and science have led to increased awareness of food safety and healthier living in the modern era. Here, one of the challenges in food quality assurance is the presence of pathogenic microorganisms. As planktonic cells can form biofilms and go into a sessile state, microorganisms are now more resistant to broad-spectrum antibiotics. Due to their proven antibacterial properties, essential oils represent a potential option to prevent food spoilage in the search for effective natural preservatives. In this study, the chemical profile of Citrus limon essential oil (CLEO) was evaluated. GC-MS analysis revealed that limonene (60.7%), beta-pinene (12.6%), and gamma-terpinene (10.3%) are common constituents of CLEO, which prompted further research on antibacterial and antibiofilm properties. Minimum inhibitory concentration (MIC) values showed that CLEO generally exhibits acceptable antibacterial properties. In addition, in situ antimicrobial research revealed that vapour-phase CLEO can arrest the growth of Candida and Y. enterocolitica species on specific food models, indicating the potential of CLEO as a preservative. The antibiofilm properties of CLEO were evaluated by MIC assays, crystal violet assays, and MALDI-TOF MS analysis against S. enterica biofilm. The results of the MIC and crystal violet assays showed that CLEO has strong antibiofilm activity. In addition, the data obtained by MALDI-TOF MS investigation showed that CLEO altered the protein profiles of the bacteria studied on glass and stainless-steel surfaces. Our study also found a positive antimicrobial effect of CLEO against S. enterica. The anti-Salmonella activity of CLEO in vacuum-packed sous vide carrot samples was slightly stronger than in controls. These results highlight the advantages of the antibacterial and antibiofilm properties of CLEO, suggesting potential applications in food preservation.</t>
  </si>
  <si>
    <t>[Kacaniova, Miroslava; Cmikova, Natalia; Veresova, Andrea; Vukic, Milena D.] Slovak Univ Agr, Inst Hort, Fac Hort &amp; Landscape Engn, Tr A Hlinku 2, Nitra 94976, Slovakia; [Kacaniova, Miroslava] Univ Econ &amp; Human Sci Warsaw, Sch Med &amp; Hlth Sci, Okopowa 59, PL-01043 Warsaw, Poland; [Kacaniova, Miroslava] INTI Int Univ, Persiaran Perdana BBN Putra Nilai, Nilai 71800, Malaysia; [Vukovic, Nenad L.; Vukic, Milena D.] Univ Kragujevac, Fac Sci, Dept Chem, R Domanovica 12, Kragujevac 34000, Serbia; [Bianchi, Alessandro] Univ Pisa, Dept Agr Food &amp; Environm, Via Borghetto 80, I-56124 Pisa, Italy; [Garzoli, Stefania] Sapienza Univ, Dept Chem &amp; Technol Drug, P Aldo Moro 5, I-00185 Rome, Italy; [Ben Saad, Rania; Ben Hsouna, Anis] Ctr Biotechnol Sfax, Lab Biotechnol &amp; Plant Improvement, BP 1177, Sfax 3018, Tunisia; [Ben Hsouna, Anis] Univ Monastir, Higher Inst Appl Sci &amp; Technol Mahdia, Dept Environm Sci &amp; Nutr, Monastir 5000, Tunisia; [Ban, Zhaojun] Zhejiang Univ Sci &amp; Technol, Sch Biol &amp; Chem Engn, Zhejiang Prov Key Lab Chem &amp; Biol Proc Technol Far, Hangzhou 310023, Peoples R China</t>
  </si>
  <si>
    <t>Slovak University of Agriculture Nitra; INTI International University; University of Kragujevac; University of Pisa; Sapienza University Rome; Universite de Sfax; Centre de Biotechnologie de Sfax; Universite de Monastir; Zhejiang University of Science &amp; Technology</t>
  </si>
  <si>
    <t>Kacániová, M (corresponding author), Slovak Univ Agr, Inst Hort, Fac Hort &amp; Landscape Engn, Tr A Hlinku 2, Nitra 94976, Slovakia.;Kacániová, M (corresponding author), Univ Econ &amp; Human Sci Warsaw, Sch Med &amp; Hlth Sci, Okopowa 59, PL-01043 Warsaw, Poland.;Kacániová, M (corresponding author), INTI Int Univ, Persiaran Perdana BBN Putra Nilai, Nilai 71800, Malaysia.</t>
  </si>
  <si>
    <t>miroslava.kacaniova@gmail.com; n.cmikova@gmail.com; nvchem@yahoo.com; andrea.veresova1979@gmail.com; alessandro.bianchi@phd.unipi.it; stefania.garzoli@uniroma1.it; raniabensaad@gmail.com; benhsounanis@gmail.com; banzhaojun@zust.edu.cn; milena.vukic@pmf.kg.ac.rs</t>
  </si>
  <si>
    <t>Bianchi, Alessandro/AHC-3063-2022; Ben Hsouna, Anis/AFI-6861-2022; Garzoli, Stefania/AAD-4254-2019; Vukic, Milena/AFJ-8737-2022; Kacaniova, Miroslava/AAD-5933-2019; Vukovic, Nenad/G-1767-2019; Ban, Zhaojun/AGQ-6554-2022</t>
  </si>
  <si>
    <t>Kacaniova, Miroslava/0000-0002-4460-0222; Ban, Zhaojun/0000-0003-2087-7267; Cmikova, Natalia/0000-0003-4419-0590; Ben Hsouna, Anis/0000-0002-3837-5532; Bianchi, Alessandro/0000-0001-6482-527X; Vukovic, Nenad/0000-0003-4382-9743; Vukic, Milena/0000-0001-7222-7245</t>
  </si>
  <si>
    <t>Grant Agency of The Slovak University of Agriculture</t>
  </si>
  <si>
    <t>No Statement Available</t>
  </si>
  <si>
    <t>2223-7747</t>
  </si>
  <si>
    <t>Plants-Basel</t>
  </si>
  <si>
    <t>10.3390/plants13040524</t>
  </si>
  <si>
    <t>http://dx.doi.org/10.3390/plants13040524</t>
  </si>
  <si>
    <t>JV2T9</t>
  </si>
  <si>
    <t>WOS:001175879700001</t>
  </si>
  <si>
    <t>Angon, PB; Tahjib-Ul-Arif, M; Samin, SI; Habiba, U; Hossain, MA; Brestic, M</t>
  </si>
  <si>
    <t>Angon, Prodipto Bishnu; Tahjib-Ul-Arif, Md; Samin, Samia Islam; Habiba, Ummya; Hossain, M. Afzal; Brestic, Marian</t>
  </si>
  <si>
    <t>How Do Plants Respond to Combined Drought and Salinity Stress? -A Systematic Review</t>
  </si>
  <si>
    <t>abiotic stress; antioxidants; combined stress; ionic homeostasis; photosynthesis; plant growth; osmotic stress; salt stress</t>
  </si>
  <si>
    <t>ANTIOXIDANT ENZYME-ACTIVITIES; SALT-STRESS; STOMATAL CONDUCTANCE; CL-IONS; GROWTH; TOLERANCE; WHEAT; NA+; ACCUMULATION; NANOPARTICLES</t>
  </si>
  <si>
    <t>Plants are frequently exposed to one or more abiotic stresses, including combined salinity-drought, which significantly lowers plant growth. Many studies have been conducted to evaluate the responses of plants to combined salinity and drought stress. However, a meta-analysis-based systematic review has not been conducted yet. Therefore, this study analyzed how plants respond differently to combined salinity-drought stress compared to either stress alone. We initially retrieved 536 publications from databases and selected 30 research articles following a rigorous screening. Data on plant growth-related, physiological, and biochemical parameters were collected from these selected articles and analyzed. Overall, the combined salinity-drought stress has a greater negative impact on plant growth, photosynthesis, ionic balance, and oxidative balance than either stress alone. In some cases, salinity had a greater impact than drought stress and vice versa. Drought stress inhibited photosynthesis more than salinity, whereas salinity caused ionic imbalance more than drought stress. Single salinity and drought reduced shoot biomass equally, but salinity reduced root biomass more than drought. Plants experienced more oxidative stress under combined stress conditions because antioxidant levels did not increase in response to combined salinity-drought stress compared to individual salinity or drought stress. This study provided a comparative understanding of plants' responses to individual and combined salinity and drought stress, and identified several research gaps. More comprehensive genetic and physiological studies are needed to understand the intricate interplay between salinity and drought in plants.</t>
  </si>
  <si>
    <t>[Angon, Prodipto Bishnu; Samin, Samia Islam; Habiba, Ummya] Bangladesh Agr Univ, Fac Agr, Mymensingh 2202, Bangladesh; [Tahjib-Ul-Arif, Md; Hossain, M. Afzal] Bangladesh Agr Univ, Dept Biochem &amp; Mol Biol, Mymensingh 2202, Bangladesh; [Brestic, Marian] Slovak Univ Agr, Inst Plant &amp; Environm Sci, A Hlinku 2, Nitra 94976, Slovakia</t>
  </si>
  <si>
    <t>Bangladesh Agricultural University (BAU); Bangladesh Agricultural University (BAU); Slovak University of Agriculture Nitra</t>
  </si>
  <si>
    <t>Tahjib-Ul-Arif, M (corresponding author), Bangladesh Agr Univ, Dept Biochem &amp; Mol Biol, Mymensingh 2202, Bangladesh.</t>
  </si>
  <si>
    <t>Tahjib-Ul-Arif, Md./B-9803-2017; Angon, Prodipto Bishnu/ACU-6583-2022; Brestic, Marian/A-8263-2012</t>
  </si>
  <si>
    <t>Angon, Prodipto Bishnu/0000-0001-6381-8844; Tahjib-Ul-Arif, Md/0000-0002-0197-2990; Brestic, Marian/0000-0003-3470-6100</t>
  </si>
  <si>
    <t>VEGA [1/0664/22, APVV-18-0465]</t>
  </si>
  <si>
    <t>VEGA(Vedecka grantova agentura MSVVaS SR a SAV (VEGA))</t>
  </si>
  <si>
    <t>This study was supported by the projects VEGA 1/0664/22 and APVV-18-0465.</t>
  </si>
  <si>
    <t>10.3390/plants11212884</t>
  </si>
  <si>
    <t>http://dx.doi.org/10.3390/plants11212884</t>
  </si>
  <si>
    <t>6B6WZ</t>
  </si>
  <si>
    <t>WOS:000881472200001</t>
  </si>
  <si>
    <t>Elkhlifi, Z; Iftikhar, J; Sarraf, M; Ali, B; Saleem, MH; Ibranshahib, I; Bispo, MD; Meili, L; Ercisli, S; Kayabasi, ET; Ansari, NA; Hegedusová, A; Chen, ZQ</t>
  </si>
  <si>
    <t>Elkhlifi, Zouhair; Iftikhar, Jerosha; Sarraf, Mohammad; Ali, Baber; Saleem, Muhammad Hamzah; Ibranshahib, Irshad; Bispo, Mozart Daltro; Meili, Lucas; Ercisli, Sezai; Torun Kayabasi, Ehlinaz; Alemzadeh Ansari, Naser; Hegedusova, Alzbeta; Chen, Zhuqi</t>
  </si>
  <si>
    <t>Potential Role of Biochar on Capturing Soil Nutrients, Carbon Sequestration and Managing Environmental Challenges: A Review</t>
  </si>
  <si>
    <t>SUSTAINABILITY</t>
  </si>
  <si>
    <t>biochar; carbon sequestration; feedstock; soil pollution; pyrolysis condition; soil remediation</t>
  </si>
  <si>
    <t>PYROLYSIS TEMPERATURE; PLANT-GROWTH; ADSORPTION MECHANISMS; MICROBIAL COMMUNITY; PROCESS PARAMETERS; N2O EMISSIONS; RICE PADDY; BIOMASS; NITROGEN; QUALITY</t>
  </si>
  <si>
    <t>Biochar (BC) properties and its influences within agricultural soil health and environmental ecosystems largely depend on feedstock, residence time and pyrolysis conditions. The organic and inorganic contaminants from soil can be removed using BC as an adsorbent. Additionally, soil amendment with BC is known to improve overall soil quality, microbial and enzymatic activities and soil organic carbon content with nutrient retention and availability. Moreover, one of the great impacts of BC is its capability to capture soil nutrients and sequestrate carbon. The physicochemical properties of biochar could be affected by the feedstocks and pyrolysis conditions (temperature, duration, activation method, etc.). This review paper summarizes the recent research studies on the composition of BC that controls carbon presence in soil, as well as BCs role in improving soil fertility and carbon sequestration, which has not been reported in detail yet. The main finding of the present work revealed that the high pyrolytic temperatures in BC production may have negative impacts on phyto-availability of essential nutrients. Depending on the feedstock raw material and pyrolysis process used for producing BC, it has different capacities for releasing nutrients in the soil. An economically feasible method of producing newly engineered biochar, with more controlled pyrolysis and C-based materials, for suitable agriculture needs to be developed. Further investigation should be carried out to optimize the production procedure and its application to local farming community for sustainable agriculture.</t>
  </si>
  <si>
    <t>[Elkhlifi, Zouhair; Iftikhar, Jerosha; Ibranshahib, Irshad; Chen, Zhuqi] Huazhong Univ Sci &amp; Technol, Sch Chem &amp; Chem Engn, Hubei Key Lab Mat Chem &amp; Serv Failure, Key Lab Mat Chem Energy Convers &amp; Storage, Wuhan 430074, Peoples R China; [Iftikhar, Jerosha] Huazhong Univ Sci &amp; Technol, Sch Environm Sci &amp; Engn, Dept Environm Engn, Wuhan 430074, Peoples R China; [Sarraf, Mohammad; Alemzadeh Ansari, Naser] Shahid Chamran Univ Ahvaz, Fac Agr, Dept Hort Sci, Ahvaz 6135743311, Iran; [Ali, Baber] Quaid I Azam Univ, Dept Plant Sci, Islamabad 45320, Pakistan; [Saleem, Muhammad Hamzah] Qatar Univ, Off VIP Res &amp; Grad Studies, Off Acad Res, Doha 2713, Qatar; [Bispo, Mozart Daltro] Fed Univ Alagoas UFAL, Ctr Technol, Lab Separat Syst &amp; Proc Optimizat LASSOP, BR-57500970 Maceio, Alagoas, Brazil; [Meili, Lucas] Fed Univ Alagoas UFAL, Ctr Technol, Lab Proc LAPRO, BR-57500970 Maceio, Alagoas, Brazil; [Ercisli, Sezai] Ataturk Univ, Fac Agr, Dept Hort, TR-25240 Erzurum, Turkiye; [Torun Kayabasi, Ehlinaz] Kocaeli Univ, Fac Agr, Dept Agr Econ, TR-41285 Kartepe, Turkiye; [Hegedusova, Alzbeta] Slovak Univ Agr, Fac Hort &amp; Landscape Engn, Dept Vegetable Prod, Nitra 94976, Slovakia</t>
  </si>
  <si>
    <t>Huazhong University of Science &amp; Technology; Huazhong University of Science &amp; Technology; Shahid Chamran University of Ahvaz; Quaid I Azam University; Qatar University; Ataturk University; Kocaeli University; Slovak University of Agriculture Nitra</t>
  </si>
  <si>
    <t>Chen, ZQ (corresponding author), Huazhong Univ Sci &amp; Technol, Sch Chem &amp; Chem Engn, Hubei Key Lab Mat Chem &amp; Serv Failure, Key Lab Mat Chem Energy Convers &amp; Storage, Wuhan 430074, Peoples R China.</t>
  </si>
  <si>
    <t>zqchen@hust.edu.cn</t>
  </si>
  <si>
    <t>Sarraf, Mohammad/AAE-4115-2021; Bispo, Mozart/AAO-6364-2021; Ali, Baber/AHB-8506-2022; Hamzah Saleem, Muhammad/AAD-5391-2020; Meili, Lucas/E-8962-2015</t>
  </si>
  <si>
    <t>Daltro Bispo, Mozart/0000-0002-9159-3811; Ali, Baber/0000-0003-1553-2248; Sarraf, Mohammad/0000-0001-6279-5820; Meili, Lucas/0000-0002-0307-8204; Saleem, Muhammad Hamzah/0000-0002-3658-770X; Elkhlifi, Zouhair/0009-0000-8257-7169; ERCISLI, SEZAI/0000-0001-5006-5687</t>
  </si>
  <si>
    <t>China Scholarship Council</t>
  </si>
  <si>
    <t>China Scholarship Council(China Scholarship Council)</t>
  </si>
  <si>
    <t>The authors are grateful for the availability of literature materials by Huazhong University of Science and Technology. The first author is also grateful for financial support from the China Scholarship Council.</t>
  </si>
  <si>
    <t>2071-1050</t>
  </si>
  <si>
    <t>SUSTAINABILITY-BASEL</t>
  </si>
  <si>
    <t>Sustainability</t>
  </si>
  <si>
    <t>10.3390/su15032527</t>
  </si>
  <si>
    <t>http://dx.doi.org/10.3390/su15032527</t>
  </si>
  <si>
    <t>Green &amp; Sustainable Science &amp; Technology; Environmental Sciences; Environmental Studies</t>
  </si>
  <si>
    <t>Science &amp; Technology - Other Topics; Environmental Sciences &amp; Ecology</t>
  </si>
  <si>
    <t>9A0IF</t>
  </si>
  <si>
    <t>WOS:000933750200001</t>
  </si>
  <si>
    <t>Slovenská technická univerzita v Bratislave</t>
  </si>
  <si>
    <t>Drgona, J; Arroyo, J; Cupeiro Figueroa, I; Blum, D; Arendt, K; Kim, D; Ollé, EP; Oravec, J; Wetter, M; Vrabie, DL; Helsen, L</t>
  </si>
  <si>
    <t>Drgona, Jan; Arroyo, Javier; Cupeiro Figueroa, Iago; Blum, David; Arendt, Krzysztof; Kim, Donghun; Olle, Enric Perarnau; Oravec, Juraj; Wetter, Michael; Vrabie, Draguna L.; Helsen, Lieve</t>
  </si>
  <si>
    <t>All you need to know about model predictive control for buildings</t>
  </si>
  <si>
    <t>ANNUAL REVIEWS IN CONTROL</t>
  </si>
  <si>
    <t>Model predictive control; Building climate control; MPC formulation; MPC software tools; MPC implementation</t>
  </si>
  <si>
    <t>AIR-CONDITIONING SYSTEMS; THERMAL COMFORT MODELS; LOW-ENERGY BUILDINGS; HVAC CONTROL-SYSTEMS; GREY-BOX MODELS; COMMERCIAL BUILDINGS; PARAMETER-ESTIMATION; REAL-TIME; MULTIOBJECTIVE OPTIMIZATION; TEMPERATURE CONTROL</t>
  </si>
  <si>
    <t>It has been proven that advanced building control, like model predictive control (MPC), can notably reduce the energy use and mitigate greenhouse gas emissions. However, despite intensive research efforts, the practical applications are still in the early stages. There is a growing need for multidisciplinary education on advanced control methods in the built environment to be accessible for a broad range of researchers and practitioners with different engineering backgrounds. This paper provides a unified framework for model predictive building control technology with focus on the real-world applications. From a theoretical point of view, this paper presents an overview of MPC formulations for building control, modeling paradigms and model types, together with algorithms necessary for real-life implementation. The paper categorizes the most notable MPC problem classes, links them with corresponding solution techniques, and provides an overview of methods for mitigation of the uncertainties for increased performance and robustness of MPC. From a practical point of view, this paper delivers an elaborate classification of the most important modeling, co-simulation, optimal control design, and optimization techniques, tools, and solvers suitable to tackle the MPC problems in the context of building climate control. On top of this, the paper presents the essential components of a practical implementation of MPC such as different control architectures and nuances of communication infrastructures within supervisory control and data acquisition (SCADA) systems. The paper draws practical guidelines with a generic workflow for implementation of MPC in real buildings aimed for contemporary adopters of this technology. Finally, the importance of standardized performance assessment and methodology for comparison of different building control algorithms is discussed.</t>
  </si>
  <si>
    <t>[Drgona, Jan; Vrabie, Draguna L.] Pacific Northwest Natl Lab, Richland, WA 99352 USA; [Drgona, Jan; Arroyo, Javier; Cupeiro Figueroa, Iago; Olle, Enric Perarnau; Helsen, Lieve] Katholieke Univ Leuven, Dept Mech Engn, Leuven, Belgium; [Arroyo, Javier; Cupeiro Figueroa, Iago; Helsen, Lieve] Energy Ville, Thor Pk, Waterschei, Belgium; [Arroyo, Javier] VITO NV, B-200 Boeretang Mol, Belgium; [Blum, David; Kim, Donghun; Wetter, Michael] Lawrence Berkeley Natl Lab, Berkeley, CA USA; [Arendt, Krzysztof] Univ Southern Denmark, Ctr Energy Informat, Odense, Denmark; [Kim, Donghun] Purdue Univ, Sch Mech Engn, W Lafayette, IN 47907 USA; [Oravec, Juraj] Slovak Univ Technol Bratislava, Fac Chem &amp; Food Technol, Bratislava, Slovakia</t>
  </si>
  <si>
    <t>United States Department of Energy (DOE); Pacific Northwest National Laboratory; KU Leuven; VITO; United States Department of Energy (DOE); Lawrence Berkeley National Laboratory; University of Southern Denmark; Purdue University System; Purdue University; Slovak University of Technology Bratislava</t>
  </si>
  <si>
    <t>Drgona, J (corresponding author), Pacific Northwest Natl Lab, Richland, WA 99352 USA.</t>
  </si>
  <si>
    <t>jan.drgona@pnnl.gov; javier.arroyo@kuleuven.be; iago.cupeirofigueroa@kuleuven.be; DHBlum@lbl.gov; krza@mmmi.sdu.dk; donghunkim@lbl.gov; enric.perarnauolle@student.kuleuven.be; juraj.oravec@stuba.sk; mwetter@lbl.gov; draguna.vrabie@pnnl.gov; lieve.helsen@kuleuven.be</t>
  </si>
  <si>
    <t>Oravec, Juraj/AAS-4267-2020; Drgoňa, Ján/L-4108-2019; Wetter, Michael/ABD-7533-2021; Cupeiro Figueroa, Iago/ABD-5189-2020; Blum, David/JPK-6707-2023; Arendt, Krzysztof/P-3340-2015; Kim, Donghun/I-2209-2016; Helsen, Lieve/B-7534-2015</t>
  </si>
  <si>
    <t>Arendt, Krzysztof/0000-0001-7095-4676; Vrabie, Draguna/0000-0002-1547-2049; Kim, Donghun/0000-0002-1868-6341; Cupeiro Figueroa, Iago/0000-0002-6324-020X; Arroyo Bastida, Javier/0000-0003-2778-2973; Helsen, Lieve/0000-0002-9643-8204</t>
  </si>
  <si>
    <t>Assistant Secretary for Energy Efficiency and Renewable Energy, Office of Building Technologies of the U.S. Department of Energy [DE-AC05-76RL01830, DE-ACO2-05CH11231]; European Union [723649 -MPC-, 731231]; Vlaamse Instelling voor Technologisch Onderzoek (VITO) [1710754]; H2020 Societal Challenges Programme [731231] Funding Source: H2020 Societal Challenges Programme</t>
  </si>
  <si>
    <t>Assistant Secretary for Energy Efficiency and Renewable Energy, Office of Building Technologies of the U.S. Department of Energy(United States Department of Energy (DOE)); European Union(European Union (EU)); Vlaamse Instelling voor Technologisch Onderzoek (VITO); H2020 Societal Challenges Programme(Horizon 2020European Union (EU)H2020 Societal Challenges Programme)</t>
  </si>
  <si>
    <t>This work emerged from the IBPSA Project 1, an international project conducted under the umbrella of the International Building Performance Simulation Association (IBPSA). Project 1 develops and demonstrates a BIM/GIS and Modelica Framework for building and community energy system design and operation. This research was partially supported by the Assistant Secretary for Energy Efficiency and Renewable Energy, Office of Building Technologies of the U.S. Department of Energy, under Contracts nos. DE-AC05-76RL01830, and DE-ACO2-05CH11231. The authors acknowledge the financial support by the European Union through the EU-H2020-GEOT CH project 'Geothermal Technology for conomic Cooling and Heating' and within the H2020-EE-2016-RIA-IA programme for the project 'Model Predictive Control and Innovative System Integration of GEOTABS;-) in Hybrid Low Grade Thermal Energy Systems -Hybrid MPC GEOTABS' (grant number 723649 -MPC-; GT), and the H2020 programme under Grant Agreement No. 731231 Flexible Heat and Power. The work of Javier Arroyo is financed by Vlaamse Instelling voor Technologisch Onderzoek (VITO) through a Ph.D. Fellowship under the grant no. 1710754.</t>
  </si>
  <si>
    <t>1367-5788</t>
  </si>
  <si>
    <t>1872-9088</t>
  </si>
  <si>
    <t>ANNU REV CONTROL</t>
  </si>
  <si>
    <t>Annu. Rev. Control</t>
  </si>
  <si>
    <t>10.1016/j.arcontrol.2020.09.001</t>
  </si>
  <si>
    <t>Automation &amp; Control Systems</t>
  </si>
  <si>
    <t>PH6WV</t>
  </si>
  <si>
    <t>hybrid, Green Published</t>
  </si>
  <si>
    <t>WOS:000600551200010</t>
  </si>
  <si>
    <t>Jomova, K; Alomar, SY; Alwasel, SH; Nepovimova, E; Kuca, K; Valko, M</t>
  </si>
  <si>
    <t>Jomova, Klaudia; Alomar, Suliman Y.; Alwasel, Saleh H.; Nepovimova, Eugenie; Kuca, Kamil; Valko, Marian</t>
  </si>
  <si>
    <t>Several lines of antioxidant defense against oxidative stress: antioxidant enzymes, nanomaterials with multiple enzyme-mimicking activities, and low-molecular-weight antioxidants</t>
  </si>
  <si>
    <t>ARCHIVES OF TOXICOLOGY</t>
  </si>
  <si>
    <t>Antioxidant enzymes; Low-molecular antioxidants; ROS; Oxidative stress; Chronic disease; Enzyme mimics</t>
  </si>
  <si>
    <t>EXTRACELLULAR-SUPEROXIDE DISMUTASE; PEROXIDASE-LIKE ACTIVITY; CATALASE-LIKE ACTIVITY; DOSE VITAMIN-C; HYDROGEN-PEROXIDE; FREE-RADICALS; LIPID-PEROXIDATION; CANCER PREVENTION; ALPHA-TOCOPHEROL; PROSTATE-CANCER</t>
  </si>
  <si>
    <t>Reactive oxygen species (ROS) and reactive nitrogen species (RNS) are well recognized for playing a dual role, since they can be either deleterious or beneficial to biological systems. An imbalance between ROS production and elimination is termed oxidative stress, a critical factor and common denominator of many chronic diseases such as cancer, cardiovascular diseases, metabolic diseases, neurological disorders (Alzheimer's and Parkinson's diseases), and other disorders. To counteract the harmful effects of ROS, organisms have evolved a complex, three-line antioxidant defense system. The first-line defense mechanism is the most efficient and involves antioxidant enzymes such as superoxide dismutase (SOD), catalase (CAT), and glutathione peroxidase (GPx). This line of defense plays an irreplaceable role in the dismutation of superoxide radicals (O2 center dot-) and hydrogen peroxide (H2O2). The removal of superoxide radicals by SOD prevents the formation of the much more damaging peroxynitrite ONOO- (O2 center dot- + NO center dot -&gt; ONOO-) and maintains the physiologically relevant level of nitric oxide (NO center dot), an important molecule in neurotransmission, inflammation, and vasodilation. The second-line antioxidant defense pathway involves exogenous diet-derived small-molecule antioxidants. The third-line antioxidant defense is ensured by the repair or removal of oxidized proteins and other biomolecules by a variety of enzyme systems. This review briefly discusses the endogenous (mitochondria, NADPH, xanthine oxidase (XO), Fenton reaction) and exogenous (e.g., smoking, radiation, drugs, pollution) sources of ROS (superoxide radical, hydrogen peroxide, hydroxyl radical, peroxyl radical, hypochlorous acid, peroxynitrite). Attention has been given to the first-line antioxidant defense system provided by SOD, CAT, and GPx. The chemical and molecular mechanisms of antioxidant enzymes, enzyme-related diseases (cancer, cardiovascular, lung, metabolic, and neurological diseases), and the role of enzymes (e.g., GPx4) in cellular processes such as ferroptosis are discussed. Potential therapeutic applications of enzyme mimics and recent progress in metal-based (copper, iron, cobalt, molybdenum, cerium) and nonmetal (carbon)-based nanomaterials with enzyme-like activities (nanozymes) are also discussed. Moreover, attention has been given to the mechanisms of action of low-molecular-weight antioxidants (vitamin C (ascorbate), vitamin E (alpha-tocopherol), carotenoids (e.g., beta-carotene, lycopene, lutein), flavonoids (e.g., quercetin, anthocyanins, epicatechin), and glutathione (GSH)), the activation of transcription factors such as Nrf2, and the protection against chronic diseases. Given that there is a discrepancy between preclinical and clinical studies, approaches that may result in greater pharmacological and clinical success of low-molecular-weight antioxidant therapies are also subject to discussion.</t>
  </si>
  <si>
    <t>[Jomova, Klaudia] Constantine Philosopher Univ Nitra, Fac Nat Sci, Dept Chem, Nitra 94974, Slovakia; [Alomar, Suliman Y.] King Saud Univ, Coll Sci, Doping Res Chair, Zool Dept, Riyadh 11451, Saudi Arabia; [Alwasel, Saleh H.] King Saud Univ, Coll Sci, Zool Dept, Riyadh 11451, Saudi Arabia; [Nepovimova, Eugenie; Kuca, Kamil] Univ Hradec Kralove, Fac Sci, Dept Chem, Hradec Kralove 50005, Czech Republic; [Kuca, Kamil] Univ Hosp Hradec Kralove, Biomed Res Ctr, Hradec Kralove, Czech Republic; [Valko, Marian] Slovak Univ Technol Bratislava, Fac Chem &amp; Food Technol, Bratislava 81237, Slovakia</t>
  </si>
  <si>
    <t>Constantine the Philosopher University in Nitra; King Saud University; King Saud University; University of Hradec Kralove; University Hospital Hradec Kralove; Slovak University of Technology Bratislava</t>
  </si>
  <si>
    <t>Valko, M (corresponding author), Slovak Univ Technol Bratislava, Fac Chem &amp; Food Technol, Bratislava 81237, Slovakia.</t>
  </si>
  <si>
    <t>marian.valko@stuba.sk</t>
  </si>
  <si>
    <t>Jomova, Klaudia/ABA-1249-2020; Kuca, Kamil/D-1396-2011; Alomar, Suliman/AGX-1623-2022; Nepovimova, Eugenie/AAU-7268-2020; Valko, Marian/B-5022-2011</t>
  </si>
  <si>
    <t>Jomova, Klaudia/0000-0003-1836-4913; Valko, Marian/0000-0001-7483-0267</t>
  </si>
  <si>
    <t>Agentra Ministerstva Scaron;kolstva, Vedy, Vskumu a Scaron;portu SR; Deanship of Scientific Research, King Saud University; Research Chair of Doping [1/0542/24, APVV 19-0087]; Slovak Grant Agencies VEGA Project [00179906, PrF UHK 2208/2023-2024]; MH CZ-DRO</t>
  </si>
  <si>
    <t>Agentra Ministerstva Scaron;kolstva, Vedy, Vskumu a Scaron;portu SR; Deanship of Scientific Research, King Saud University(King Saud University); Research Chair of Doping; Slovak Grant Agencies VEGA Project; MH CZ-DRO</t>
  </si>
  <si>
    <t>The authors would like to extend their appreciation to the Deanship of Scientific Research, King Saud University for funding through Vice Deanship of Scientific Research Chairs; Research Chair of Doping. Authors also thank the Slovak Grant Agencies VEGA Project 1/0542/24 and Project APVV 19-0087. This work was also supported by the projects MH CZ-DRO (UHHK, 00179906) and Excelence PrF UHK 2208/2023-2024.</t>
  </si>
  <si>
    <t>SPRINGER HEIDELBERG</t>
  </si>
  <si>
    <t>HEIDELBERG</t>
  </si>
  <si>
    <t>TIERGARTENSTRASSE 17, D-69121 HEIDELBERG, GERMANY</t>
  </si>
  <si>
    <t>0340-5761</t>
  </si>
  <si>
    <t>1432-0738</t>
  </si>
  <si>
    <t>ARCH TOXICOL</t>
  </si>
  <si>
    <t>Arch. Toxicol.</t>
  </si>
  <si>
    <t>MAY</t>
  </si>
  <si>
    <t>10.1007/s00204-024-03696-4</t>
  </si>
  <si>
    <t>MAR 2024</t>
  </si>
  <si>
    <t>Toxicology</t>
  </si>
  <si>
    <t>MB9M9</t>
  </si>
  <si>
    <t>WOS:001183395500003</t>
  </si>
  <si>
    <t>Jomova, K; Raptova, R; Alomar, SY; Alwasel, SH; Nepovimova, E; Kuca, K; Valko, M</t>
  </si>
  <si>
    <t>Jomova, Klaudia; Raptova, Renata; Alomar, Suliman Y.; Alwasel, Saleh H.; Nepovimova, Eugenie; Kuca, Kamil; Valko, Marian</t>
  </si>
  <si>
    <t>Reactive oxygen species, toxicity, oxidative stress, and antioxidants: chronic diseases and aging</t>
  </si>
  <si>
    <t>Oxidative stress; Metals; ROS; Antioxidants; Signaling pathways; Aging; Toxicity</t>
  </si>
  <si>
    <t>MILD COGNITIVE IMPAIRMENT; NF-KAPPA-B; OBSTRUCTIVE PULMONARY-DISEASE; VITAMIN-E SUPPLEMENTATION; AMYLOID-BETA-PEPTIDE; ACUTE LUNG INJURY; ALPHA-TOCOPHEROL SUPPLEMENTATION; GLUTATHIONE-PEROXIDASE ACTIVITY; MANGANESE SUPEROXIDE-DISMUTASE; MITOCHONDRIAL-DNA MUTATIONS</t>
  </si>
  <si>
    <t>A physiological level of oxygen/nitrogen free radicals and non-radical reactive species (collectively known as ROS/RNS) is termed oxidative eustress or good stress and is characterized by low to mild levels of oxidants involved in the regulation of various biochemical transformations such as carboxylation, hydroxylation, peroxidation, or modulation of signal transduction pathways such as Nuclear factor-&amp; kappa;B (NF-&amp; kappa;B), Mitogen-activated protein kinase (MAPK) cascade, phosphoinositide-3-kinase, nuclear factor erythroid 2-related factor 2 (Nrf2) and other processes. Increased levels of ROS/RNS, generated from both endogenous (mitochondria, NADPH oxidases) and/or exogenous sources (radiation, certain drugs, foods, cigarette smoking, pollution) result in a harmful condition termed oxidative stress (bad stress). Although it is widely accepted, that many chronic diseases are multifactorial in origin, they share oxidative stress as a common denominator. Here we review the importance of oxidative stress and the mechanisms through which oxidative stress contributes to the pathological states of an organism. Attention is focused on the chemistry of ROS and RNS (e.g. superoxide radical, hydrogen peroxide, hydroxyl radicals, peroxyl radicals, nitric oxide, peroxynitrite), and their role in oxidative damage of DNA, proteins, and membrane lipids. Quantitative and qualitative assessment of oxidative stress biomarkers is also discussed. Oxidative stress contributes to the pathology of cancer, cardiovascular diseases, diabetes, neurological disorders (Alzheimer's and Parkinson's diseases, Down syndrome), psychiatric diseases (depression, schizophrenia, bipolar disorder), renal disease, lung disease (chronic pulmonary obstruction, lung cancer), and aging. The concerted action of antioxidants to ameliorate the harmful effect of oxidative stress is achieved by antioxidant enzymes (Superoxide dismutases-SODs, catalase, glutathione peroxidase-GPx), and small molecular weight antioxidants (vitamins C and E, flavonoids, carotenoids, melatonin, ergothioneine, and others). Perhaps one of the most effective low molecular weight antioxidants is vitamin E, the first line of defense against the peroxidation of lipids. A promising approach appears to be the use of certain antioxidants (e.g. flavonoids), showing weak prooxidant properties that may boost cellular antioxidant systems and thus act as preventive anticancer agents. Redox metal-based enzyme mimetic compounds as potential pharmaceutical interventions and sirtuins as promising therapeutic targets for age-related diseases and anti-aging strategies are discussed.</t>
  </si>
  <si>
    <t>[Jomova, Klaudia] Constantine Philosopher Univ Nitra, Fac Nat Sci, Dept Chem, Nitra 94974, Slovakia; [Raptova, Renata; Valko, Marian] Slovak Univ Technol Bratislava, Fac Chem &amp; Food Technol, Bratislava 81237, Slovakia; [Alomar, Suliman Y.; Alwasel, Saleh H.] King Saud Univ, Coll Sci, Zool Dept, Riyadh 11451, Saudi Arabia; [Nepovimova, Eugenie; Kuca, Kamil] Univ Hradec Kralove, Fac Sci, Dept Chem, Hradec Kralove 50005, Czech Republic</t>
  </si>
  <si>
    <t>Constantine the Philosopher University in Nitra; Slovak University of Technology Bratislava; King Saud University; University of Hradec Kralove</t>
  </si>
  <si>
    <t>Jomova, Klaudia/ABA-1249-2020; Nepovimova, Eugenie/AAU-7268-2020; Kuca, Kamil/D-1396-2011; Valko, Marian/B-5022-2011; Al Omar, Suliman/AGX-1623-2022</t>
  </si>
  <si>
    <t>Valko, Marian/0000-0001-7483-0267; Jomova, Klaudia/0000-0003-1836-4913; Al Omar, Suliman/0000-0002-2864-1649</t>
  </si>
  <si>
    <t>Ministry of Education, Science, Research and Sport of the Slovak Republic in cooperation; Centre for Scientific and Technical Information of the Slovak Republic</t>
  </si>
  <si>
    <t>Open access funding provided by The Ministry of Education, Science, Research and Sport of the Slovak Republic in cooperation with Centre for Scientific and Technical Information of the Slovak Republic</t>
  </si>
  <si>
    <t>OCT</t>
  </si>
  <si>
    <t>10.1007/s00204-023-03562-9</t>
  </si>
  <si>
    <t>Q5BF3</t>
  </si>
  <si>
    <t>WOS:001051547900001</t>
  </si>
  <si>
    <t>Gomis-Cebolla, J; Rattayova, V; Salazar-Galán, S; Francés, F</t>
  </si>
  <si>
    <t>Gomis-Cebolla, Jose; Rattayova, Viera; Salazar-Galan, Sergio; Frances, Felix</t>
  </si>
  <si>
    <t>Evaluation of ERA5 and ERA5-Land reanalysis precipitation datasets over Spain (1951-2020)</t>
  </si>
  <si>
    <t>ATMOSPHERIC RESEARCH</t>
  </si>
  <si>
    <t>Reanalysis precipitation; AEMET; ECMWF; Continuous; categorical; pdf assessment; Spatial pattern; Temporal trend</t>
  </si>
  <si>
    <t>GLOBAL PRECIPITATION; ATMOSPHERIC REANALYSIS; PERFORMANCE; SATELLITE; PRODUCTS; TRENDS; VALIDATION</t>
  </si>
  <si>
    <t>Reanalysis precipitation estimates are widely used in the fields of meteorology and hydrology because they can provide physical, spatial, and temporal coherent long time series at a global scale. Nevertheless, as a pre-requisite for many applications their performance needs to be assessed. The objective of this study was to evaluate the European Centre for Medium-Range Weather Forecasts (ECMWF) latest fifth-generation reanalysis precipitation products, i.e., ERA5 and ERA5-Land, at country scale in Spain. For doing so, we compared it against a high-resolution precipitation product of the Spanish Meteorological Agency which spans approximately 70 years (1951-2020). A comprehensive assessment (continuous, categorical, probability distribution function (pdf), spatial pattern, and temporal trend) was performed in order to ascertain the quality of the reanalysis products. Results of the analysis revealed a general agreement between observations and ERA5-Land/ERA5 estimates: spearman correlation values between 0.5 and 0.9, Root Mean Square Error (RMSE) mostly between 2 and 8 mm/ d and Kling Gupta Efficiency (KGE) values &gt;0.4. Categorical assessment additionally indicated a good perfor-mance (Heiken Skill score (HSS) score, also known as kappa, between 0.4 and 0.8). Nevertheless, performance was found to be dependent on the climatic region, precipitation intensity and orography. Correlation revealed a north-west (higher values) south-east (lower values) spatial gradient while relative bias (RBIAS) and RMSE spatial patterns were positively correlated with slope (rho = 0.41/0.35, 0.69/0.70, respectively). In addition, as indicated by the categorical analysis, along the Mediterranean coast a wet bias (i.e., overestimation of days with precipitation) was found. Reanalysis detection capacity (kappa) shown a negative correlation with the slope (rho =-0.29/-0.34). Worst model performance is obtained during summer months, with a generalized overestimation. The pdf assessment revealed that the ERA5-Land/ERA5 tended to overestimate light (&gt;= 1 and &lt; 5 mm/day), and moderate (&gt;= 5 and &lt; 20 mm/day) precipitation categories while underestimating the heavy (&gt;= 20 and &lt; 40 mm/ day) and violent (&gt;= 40 mm/day) categories. Moderate precipitation provided the best detection capacity, as indicated by the precipitation-intensity analysis. ERA5-Land/ERA5 showed a good capacity to reproduce the spatial patterns and temporal trends of the observations. ERA5-Land and ERA5, with a different spatial resolu-tion, performed very similar in all the analysis considered. Mediterranean and northern coast were highlighted as the most critical for reanalysis modelling purposes because of its performance.</t>
  </si>
  <si>
    <t>[Gomis-Cebolla, Jose; Salazar-Galan, Sergio; Frances, Felix] Univ Politecn Valencia, Res Inst Water &amp; Environm Engn, Valencia 46022, Spain; [Rattayova, Viera] Slovak Univ Technol Bratislava, Dept Land &amp; Water Resources Management, Radlinskeho 11, Bratislava 1, Slovakia</t>
  </si>
  <si>
    <t>Universitat Politecnica de Valencia; Slovak University of Technology Bratislava</t>
  </si>
  <si>
    <t>Gomis-Cebolla, J (corresponding author), Univ Politecn Valencia, Res Inst Water &amp; Environm Engn, Valencia 46022, Spain.</t>
  </si>
  <si>
    <t>jgomceb@iiama.upv.es</t>
  </si>
  <si>
    <t>Salazar-Galán, Sergio/Y-7484-2019; Frances, Felix/H-7179-2015</t>
  </si>
  <si>
    <t>Salazar-Galan, Sergio/0000-0003-2463-1790</t>
  </si>
  <si>
    <t>Spanish AEI within the program WaterJPI through the project iAqueduct [PCI2019-103729]; Generalitat Valenciana [PROMETEO/2021/074]</t>
  </si>
  <si>
    <t>Spanish AEI within the program WaterJPI through the project iAqueduct; Generalitat Valenciana(Center for Forestry Research &amp; Experimentation (CIEF))</t>
  </si>
  <si>
    <t>This study was founded by the Spanish AEI within the program WaterJPI through the project iAqueduct (PCI2019-103729) , and by the project Water4Cast funded by Generalitat Valenciana (PROMETEO/2021/074) . The author thanks AEMET for the data provided for this work (AEMET dataset available at http:// www.aemet.es/va/servicioscli maticos/cambio_climat/datos_diarios?w=2 &amp; w2=0. ECMWF reanalysis is also acknowledged for ERA5 and ERA5-Land data available from the Copernicus climate data store (https://cds.climate.copernicus.eu/) . Datasets were accessed on 21th January 2022.</t>
  </si>
  <si>
    <t>ELSEVIER SCIENCE INC</t>
  </si>
  <si>
    <t>NEW YORK</t>
  </si>
  <si>
    <t>STE 800, 230 PARK AVE, NEW YORK, NY 10169 USA</t>
  </si>
  <si>
    <t>0169-8095</t>
  </si>
  <si>
    <t>1873-2895</t>
  </si>
  <si>
    <t>ATMOS RES</t>
  </si>
  <si>
    <t>Atmos. Res.</t>
  </si>
  <si>
    <t>10.1016/j.atmosres.2023.106606</t>
  </si>
  <si>
    <t>JAN 2023</t>
  </si>
  <si>
    <t>Meteorology &amp; Atmospheric Sciences</t>
  </si>
  <si>
    <t>8N6IV</t>
  </si>
  <si>
    <t>hybrid</t>
  </si>
  <si>
    <t>WOS:000925253900001</t>
  </si>
  <si>
    <t>Senapati, T; Mesiar, R; Simic, V; Iampan, A; Chinram, R; Ali, R</t>
  </si>
  <si>
    <t>Senapati, Tapan; Mesiar, Radko; Simic, Vladimir; Iampan, Aiyared; Chinram, Ronnason; Ali, Rifaqat</t>
  </si>
  <si>
    <t>Analysis of Interval-Valued Intuitionistic Fuzzy Aczel-Alsina Geometric Aggregation Operators and Their Application to Multiple Attribute Decision-Making</t>
  </si>
  <si>
    <t>AXIOMS</t>
  </si>
  <si>
    <t>MADM; Aczel-Alsina operations; IVIFNs; IVIF Aczel-Alsina geometric aggregation operators</t>
  </si>
  <si>
    <t>NONLINEAR-PROGRAMMING METHODOLOGY; REPRESENTATION; OPERATIONS; NUMBERS; MODEL; SET</t>
  </si>
  <si>
    <t>When dealing with the haziness that is intrinsic in decision analysis-driven decision making procedures, interval-valued intuitionistic fuzzy sets (IVIFSs) can be quite effective. Our approach to solving the multiple attribute decision making (MADM) difficulties, where all of the evidence provided by the decision-makers is demonstrated as interval-valued intuitionistic fuzzy (IVIF) decision matrices, in which all of the components are distinguished by an IVIF number (IVIFN), is based on Aczel-Alsina operational processes. We begin by introducing novel IVIFN operations including the Aczel-Alsina sum, product, scalar multiplication, and exponential. We may then create IVIF aggregation operators, such as the IVIF Aczel-Alsina weighted geometric operator, the IVIF Aczel-Alsina ordered weighted geometric operator, and the IVIF Aczel-Alsina hybrid geometric operator, among others. We present a MADM approach that relies on the IVIF aggregation operators that have been developed. A case study is used to demonstrate the practical applicability of the strategies proposed in this paper. By contrasting the newly developed technique with existing techniques, the method is capable of demonstrating the advantages of the newly developed approach. A key result of this work is the discovery that some of the current IVIF aggregation operators are subsets of the operators reported in this article.</t>
  </si>
  <si>
    <t>[Senapati, Tapan] Padima Janakalyan Banipith, Dept Math, Kukrakhupi 721517, India; [Senapati, Tapan] Southwest Univ, Sch Math &amp; Stat, Chongqing 400715, Peoples R China; [Mesiar, Radko] Slovak Univ Technol Bratislava, Fac Civil Engn, Radlinskeho 11, SK-81005 Bratislava, Slovakia; [Mesiar, Radko] Palacky Univ Olomouc, Fac Sci, Dept Algebra &amp; Geometry, 17 Listopadu 12, Olomouc 77146, Czech Republic; [Simic, Vladimir] Univ Belgrade, Dept Transport &amp; Traff Engn, Vojvode Stepe 305, Belgrade 11010, Serbia; [Iampan, Aiyared] Univ Phayao, Sch Sci, Dept Math, Mueang 56000, Phayao, Thailand; [Chinram, Ronnason] Prince Songkla Univ, Fac Sci, Div Computat Sci, Hat Yai 90110, Thailand; [Ali, Rifaqat] King Khalid Univ, Coll Arts &amp; Sci, Dept Math, Abha 61413, Saudi Arabia</t>
  </si>
  <si>
    <t>Southwest University - China; Slovak University of Technology Bratislava; Palacky University Olomouc; University of Belgrade; University of Phayao; Prince of Songkla University; King Khalid University</t>
  </si>
  <si>
    <t>Iampan, A (corresponding author), Univ Phayao, Sch Sci, Dept Math, Mueang 56000, Phayao, Thailand.</t>
  </si>
  <si>
    <t>math.tapan@gmail.com; radko.mesiar@stuba.sk; vsima@sf.bg.ac.rs; aiyared.ia@up.ac.th; ronnason.c@psu.ac.th; rrafat@kku.edu.sa</t>
  </si>
  <si>
    <t>Simic, Vladimir/B-8837-2011; ali, Rifaqat/AGT-8276-2022; Senapati, Tapan/H-9672-2019; Chinram, Ronnason/C-4819-2018; Iampan, Aiyared/E-2668-2012</t>
  </si>
  <si>
    <t>Senapati, Tapan/0000-0003-0399-7486; Chinram, Ronnason/0000-0002-6113-3689; Iampan, Aiyared/0000-0002-0475-3320; Simic, Vladimir/0000-0001-5709-3744</t>
  </si>
  <si>
    <t>Deanship of Scientific Research at King Khalid University [GRP/93/43]; School of Science, University of Phayao; Slovak Research and Development Agency [APVV-18-0052]</t>
  </si>
  <si>
    <t>Deanship of Scientific Research at King Khalid University(King Khalid UniversityKing Saud University); School of Science, University of Phayao; Slovak Research and Development Agency(Slovak Research and Development Agency)</t>
  </si>
  <si>
    <t>The author, Rifaqat Ali, extends his appreciation to Deanship of Scientific Research at King Khalid University, for funding this work through General Research Project under grant number (GRP/93/43). The author, Aiyared Iampan, is thankful to the revenue budget in 2022, School of Science, University of Phayao, for supporting this research. The author, Radko Mesiar, is thankful to the Slovak Research and Development Agency for supporting this research through Grant Number APVV-18-0052.</t>
  </si>
  <si>
    <t>2075-1680</t>
  </si>
  <si>
    <t>Axioms</t>
  </si>
  <si>
    <t>10.3390/axioms11060258</t>
  </si>
  <si>
    <t>Mathematics, Applied</t>
  </si>
  <si>
    <t>2K9YJ</t>
  </si>
  <si>
    <t>WOS:000816682000001</t>
  </si>
  <si>
    <t>Jomova, K; Makova, M; Alomar, SY; Alwasel, SH; Nepovimova, E; Kuca, K; Rhodes, CJ; Valko, M</t>
  </si>
  <si>
    <t>Jomova, Klaudia; Makova, Marianna; Alomar, Suliman Y.; Alwasel, Saleh H.; Nepovimova, Eugenie; Kuca, Kamil; Rhodes, Christopher J.; Valko, Marian</t>
  </si>
  <si>
    <t>Essential metals in health and disease</t>
  </si>
  <si>
    <t>CHEMICO-BIOLOGICAL INTERACTIONS</t>
  </si>
  <si>
    <t>Essential metals; Metalloenzymes; Homeostasis; Disturbed homeostasis; Human diseases</t>
  </si>
  <si>
    <t>GROWTH-FACTOR-I; MOLYBDENUM COFACTOR; OXIDATIVE STRESS; ZINC-DEFICIENCY; HUNTINGTONS-DISEASE; SUPEROXIDE-DISMUTASE; PARKINSONS-DISEASE; ENDOTHELIAL-CELLS; BLOOD-PRESSURE; ANIMAL-MODELS</t>
  </si>
  <si>
    <t>In total, twenty elements appear to be essential for the correct functioning of the human body, half of which are metals and half are non-metals. Among those metals that are currently considered to be essential for normal biological functioning are four main group elements, sodium (Na), potassium (K), magnesium (Mg), and calcium (Ca), and six d-block transition metal elements, manganese (Mn), iron (Fe), cobalt (Co), copper (Cu), zinc (Zn) and molybdenum (Mo). Cells have developed various metallo-regulatory mechanisms for maintaining a neces-sary homeostasis of metal-ions for diverse cellular processes, most importantly in the central nervous system. Since redox active transition metals (for example Fe and Cu) may participate in electron transfer reactions, their homeostasis must be carefully controlled. The catalytic behaviour of redox metals which have escaped control, e. g. via the Fenton reaction, results in the formation of reactive hydroxyl radicals, which may cause damage to DNA, proteins and membranes. Transition metals are integral parts of the active centers of numerous enzymes (e. g. Cu,Zn-SOD, Mn-SOD, Catalase) which catalyze chemical reactions at physiologically compatible rates. Either a deficiency, or an excess of essential metals may result in various disease states arising in an organism. Some typical ailments that are characterized by a disturbed homeostasis of redox active metals include neurological disorders (Alzheimer's, Parkinson's and Huntington's disorders), mental health problems, cardiovascular dis-eases, cancer, and diabetes. To comprehend more deeply the mechanisms by which essential metals, acting either alone or in combination, and/or through their interaction with non-essential metals (e.g. chromium) function in biological systems will require the application of a broader, more interdisciplinary approach than has mainly been used so far. It is clear that a stronger cooperation between bioinorganic chemists and biophysicists -who have already achieved great success in understanding the structure and role of metalloenzymes in living systems -with biologists, will access new avenues of research in the systems biology of metal ions. With this in mind, the present paper reviews selected chemical and biological aspects of metal ions and their possible interactions in living systems under normal and pathological conditions.</t>
  </si>
  <si>
    <t>[Jomova, Klaudia] Constantine Philosopher Univ Nitra, Fac Nat Sci &amp; Informat, Dept Chem, Nitra 94901, Slovakia; [Makova, Marianna; Valko, Marian] Slovak Univ Technol Bratislava, Fac Chem &amp; Food Technol, Bratislava 81237, Slovakia; [Alomar, Suliman Y.; Alwasel, Saleh H.; Valko, Marian] King Saud Univ, Coll Sci, Zool Dept, Riyadh 11451, Saudi Arabia; [Nepovimova, Eugenie; Kuca, Kamil] Univ Hradec Kralove, Fac Sci, Dept Chem, Hradec Kralove 50003, Czech Republic; [Kuca, Kamil] Univ Hosp Hradec Kralove, Biomed Res Ctr, Hradec Kralove, Czech Republic; [Rhodes, Christopher J.] Fresh Lands Environm Act, Reading RG4 5BE, England</t>
  </si>
  <si>
    <t>Constantine the Philosopher University in Nitra; Slovak University of Technology Bratislava; King Saud University; University of Hradec Kralove; University Hospital Hradec Kralove</t>
  </si>
  <si>
    <t>Kuca, Kamil/D-1396-2011; Maková, Marianna/HNR-2072-2023; Nepovimova, Eugenie/AAU-7268-2020; Jomova, Klaudia/ABA-1249-2020; Al Omar, Suliman/AGX-1623-2022; Valko, Marian/B-5022-2011</t>
  </si>
  <si>
    <t>Al Omar, Suliman/0000-0002-2864-1649; Valko, Marian/0000-0001-7483-0267; Jomova, Klaudia/0000-0003-1836-4913; Rhodes, Chris/0000-0002-2929-4466</t>
  </si>
  <si>
    <t>DSFP contract, King Saud University, Riyadh, KSA; Scientific Grant Agency (VEGA Project) [00179,906]; APVV [313011ASS8]; MH CZ-DRO (UHHK); Excellence project PrF UHK 2011/2021-2022 Czech Republic; European Regional Development Fund [1/0482/20]; [20-0213]</t>
  </si>
  <si>
    <t>DSFP contract, King Saud University, Riyadh, KSA; Scientific Grant Agency (VEGA Project)(Vedecka grantova agentura MSVVaS SR a SAV (VEGA)); APVV(Slovak Research and Development Agency); MH CZ-DRO (UHHK); Excellence project PrF UHK 2011/2021-2022 Czech Republic; European Regional Development Fund(European Union (EU));</t>
  </si>
  <si>
    <t>This research was supported by the DSFP contract, King Saud University, Riyadh, KSA, the Scientific Grant Agency (VEGA Project 1/0482/20) and APVV Project 20-0213 and by the MH CZ-DRO (UHHK, 00179,906) and the Excellence project PrF UHK 2011/2021-2022 Czech Republic. We also thank the Operational Program Integrated Infrastructure for the project: Strategic research in the field of SMART monitoring, treatment and preventive protection against coronavirus (SARS-CoV-2) , Project no. 313011ASS8, co-financed by the European Regional Development Fund.</t>
  </si>
  <si>
    <t>ELSEVIER IRELAND LTD</t>
  </si>
  <si>
    <t>CLARE</t>
  </si>
  <si>
    <t>ELSEVIER HOUSE, BROOKVALE PLAZA, EAST PARK SHANNON, CO, CLARE, 00000, IRELAND</t>
  </si>
  <si>
    <t>0009-2797</t>
  </si>
  <si>
    <t>1872-7786</t>
  </si>
  <si>
    <t>CHEM-BIOL INTERACT</t>
  </si>
  <si>
    <t>Chem.-Biol. Interact.</t>
  </si>
  <si>
    <t>NOV 1</t>
  </si>
  <si>
    <t>10.1016/j.cbi.2022.110173</t>
  </si>
  <si>
    <t>SEP 2022</t>
  </si>
  <si>
    <t>Biochemistry &amp; Molecular Biology; Pharmacology &amp; Pharmacy; Toxicology</t>
  </si>
  <si>
    <t>5I3OM</t>
  </si>
  <si>
    <t>WOS:000868270300005</t>
  </si>
  <si>
    <t>Junaid, MF; Rehman, ZU; Ijaz, N; Farooq, R; Khalid, U; Ijaz, Z</t>
  </si>
  <si>
    <t>Junaid, Muhammad Faisal; Rehman, Zia ur; Ijaz, Nauman; Farooq, Rashid; Khalid, Usama; Ijaz, Zain</t>
  </si>
  <si>
    <t>Performance evaluation of cement-based composites containing phase change materials from energy management and construction standpoints</t>
  </si>
  <si>
    <t>CONSTRUCTION AND BUILDING MATERIALS</t>
  </si>
  <si>
    <t>Phase change materials; Cement based composites; Mechanical performance; Thermal performance; Durability; Energy efficiency</t>
  </si>
  <si>
    <t>CHANGE MATERIALS PCM; MACRO-ENCAPSULATED PCM; LATENT-HEAT STORAGE; THERMAL-PROPERTIES; GEOPOLYMER CONCRETE; MECHANICAL-PROPERTIES; MICROENCAPSULATED PCM; ECONOMIC-ANALYSIS; BUILDING ENCLOSURE; CHLORIDE DIFFUSION</t>
  </si>
  <si>
    <t>Thermal energy storage in building envelopes is critical to promoting renewable energy, implementation of which requires thermal performance enhancement of construction materials. In this regard, phase change materials (PCMs) are often incorporated with cement -based composites (CBCs) materials, which are most commonly used in construction. The current article provides a state -of -the -art review of PCM-incorporated CBCs (PCMCBCs) considering various CBCs, incorporation methods, and their challenges and solutions. Additionally, performance evaluation of PCM-CBCs is carried out based on thermal, mechanical, durability, sustainability, energy efficiency, and resource conservation-based performances. It was identified that in terms of thermal performance, energy efficiency, and natural resource conservation, the research on PCM-CBCs has been well established, and they find vast application in TES management systems. On the other hand, although healthy research data is available on the appraisal of the mechanical performance of PCM-CBCs, more efforts are required to control the detrimental impact of PCM incorporation with CBCs to make them more durable and desirable for construction where they must undergo mechanical loading. This article provides a consolidated perspective for researchers, practitioners, and educators working to make PCM-CBCs more practical.</t>
  </si>
  <si>
    <t>[Junaid, Muhammad Faisal] Slovak Univ Technol Bratislava, Fac Civil Engn, Dept Mat Engn &amp; Phys, Bratislava 81005, Slovakia; [Rehman, Zia ur] Univ Portsmouth, Sch Civil Engn &amp; Surveying, Portland Bldg,Portland St, Portsmouth PO1 3AH, Hampshire, England; [Ijaz, Nauman; Ijaz, Zain] Tongji Univ, Key Lab Geotech &amp; Underground Engn, Minist Educ, Shanghai 200092, Peoples R China; [Farooq, Rashid] Int Islamic Univ, Dept Civil Engn, Islamabad 44000, Pakistan; [Farooq, Rashid] Swinburne Univ Technol, Dept Civil &amp; Construct Engn, Melbourne, Vic 3122, Australia; [Khalid, Usama] Natl Univ Sci &amp; Technol NUST, Natl Inst Transportat NIT, Islamabad 44000, Pakistan</t>
  </si>
  <si>
    <t>Slovak University of Technology Bratislava; University of Portsmouth; Tongji University; International Islamic University, Pakistan; Swinburne University of Technology; National University of Sciences &amp; Technology - Pakistan</t>
  </si>
  <si>
    <t>Farooq, R (corresponding author), Swinburne Univ Technol, Dept Civil &amp; Construct Engn, Melbourne, Vic 3122, Australia.</t>
  </si>
  <si>
    <t>engr.zrehman@gmail.com; nauman_ijaz99@tongji.edu.cn; rfarooq@swin.edu.au; engr.usamakhalid@yahoo.co.uk; nauman_ijaz99@tongji.edu.cn</t>
  </si>
  <si>
    <t>Junaid, Muhammad Faisal/GSN-0345-2022; Ijaz, Nauman/AAQ-8299-2021; Rehman, Zia ur/N-7823-2019; Farooq, Rashid/AAF-4660-2020; Ijaz, Zain/KRP-3187-2024</t>
  </si>
  <si>
    <t>Ijaz, Nauman/0000-0002-9755-6296; Ijaz, Zain/0000-0002-1249-9510</t>
  </si>
  <si>
    <t>ELSEVIER SCI LTD</t>
  </si>
  <si>
    <t>London</t>
  </si>
  <si>
    <t>125 London Wall, London, ENGLAND</t>
  </si>
  <si>
    <t>0950-0618</t>
  </si>
  <si>
    <t>1879-0526</t>
  </si>
  <si>
    <t>CONSTR BUILD MATER</t>
  </si>
  <si>
    <t>Constr. Build. Mater.</t>
  </si>
  <si>
    <t>FEB 16</t>
  </si>
  <si>
    <t>10.1016/j.conbuildmat.2024.135108</t>
  </si>
  <si>
    <t>JAN 2024</t>
  </si>
  <si>
    <t>Construction &amp; Building Technology; Engineering, Civil; Materials Science, Multidisciplinary</t>
  </si>
  <si>
    <t>Construction &amp; Building Technology; Engineering; Materials Science</t>
  </si>
  <si>
    <t>JK9J7</t>
  </si>
  <si>
    <t>WOS:001173175500001</t>
  </si>
  <si>
    <t>Junaid, MF; Rehman, ZU; Cekon, M; Curpek, J; Farooq, R; Cui, HZ; Khan, I</t>
  </si>
  <si>
    <t>Junaid, Muhammad Faisal; Rehman, Zia Ur; Cekon, Miroslav; Curpek, Jakub; Farooq, Rashid; Cui, Hongzhi; Khan, Imran</t>
  </si>
  <si>
    <t>Inorganic phase change materials in thermal energy storage: A review on perspectives and technological advances in building applications</t>
  </si>
  <si>
    <t>ENERGY AND BUILDINGS</t>
  </si>
  <si>
    <t>Inorganic PCMs; Thermal energy storage; Corrosion; Building material; Salt hydrates; Latent heat</t>
  </si>
  <si>
    <t>LATENT-HEAT STORAGE; SODIUM-ACETATE TRIHYDRATE; CHANGE MATERIAL PCM; CACL2-CENTER-DOT-6H(2)O/EXPANDED GRAPHITE COMPOSITE; MAGNESIUM-CHLORIDE HEXAHYDRATE; IMMERSION CORROSION TESTS; PERFORMANCE ENHANCEMENT; EXPANDED GRAPHITE; HYDRATED SALT; TEMPERATURE REGULATION</t>
  </si>
  <si>
    <t>Reutilization of thermal energy according to building demands constitutes an important step in a low carbon/green campaign. Phase change materials (PCMs) can address these problems related to the energy and environment through thermal energy storage (TES), where they can considerably enhance energy efficiency and sustainability. Concrete researches focusing on building materials revealed a vast potential of inorganic PCMs (iPCMs) utilization in thermal energy management systems particularly in the building applications as per literature; however, large but scattered literature is available on this research dimension. The current study presents an up-to-date review on iPCMs in the context of latent TES in the building sector: summarizing its performance, applications, and key challenges. The thermal performance of iPCMs is based on the higher heat storage capacity per unit volume together with lower cost value in contrast to other latent heat-based materials. However, several crucial challenges associated with iPCMs i.e., supercooling, encapsulation, phase separation, and corrosion issues are identified and discussed, which marginalize its performance in the progressive building applications. Furthermore, different proposed solutions to mitigate these issues are also comprehensively discussed. Likewise, passive and active integrations of iPCMs are systematically analyzed with building materials such as concrete, composites and novel structures with progressive technologies, most commonly used in buildings. In view of the actual challenges to building implementation, though the valuable research data on iPCMs is available in the literature, there still exist inconsistencies in both their fundamental research and development aspects and further real-scale applications. Hence, the current review addresses the profound insight into future perspectives based on the pertinent data of recent technological advances in this field. (c) 2021 Elsevier B.V. All rights reserved.</t>
  </si>
  <si>
    <t>[Junaid, Muhammad Faisal; Cekon, Miroslav; Curpek, Jakub] Slovak Univ Technol Bratislava, Fac Civil Engn, Dept Mat Engn &amp; Phys, Bratislava 81005, Slovakia; [Junaid, Muhammad Faisal; Cui, Hongzhi] Shenzhen Univ, Coll Civil &amp; Transportat Engn, Shenzhen 518060, Peoples R China; [Rehman, Zia Ur] Univ Engn &amp; Technol Taxila, Dept Civil Engn, Taxila 47080, Pakistan; [Rehman, Zia Ur] Tsinghua Univ, State Key Lab Hydrosci &amp; Engn, Beijing 100400, Peoples R China; [Cekon, Miroslav; Curpek, Jakub] Brno Univ Technol, Dept Bldg Struct, Brno 60200, Czech Republic; [Farooq, Rashid] Int Islamic Univ, Dept Civil Engn, Islamabad 44000, Pakistan; [Farooq, Rashid] Lakehead Univ, Dept Civil Engn, Thunder Bay, ON P7B 5E1, Canada; [Khan, Imran] Nagoya Univ, Grad Sch Engn, Dept Civil Engn, Nagoya, Aichi 4648603, Japan; [Khan, Imran] Univ Wah, Wah Engn Coll, Dept Civil Engn, Wah 47040, Pakistan</t>
  </si>
  <si>
    <t>Slovak University of Technology Bratislava; Shenzhen University; University of Engineering &amp; Technology Taxila; Tsinghua University; Brno University of Technology; International Islamic University, Pakistan; Lakehead University; Nagoya University</t>
  </si>
  <si>
    <t>Rehman, ZU (corresponding author), Univ Engn &amp; Technol Taxila, Dept Civil Engn, Taxila 47080, Pakistan.</t>
  </si>
  <si>
    <t>lei-m16@tsinghua.org.cn</t>
  </si>
  <si>
    <t>Cui, Hong-Zhi/IXW-9528-2023; Khan, Imran/JBS-6250-2023; Farooq, Rashid/AAF-4660-2020; Junaid, Muhammad Faisal/GSN-0345-2022; Curpek, Jakub/AFG-6184-2022; Cekon, Miroslav/P-7277-2015; , Zia ur Rehman/N-7823-2019</t>
  </si>
  <si>
    <t>Farooq, Rashid/0000-0002-4763-7645; Cekon, Miroslav/0000-0002-6128-3943; Khan, Dr. Imran/0000-0002-2477-2430; , Zia ur Rehman/0000-0001-6779-2936; Junaid, Muhammad Faisal/0000-0002-8055-5748; Curpek, Jakub/0000-0002-7354-8160</t>
  </si>
  <si>
    <t>Czech Science Foundation in Czechia [GA 20-00630S]; Scientific Grant Agency of the Ministry of Education, Science, Research and Sport of the Slovak Republic [VEGA 1/0680/20]; National Scholarship Program (NSP) of the Slovak Republic - Ministry of Education, Science, Research and Sport of the Slovak Republic</t>
  </si>
  <si>
    <t>Czech Science Foundation in Czechia; Scientific Grant Agency of the Ministry of Education, Science, Research and Sport of the Slovak Republic; National Scholarship Program (NSP) of the Slovak Republic - Ministry of Education, Science, Research and Sport of the Slovak Republic</t>
  </si>
  <si>
    <t>This research was supported by project GA 20-00630S Climate responsive components integrated in energy and environmentally efficient building envelopes supported by the Czech Science Foundation in Czechia and project VEGA 1/0680/20 supported by the Scientific Grant Agency of the Ministry of Education, Science, Research and Sport of the Slovak Republic. The authors also acknowledge the National Scholarship Program (NSP) of the Slovak Republic for the Support of Mobility of Students, PhD Students, University Teachers, Researchers and Artists funded by the Ministry of Education, Science, Research and Sport of the Slovak Republic.</t>
  </si>
  <si>
    <t>ELSEVIER SCIENCE SA</t>
  </si>
  <si>
    <t>PO BOX 564, 1001 LAUSANNE, SWITZERLAND</t>
  </si>
  <si>
    <t>0378-7788</t>
  </si>
  <si>
    <t>1872-6178</t>
  </si>
  <si>
    <t>ENERG BUILDINGS</t>
  </si>
  <si>
    <t>Energy Build.</t>
  </si>
  <si>
    <t>DEC 1</t>
  </si>
  <si>
    <t>10.1016/j.enbuild.2021.111443</t>
  </si>
  <si>
    <t>SEP 2021</t>
  </si>
  <si>
    <t>Construction &amp; Building Technology; Energy &amp; Fuels; Engineering, Civil</t>
  </si>
  <si>
    <t>Construction &amp; Building Technology; Energy &amp; Fuels; Engineering</t>
  </si>
  <si>
    <t>UZ0JY</t>
  </si>
  <si>
    <t>WOS:000701900400006</t>
  </si>
  <si>
    <t>Senapati, T; Chen, GY; Mesiar, R; Yager, RR</t>
  </si>
  <si>
    <t>Senapati, Tapan; Chen, Guiyun; Mesiar, Radko; Yager, Ronald Robert</t>
  </si>
  <si>
    <t>Intuitionistic fuzzy geometric aggregation operators in the framework of Aczel-Alsina triangular norms and their application to multiple attribute decision making</t>
  </si>
  <si>
    <t>EXPERT SYSTEMS WITH APPLICATIONS</t>
  </si>
  <si>
    <t>Aczel-Alsina operations; IFNs; Intuitionistic fuzzy Aczel-Alsina geometric; aggregation operators; Multi-attribute decision-making</t>
  </si>
  <si>
    <t>SETS; ENTROPY</t>
  </si>
  <si>
    <t>The aggregation of fuzzy information is a new area of intuitionistic fuzzy set (IFS) theory that has piqued the attention of scholars in the past few years. This study aims to construct intuitionistic fuzzy (IF) aggregation operators as a result of Aczel-Alsina (AA) operations in order to shed light on decision-making issues. To begin with, some novel IFS operations are provided, such as AA sum, AA product, and AA scalar multiplication. Based on these new operations, a number of novel aggregation operators for IF information has been suggested. These operators include the IF AA weighted geometric operator, the IF AA ordered weighted geometric operator, and the IF AA hybrid geometric operator. Different properties of these operators are established. Concerns about IF multi-attribute decision-making (MADM)has led to the creation of a new strategy that depends on such operators. Two case studies are examined to demonstrate the applicability and efficacy of the developed method in real-world applications. The first case study focuses on the selection of the most influential worldwide supplier for one of the most critical components used in the assembly process of a manufacturing company. The second case study focuses on selecting the most effective method for health-care waste (HCW) disposal. The suggested aggregation operators have a single variable parameter that has an impact on the decision-making method. The sensitivity of the proposed aggregation operators to decision-making findings is investigated. A sensitivity analysis of the criteria weights is presented to ensure the permanence of the introduced framework. In addition, a detailed comparison of existing models is made to show how the new framework is better than them. Finally, the findings show that the new strategy is more effective and reliable than the existing models.</t>
  </si>
  <si>
    <t>[Senapati, Tapan; Chen, Guiyun] Southwest Univ, Sch Math &amp; Stat, Chongqing 400715, Peoples R China; [Senapati, Tapan] Padima Janakalyan Banipith, Dept Math, Kukrakhupi, Jhargram 721517, India; [Mesiar, Radko] Slovak Univ Technol Bratislava, Fac Civil Engn, Radlinskeho 11, Bratislava SK-81005, Slovakia; [Mesiar, Radko] Palacky Univ Olomouc, Fac Sci, Dept Algebra &amp; Geometry, 17 Listopadu 12, Olomouc 77146, Czech Republic; [Yager, Ronald Robert] Iona Coll, Machine Intelligence Inst, New Rochelle, NY 10801 USA</t>
  </si>
  <si>
    <t>Southwest University - China; Slovak University of Technology Bratislava; Palacky University Olomouc; Iona College</t>
  </si>
  <si>
    <t>Senapati, T (corresponding author), Southwest Univ, Sch Math &amp; Stat, Chongqing 400715, Peoples R China.</t>
  </si>
  <si>
    <t>math.tapan@gmail.com; gychen@swu.edu.cn; radko.mesiar@stuba.sk; yager@panix.com</t>
  </si>
  <si>
    <t>Senapati, Tapan/H-9672-2019</t>
  </si>
  <si>
    <t>Senapati, Tapan/0000-0003-0399-7486</t>
  </si>
  <si>
    <t>National Natural Science Foundation of China; Slovak Research and Development Agency; [12071376]; [APVV-18-0052]</t>
  </si>
  <si>
    <t>National Natural Science Foundation of China(National Natural Science Foundation of China (NSFC)); Slovak Research and Development Agency(Slovak Research and Development Agency); ;</t>
  </si>
  <si>
    <t>? This work was supported by the National Natural Science Foundation of China (Grant No. 12071376) and the Slovak Research and Development Agency (Grant No. APVV-18-0052)</t>
  </si>
  <si>
    <t>0957-4174</t>
  </si>
  <si>
    <t>1873-6793</t>
  </si>
  <si>
    <t>EXPERT SYST APPL</t>
  </si>
  <si>
    <t>Expert Syst. Appl.</t>
  </si>
  <si>
    <t>10.1016/j.eswa.2022.118832</t>
  </si>
  <si>
    <t>Computer Science, Artificial Intelligence; Engineering, Electrical &amp; Electronic; Operations Research &amp; Management Science</t>
  </si>
  <si>
    <t>Computer Science; Engineering; Operations Research &amp; Management Science</t>
  </si>
  <si>
    <t>5K9SO</t>
  </si>
  <si>
    <t>WOS:000870058400003</t>
  </si>
  <si>
    <t>Ciesarová, Z; Murkovic, M; Cejpek, K; Kreps, F; Tobolková, B; Koplík, R; Belajová, E; Kukurová, K; Dasko, L; Panovská, Z; Revenco, D; Burcová, Z</t>
  </si>
  <si>
    <t>Ciesarova, Zuzana; Murkovic, Michael; Cejpek, Karel; Kreps, Frantisek; Tobolkova, Blanka; Koplik, Richard; Belajova, Elena; Kukurova, Kristina; Dasko, Lubomir; Panovska, Zdenka; Revenco, Diomid; Burcova, Zuzana</t>
  </si>
  <si>
    <t>Why is sea buckthorn (Hippophae rhamnoides L.) so exceptional? A review</t>
  </si>
  <si>
    <t>FOOD RESEARCH INTERNATIONAL</t>
  </si>
  <si>
    <t>Hippophae rhamnoides; Sea buckthorn; Carotenoids; Tocopherols; Ascorbic acid; Antioxidants; Flavonoids; Fatty acids; Amino acids; Sensory; Antiglycation</t>
  </si>
  <si>
    <t>FATTY-ACID-COMPOSITION; ANTIOXIDANT ACTIVITY; FLAVONOL GLYCOSIDES; HARVESTING TIME; VITAMIN-C; BIOACTIVE COMPOUNDS; SSP SINENSIS; PULP OILS; CAROTENOID COMPOSITION; CHEMICAL-COMPOSITION</t>
  </si>
  <si>
    <t>Sea buckthorn (Hippophae L.) is a valuable, multipurpose plant extensively grown in Asia, Europe and Canada. In order to use it in the best way for products of human nutrition, it is necessary to recognize its positive aspects and to eliminate the negative ones. The exceptional value of sea buckthorn can be seen in the presence of both lipophilic antioxidants (mainly carotenoids and tocopherols) and hydrophilic antioxidants (flavonoids, tannins, phenolic acids, ascorbic acid) in remarkably high quantities. Some of the main nutrients, especially lipids of advantageous fatty acid composition, contribute to nutritional benefits of sea buckthorn products for a consumer as well. This review article focuses, besides the above mentioned compounds and vitamins, also on other important components, such as sugars, sugar derivatives, fibre, organic acids, proteins, amino acids and mineral elements. The article also deals with the effects of sea buckthorn components on the course of non-enzymatic browning of food and in vivo glycation. In addition, sensory perception of sea buckthorn and its constituents from the consumers point of view is discussed.</t>
  </si>
  <si>
    <t>[Ciesarova, Zuzana; Tobolkova, Blanka; Belajova, Elena; Kukurova, Kristina; Dasko, Lubomir] Food Res Inst, NPPC Natl Agr &amp; Food Ctr, Priemyselna 4, Bratislava 82475, Slovakia; [Murkovic, Michael] Graz Univ Technol, Inst Biochem, Fac Tech Chem Chem &amp; Proc Engn &amp; Biotechnol, Petersgasse 12-2, A-8010 Graz, Austria; [Cejpek, Karel; Koplik, Richard; Panovska, Zdenka; Revenco, Diomid] Univ Chem &amp; Technol, Fac Food &amp; Biochem Technol, Tech 5, Prague 16628 6, Czech Republic; [Kreps, Frantisek; Burcova, Zuzana] Slovak Univ Technol Bratislava, Fac Chem &amp; Food Technol, Radlinskeho 9, Bratislava 81237, Slovakia</t>
  </si>
  <si>
    <t>Food Research Institute - Slovakia; Graz University of Technology; University of Chemistry &amp; Technology, Prague; Slovak University of Technology Bratislava</t>
  </si>
  <si>
    <t>Ciesarová, Z (corresponding author), Food Res Inst, NPPC Natl Agr &amp; Food Ctr, Priemyselna 4, Bratislava 82475, Slovakia.;Ciesarová, Z (corresponding author), Food Res Inst, Natl Agr &amp; Food Ctr, Priemyselna 4, Bratislava 82475, Slovakia.</t>
  </si>
  <si>
    <t>zuzana.ciesarova@nppc.sk</t>
  </si>
  <si>
    <t>Panovska, Zdenka/AAB-1799-2021; Cejpek, Karel/AAA-7399-2021; Kreps, František/ABC-4979-2020; Ciesarova, Zuzana/ABB-1884-2021; Murkovic, Michael/F-8115-2010; Koplik, Richard/AAC-4580-2021; Revenco, Diomid/AAC-4426-2021</t>
  </si>
  <si>
    <t>Revenco, Diomid/0000-0002-5621-349X; Kukurova, Kristina/0000-0001-9091-9683; Ciesarova, Zuzana/0000-0003-1009-1121; Tobolkova, Blanka/0000-0003-4809-2840</t>
  </si>
  <si>
    <t>Slovak Research and Development Agency (APVV) [APVV-17-0212, APVV-16-0088]; STU Grant Scheme for Support of Excellent Teams of Young Researchers [1671]; Laboratory of Cereal Technology [ITMS 26240220091]; [APVV-DS-2016-0020]</t>
  </si>
  <si>
    <t>Slovak Research and Development Agency (APVV)(Slovak Research and Development Agency); STU Grant Scheme for Support of Excellent Teams of Young Researchers; Laboratory of Cereal Technology;</t>
  </si>
  <si>
    <t>This contribution is a result of the projects APVV-17-0212 Bioactive compounds of sea-buckthorn and its application in functional foods and APVV-16-0088 Complex utilization of plant biomass in biofoods with added value supported by the Slovak Research and Development Agency (APVV) as well as the STU Grant Scheme for Support of Excellent Teams of Young Researchers for financial assistance under contracts no. 1671. Multilateral cooperation was covered by the project APVV-DS-2016-0020 Cooperation in research and development of sea-buckthorn enriched foods. The infrastructure of the Centre of Excellence for Contaminants and Microorganisms in Foods (ITMS 26240120042) and the Laboratory of Cereal Technology obtained in the project Strategy of acrylamide elimination in food processing (ITMS 26240220091) was used for associated research.</t>
  </si>
  <si>
    <t>RADARWEG 29a, 1043 NX AMSTERDAM, NETHERLANDS</t>
  </si>
  <si>
    <t>0963-9969</t>
  </si>
  <si>
    <t>1873-7145</t>
  </si>
  <si>
    <t>FOOD RES INT</t>
  </si>
  <si>
    <t>Food Res. Int.</t>
  </si>
  <si>
    <t>10.1016/j.foodres.2020.109170</t>
  </si>
  <si>
    <t>LS1CO</t>
  </si>
  <si>
    <t>WOS:000536130000040</t>
  </si>
  <si>
    <t>Sadeghi, B; Cavaliere, P; Bayat, M; Esfahani, NE; Laska, A; Koszelow, D</t>
  </si>
  <si>
    <t>Sadeghi, Behzad; Cavaliere, Pasquale; Bayat, Mutlucan; Esfahani, Niloofar Ebrahimzadeh; Laska, Aleksandra; Koszelow, Damian</t>
  </si>
  <si>
    <t>Experimental study and numerical simulation on porosity dependent direct reducibility of high-grade iron oxide pellets in hydrogen</t>
  </si>
  <si>
    <t>INTERNATIONAL JOURNAL OF HYDROGEN ENERGY</t>
  </si>
  <si>
    <t>Hydrogen-based direct reduction; Numerical; Simulation; High grade; Iron oxide pellets</t>
  </si>
  <si>
    <t>DIRECT REDUCTION; CARBON-MONOXIDE; ORE PELLETS; TEMPERATURE; KINETICS; MIXTURES; REACTOR</t>
  </si>
  <si>
    <t>The transition to more environmentally friendly steel production methods has intensified research into hydrogenbased direct reduction (HyDR) of iron oxide pellets. The aim of this study is to systematically investigate the kinetics of the reduction process, the evolution of porosity and the resulting microstructural changes on the reduction behavior of high-quality pellets during HyDR of iron ore at different temperatures. A modified mathematical model is developed based on the shrinkage kernel model, taking into account both mass and heat transport in a hydrogen atmosphere. The effects of temperature, particle size and time on the reduction behavior of the pellets are investigated. The simulated results are validated and discussed by the results of a batch of iron oxide pellets consisting of ten almost spherical pellets subjected to the direct reduction process with pure hydrogen. The results show that the total energy input to the HyDR process is a complex balance of factors, including chemical reaction rates, diffusion dynamics and entropy generation. The increase in free volume and simultaneous decrease in pore diameter reflect the dynamic nature of the microstructure, which includes additional free volume and defects due to the volume discrepancies and associated stresses between the reactant and product phases. Furthermore, the data show that higher temperatures accelerate the reduction reactions, especially the transformation of wustite into metallic iron. This phase transition is characterized by a significant volume change that cannot be accommodated by elastic deformation alone, leading to the development of lattice defects such as cracks, creep pores and dislocations that serve as stress relief mechanisms. The trends for porosity change at 950 degrees C and 1000 degrees C observed in the experimental results are correct and in good agreement with the numerical and simulated results.</t>
  </si>
  <si>
    <t>[Sadeghi, Behzad; Cavaliere, Pasquale; Bayat, Mutlucan] Univ Salento, Dept Innovat Engn, Via Arnesano, I-73100 Lecce, Italy; [Esfahani, Niloofar Ebrahimzadeh] Slovak Univ Technol Bratislava, Fac Elect Engn &amp; Informat, Ilkovicova 3, Bratislava 81219, Slovakia; [Esfahani, Niloofar Ebrahimzadeh] Univ Salento, CNR Inst Nanotechnol, Dept Math &amp; Phys, INFN Sez Lecce,Omn Res Grp, Via Monteroni, I-73100 Lecce, Italy; [Laska, Aleksandra] Gdansk Univ Technol, Fac Mech Engn &amp; Ship Technol, Narutowicza 11-12, PL-80233 Gdansk, Poland; [Koszelow, Damian] Gdansk Univ Technol, Fac Elect Telecommun &amp; Informat, Adv Mat Ctr, PL-80233 Gdansk, Poland</t>
  </si>
  <si>
    <t>University of Salento; Slovak University of Technology Bratislava; University of Salento; Istituto Nazionale di Fisica Nucleare (INFN); Fahrenheit Universities; Gdansk University of Technology; Fahrenheit Universities; Gdansk University of Technology</t>
  </si>
  <si>
    <t>Sadeghi, B; Cavaliere, P (corresponding author), Univ Salento, Dept Innovat Engn, Via Arnesano, I-73100 Lecce, Italy.</t>
  </si>
  <si>
    <t>behzad.sadeghi@unisalento.it; pasquale.cavaliere@unisalento.it</t>
  </si>
  <si>
    <t>Mirowska, Aleksandra/GRO-5857-2022; BAYAT, Mutlucan/AAE-8826-2020</t>
  </si>
  <si>
    <t>Mirowska, Aleksandra/0000-0002-4872-3959; BAYAT, MUTLUCAN/0000-0002-3604-1707</t>
  </si>
  <si>
    <t>Italian Ministry for University and Research (MUR) [P202278BNF]</t>
  </si>
  <si>
    <t>Italian Ministry for University and Research (MUR)(Ministry of Education, Universities and Research (MIUR))</t>
  </si>
  <si>
    <t>The authors would like to thank the Italian Ministry for University and Research (MUR) for the fundings provided under the Grant green H 2 for clean steels, kinetics and modelling in the direct reduction of iron oxides, decarbonization of hard to abate industry- real -green-steels, P202278BNF.</t>
  </si>
  <si>
    <t>0360-3199</t>
  </si>
  <si>
    <t>1879-3487</t>
  </si>
  <si>
    <t>INT J HYDROGEN ENERG</t>
  </si>
  <si>
    <t>Int. J. Hydrog. Energy</t>
  </si>
  <si>
    <t>JUN 5</t>
  </si>
  <si>
    <t>10.1016/j.ijhydene.2024.05.050</t>
  </si>
  <si>
    <t>MAY 2024</t>
  </si>
  <si>
    <t>Chemistry, Physical; Electrochemistry; Energy &amp; Fuels</t>
  </si>
  <si>
    <t>Chemistry; Electrochemistry; Energy &amp; Fuels</t>
  </si>
  <si>
    <t>TH6T9</t>
  </si>
  <si>
    <t>WOS:001240422300001</t>
  </si>
  <si>
    <t>Kruzelák, J; Kvasnicáková, A; Hlozeková, K; Hudec, I</t>
  </si>
  <si>
    <t>Kruzelak, Jan; Kvasnicakova, Andrea; Hlozekova, Klaudia; Hudec, Ivan</t>
  </si>
  <si>
    <t>Progress in polymers and polymer composites used as efficient materials for EMI shielding</t>
  </si>
  <si>
    <t>NANOSCALE ADVANCES</t>
  </si>
  <si>
    <t>MICROWAVE-ABSORPTION PROPERTIES; CONDUCTIVE CARBON-BLACK; REDUCED GRAPHENE OXIDE; ELECTROMAGNETIC-WAVE ABSORPTION; ELECTRICAL-CONDUCTIVITY; DIELECTRIC-PROPERTIES; ABSORBING PROPERTIES; FOAM/EPOXY NANOCOMPOSITES; NEGATIVE PERMITTIVITY; NANOTUBE COMPOSITES</t>
  </si>
  <si>
    <t>The explosive progress of electronic devices and communication systems results in the production of undesirable electromagnetic pollution, known as electromagnetic interference. The accumulation of electromagnetic radiation in space results in the malfunction of commercial and military electronic appliances, and it may have a negative impact on human health. Thus, the shielding of undesirable electromagnetic interference has become a serious concern of the modern society, and has been a very perspective field of research and development. This paper provides detailed insight into current trends in the advancement of various polymer-based materials with the effects of electromagnetic interference shielding. First, the theoretical aspects of shielding are outlined. Then, the comprehensive description of the structure, morphology and functionalization of the intrinsic conductive polymers, polymers filled with the different types of inorganic and organic fillers, as well as multifunctional polymer architectures are provided with respect to their conductive, dielectric, magnetic and shielding characteristics.</t>
  </si>
  <si>
    <t>[Kruzelak, Jan; Kvasnicakova, Andrea; Hlozekova, Klaudia; Hudec, Ivan] Slovak Univ Technol Bratislava, Fac Chem &amp; Food Technol, Dept Plast Rubber &amp; Fibres, Radlinskeho 9, Bratislava 81237, Slovakia</t>
  </si>
  <si>
    <t>Slovak University of Technology Bratislava</t>
  </si>
  <si>
    <t>Kruzelák, J (corresponding author), Slovak Univ Technol Bratislava, Fac Chem &amp; Food Technol, Dept Plast Rubber &amp; Fibres, Radlinskeho 9, Bratislava 81237, Slovakia.</t>
  </si>
  <si>
    <t>jan.kruzelak@stuba.sk</t>
  </si>
  <si>
    <t>Kruzelak, Jan/0000-0002-2583-1260</t>
  </si>
  <si>
    <t>Slovak Research and Development Agency [APVV-16-0136, APVV-190091]</t>
  </si>
  <si>
    <t>This work was supported by the Slovak Research and Development Agency under the contract no. APVV-16-0136 and APVV-190091.</t>
  </si>
  <si>
    <t>ROYAL SOC CHEMISTRY</t>
  </si>
  <si>
    <t>CAMBRIDGE</t>
  </si>
  <si>
    <t>THOMAS GRAHAM HOUSE, SCIENCE PARK, MILTON RD, CAMBRIDGE CB4 0WF, CAMBS, ENGLAND</t>
  </si>
  <si>
    <t>2516-0230</t>
  </si>
  <si>
    <t>NANOSCALE ADV</t>
  </si>
  <si>
    <t>Nanoscale Adv.</t>
  </si>
  <si>
    <t>JAN 7</t>
  </si>
  <si>
    <t>10.1039/d0na00760a</t>
  </si>
  <si>
    <t>Chemistry, Multidisciplinary; Nanoscience &amp; Nanotechnology; Materials Science, Multidisciplinary</t>
  </si>
  <si>
    <t>Chemistry; Science &amp; Technology - Other Topics; Materials Science</t>
  </si>
  <si>
    <t>PT2XT</t>
  </si>
  <si>
    <t>WOS:000608482500007</t>
  </si>
  <si>
    <t>Zhao, SY; Siqueira, G; Drdova, S; Norris, D; Ubert, C; Bonnin, A; Galmarini, S; Ganobjak, M; Pan, Z; Brunner, S; Nyström, G; Wang, J; Koebel, MM; Malfait, WJ</t>
  </si>
  <si>
    <t>Zhao, Shanyu; Siqueira, Gilberto; Drdova, Sarka; Norris, David; Ubert, Christopher; Bonnin, Anne; Galmarini, Sandra; Ganobjak, Michal; Pan, Zhengyuan; Brunner, Samuel; Nystroem, Gustav; Wang, Jing; Koebel, Matthias M.; Malfait, Wim J.</t>
  </si>
  <si>
    <t>Additive manufacturing of silica aerogels</t>
  </si>
  <si>
    <t>NATURE</t>
  </si>
  <si>
    <t>MNO2</t>
  </si>
  <si>
    <t>Owing to their ultralow thermal conductivity and open pore structure(1-3), silica aerogels are widely used in thermal insulation(4,5), catalysis(6), physics(7,8), environmental remediation(6,9), optical devices(10) and hypervelocity particle capture(11). Thermal insulation is by far the largest market for silica aerogels, which are ideal materials when space is limited. One drawback of silica aerogels is their brittleness. Fibre reinforcement and binders can be used to overcome this for large-volume applications in building and industrial insulation(5,12), but their poor machinability, combined with the difficulty of precisely casting small objects, limits the miniaturization potential of silica aerogels. Additive manufacturing provides an alternative route to miniaturization, but was considered not feasible for silica aerogel(13). Here we present a direct ink writing protocol to create miniaturized silica aerogel objects from a slurry of silica aerogel powder in a dilute silica nanoparticle suspension (sol). The inks exhibit shear-thinning behaviour, owing to the high volume fraction of gel particles. As a result, they flow easily through the nozzle during printing, but their viscosity increases rapidly after printing, ensuring that the printed objects retain their shape. After printing, the silica sol is gelled in an ammonia atmosphere to enable subsequent processing into aerogels. The printed aerogel objects are pure silica and retain the high specific surface area (751 square metres per gram) and ultralow thermal conductivity (15.9 milliwatts per metre per kelvin) typical of silica aerogels. Furthermore, we demonstrate the ease with which functional nanoparticles can be incorporated. The printed silica aerogel objects can be used for thermal management, as miniaturized gas pumps and to degrade volatile organic compounds, illustrating the potential of our protocol.</t>
  </si>
  <si>
    <t>[Zhao, Shanyu; Norris, David; Ubert, Christopher; Galmarini, Sandra; Ganobjak, Michal; Brunner, Samuel; Koebel, Matthias M.; Malfait, Wim J.] Empa, Swiss Fed Labs Mat Sci &amp; Technol, Lab Bldg Energy Mat &amp; Components, Dubendorf, Switzerland; [Siqueira, Gilberto; Nystroem, Gustav] Empa, Swiss Fed Labs Mat Sci &amp; Technol, Cellulose &amp; Wood Mat Lab, Dubendorf, Switzerland; [Drdova, Sarka; Pan, Zhengyuan; Wang, Jing] Swiss Fed Inst Technol, Inst Environm Engn, Zurich, Switzerland; [Drdova, Sarka; Wang, Jing] Empa, Swiss Fed Labs Mat Sci &amp; Technol, Lab Adv Analyt Technol, Dubendorf, Switzerland; [Bonnin, Anne] Paul Scherrer Inst, Swiss Light Source, Villigen, Switzerland; [Ganobjak, Michal] Slovak Univ Technol Bratislava, Fac Architecture, Bratislava, Slovakia; [Pan, Zhengyuan] South China Univ Technol, State Key Lab Pulp &amp; Paper Engn, Guangzhou, Peoples R China; [Nystroem, Gustav] Swiss Fed Inst Technol, Dept Hlth Sci &amp; Technol, Zurich, Switzerland</t>
  </si>
  <si>
    <t>Swiss Federal Institutes of Technology Domain; Swiss Federal Laboratories for Materials Science &amp; Technology (EMPA); Swiss Federal Institutes of Technology Domain; Swiss Federal Laboratories for Materials Science &amp; Technology (EMPA); Swiss Federal Institutes of Technology Domain; ETH Zurich; Swiss Federal Institutes of Technology Domain; Swiss Federal Laboratories for Materials Science &amp; Technology (EMPA); Swiss Federal Institutes of Technology Domain; Paul Scherrer Institute; Slovak University of Technology Bratislava; South China University of Technology; Swiss Federal Institutes of Technology Domain; ETH Zurich</t>
  </si>
  <si>
    <t>Zhao, SY; Malfait, WJ (corresponding author), Empa, Swiss Fed Labs Mat Sci &amp; Technol, Lab Bldg Energy Mat &amp; Components, Dubendorf, Switzerland.</t>
  </si>
  <si>
    <t>shanyu.zhao@empa.ch; wim.malfait@empa.ch</t>
  </si>
  <si>
    <t>Samuel, Brunner/C-2880-2008; Zhao, Shanyu/AAM-2055-2021; BONNIN, Anne/J-3633-2014; Malfait, Wim/C-6655-2008; Wang, Jing/F-4164-2011; Nystrom, Gustav/J-4383-2013</t>
  </si>
  <si>
    <t>Brunner, Samuel/0000-0001-5186-0308; Zhao, Shanyu/0000-0002-8863-7019; Galmarini, Sandra/0000-0003-2183-3100; Wang, Jing/0000-0003-2078-137X; Ganobjak, Michal/0000-0002-8127-0760; Siqueira, Gilberto/0000-0001-9090-8116; Nystrom, Gustav/0000-0003-2739-3222</t>
  </si>
  <si>
    <t>Swiss National Science Foundation [150638]; MSCA grant [746992]; Marie Curie Actions (MSCA) [746992] Funding Source: Marie Curie Actions (MSCA)</t>
  </si>
  <si>
    <t>Swiss National Science Foundation(Swiss National Science Foundation (SNSF)); MSCA grant; Marie Curie Actions (MSCA)(Marie Curie Actions)</t>
  </si>
  <si>
    <t>We thank M. Giannakou and D. Sivaraman for help in the laboratory, D. Rentsch for support with the NMR spectrometer, funded in part by grant 150638 from the Swiss National Science Foundation, F. Winnefeld for support with the rheometer, A. Braun for support with the photocatalytic setup, S. Carl for support with the infrared thermal imaging system, R. Pauer for support with the STEM and SAED pattern analysis, N. Guerrero for video editing and B. Fischer for TGA analysis. M.G. was supported by MSCA grant 746992.</t>
  </si>
  <si>
    <t>0028-0836</t>
  </si>
  <si>
    <t>1476-4687</t>
  </si>
  <si>
    <t>Nature</t>
  </si>
  <si>
    <t>AUG 20</t>
  </si>
  <si>
    <t>10.1038/s41586-020-2594-0</t>
  </si>
  <si>
    <t>Multidisciplinary Sciences</t>
  </si>
  <si>
    <t>Science &amp; Technology - Other Topics</t>
  </si>
  <si>
    <t>NG4DR</t>
  </si>
  <si>
    <t>WOS:000563935100014</t>
  </si>
  <si>
    <t>Bloeschl, G; Kiss, A; Viglione, A; Barriendos, M; Boehm, O; Brazdil, R; Coeur, D; Demaree, G; Llasat, MC; Macdonald, N; Retso, D; Roald, L; Schmocker-Fackel, P; Amorim, I; Belinova, M; Benito, G; Bertolin, C; Camuffo, D; Cornel, D; Doktor, R; Elleder, L; Enzi, S; Garcia, JC; Glaser, R; Hall, J; Haslinger, K; Hofstaetter, M; Komma, J; Limanowka, D; Lun, DV; Panin, A; Parajka, J; Petric, H; Rodrigo, FS; Rohr, C; Schoenbein, J; Schulte, L; Silva, LP; Toonen, WHJ; Valent, P; Waser, J; Wetter, O</t>
  </si>
  <si>
    <t>Bloeschl, Guenter; Kiss, Andrea; Viglione, Alberto; Barriendos, Mariano; Boehm, Oliver; Brazdil, Rudolf; Coeur, Denis; Demaree, Gaston; Llasat, Maria Carmen; Macdonald, Neil; Retso, Dag; Roald, Lars; Schmocker-Fackel, Petra; Amorim, Ines; Belinova, Monika; Benito, Gerardo; Bertolin, Chiara; Camuffo, Dario; Cornel, Daniel; Doktor, Radoslaw; Elleder, Libor; Enzi, Silvia; Garcia, Joao Carlos; Glaser, Ruediger; Hall, Julia; Haslinger, Klaus; Hofstaetter, Michael; Komma, Juergen; Limanowka, Danuta; Lun, David; Panin, Andrei; Parajka, Juraj; Petric, Hrvoje; Rodrigo, Fernando S.; Rohr, Christian; Schoenbein, Johannes; Schulte, Lothar; Silva, Luis Pedro; Toonen, Willem H. J.; Valent, Peter; Waser, Juergen; Wetter, Oliver</t>
  </si>
  <si>
    <t>Current European flood-rich period exceptional compared with past 500 years</t>
  </si>
  <si>
    <t>HISTORICAL FLOODS; VB CYCLONES; ATLANTIC; VARIABILITY; CLIMATE; DOCUMENTARY; FREQUENCY; PATTERNS; EVENTS; REGION</t>
  </si>
  <si>
    <t>There are concerns that recent climate change is altering the frequency and magnitude of river floods in an unprecedented way(1). Historical studies have identified flood-rich periods in the past half millennium in various regions of Europe(2). However, because of the low temporal resolution of existing datasets and the relatively low number of series, it has remained unclear whether Europe is currently in a flood-rich period from a long-term perspective. Here we analyse how recent decades compare with the flood history of Europe, using a new database composed of more than 100 high-resolution (sub-annual) historical flood series based on documentary evidence covering all major regions of Europe. We show that the past three decades were among the most flood-rich periods in Europe in the past 500 years, and that this period differs from other flood-rich periods in terms of its extent, air temperatures and flood seasonality. We identified nine flood-rich periods and associated regions. Among the periods richest in floods are 1560-1580 (western and central Europe), 1760-1800 (most of Europe), 1840-1870 (western and southern Europe) and 1990-2016 (western and central Europe). In most parts of Europe, previous flood-rich periods occurred during cooler-than-usual phases, but the current flood-rich period has been much warmer. Flood seasonality is also more pronounced in the recent period. For example, during previous flood and interflood periods, 41 per cent and 42 per cent of central European floods occurred in summer, respectively, compared with 55 per cent of floods in the recent period. The exceptional nature of the present-day flood-rich period calls for process-based tools for flood-risk assessment that capture the physical mechanisms involved, and management strategies that can incorporate the recent changes in risk. Analysis of thousands of historical documents recording floods in Europe shows that flooding characteristics in recent decades are unlike those of previous centuries.</t>
  </si>
  <si>
    <t>[Bloeschl, Guenter; Kiss, Andrea; Hall, Julia; Komma, Juergen; Lun, David; Parajka, Juraj; Valent, Peter] Vienna Univ Technol, Inst Hydraul Engn &amp; Water Resources Management, Vienna, Austria; [Viglione, Alberto; Haslinger, Klaus] Politecn Torino, Dept Environm Land &amp; Infrastruct Engn DIATI, Turin, Italy; [Barriendos, Mariano] Univ Barcelona, Dept Hist &amp; Archaeol, Barcelona, Spain; [Boehm, Oliver] Univ Augsburg, Inst Geog, Augsburg, Germany; [Brazdil, Rudolf] Masaryk Univ, Inst Geog, Brno, Czech Republic; [Brazdil, Rudolf; Belinova, Monika] Czech Acad Sci, Global Change Res Inst, Brno, Czech Republic; [Coeur, Denis] ACTHYS Diffus, Grenoble, France; [Demaree, Gaston] Royal Meteorol Inst Belgium, Brussels, Belgium; [Llasat, Maria Carmen] Univ Barcelona, Dept Appl Phys, Barcelona, Spain; [Macdonald, Neil] Univ Liverpool, Sch Environm Sci, Dept Geog &amp; Planning, Liverpool, Merseyside, England; [Retso, Dag] Stockholm Univ, Dept Econ Hist &amp; Int Relat, Stockholm, Sweden; [Roald, Lars] Norwegian Water Resources &amp; Energy Directorate, Oslo, Norway; [Schmocker-Fackel, Petra] Fed Off Environm FOEN, Hydrol Div, Bern, Switzerland; [Amorim, Ines] Univ Porto, Dept Hist Polit &amp; Int Studies, Porto, Portugal; [Benito, Gerardo] CSIC, Natl Museum Nat Sci, Dept Geol, Madrid, Spain; [Bertolin, Chiara] Norwegian Univ Sci &amp; Technol, Dept Mech &amp; Ind Engn, Trondheim, Norway; [Camuffo, Dario] CNR, Inst Atmospher Sci &amp; Climate, Padua, Italy; [Cornel, Daniel; Waser, Juergen] VRVis Res Ctr Virtual Real &amp; Visualizat, Vienna, Austria; [Doktor, Radoslaw] Natl Res Inst, Inst Meteorol &amp; Water Management, Ctr Flood &amp; Drought Modelling, Warsaw, Poland; [Elleder, Libor] Czech Hydrometeorol Inst, Prague, Czech Republic; [Enzi, Silvia] Kleio Studio Associate Res Co, Padua, Italy; [Garcia, Joao Carlos] Univ Porto, Fac Arts, Porto, Portugal; [Glaser, Ruediger; Schoenbein, Johannes] Univ Freiburg, Dept Phys Geog, Freiburg, Germany; [Hofstaetter, Michael] Cent Inst Meteorol &amp; Geodynam ZAMG, Climate Res Dept, Vienna, Austria; [Limanowka, Danuta] Natl Res Inst, Inst Meteorol &amp; Water Management, Ctr Polands Climate Monitoring, Krakow, Poland; [Panin, Andrei] Russian Acad Sci, Inst Geog, Moscow, Russia; [Panin, Andrei] Lomonosov Moscow State Univ, Moscow, Russia; [Petric, Hrvoje] Univ Zagreb, Fac Humanities &amp; Social Sci, Dept Hist, Zagreb, Croatia; [Rodrigo, Fernando S.] Univ Almeria, Dept Chem &amp; Phys, Almeria, Spain; [Rohr, Christian; Wetter, Oliver] Univ Bern, Hist Inst, Dept Econ Social &amp; Environm Hist, Bern, Switzerland; [Schulte, Lothar] Univ Barcelona, Dept Geog, Barcelona, Spain; [Silva, Luis Pedro] Univ Porto, Transdisciplinary Res Ctr Culture Space &amp; Memory, Porto, Portugal; [Toonen, Willem H. J.] Univ Utrecht, Dept Phys Geog, Utrecht, Netherlands; [Valent, Peter] Slovak Univ Technol Bratislava, Fac Civil Engn, Dept Land &amp; Water Resources Management, Bratislava, Slovakia</t>
  </si>
  <si>
    <t>Technische Universitat Wien; Polytechnic University of Turin; University of Barcelona; University of Augsburg; Masaryk University Brno; Czech Academy of Sciences; Global Change Research Centre of the Czech Academy of Sciences; Royal Meteorological Institute of Belgium; University of Barcelona; University of Liverpool; Stockholm University; Norwegian Water Resources &amp; Energy Directorate; Universidade do Porto; Consejo Superior de Investigaciones Cientificas (CSIC); Norwegian University of Science &amp; Technology (NTNU); Consiglio Nazionale delle Ricerche (CNR); Institute of Meteorology &amp; Water Management; Czech Hydrometeorological Institute; Universidade do Porto; University of Freiburg; Institute of Meteorology &amp; Water Management; Russian Academy of Sciences; Institute of Geography, Russian Academy of Sciences; Lomonosov Moscow State University; University of Zagreb; Universidad de Almeria; University of Bern; University of Barcelona; Universidade do Porto; Utrecht University; Slovak University of Technology Bratislava</t>
  </si>
  <si>
    <t>Bloeschl, G (corresponding author), Vienna Univ Technol, Inst Hydraul Engn &amp; Water Resources Management, Vienna, Austria.</t>
  </si>
  <si>
    <t>bloeschl@hydro.tuwien.ac.at</t>
  </si>
  <si>
    <t>Valent, Peter/GZM-7716-2022; Rodrigo, Fernando/B-1281-2016; Toonen, Willem/B-9708-2013; Bertolin, Chiara/ABI-3960-2020; Parajka, Juraj/AAI-6778-2020; Kiss, Andrea/JXX-3656-2024; Macdonald, Neil/ABD-6120-2021; Llasat, Maria/AAB-7873-2020; Panin, Andrei/K-2895-2012; bertolin, chiara/I-5874-2012; Benito, Gerardo/E-5456-2013; Macdonald, Neil/A-9908-2009; Llasat, Maria Carmen/L-6104-2014; Hall, Julia/F-2651-2015; Silva, Luis Pedro/Y-3909-2019; Camuffo, Dario/AAU-3695-2020; Viglione, Alberto/M-4860-2017</t>
  </si>
  <si>
    <t>Panin, Andrei/0000-0001-9587-1260; Amorim, Ines/0000-0002-3649-8256; bertolin, chiara/0000-0002-0684-8980; Benito, Gerardo/0000-0003-0724-1790; Macdonald, Neil/0000-0003-0350-7096; Barriendos, Mariano/0000-0001-9220-1245; Llasat, Maria Carmen/0000-0001-8720-4193; Haslinger, Klaus/0000-0003-2237-9894; Limanowka, Danuta/0000-0003-2124-404X; Cornel, Daniel/0000-0002-2481-6720; Kiss, Andrea/0000-0003-4254-2759; Hall, Julia/0000-0002-4242-2020; Schulte, Lothar/0000-0001-5829-3166; Silva, Luis Pedro/0000-0002-8837-0393; Camuffo, Dario/0000-0002-1087-5797; Viglione, Alberto/0000-0002-7587-4832; Garcia, Joao/0000-0001-8946-3922</t>
  </si>
  <si>
    <t>JUL 23</t>
  </si>
  <si>
    <t>10.1038/s41586-020-2478-3</t>
  </si>
  <si>
    <t>MP1EM</t>
  </si>
  <si>
    <t>WOS:000551954700008</t>
  </si>
  <si>
    <t>Rehman, Z; Junaid, MF; Ijaz, N; Khalid, U; Ijaz, Z</t>
  </si>
  <si>
    <t>ur Rehman, Zia; Junaid, Muhammad Faisal; Ijaz, Nauman; Khalid, Usama; Ijaz, Zain</t>
  </si>
  <si>
    <t>Remediation methods of heavy metal contaminated soils from environmental and geotechnical standpoints</t>
  </si>
  <si>
    <t>SCIENCE OF THE TOTAL ENVIRONMENT</t>
  </si>
  <si>
    <t>Heavy metal contaminated soils; Hazardous material; Environmental sustainability; Geotechnical serviceability; Remediation methods</t>
  </si>
  <si>
    <t>FLY-ASH; ENGINEERING PROPERTIES; THERMAL-DESORPTION; PADDY SOILS; BEHAVIOR; STRENGTH; REMOVAL; WATER; PHYTOREMEDIATION; STABILIZATION</t>
  </si>
  <si>
    <t>Heavy metal contaminated soil (HMCS) threatens world health and sustainable growth, owing to which numerous remediation methods have been devised. Meanwhile, environmental sustainability and geotechnical serviceability of remediated HMCS are important considerations for reusing such soils and achieving sustainable development goals; therefore, these considerations are critically reviewed in this article. For this purpose, different onsite and offsite remediation methods are evaluated from environmental and geotechnical standpoints. It was found that each remediation method has its own merits and limitations in terms of environmental sustainability and geotechnical serviceability; generally, sustainable green remediation (SGR) and cementation are regarded as effective solutions for the problems related to the former and latter, respectively. Overall, the impact of remediation techniques on the environment and geotechnical serviceability is a developing area of study that calls for increased efforts to improve the serviceability, sustainability, reusability and environmental friendliness of the remediated HMCS.</t>
  </si>
  <si>
    <t>[ur Rehman, Zia] Univ Portsmouth, Sch Civil Engn &amp; Surveying, Portland Bldg,Portland St, Portsmouth PO1 3AH, England; [Junaid, Muhammad Faisal] Slovak Univ Technol Bratislava, Fac Civil Engn, Dept Mat Engn &amp; Phys, Bratislava 81005, Slovakia; [Junaid, Muhammad Faisal] Shenzhen Univ, Coll Civil &amp; Transportat Engn, Shenzhen 518060, Peoples R China; [Ijaz, Nauman; Ijaz, Zain] Tongji Univ, Coll Civil Engn, Key Lab Geotech &amp; Underground Engn, Minist Educ, Shanghai 200092, Peoples R China; [Khalid, Usama] Natl Univ Sci &amp; Technol NUST, Natl Inst Transportat NIT, Geotech Engn Dept, Risalpur 23200, Pakistan</t>
  </si>
  <si>
    <t>University of Portsmouth; Slovak University of Technology Bratislava; Shenzhen University; Tongji University; National University of Sciences &amp; Technology - Pakistan</t>
  </si>
  <si>
    <t>Rehman, Z (corresponding author), Univ Portsmouth, Sch Civil Engn &amp; Surveying, Portland Bldg,Portland St, Portsmouth PO1 3AH, England.;Junaid, MF (corresponding author), Slovak Univ Technol Bratislava, Fac Civil Engn, Dept Mat Engn &amp; Phys, Bratislava 81005, Slovakia.;Junaid, MF (corresponding author), Shenzhen Univ, Coll Civil &amp; Transportat Engn, Shenzhen 518060, Peoples R China.;Ijaz, N; Ijaz, Z (corresponding author), Tongji Univ, Coll Civil Engn, Key Lab Geotech &amp; Underground Engn, Minist Educ, Shanghai 200092, Peoples R China.;Khalid, U (corresponding author), Natl Univ Sci &amp; Technol NUST, Natl Inst Transportat NIT, Geotech Engn Dept, Risalpur 23200, Pakistan.</t>
  </si>
  <si>
    <t>lei-m16@tsinghua.org.cn; muhammad.junaid@stuba.sk; nauman_ijaz99@tongji.edu.cn; usama.khalid@nit.nust.edu.pk; zain@tongji.edu.cn</t>
  </si>
  <si>
    <t>Ijaz, Nauman/AAQ-8299-2021; Junaid, Muhammad Faisal/GSN-0345-2022; Ijaz, Zain/KRP-3187-2024; Khalid, Usama/AAE-6716-2022; , Zia ur Rehman/N-7823-2019</t>
  </si>
  <si>
    <t>Khalid, Usama/0000-0003-3073-2264; Ijaz, Zain/0000-0002-1249-9510; , Zia ur Rehman/0000-0001-6779-2936; Ijaz, Nauman/0000-0002-9755-6296</t>
  </si>
  <si>
    <t>Shanghai Super Post Doctoral Funding</t>
  </si>
  <si>
    <t>Shanghai Super Post Doctoral Funding is highly acknowledged.</t>
  </si>
  <si>
    <t>0048-9697</t>
  </si>
  <si>
    <t>1879-1026</t>
  </si>
  <si>
    <t>SCI TOTAL ENVIRON</t>
  </si>
  <si>
    <t>Sci. Total Environ.</t>
  </si>
  <si>
    <t>APR 1</t>
  </si>
  <si>
    <t>10.1016/j.scitotenv.2023.161468</t>
  </si>
  <si>
    <t>Environmental Sciences</t>
  </si>
  <si>
    <t>Environmental Sciences &amp; Ecology</t>
  </si>
  <si>
    <t>H6FH1</t>
  </si>
  <si>
    <t>WOS:000996893900001</t>
  </si>
  <si>
    <t>Tölgyessy, M; Dekan, M; Chovanec, L; Hubinsky, P</t>
  </si>
  <si>
    <t>Tolgyessy, Michal; Dekan, Martin; Chovanec, Lubos; Hubinsky, Peter</t>
  </si>
  <si>
    <t>Evaluation of the Azure Kinect and Its Comparison to Kinect V1 and Kinect V2</t>
  </si>
  <si>
    <t>SENSORS</t>
  </si>
  <si>
    <t>Kinect; Azure Kinect; robotics; mapping; SLAM (simultaneous localization and mapping); HRI (human– robot interaction); 3D scanning; depth imaging; object recognition; gesture recognition</t>
  </si>
  <si>
    <t>HAND GESTURE RECOGNITION</t>
  </si>
  <si>
    <t>The Azure Kinect is the successor of Kinect v1 and Kinect v2. In this paper we perform brief data analysis and comparison of all Kinect versions with focus on precision (repeatability) and various aspects of noise of these three sensors. Then we thoroughly evaluate the new Azure Kinect; namely its warm-up time, precision (and sources of its variability), accuracy (thoroughly, using a robotic arm), reflectivity (using 18 different materials), and the multipath and flying pixel phenomenon. Furthermore, we validate its performance in both indoor and outdoor environments, including direct and indirect sun conditions. We conclude with a discussion on its improvements in the context of the evolution of the Kinect sensor. It was shown that it is crucial to choose well designed experiments to measure accuracy, since the RGB and depth camera are not aligned. Our measurements confirm the officially stated values, namely standard deviation &lt;= 17 mm, and distance error &lt;11 mm in up to 3.5 m distance from the sensor in all four supported modes. The device, however, has to be warmed up for at least 40-50 min to give stable results. Due to the time-of-flight technology, the Azure Kinect cannot be reliably used in direct sunlight. Therefore, it is convenient mostly for indoor applications.</t>
  </si>
  <si>
    <t>[Tolgyessy, Michal; Dekan, Martin; Chovanec, Lubos; Hubinsky, Peter] Fac Elect Engn &amp; Informat Technol STU Bratislava, Inst Robot &amp; Cybernet, Ilkovicova 3, Bratislava 81219, Slovakia</t>
  </si>
  <si>
    <t>Tölgyessy, M (corresponding author), Fac Elect Engn &amp; Informat Technol STU Bratislava, Inst Robot &amp; Cybernet, Ilkovicova 3, Bratislava 81219, Slovakia.</t>
  </si>
  <si>
    <t>michal.tolgyessy@stuba.sk; martin.dekan@stuba.sk; lubos.chovanec@stuba.sk; peter.hubinsky@stuba.sk</t>
  </si>
  <si>
    <t>dekan, martin/ABE-7175-2020; , Michal/AAR-6919-2021; Hubinsky, Peter/E-3788-2017</t>
  </si>
  <si>
    <t>, Michal/0000-0003-1697-1197; Hubinsky, Peter/0000-0003-4785-2377; dekan, martin/0000-0003-2372-7467; Chovanec, Lubos/0000-0003-2917-6950</t>
  </si>
  <si>
    <t>VEGA [1/0754/19]; [APVV-17-0214]</t>
  </si>
  <si>
    <t>VEGA(Vedecka grantova agentura MSVVaS SR a SAV (VEGA));</t>
  </si>
  <si>
    <t>This work was funded by APVV-17-0214 and VEGA 1/0754/19.</t>
  </si>
  <si>
    <t>1424-8220</t>
  </si>
  <si>
    <t>SENSORS-BASEL</t>
  </si>
  <si>
    <t>Sensors</t>
  </si>
  <si>
    <t>10.3390/s21020413</t>
  </si>
  <si>
    <t>Chemistry, Analytical; Engineering, Electrical &amp; Electronic; Instruments &amp; Instrumentation</t>
  </si>
  <si>
    <t>Chemistry; Engineering; Instruments &amp; Instrumentation</t>
  </si>
  <si>
    <t>PY0AF</t>
  </si>
  <si>
    <t>WOS:000611711900001</t>
  </si>
  <si>
    <t>Technická univerzita v Košiciach</t>
  </si>
  <si>
    <t>Marousek, J; Marousková, A; Gavurová, B; Tucek, D; Strunecky, O</t>
  </si>
  <si>
    <t>Marousek, Josef; Marouskova, Anna; Gavurova, Beata; Tucek, David; Strunecky, Otakar</t>
  </si>
  <si>
    <t>Competitive algae biodiesel depends on advances in mass algae cultivation</t>
  </si>
  <si>
    <t>BIORESOURCE TECHNOLOGY</t>
  </si>
  <si>
    <t>Biodiesel; Biomass; Feedstock; Microalgae; Production cost</t>
  </si>
  <si>
    <t>NANNOCHLOROPSIS-GADITANA INFLUENCE; LIPID PRODUCTION-RATES; OUTDOOR PILOT PRODUCTION; TECHNOECONOMIC ANALYSIS; CULTURE PARAMETERS; CHLORELLA-SOROKINIANA; SPIRULINA-PLATENSIS; EARNINGS MANAGEMENT; BIOMASS PRODUCTION; SCALE PRODUCTION</t>
  </si>
  <si>
    <t>The aim of this review was to study why, despite large investments in research and development, algae biodiesel is still not price competitive with fossil fuels. Microalgal production was confirmed to be a critical cost item (84 up to 93 %) for biodiesel regardless of the production technology. Techno-economic assessment revealed the main cost drivers during mass cultivation. It is argued that a breakthrough in the cultivation efficiency of microalgae is identified as a necessary condition for achieving price-competitive microalgal biodiesel. The key bottlenecks were identified as follows: (1) light and O2 concentration management; (2) overnight respiratory loss of oil. It is concluded that most of the research on microalgae biodiesel yields economically over-optimistic presumptions because it has been based on laboratory scale experiments with a low level of interdisciplinary overlap.</t>
  </si>
  <si>
    <t>[Marousek, Josef; Marouskova, Anna; Strunecky, Otakar] Inst Technol &amp; Business Ceske Budejovice, Fac Technol, Okruzni 517-10, Ceske Budejovice 37001, Czech Republic; [Marousek, Josef] Univ South Bohemia Ceske Budejovice, Fac Agr, Studentska 1668, Ceske Budejovice 37005, Czech Republic; [Tucek, David] Tomas Bata Univ Zlin, Fac Management &amp; Econ, Mostni 5139, Zlin 76001, Czech Republic; [Gavurova, Beata] Tech Univ Kosice, Fac Min Ecol Proc Control &amp; Geotechnol, Letna 9, Kosice 04200, Slovakia; [Strunecky, Otakar] Univ South Bohemia Ceske Budejovice, Inst Aquaculture &amp; Protect Waters, Fac Fisheries &amp; Protect Waters, South Bohemian Res Ctr Aquaculture &amp; Biodivers Hy, Sadkach 1780, Ceske Budejovice 37005, Czech Republic</t>
  </si>
  <si>
    <t>Institute of Technology &amp; Business, Ceske Budejovice; University of South Bohemia Ceske Budejovice; Tomas Bata University Zlin; Technical University Kosice; University of South Bohemia Ceske Budejovice</t>
  </si>
  <si>
    <t>Marousek, J (corresponding author), Inst Technol &amp; Business Ceske Budejovice, Fac Technol, Okruzni 517-10, Ceske Budejovice 37001, Czech Republic.</t>
  </si>
  <si>
    <t>josef.marousek@gmail.com</t>
  </si>
  <si>
    <t>Maroušková, Anna/AAF-8041-2021; Marousek, Josef/AAF-7996-2021; Tuček, David/ABG-8573-2020; strunecky, otakar/LLM-9423-2024; Gavurova, Beata/N-9159-2018</t>
  </si>
  <si>
    <t>Gavurova, Beata/0000-0002-0606-879X</t>
  </si>
  <si>
    <t>0960-8524</t>
  </si>
  <si>
    <t>1873-2976</t>
  </si>
  <si>
    <t>BIORESOURCE TECHNOL</t>
  </si>
  <si>
    <t>Bioresour. Technol.</t>
  </si>
  <si>
    <t>10.1016/j.biortech.2023.128802</t>
  </si>
  <si>
    <t>http://dx.doi.org/10.1016/j.biortech.2023.128802</t>
  </si>
  <si>
    <t>Agricultural Engineering; Biotechnology &amp; Applied Microbiology; Energy &amp; Fuels</t>
  </si>
  <si>
    <t>Agriculture; Biotechnology &amp; Applied Microbiology; Energy &amp; Fuels</t>
  </si>
  <si>
    <t>9Z9KS</t>
  </si>
  <si>
    <t>WOS:000951452000001</t>
  </si>
  <si>
    <t>Marousek, J; Minofar, B; Marousková, A; Strunecky, O; Gavurová, B</t>
  </si>
  <si>
    <t>Marousek, Josef; Minofar, Babak; Marouskova, Anna; Strunecky, Otakar; Gavurova, Beata</t>
  </si>
  <si>
    <t>Environmental and economic advantages of production and application of digestate biochar</t>
  </si>
  <si>
    <t>ENVIRONMENTAL TECHNOLOGY &amp; INNOVATION</t>
  </si>
  <si>
    <t>Biochar properties; Circular economy; Competitiveness; Eutrophication</t>
  </si>
  <si>
    <t>PYROLYSIS TEMPERATURE; ALGAL BIOCHAR; ION-EXCHANGE; TORREFACTION; PERFORMANCE; INVESTMENT; MANAGEMENT; SURFACE</t>
  </si>
  <si>
    <t>It has been repeatedly and independently proved that biochar applications brings a wide range of environmental advantages. For these benefits to have any tangible impact on a global scale, biochar needs to be applied in substantial quantities. However, the commercial applicability of the most of the research to date is limited by demanding requirements for the biochar used (pricy feedstocks or activated in demanding ways). Nevertheless, such production alternatives increase production costs and thus under-mine the financial sustainability of many biochar applications. In contrast, the production of biochar from digestate via waste heat (from methane combustion at a biogas plants) brings several synergies that make it possible to obtain biochar at low production costs and at a constant quality throughout the year. Techno-economic considerations above-reviewed literature indicates for the first time that this competitive advantage can be used for mass scale eutrophication prevention. Based on the synthesis of the reviewed literature, the review is accompanied by (1) a proposal for the digestate biochar activation and subsequent use in wastewater treatment plants and (2) a financial estimate, which indicates the profitability of the new application.(c) 2023 The Author(s). Published by Elsevier B.V. This is an open access article under the CC BY license (http://creativecommons.org/licenses/by/4.0/).</t>
  </si>
  <si>
    <t>[Marousek, Josef; Minofar, Babak; Marouskova, Anna; Strunecky, Otakar] Inst Technol &amp; Business Ceske Budejovice, Fac Technol, Okruzni 517-10, Ceske Budejovice 37001, Czech Republic; [Marousek, Josef] Univ South Bohemia Ceske Budejovice, Fac Agr &amp; Technol, Studentska 1668, Ceske Budejovice 37005, Czech Republic; [Marousek, Josef; Gavurova, Beata] Tech Univ Kosice, Fac Min Ecol Proc Control &amp; Geotechnol, Letna 9, Kosice 04200, Slovakia</t>
  </si>
  <si>
    <t>Institute of Technology &amp; Business, Ceske Budejovice; University of South Bohemia Ceske Budejovice; Technical University Kosice</t>
  </si>
  <si>
    <t>strunecky, otakar/LLM-9423-2024; Marousek, Josef/AAF-7996-2021; Minofar, Babak/I-4326-2012; Gavurova, Beata/N-9159-2018</t>
  </si>
  <si>
    <t>Minofar, Babak/0000-0001-8096-2194; Gavurova, Beata/0000-0002-0606-879X</t>
  </si>
  <si>
    <t>2352-1864</t>
  </si>
  <si>
    <t>ENVIRON TECHNOL INNO</t>
  </si>
  <si>
    <t>Environ. Technol. Innov.</t>
  </si>
  <si>
    <t>10.1016/j.eti.2023.103109</t>
  </si>
  <si>
    <t>http://dx.doi.org/10.1016/j.eti.2023.103109</t>
  </si>
  <si>
    <t>Biotechnology &amp; Applied Microbiology; Engineering, Environmental; Environmental Sciences</t>
  </si>
  <si>
    <t>Biotechnology &amp; Applied Microbiology; Engineering; Environmental Sciences &amp; Ecology</t>
  </si>
  <si>
    <t>C2TJ0</t>
  </si>
  <si>
    <t>WOS:000960499700001</t>
  </si>
  <si>
    <t>Ahmad, M; Ahmed, Z; Gavurova, B; Olah, J</t>
  </si>
  <si>
    <t>Ahmad, Mahmood; Ahmed, Zahoor; Gavurova, Beata; Olah, Judit</t>
  </si>
  <si>
    <t>Financial Risk, Renewable Energy Technology Budgets, and Environmental Sustainability: Is Going Green Possible?</t>
  </si>
  <si>
    <t>FRONTIERS IN ENVIRONMENTAL SCIENCE</t>
  </si>
  <si>
    <t>financial risk; renewable energy technology budgets; environmental sustainability; OECD; CS-ARDL</t>
  </si>
  <si>
    <t>GROWTH; INNOVATION; EMISSIONS</t>
  </si>
  <si>
    <t>Since the industrial revolution, countries have been facing the issue of climate change and environmental degradation. It is widely believed that the investment in research and development of renewable energy can play a pivotal role in fighting against climate change. However, the financial risk also increases, which can influence renewable energy technology R&amp;D budgets and environmental sustainability. Nevertheless, the current literature is silent on the linkage between financial risk, renewable energy technology budgets, and environmental quality. Against this backdrop, this article attempts to explore the dynamic linkage between financial risk, renewable energy technology budgets, and ecological footprint under the Environment Kuznets Curve (EKC) framework in Organization for Economic Cooperation and Development (OECD) countries. For this purpose, yearly data from 1984 to 2018 is employed using the advanced panel data estimation methods that address the slope heterogeneity and cross-sectional dependence issues. The results indicate that improvement in the financial risk index significantly decreases footprints, and renewable energy technology budgets also promote environmental sustainability. Economic globalization poses a significant negative effect on the ecological footprint, while energy consumption adds to the footprint. Moreover, the findings validated the EKC hypothesis in OECD countries. In addition, a unidirectional causality is detected from financial risk to renewable technology energy budgets, while bidirectional causality exists between financial risk and ecological footprint, and between financial risk, and economic growth. Based on the empirical findings, policy suggestions are presented to promote environmental sustainability.</t>
  </si>
  <si>
    <t>[Ahmad, Mahmood] Shandong Univ Technol, Business Sch, Zibo, Peoples R China; [Ahmed, Zahoor] Cyprus Int Univ, Fac Econ &amp; Adm Sci, Dept Accounting &amp; Finance, Nicosia, Turkey; [Ahmed, Zahoor] AKFA Univ, Sch Business, Dept Econ, Tashkent, Uzbekistan; [Gavurova, Beata] Tech Univ Kosice, Fac Min Ecol Proc Control &amp; Geotechnol, Kosice, Slovakia; [Olah, Judit] Univ Debrecen, Fac Econ &amp; Business, Debrecen, Hungary; [Olah, Judit] Univ Johannesburg, Coll Business &amp; Econ, Dept Publ Management &amp; Governance, Johannesburg, South Africa</t>
  </si>
  <si>
    <t>Shandong University of Technology; Cyprus International University; Central Asian University; Technical University Kosice; University of Debrecen; University of Johannesburg</t>
  </si>
  <si>
    <t>Gavurová, B (corresponding author), Tech Univ Kosice, Fac Min Ecol Proc Control &amp; Geotechnol, Kosice, Slovakia.</t>
  </si>
  <si>
    <t>Beata.Gavurova@tuke.sk</t>
  </si>
  <si>
    <t>Ahmad, Mahmood/AAW-8134-2021; Oláh, Prof. Dr./U-5352-2019; Gavurova, Beata/N-9159-2018; Ahmed, Zahoor/AAH-9721-2020</t>
  </si>
  <si>
    <t>Ahmad, Zahoor/0000-0002-9663-2509; Gavurova, Beata/0000-0002-0606-879X; Ahmed, Zahoor/0000-0001-9366-0582</t>
  </si>
  <si>
    <t>Scientific Grant Agency of the Ministry of Education, Science, Research, and Sport of the Slovak Republic; Slovak Academy Sciences as part of the research project VEGA [1/0590/22]; National Research, Development and Innovation Fund of Hungary [132805]</t>
  </si>
  <si>
    <t>Scientific Grant Agency of the Ministry of Education, Science, Research, and Sport of the Slovak Republic; Slovak Academy Sciences as part of the research project VEGA(Slovak Academy of Sciences); National Research, Development and Innovation Fund of Hungary</t>
  </si>
  <si>
    <t>This research was supported by the Scientific Grant Agency of the Ministry of Education, Science, Research, and Sport of the Slovak Republic and the Slovak Academy Sciences as part of the research project VEGA No. 1/0590/22. Project no. 132805 has been implemented with the support provided from the National Research, Development and Innovation Fund of Hungary, financed under the K_19 funding scheme.</t>
  </si>
  <si>
    <t>2296-665X</t>
  </si>
  <si>
    <t>FRONT ENV SCI-SWITZ</t>
  </si>
  <si>
    <t>Front. Environ. Sci.</t>
  </si>
  <si>
    <t>MAY 12</t>
  </si>
  <si>
    <t>10.3389/fenvs.2022.909190</t>
  </si>
  <si>
    <t>http://dx.doi.org/10.3389/fenvs.2022.909190</t>
  </si>
  <si>
    <t>1T5MJ</t>
  </si>
  <si>
    <t>gold, Green Accepted</t>
  </si>
  <si>
    <t>WOS:000804772100001</t>
  </si>
  <si>
    <t>Marousek, J; Gavurová, B; Strunecky, O; Marouskvoá, A; Sekar, M; Marek, V</t>
  </si>
  <si>
    <t>Marousek, Josef; Gavurova, Beata; Strunecky, Otakar; Marouskvoa, Anna; Sekar, Manigandan; Marek, Vochozka</t>
  </si>
  <si>
    <t>Techno-economic identification of production factors threatening the competitiveness of algae biodiesel</t>
  </si>
  <si>
    <t>FUEL</t>
  </si>
  <si>
    <t>Algae cultivation; Bioeconomy; Biodiesel; Competitiveness</t>
  </si>
  <si>
    <t>WASTE-WATER TREATMENT; FLAT-PLATE PHOTOBIOREACTORS; MICROALGAE CULTIVATION; BIOMASS PRODUCTION; CHLORELLA-VULGARIS; THERMOCHEMICAL CONVERSION; HARVESTING MICROALGAE; EARNINGS MANAGEMENT; ENGINE PERFORMANCE; NUTRIENT REMOVAL</t>
  </si>
  <si>
    <t>The majority belief is that microalgae is the most promising potential feedstock for biodiesel production while it can also be used for treating wastewater. After the microalgae biodiesel is mixed with proper additives, it can even outperform some conventional fossil fuels, not to mention its environmentally friendly nature. Although the mainstream view is that microalgae production costs are small and will be even smaller once mass production is implemented, no reviewable reports are traceable to support these claims. Only a few studies are available that address the commercialization aspects of microalgae mass production and the economy of its subsequent refining into biodiesel. The prevailing view is that microalgae cultivation is fully mastered, while most production costs refer to energy consumption, where there is much room for optimization. The current review focuses on the financial aspects of microalgae production via bioreactors. Economic considerations are also given to the less common alternatives such as harvesting from natural habitats, production of biogas, or nutrient regeneration. Synergies from the combination of these methods are also taken into account. Our analysis confirmed that the cost-competitive microalgae biodiesel business strongly depends on the microalgae production cost, which is strongly defined by the running cost of the production technology. However, it is claimed that no technology could be found that was ready to be transformed into commercial dimensions and made it possible to produce microalgae at a price that creates at least a remote possibility of running profitable algae biodiesel business in the current state of the market.</t>
  </si>
  <si>
    <t>[Marousek, Josef; Strunecky, Otakar; Marouskvoa, Anna; Sekar, Manigandan; Marek, Vochozka] Inst Technol &amp; Business Ceske Budejovice, Fac Technol, Okruzni 517-10, Ceske Budejovice 37001, Czech Republic; [Marousek, Josef] Univ South Bohemia Ceske Budejovice, Fac Agr, Studentska 1668, Ceske Budejovice 37005, Czech Republic; [Strunecky, Otakar] Univ South Bohemia Ceske Budejovice, Inst Aquaculture &amp; Protect Waters, Fac Fisheries &amp; Protect Waters, South Bohemian Res Ctr Aquaculture &amp; Biodivers Hy, Na Sadkach 1780, Ceske Budejovice 37005, Czech Republic; [Marousek, Josef; Gavurova, Beata] Tech Univ Kosice, Fac Min Ecol Proc Control &amp; Geotechnol, Letna 9, Kosice 04200, Slovakia</t>
  </si>
  <si>
    <t>Institute of Technology &amp; Business, Ceske Budejovice; University of South Bohemia Ceske Budejovice; University of South Bohemia Ceske Budejovice; Technical University Kosice</t>
  </si>
  <si>
    <t>Vochozka, Marek/L-3154-2019; strunecky, otakar/LLM-9423-2024; Marousek, Josef/AAF-7996-2021; Gavurova, Beata/N-9159-2018; MANIGANDAN, S/Q-6367-2017</t>
  </si>
  <si>
    <t>Gavurova, Beata/0000-0002-0606-879X; MANIGANDAN, S/0000-0003-2039-3393</t>
  </si>
  <si>
    <t>0016-2361</t>
  </si>
  <si>
    <t>1873-7153</t>
  </si>
  <si>
    <t>Fuel</t>
  </si>
  <si>
    <t>JUL 15</t>
  </si>
  <si>
    <t>10.1016/j.fuel.2023.128056</t>
  </si>
  <si>
    <t>http://dx.doi.org/10.1016/j.fuel.2023.128056</t>
  </si>
  <si>
    <t>Energy &amp; Fuels; Engineering, Chemical</t>
  </si>
  <si>
    <t>Energy &amp; Fuels; Engineering</t>
  </si>
  <si>
    <t>A6XN0</t>
  </si>
  <si>
    <t>WOS:000956531900001</t>
  </si>
  <si>
    <t>Kovanic, L; Petovsky, P; Topitzer, B; Blistan, P</t>
  </si>
  <si>
    <t>Kovanic, L'udovit; Petovsky, Patrik; Topitzer, Branislav; Blistan, Peter</t>
  </si>
  <si>
    <t>Complex Methodology for Spatial Documentation of Geomorphological Changes and Geohazards in the Alpine Environment</t>
  </si>
  <si>
    <t>LAND</t>
  </si>
  <si>
    <t>UAS; SfM photogrammetry; TLS; ALS; landslide; rockfall; geohazards; point cloud; geodetic network; High Tatras; shifts monitoring; stage measurement</t>
  </si>
  <si>
    <t>PHOTOGRAMMETRY; LANDSCAPE</t>
  </si>
  <si>
    <t>The alpine environment with a high degree of nature protection is characterized by complete non-intervention. The processes and phenomena occurring in it are exclusively of a natural origin. Related geohazards are threatening the safety of people's movement. They arise as a result of a combination of meteorological, hydrological, and geological-morphological factors permanently operating in the country. Therefore, the prevention of fatal events is limited to monitoring and predicting changes in selected objects where we expect change. Changes in the shape and dimension, or the object's deformation, can be documented using geodetic and photogrammetric measurements. Our research focuses on monitoring a rock talus cone in High Tatras, Slovakia, at an altitude of 1700 m above sea level (ASL), created mainly due to erosion and seasonal torrential rains. To monitor changes in selected objects, we used mass non-contact methods of terrestrial laser scanning (TLS), UAS photogrammetry based on the principle of structure-from-motion-multi-view stereo (SfM-MVS), and airborne laser scanning (ALS). From the selective measurement methods, spatial measurement by a total station (TS) and height measurement based on the principle of precise leveling were used in the monitoring deformation network on a stand-alone boulder. The research results so far analyze and evaluate the possibilities, limits, effectiveness, and accuracy of the measurement and data processing methods used. As a result, we propose a complex methodology for monitoring similar phenomena in alpine environments.</t>
  </si>
  <si>
    <t>[Kovanic, L'udovit; Petovsky, Patrik; Topitzer, Branislav; Blistan, Peter] Tech Univ Kosice, Fac Min Ecol Proc Control &amp; Geotechnol, Inst Geodesy Cartog &amp; Geog Informat Syst, Pk Komenskeho 19, Kosice 04001, Slovakia</t>
  </si>
  <si>
    <t>Technical University Kosice</t>
  </si>
  <si>
    <t>Kovanic, L (corresponding author), Tech Univ Kosice, Fac Min Ecol Proc Control &amp; Geotechnol, Inst Geodesy Cartog &amp; Geog Informat Syst, Pk Komenskeho 19, Kosice 04001, Slovakia.</t>
  </si>
  <si>
    <t>ludovit.kovanic@tuke.sk; patrik.petovsky@tuke.sk; branislav.topitzer@tuke.sk; peter.blistan@tuke.sk</t>
  </si>
  <si>
    <t>Peťovský, Patrik/ISB-4487-2023; Kovanic, Ludovit/P-3749-2019; Topitzer, Branislav/GXN-2381-2022; Kovanic, Ludovit/B-4939-2013; Blistan, Peter/A-8129-2013</t>
  </si>
  <si>
    <t>Kovanic, Ludovit/0000-0003-4763-1013; Topitzer, Branislav/0009-0009-2869-9398; Petovsky, Patrik/0009-0001-0233-4229; Blistan, Peter/0000-0002-8452-3532</t>
  </si>
  <si>
    <t>2073-445X</t>
  </si>
  <si>
    <t>LAND-BASEL</t>
  </si>
  <si>
    <t>Land</t>
  </si>
  <si>
    <t>10.3390/land13010112</t>
  </si>
  <si>
    <t>http://dx.doi.org/10.3390/land13010112</t>
  </si>
  <si>
    <t>Environmental Studies</t>
  </si>
  <si>
    <t>GG8A9</t>
  </si>
  <si>
    <t>WOS:001151593600001</t>
  </si>
  <si>
    <t>Dzurina, J; Grace, SR; Jadlovská, I; Li, TX</t>
  </si>
  <si>
    <t>Dzurina, Jozef; Grace, Said R.; Jadlovska, Irena; Li, Tongxing</t>
  </si>
  <si>
    <t>Oscillation criteria for second-order Emden-Fowler delay differential equations with a sublinear neutral term</t>
  </si>
  <si>
    <t>MATHEMATISCHE NACHRICHTEN</t>
  </si>
  <si>
    <t>delayed argument; Emden-Fowler differential equation; oscillation; second-order; sublinear neutral term</t>
  </si>
  <si>
    <t>PAPER</t>
  </si>
  <si>
    <t>New oscillation criteria for the second-order Emden-Fowler delay differential equation with a sublinear neutral term are presented. An essential feature of our results is that oscillation of the studied equation is ensured via only one condition. Furthermore, as opposed to the results by Agarwal et al. (Ann. Mat. Pura Appl. (4) 193 (2014), no. 6, 1861-1875), Li and Rogovchenko (Math. Nachr. 288 (2015), no. 10, 1150-1162; Monatsh. Math. 184 (2017), no. 3, 489-500), and Xu (Monatsh. Math. 150 (2007), no. 2, 157-171), new criteria can be applied to Emden-Fowler delay differential equations with noncanonical operators and a sublinear neutral term. Our results essentially improve, extend, and simplify some known ones reported in the literature. The results are illustrated with examples.</t>
  </si>
  <si>
    <t>[Dzurina, Jozef; Jadlovska, Irena] Tech Univ Kosice, Fac Elect Engn &amp; Informat, Dept Math &amp; Theoret Informat, B Nemcovej 32, Kosice 04200, Slovakia; [Grace, Said R.] Cairo Univ, Fac Engn, Dept Engn Math, Giza 12221, Egypt; [Li, Tongxing] Shandong Univ, Sch Control Sci &amp; Engn, Jinan 250061, Shandong, Peoples R China</t>
  </si>
  <si>
    <t>Technical University Kosice; Egyptian Knowledge Bank (EKB); Cairo University; Shandong University</t>
  </si>
  <si>
    <t>Li, TX (corresponding author), Shandong Univ, Sch Control Sci &amp; Engn, Jinan 250061, Shandong, Peoples R China.</t>
  </si>
  <si>
    <t>litongx2007@163.com</t>
  </si>
  <si>
    <t>Jadlovska, Irena/AAH-4034-2019; Dzurina, Jozef/AAH-4374-2019; Li, Tongxing/HCH-9234-2022</t>
  </si>
  <si>
    <t>Jadlovska, Irena/0000-0003-4649-5611</t>
  </si>
  <si>
    <t>KEGA [035TUKE-4/2017]; SRDA [APVV-18-0373]; NNSF [61503171]; CPSF [2015M582091]; NSF of Shandong Province [ZR2016JL021]</t>
  </si>
  <si>
    <t>KEGA; SRDA; NNSF(National Natural Science Foundation of China (NSFC)); CPSF(China Postdoctoral Science Foundation); NSF of Shandong Province</t>
  </si>
  <si>
    <t>KEGA, Grant/Award Number: 035TUKE-4/2017; SRDA, Grant/Award Number: APVV-18-0373; NNSF, Grant/Award Number: 61503171; CPSF, Grant/Award Number: 2015M582091; NSF of Shandong Province, Grant/Award Number: ZR2016JL021</t>
  </si>
  <si>
    <t>WILEY-V C H VERLAG GMBH</t>
  </si>
  <si>
    <t>WEINHEIM</t>
  </si>
  <si>
    <t>POSTFACH 101161, 69451 WEINHEIM, GERMANY</t>
  </si>
  <si>
    <t>0025-584X</t>
  </si>
  <si>
    <t>1522-2616</t>
  </si>
  <si>
    <t>MATH NACHR</t>
  </si>
  <si>
    <t>Math. Nachr.</t>
  </si>
  <si>
    <t>10.1002/mana.201800196</t>
  </si>
  <si>
    <t>http://dx.doi.org/10.1002/mana.201800196</t>
  </si>
  <si>
    <t>LW8SV</t>
  </si>
  <si>
    <t>WOS:000539414600006</t>
  </si>
  <si>
    <t>Acharya, S; Adamová, D; Adhya, SP; Adler, A; Adolfsson, J; Aggarwal, MM; Rinella, GA; Agnello, M; Agrawal, N; Ahammed, Z; Ahmad, S; Ahn, SU; Akindinov, A; Al-Turany, M; Alam, SN; Albuquerque, DSD; Aleksandrov, D; Alessandro, B; Alfanda, HM; Molina, RA; Ali, B; Ali, Y; Alici, A; Alkin, A; Alme, J; Alt, T; Altenkamper, L; Altsybeev, ; Anaam, MN; Andrei, C; Andreou, D; Andrews, HA; Andronic, A; Angeletti, M; Anguelov, ; Anson, C; Anticic, T; Antinori, F; Antonioli, P; Anwar, R; Apadula, N; Aphecetche, L; Appelshäuser, H; Arcelli, S; Arnaldi, R; Arratia, M; Arsene, IC; Arslandok, M; Augustinus, A; Averbeck, R; Aziz, S; Azmi, MD; Badalà, A; Baek, YW; Bagnasco, S; Bai, X; Bailhache, R; Bala, R; Baldisseri, A; Ball, M; Balouza, S; Baral, RC; Barbera, R; Barioglio, L; Barnaföldi, GG; Barnby, LS; Barret, ; Bartalini, P; Barth, K; Bartsch, E; Baruffaldi, F; Bastid, N; Basu, S; Batigne, G; Batyunya, B; Batzing, PC; Bauri, D; Alba, JLB; Bearden, IG; Bedda, C; Behera, NK; Belikov, ; Bellini, F; Bellwied, R; Belyaev, ; Bencedi, G; Beole, S; Bercuci, A; Berdnikov, Y; Berenyi, D; Bertens, RA; Berzano, D; Besoiu, MG; Betev, L; Bhasin, A; Bhat, IR; Bhat, MA; Bhatt, H; Bhattacharjee, B; Bianchi, A; Bianchi, L; Bianchi, N; Bielcík, J; Bielcíková, J; Bilandzic, A; Biro, G; Biswas, R; Biswas, S; Blair, JT; Blau, D; Blume, C; Boca, G; Bock, F; Bogdanov, A; Boldizsár, L; Bolozdynya, A; Bombara, M; Bonomi, G; Borel, H; Borissov, A; Borri, M; Bossi, H; Botta, E; Bratrud, L; Braun-Munzinger, P; Bregant, M; Broker, TA; Broz, M; Brucken, EJ; Bruna, E; Bruno, GE; Buckland, MD; Budnikov, D; Buesching, H; Bufalino, S; Bugnon, O; Buhler, P; Buncic, P; Buthelezi, Z; Butt, JB; Buxton, JT; Bysiak, SA; Caffarri, D; Caliva, A; Villar, EC; Camacho, RS; Camerini, P; Capon, AA; Carnesecchi, F; Caron, R; Castellanos, JC; Castro, AJ; Casula, EAR; Catalano, F; Sanchez, CC; Chakraborty, P; Chandra, S; Chang, B; Chang, W; Chapeland, S; Chartier, M; Chattopadhyay, S; Chauvin, A; Cheshkov, C; Cheynis, B; Barroso, VC; Chinellato, DD; Cho, S; Chochula, P; Chowdhury, T; Christakoglou, P; Christensen, CH; Christiansen, P; Chujo, T; Cicalo, C; Cifarelli, L; Cindolo, F; Cleymans, J; Colamaria, F; Colella, D; Collu, A; Colocci, M; Concas, M; Balbastre, GC; del Valle, ZC; Contin, G; Contreras, JG; Cormier, TM; Morales, YC; Cortese, P; Cosentino, MR; Costa, F; Costanza, S; Crochet, P; Cuautle, E; Cui, P; Cunqueiro, L; Dabrowski, D; Dahms, T; Dainese, A; Damas, FPA; Danisch, MC; Danu, A; Das, D; Das, ; Das, P; Das, S; Dash, A; Dash, S; Dashi, A; De, S; De Caro, A; de Cataldo, G; de Conti, C; de Cuveland, J; De Falco, A; De Gruttola, D; De Marco, N; De Pasquale, S; De Souza, RD; Deb, S; Degenhardt, HF; Deja, KR; Deloff, A; Delsanto, S; Devetak, D; Dhankher, P; Di Bari, D; Di Mauro, A; Diaz, RA; Dietel, T; Dillenseger, P; Ding, Y; Divià, R; Djuvsland, O; Dmitrieva, U; Dobrin, A; Dönigus, B; Dordic, O; Dubey, AK; Dubla, A; Dudi, S; Dukhishyam, M; Dupieux, P; Ehlers, RJ; Eikeland, VN; Elia, D; Engel, H; Epple, E; Erazmus, B; Erhardt, F; Erokhin, A; Ersdal, MR; Espagnon, B; Eulisse, G; Eum, J; Evans, D; Evdokimov, S; Fabbietti, L; Faggin, M; Faivre, J; Fan, F; Fantoni, A; Fasel, M; Fecchio, P; Feliciello, A; Feofilov, G; Tellez, AF; Ferrero, A; Ferretti, A; Festanti, A; Feuillard, VJG; Figiel, J; Filchagin, S; Finogeev, D; Fionda, FM; Fiorenza, G; Flor, F; Foertsch, S; Foka, P; Fokin, S; Fragiacomo, E; Frankenfeld, U; Fronze, GG; Fuchs, U; Furget, C; Furs, A; Girard, MF; Gaardhoje, JJ; Gagliardi, M; Gago, AM; Gal, A; Galvan, CD; Ganoti, P; Garabatos, C; Garcia-Solis, E; Garg, K; Gargiulo, C; Garibli, A; Garner, K; Gasik, P; Gauger, EF; Ducati, MBG; Germain, M; Ghosh, J; Ghosh, P; Ghosh, SK; Gianotti, P; Giubellino, P; Giubilato, P; Glässel, P; Coral, DMG; Ramirez, AG; Gonzalez, ; González-Zamora, P; Gorbunov, S; Görlich, L; Gotovac, S; Grabski, ; Graczykowski, LK; Graham, KL; Greiner, L; Grelli, A; Grigoras, C; Grigoriev, ; Grigoryan, A; Grigoryan, S; Groettvik, OS; Grosa, F; Grosse-Oetringhaus, JF; Grosso, R; Guernane, R; Guittiere, M; Gulbrandsen, K; Gunji, T; Gupta, A; Gupta, R; Guzman, IB; Haake, R; Habib, MK; Hadjidakis, C; Hamagaki, H; Hamar, G; Hamid, M; Hannigan, R; Haque, MR; Harlenderova, A; Harris, JW; Harton, A; Hasenbichler, JA; Hassan, H; Hatzifotiadou, D; Hauer, P; Hayashi, S; Hechavarria, ADLB; Heckel, ST; Hellbär, E; Helstrup, H; Herghelegiu, A; Hernandez, EG; Corral, GH; Herrmann, F; Hetland, KF; Hilden, TE; Hillemanns, H; Hills, C; Hippolyte, B; Hohlweger, B; Horak, D; Hornung, S; Hosokawa, R; Hristov, P; Huang, C; Hughes, C; Huhn, P; Humanic, TJ; Hushnud, H; Husova, LA; Hussain, N; Hussain, SA; Hutter, D; Hwang, DS; Iddon, JP; Ilkaev, R; Inaba, M; Ippolitov, M; Islam, MS; Ivanov, M; Ivanov, ; Izucheev, ; Jacak, B; Jacazio, N; Jacobs, PM; Jadhav, MB; Jadlovska, S; Jadlovsky, J; Jaelani, S; Jahnke, C; Jakubowska, MJ; Janik, MA; Jercic, M; Jevons, O; Bustamante, RTJ; Jin, M; Jonas, F; Jones, PG; Jung, J; Jung, M; Jusko, A; Kalinak, P; Kalweit, A; Kang, JH; Kaplin, ; Kar, S; Uysal, AK; Karavichev, O; Karavicheva, T; Karczmarczyk, P; Karpechev, E; Kebschull, U; Keidel, R; Keil, M; Ketzer, B; Khabanova, Z; Khan, AM; Khan, S; Khan, SA; Khanzadeev, A; Kharlov, Y; Khatun, A; Khuntia, A; Kileng, B; Kim, B; Kim, D; Kim, DJ; Kim, EJ; Kim, H; Kim, J; Kim, JS; Kim, M; Kim, S; Kim, T; Kirsch, S; Kisel, ; Kiselev, S; Kisiel, A; Klay, JL; Klein, C; Klein, J; Klein, S; Klein-Bösing, C; Klewin, S; Kluge, A; Knichel, ML; Knospe, AG; Kobdaj, C; Köhler, MK; Kollegger, T; Kondratyev, A; Kondratyeva, N; Kondratyuk, E; Konopka, PJ; Koska, L; Kovalenko, O; Kovalenko, ; Kowalski, M; Králik, ; Kravcáková, A; Kreis, L; Krivda, M; Krizek, F; Gajdosova, KK; Krüger, M; Kryshen, E; Krzewicki, M; Kubera, AM; Kucera, ; Kuhn, C; Kuijer, PG; Kumar, L; Kumar, S; Kundu, S; Kurashvili, P; Kurepin, A; Kurepin, AB; Kuryakin, A; Kushpil, S; Kvapil, J; Kweon, MJ; Kwon, JY; Kwon, Y; La Pointe, SL; La Rocca, P; Lai, YS; Langoy, R; Lapidus, K; Lardeux, A; Larionov, P; Laudi, E; Lavicka, R; Lazareva, T; Lea, R; Leardini, L; Lee, S; Lehas, F; Lehner, S; Lehrbach, J; Lemmon, RC; Monzon, IL; Lesser, ED; Lettrich, M; Lévai, P; Li, X; Li, XL; Lien, J; Lietava, R; Lim, B; Lindal, S; Lindenstruth, ; Lindsay, SW; Lippmann, C; Lisa, MA; Litichevskyi, ; Liu, A; Liu, S; Llope, WJ; Lofnes, IM; Loginov, ; Loizides, C; Loncar, P; Lopez, X; Torres, EL; Luettig, P; Luhder, JR; Lunardon, M; Luparello, G; Maevskaya, A; Mager, M; Mahmood, SM; Mahmoud, T; Maire, A; Majka, RD; Malaev, M; Malik, QW; Malinina, L; Mal'Kevich, D; Malzacher, P; Mandaglio, G; Manko, ; Manso, F; Manzari, ; Mao, Y; Marchisone, M; Mares, J; Margagliotti, G; Margotti, A; Margutti, J; Marín, A; Markert, C; Marquard, M; Martin, NA; Martinengo, P; Martinez, JL; Martínez, M; García, GM; Pedreira, MM; Masciocchi, S; Masera, M; Masoni, A; Massacrier, L; Masson, E; Mastroserio, A; Mathis, AM; Matonoha, O; Matuoka, PFT; Matyja, A; Mayer, C; Mazzilli, M; Mazzoni, MA; Mechler, AF; Meddi, F; Melikyan, Y; Menchaca-Rocha, A; Mengke, C; Meninno, E; Meres, M; Mhlanga, S; Miake, Y; Micheletti, L; Mihaylov, DL; Mikhaylov, K; Mischke, A; Mishra, AN; Miskowiec, D; Mitu, CM; Modak, A; Mohammadi, N; Mohanty, AP; Mohanty, B; Khan, MM; Mondal, M; Mordasini, C; De Godoy, DAM; Moreno, LAP; Moretto, S; Morreale, A; Morsch, A; Mrnjavac, T; Muccifora, ; Mudnic, E; Mühlheim, D; Muhuri, S; Mulligan, JD; Munhoz, MG; Münning, K; Munzer, RH; Murakami, H; Murray, S; Musa, L; Musinsky, J; Myers, CJ; Myrcha, JW; Naik, B; Nair, R; Nandi, BK; Nania, R; Nappi, E; Naru, MU; Nassirpour, AF; Luz, HN; Nattrass, C; Nayak, R; Nayak, TK; Nazarenko, S; Neagu, A; De Oliveira, RAN; Nellen, L; Nesbo, S; Neskovic, G; Nesterov, D; Nielsen, BS; Nikolaev, S; Nikulin, S; Nikulin, ; Noferini, F; Nomokonov, P; Nooren, G; Norman, J; Novitzky, N; Nowakowski, P; Nyanin, A; Nystrand, J; Ogino, M; Ohlson, A; Oleniacz, J; Silva, ACO; Oliver, MH; Oppedisano, C; Orava, R; Velasquez, AO; Oskarsson, A; Otwinowski, J; Oyama, K; Pachmayer, Y; Pacik, ; Pagano, D; Paic, G; Palni, P; Pan, J; Pandey, AK; Panebianco, S; Pareek, P; Park, J; Parkkila, JE; Parmar, S; Pathak, SP; Patra, RN; Paul, B; Pei, H; Peitzmann, T; Peng, X; Pereira, LG; Costa, HP; Peresunko, D; Perez, GM; Lezama, EP; Peskov, ; Pestov, Y; Petrácek, ; Petrovici, M; Pezzi, RP; Piano, S; Pikna, M; Pillot, P; Pimentel, LODL; Pinazza, O; Pinsky, L; Pinto, C; Pisano, S; Pistone, D; Piyarathna, DB; Ploskon, M; Planinic, M; Pliquett, F; Pluta, J; Pochybova, S; Poghosyan, MG; Polichtchouk, B; Poljak, N; Pop, A; Poppenborg, H; Porteboeuf-Houssais, S; Pozdniakov, ; Prasad, SK; Preghenella, R; Prino, F; Pruneau, CA; Pshenichnov, ; Puccio, M; Punin, ; Puranapanda, K; Putschke, J; Quishpe, RE; Ragoni, S; Raha, S; Rajput, S; Rak, J; Rakotozafindrabe, A; Ramello, L; Rami, F; Raniwala, R; Raniwala, S; Räsänen, SS; Rascanu, BT; Rath, R; Ratza, ; Ravasenga, ; Read, KF; Redlich, K; Rehman, A; Reichelt, P; Reidt, F; Ren, X; Renfordt, R; Rescakova, Z; Reshetin, A; Revol, JP; Reygers, K; Riabov, ; Richert, T; Richter, M; Riedler, P; Riegler, W; Riggi, F; Ristea, C; Rode, SP; Cahuantzi, MR; Roed, K; Rogalev, R; Rogochaya, E; Rohr, D; Röhrich, D; Rokita, PS; Ronchetti, F; Rosas, ED; Roslon, K; Rosnet, P; Rossi, A; Rotondi, A; Roukoutakis, F; Roy, A; Roy, P; Rueda, O; Rui, R; Rumyantsev, B; Rustamov, A; Ryabinkin, E; Ryabov, Y; Rybicki, A; Rytkonen, H; Sadhu, S; Sadovsky, S; Safarík, K; Saha, SK; Sahoo, B; Sahoo, P; Sahoo, R; Sahoo, S; Sahu, PK; Saini, J; Sakai, S; Sambyal, S; Samsonov, ; Sandoval, A; Sarkar, A; Sarkar, D; Sarkar, N; Sarma, P; Sarti, VM; Sas, MHP; Scapparone, E; Schaefer, B; Schambach, J; Scheid, HS; Schiaua, C; Schicker, R; Schmah, A; Schmidt, C; Schmidt, HR; Schmidt, MO; Schmidt, M; Schmidt, N; Schmier, AR; Schukraft, J; Schutz, Y; Schwarz, K; Schweda, K; Scioli, G; Scomparin, E; Sefcík, M; Seger, JE; Sekiguchi, Y; Sekihata, D; Selyuzhenkov, ; Senyukov, S; Serebryakov, D; Serradilla, E; Sett, P; Sevcenco, A; Shabanov, A; Shabetai, A; Shahoyan, R; Shaikh, W; Shangaraev, A; Sharma, A; Sharma, H; Sharma, M; Sharma, N; Sheikh, A; Shigaki, K; Shimomura, M; Shirinkin, S; Shou, Q; Sibiriak, Y; Siddhanta, S; Siemiarczuk, T; Silvermyr, D; Silvestre, C; Simatovic, G; Simonetti, G; Singh, R; Singh, VK; Singhal, ; Sinha, T; Sitar, B; Sitta, M; Skaali, TB; Slupecki, M; Smirnov, N; Snellings, RJM; Snellman, TW; Sochan, J; Soncco, C; Song, J; Songmoolnak, A; Soramel, F; Sorensen, S; Sputowska, ; Spyropoulou-Stassinaki, M; Stachel, J; Stan, ; Stankus, P; Steffanic, PJ; Stenlund, E; Stocco, D; Storetvedt, MM; Stritto, LD; Strmen, P; Suaide, AAP; Sugitate, T; Suire, C; Suleymanov, M; Suljic, M; Sultanov, R; Sumbera, M; Sumowidagdo, S; Swain, S; Szabo, A; Szarka, ; Tabassam, U; Taillepied, G; Takahashi, J; Tambave, GJ; Tang, S; Tarhini, M; Tarzila, MG; Tauro, A; Muñoz, GT; Telesca, A; Terrevoli, C; Thakur, D; Thakur, S; Thomas, D; Thoresen, F; Tieulent, R; Tikhonov, A; Timmins, AR; Toia, A; Topilskaya, N; Toppi, M; Torales-Acosta, F; Torres, SR; Trifiro, A; Tripathy, S; Tripathy, T; Trogolo, S; Trombetta, G; Tropp, L; Trubnikov, ; Trzaska, WH; Trzcinski, TP; Trzeciak, BA; Tsuji, T; Tumkin, A; Turrisi, R; Tveter, TS; Ullaland, K; Umaka, EN; Uras, A; Usai, GL; Utrobicic, A; Vala, M; Valle, N; Vallero, S; van Der Kolk, N; van Doremalen, LVR; van Leeuwen, M; Vande Vyvre, P; Varga, D; Varga, Z; Varga-Kofarago, M; Vargas, A; Vargyas, M; Varma, R; Vasileiou, M; Vasiliev, A; Doce, OV; Vechernin, V; Veen, AM; Vercellin, E; Limon, SV; Vermunt, L; Vernet, R; Vértesi, R; Vicencio, MGDLC; Vickovic, L; Viinikainen, J; Vilakazi, Z; Baillie, OV; Tello, AV; Vino, G; Vinogradov, A; Virgili, T; Vislavicius, V; Vodopyanov, A; Volkel, B; Völkl, MA; Voloshin, K; Voloshin, SA; Volpe, G; von Haller, B; Vorobyev, ; Voscek, D; Vrláková, J; Wagner, B; Weber, M; Weber, SG; Wegrzynek, A; Weiser, DF; Wenzel, SC; Wessels, JP; Wiechula, J; Wikne, J; Wilk, G; Wilkinson, J; Willems, GA; Willsher, E; Windelband, B; Witt, WE; Wu, Y; Xu, R; Yalcin, S; Yamakawa, K; Yang, S; Yano, S; Yin, Z; Yokoyama, H; Yoo, IK; Yoon, JH; Yuan, S; Yuncu, A; Yurchenko, ; Zaccolo, ; Zaman, A; Zampolli, C; Zanoli, HJC; Zardoshti, N; Zarochentsev, A; Závada, P; Zaviyalov, N; Zbroszczyk, H; Zhalov, M; Zhang, X; Zhang, Z; Zhao, C; Zherebchevskii, ; Zhigareva, N; Zhou, D; Zhou, Y; Zhou, Z; Zhu, J; Zhu, Y; Zichichi, A; Zimmermann, MB; Zinovjev, G; Zurlo, N</t>
  </si>
  <si>
    <t>Acharya, S.; Adamova, D.; Adhya, S. P.; Adler, A.; Adolfsson, J.; Aggarwal, M. M.; Rinella, G. Aglieri; Agnello, M.; Agrawal, N.; Ahammed, Z.; Ahmad, S.; Ahn, S. U.; Akindinov, A.; Al-Turany, M.; Alam, S. N.; Albuquerque, D. S. D.; Aleksandrov, D.; Alessandro, B.; Alfanda, H. M.; Alfaro Molina, R.; Ali, B.; Ali, Y.; Alici, A.; Alkin, A.; Alme, J.; Alt, T.; Altenkamper, L.; Altsybeev, I; Anaam, M. N.; Andrei, C.; Andreou, D.; Andrews, H. A.; Andronic, A.; Angeletti, M.; Anguelov, V; Anson, C.; Anticic, T.; Antinori, F.; Antonioli, P.; Anwar, R.; Apadula, N.; Aphecetche, L.; Appelshaeuser, H.; Arcelli, S.; Arnaldi, R.; Arratia, M.; Arsene, I. C.; Arslandok, M.; Augustinus, A.; Averbeck, R.; Aziz, S.; Azmi, M. D.; Badala, A.; Baek, Y. W.; Bagnasco, S.; Bai, X.; Bailhache, R.; Bala, R.; Baldisseri, A.; Ball, M.; Balouza, S.; Baral, R. C.; Barbera, R.; Barioglio, L.; Barnafoldi, G. G.; Barnby, L. S.; Barret, V; Bartalini, P.; Barth, K.; Bartsch, E.; Baruffaldi, F.; Bastid, N.; Basu, S.; Batigne, G.; Batyunya, B.; Batzing, P. C.; Bauri, D.; Bazo Alba, J. L.; Bearden, I. G.; Bedda, C.; Behera, N. K.; Belikov, I; Bellini, F.; Bellwied, R.; Belyaev, V; Bencedi, G.; Beole, S.; Bercuci, A.; Berdnikov, Y.; Berenyi, D.; Bertens, R. A.; Berzano, D.; Besoiu, M. G.; Betev, L.; Bhasin, A.; Bhat, I. R.; Bhat, M. A.; Bhatt, H.; Bhattacharjee, B.; Bianchi, A.; Bianchi, L.; Bianchi, N.; Bielcik, J.; Bielcikova, J.; Bilandzic, A.; Biro, G.; Biswas, R.; Biswas, S.; Blair, J. T.; Blau, D.; Blume, C.; Boca, G.; Bock, F.; Bogdanov, A.; Boldizsar, L.; Bolozdynya, A.; Bombara, M.; Bonomi, G.; Borel, H.; Borissov, A.; Borri, M.; Bossi, H.; Botta, E.; Bratrud, L.; Braun-Munzinger, P.; Bregant, M.; Broker, T. A.; Broz, M.; Brucken, E. J.; Bruna, E.; Bruno, G. E.; Buckland, M. D.; Budnikov, D.; Buesching, H.; Bufalino, S.; Bugnon, O.; Buhler, P.; Buncic, P.; Buthelezi, Z.; Butt, J. B.; Buxton, J. T.; Bysiak, S. A.; Caffarri, D.; Caliva, A.; Calvo Villar, E.; Camacho, R. S.; Camerini, P.; Capon, A. A.; Carnesecchi, F.; Caron, R.; Castellanos, J. Castillo; Castro, A. J.; Casula, E. A. R.; Catalano, F.; Sanchez, C. Ceballos; Chakraborty, P.; Chandra, S.; Chang, B.; Chang, W.; Chapeland, S.; Chartier, M.; Chattopadhyay, S.; Chauvin, A.; Cheshkov, C.; Cheynis, B.; Barroso, V. Chibante; Chinellato, D. D.; Cho, S.; Chochula, P.; Chowdhury, T.; Christakoglou, P.; Christensen, C. H.; Christiansen, P.; Chujo, T.; Cicalo, C.; Cifarelli, L.; Cindolo, F.; Cleymans, J.; Colamaria, F.; Colella, D.; Collu, A.; Colocci, M.; Concas, M.; Balbastre, G. Conesa; del Valle, Z. Conesa; Contin, G.; Contreras, J. G.; Cormier, T. M.; Morales, Y. Corrales; Cortese, P.; Cosentino, M. R.; Costa, F.; Costanza, S.; Crochet, P.; Cuautle, E.; Cui, P.; Cunqueiro, L.; Dabrowski, D.; Dahms, T.; Dainese, A.; Damas, F. P. A.; Danisch, M. C.; Danu, A.; Das, D.; Das, I; Das, P.; Das, S.; Dash, A.; Dash, S.; Dashi, A.; De, S.; De Caro, A.; de Cataldo, G.; de Conti, C.; de Cuveland, J.; De Falco, A.; De Gruttola, D.; De Marco, N.; De Pasquale, S.; De Souza, R. D.; Deb, S.; Degenhardt, H. F.; Deja, K. R.; Deloff, A.; Delsanto, S.; Devetak, D.; Dhankher, P.; Di Bari, D.; Di Mauro, A.; Diaz, R. A.; Dietel, T.; Dillenseger, P.; Ding, Y.; Divia, R.; Djuvsland, O.; Dmitrieva, U.; Dobrin, A.; Doenigus, B.; Dordic, O.; Dubey, A. K.; Dubla, A.; Dudi, S.; Dukhishyam, M.; Dupieux, P.; Ehlers, R. J.; Eikeland, V. N.; Elia, D.; Engel, H.; Epple, E.; Erazmus, B.; Erhardt, F.; Erokhin, A.; Ersdal, M. R.; Espagnon, B.; Eulisse, G.; Eum, J.; Evans, D.; Evdokimov, S.; Fabbietti, L.; Faggin, M.; Faivre, J.; Fan, F.; Fantoni, A.; Fasel, M.; Fecchio, P.; Feliciello, A.; Feofilov, G.; Fernandez Tellez, A.; Ferrero, A.; Ferretti, A.; Festanti, A.; Feuillard, V. J. G.; Figiel, J.; Filchagin, S.; Finogeev, D.; Fionda, F. M.; Fiorenza, G.; Flor, F.; Foertsch, S.; Foka, P.; Fokin, S.; Fragiacomo, E.; Frankenfeld, U.; Fronze, G. G.; Fuchs, U.; Furget, C.; Furs, A.; Girard, M. Fusco; Gaardhoje, J. J.; Gagliardi, M.; Gago, A. M.; Gal, A.; Galvan, C. D.; Ganoti, P.; Garabatos, C.; Garcia-Solis, E.; Garg, K.; Gargiulo, C.; Garibli, A.; Garner, K.; Gasik, P.; Gauger, E. F.; Gay Ducati, M. B.; Germain, M.; Ghosh, J.; Ghosh, P.; Ghosh, S. K.; Gianotti, P.; Giubellino, P.; Giubilato, P.; Glaessel, P.; Gomez Coral, D. M.; Ramirez, A. Gomez; Gonzalez, V; Gonzalez-Zamora, P.; Gorbunov, S.; Gorlich, L.; Gotovac, S.; Grabski, V; Graczykowski, L. K.; Graham, K. L.; Greiner, L.; Grelli, A.; Grigoras, C.; Grigoriev, V; Grigoryan, A.; Grigoryan, S.; Groettvik, O. S.; Grosa, F.; Grosse-Oetringhaus, J. F.; Grosso, R.; Guernane, R.; Guittiere, M.; Gulbrandsen, K.; Gunji, T.; Gupta, A.; Gupta, R.; Guzman, I. B.; Haake, R.; Habib, M. K.; Hadjidakis, C.; Hamagaki, H.; Hamar, G.; Hamid, M.; Hannigan, R.; Haque, M. R.; Harlenderova, A.; Harris, J. W.; Harton, A.; Hasenbichler, J. A.; Hassan, H.; Hatzifotiadou, D.; Hauer, P.; Hayashi, S.; Hechavarria, A. D. L. B.; Heckel, S. T.; Hellbaer, E.; Helstrup, H.; Herghelegiu, A.; Hernandez, E. G.; Herrera Corral, G.; Herrmann, F.; Hetland, K. F.; Hilden, T. E.; Hillemanns, H.; Hills, C.; Hippolyte, B.; Hohlweger, B.; Horak, D.; Hornung, S.; Hosokawa, R.; Hristov, P.; Huang, C.; Hughes, C.; Huhn, P.; Humanic, T. J.; Hushnud, H.; Husova, L. A.; Hussain, N.; Hussain, S. A.; Hutter, D.; Hwang, D. S.; Iddon, J. P.; Ilkaev, R.; Inaba, M.; Ippolitov, M.; Islam, M. S.; Ivanov, M.; Ivanov, V; Izucheev, V; Jacak, B.; Jacazio, N.; Jacobs, P. M.; Jadhav, M. B.; Jadlovska, S.; Jadlovsky, J.; Jaelani, S.; Jahnke, C.; Jakubowska, M. J.; Janik, M. A.; Jercic, M.; Jevons, O.; Bustamante, R. T. Jimenez; Jin, M.; Jonas, F.; Jones, P. G.; Jung, J.; Jung, M.; Jusko, A.; Kalinak, P.; Kalweit, A.; Kang, J. H.; Kaplin, V; Kar, S.; Uysal, A. Karasu; Karavichev, O.; Karavicheva, T.; Karczmarczyk, P.; Karpechev, E.; Kebschull, U.; Keidel, R.; Keil, M.; Ketzer, B.; Khabanova, Z.; Khan, A. M.; Khan, S.; Khan, S. A.; Khanzadeev, A.; Kharlov, Y.; Khatun, A.; Khuntia, A.; Kileng, B.; Kim, B.; Kim, D.; Kim, D. J.; Kim, E. J.; Kim, H.; Kim, J.; Kim, J. S.; Kim, M.; Kim, S.; Kim, T.; Kirsch, S.; Kisel, I; Kiselev, S.; Kisiel, A.; Klay, J. L.; Klein, C.; Klein, J.; Klein, S.; Klein-Boesing, C.; Klewin, S.; Kluge, A.; Knichel, M. L.; Knospe, A. G.; Kobdaj, C.; Koehler, M. K.; Kollegger, T.; Kondratyev, A.; Kondratyeva, N.; Kondratyuk, E.; Konopka, P. J.; Koska, L.; Kovalenko, O.; Kovalenko, V; Kowalski, M.; Kralik, I; Kravcakova, A.; Kreis, L.; Krivda, M.; Krizek, F.; Gajdosova, K. Krizkova; Krueger, M.; Kryshen, E.; Krzewicki, M.; Kubera, A. M.; Kucera, V; Kuhn, C.; Kuijer, P. G.; Kumar, L.; Kumar, S.; Kundu, S.; Kurashvili, P.; Kurepin, A.; Kurepin, A. B.; Kuryakin, A.; Kushpil, S.; Kvapil, J.; Kweon, M. J.; Kwon, J. Y.; Kwon, Y.; La Pointe, S. L.; La Rocca, P.; Lai, Y. S.; Langoy, R.; Lapidus, K.; Lardeux, A.; Larionov, P.; Laudi, E.; Lavicka, R.; Lazareva, T.; Lea, R.; Leardini, L.; Lee, S.; Lehas, F.; Lehner, S.; Lehrbach, J.; Lemmon, R. C.; Leon Monzon, I; Lesser, E. D.; Lettrich, M.; Levai, P.; Li, X.; Li, X. L.; Lien, J.; Lietava, R.; Lim, B.; Lindal, S.; Lindenstruth, V; Lindsay, S. W.; Lippmann, C.; Lisa, M. A.; Litichevskyi, V; Liu, A.; Liu, S.; Llope, W. J.; Lofnes, I. M.; Loginov, V; Loizides, C.; Loncar, P.; Lopez, X.; Lopez Torres, E.; Luettig, P.; Luhder, J. R.; Lunardon, M.; Luparello, G.; Maevskaya, A.; Mager, M.; Mahmood, S. M.; Mahmoud, T.; Maire, A.; Majka, R. D.; Malaev, M.; Malik, Q. W.; Malinina, L.; Mal'Kevich, D.; Malzacher, P.; Mandaglio, G.; Manko, V; Manso, F.; Manzari, V; Mao, Y.; Marchisone, M.; Mares, J.; Margagliotti, G., V; Margotti, A.; Margutti, J.; Marin, A.; Markert, C.; Marquard, M.; Martin, N. A.; Martinengo, P.; Martinez, J. L.; Martinez, M., I; Garcia, G. Martinez; Pedreira, M. Martinez; Masciocchi, S.; Masera, M.; Masoni, A.; Massacrier, L.; Masson, E.; Mastroserio, A.; Mathis, A. M.; Matonoha, O.; Matuoka, P. F. T.; Matyja, A.; Mayer, C.; Mazzilli, M.; Mazzoni, M. A.; Mechler, A. F.; Meddi, F.; Melikyan, Y.; Menchaca-Rocha, A.; Mengke, C.; Meninno, E.; Meres, M.; Mhlanga, S.; Miake, Y.; Micheletti, L.; Mihaylov, D. L.; Mikhaylov, K.; Mischke, A.; Mishra, A. N.; Miskowiec, D.; Mitu, C. M.; Modak, A.; Mohammadi, N.; Mohanty, A. P.; Mohanty, B.; Khan, M. Mohisin; Mondal, M.; Mordasini, C.; De Godoy, D. A. Moreira; Moreno, L. A. P.; Moretto, S.; Morreale, A.; Morsch, A.; Mrnjavac, T.; Muccifora, V; Mudnic, E.; Muehlheim, D.; Muhuri, S.; Mulligan, J. D.; Munhoz, M. G.; Muenning, K.; Munzer, R. H.; Murakami, H.; Murray, S.; Musa, L.; Musinsky, J.; Myers, C. J.; Myrcha, J. W.; Naik, B.; Nair, R.; Nandi, B. K.; Nania, R.; Nappi, E.; Naru, M. U.; Nassirpour, A. F.; Natal Luz, H.; Nattrass, C.; Nayak, R.; Nayak, T. K.; Nazarenko, S.; Neagu, A.; De Oliveira, R. A. Negrao; Nellen, L.; Nesbo, S., V; Neskovic, G.; Nesterov, D.; Nielsen, B. S.; Nikolaev, S.; Nikulin, S.; Nikulin, V; Noferini, F.; Nomokonov, P.; Nooren, G.; Norman, J.; Novitzky, N.; Nowakowski, P.; Nyanin, A.; Nystrand, J.; Ogino, M.; Ohlson, A.; Oleniacz, J.; Oliveira Silva, A. C.; Oliver, M. H.; Oppedisano, C.; Orava, R.; Ortiz Velasquez, A.; Oskarsson, A.; Otwinowski, J.; Oyama, K.; Pachmayer, Y.; Pacik, V; Pagano, D.; Paic, G.; Palni, P.; Pan, J.; Pandey, A. K.; Panebianco, S.; Pareek, P.; Park, J.; Parkkila, J. E.; Parmar, S.; Pathak, S. P.; Patra, R. N.; Paul, B.; Pei, H.; Peitzmann, T.; Peng, X.; Pereira, L. G.; Pereira Costa, H.; Peresunko, D.; Perez, G. M.; Lezama, E. Perez; Peskov, V; Pestov, Y.; Petracek, V; Petrovici, M.; Pezzi, R. P.; Piano, S.; Pikna, M.; Pillot, P.; Pimentel, L. O. D. L.; Pinazza, O.; Pinsky, L.; Pinto, C.; Pisano, S.; Pistone, D.; Piyarathna, D. B.; Ploskon, M.; Planinic, M.; Pliquett, F.; Pluta, J.; Pochybova, S.; Poghosyan, M. G.; Polichtchouk, B.; Poljak, N.; Pop, A.; Poppenborg, H.; Porteboeuf-Houssais, S.; Pozdniakov, V; Prasad, S. K.; Preghenella, R.; Prino, F.; Pruneau, C. A.; Pshenichnov, I; Puccio, M.; Punin, V; Puranapanda, K.; Putschke, J.; Quishpe, R. E.; Ragoni, S.; Raha, S.; Rajput, S.; Rak, J.; Rakotozafindrabe, A.; Ramello, L.; Rami, F.; Raniwala, R.; Raniwala, S.; Rasanen, S. S.; Rascanu, B. T.; Rath, R.; Ratza, V; Ravasenga, I; Read, K. F.; Redlich, K.; Rehman, A.; Reichelt, P.; Reidt, F.; Ren, X.; Renfordt, R.; Rescakova, Z.; Reshetin, A.; Revol, J-P; Reygers, K.; Riabov, V; Richert, T.; Richter, M.; Riedler, P.; Riegler, W.; Riggi, F.; Ristea, C.; Rode, S. P.; Rodriguez Cahuantzi, M.; Roed, K.; Rogalev, R.; Rogochaya, E.; Rohr, D.; Rohrich, D.; Rokita, P. S.; Ronchetti, F.; Rosas, E. D.; Roslon, K.; Rosnet, P.; Rossi, A.; Rotondi, A.; Roukoutakis, F.; Roy, A.; Roy, P.; Rueda, O., V; Rui, R.; Rumyantsev, B.; Rustamov, A.; Ryabinkin, E.; Ryabov, Y.; Rybicki, A.; Rytkonen, H.; Sadhu, S.; Sadovsky, S.; Safarik, K.; Saha, S. K.; Sahoo, B.; Sahoo, P.; Sahoo, R.; Sahoo, S.; Sahu, P. K.; Saini, J.; Sakai, S.; Sambyal, S.; Samsonov, V; Sandoval, A.; Sarkar, A.; Sarkar, D.; Sarkar, N.; Sarma, P.; Sarti, V. M.; Sas, M. H. P.; Scapparone, E.; Schaefer, B.; Schambach, J.; Scheid, H. S.; Schiaua, C.; Schicker, R.; Schmah, A.; Schmidt, C.; Schmidt, H. R.; Schmidt, M. O.; Schmidt, M.; Schmidt, N., V; Schmier, A. R.; Schukraft, J.; Schutz, Y.; Schwarz, K.; Schweda, K.; Scioli, G.; Scomparin, E.; Sefcik, M.; Seger, J. E.; Sekiguchi, Y.; Sekihata, D.; Selyuzhenkov, I; Senyukov, S.; Serebryakov, D.; Serradilla, E.; Sett, P.; Sevcenco, A.; Shabanov, A.; Shabetai, A.; Shahoyan, R.; Shaikh, W.; Shangaraev, A.; Sharma, A.; Sharma, H.; Sharma, M.; Sharma, N.; Sheikh, A., I; Shigaki, K.; Shimomura, M.; Shirinkin, S.; Shou, Q.; Sibiriak, Y.; Siddhanta, S.; Siemiarczuk, T.; Silvermyr, D.; Silvestre, C.; Simatovic, G.; Simonetti, G.; Singh, R.; Singh, V. K.; Singhal, V; Sinha, T.; Sitar, B.; Sitta, M.; Skaali, T. B.; Slupecki, M.; Smirnov, N.; Snellings, R. J. M.; Snellman, T. W.; Sochan, J.; Soncco, C.; Song, J.; Songmoolnak, A.; Soramel, F.; Sorensen, S.; Sputowska, I; Spyropoulou-Stassinaki, M.; Stachel, J.; Stan, I; Stankus, P.; Steffanic, P. J.; Stenlund, E.; Stocco, D.; Storetvedt, M. M.; Stritto, L. D.; Strmen, P.; Suaide, A. A. P.; Sugitate, T.; Suire, C.; Suleymanov, M.; Suljic, M.; Sultanov, R.; Sumbera, M.; Sumowidagdo, S.; Swain, S.; Szabo, A.; Szarka, I; Tabassam, U.; Taillepied, G.; Takahashi, J.; Tambave, G. J.; Tang, S.; Tarhini, M.; Tarzila, M. G.; Tauro, A.; Tejeda Munoz, G.; Telesca, A.; Terrevoli, C.; Thakur, D.; Thakur, S.; Thomas, D.; Thoresen, F.; Tieulent, R.; Tikhonov, A.; Timmins, A. R.; Toia, A.; Topilskaya, N.; Toppi, M.; Torales-Acosta, F.; Torres, S. R.; Trifiro, A.; Tripathy, S.; Tripathy, T.; Trogolo, S.; Trombetta, G.; Tropp, L.; Trubnikov, V; Trzaska, W. H.; Trzcinski, T. P.; Trzeciak, B. A.; Tsuji, T.; Tumkin, A.; Turrisi, R.; Tveter, T. S.; Ullaland, K.; Umaka, E. N.; Uras, A.; Usai, G. L.; Utrobicic, A.; Vala, M.; Valle, N.; Vallero, S.; van Der Kolk, N.; van Doremalen, L. V. R.; van Leeuwen, M.; Vande Vyvre, P.; Varga, D.; Varga, Z.; Varga-Kofarago, M.; Vargas, A.; Vargyas, M.; Varma, R.; Vasileiou, M.; Vasiliev, A.; Doce, O. Vazquez; Vechernin, V.; Veen, A. M.; Vercellin, E.; Vergara Limon, S.; Vermunt, L.; Vernet, R.; Vertesi, R.; Vicencio, M. G. D. L. C.; Vickovic, L.; Viinikainen, J.; Vilakazi, Z.; Villalobos Baillie, O.; Villatoro Tello, A.; Vino, G.; Vinogradov, A.; Virgili, T.; Vislavicius, V.; Vodopyanov, A.; Volkel, B.; Voelkl, M. A.; Voloshin, K.; Voloshin, S. A.; Volpe, G.; von Haller, B.; Vorobyev, I; Voscek, D.; Vrlakova, J.; Wagner, B.; Weber, M.; Weber, S. G.; Wegrzynek, A.; Weiser, D. F.; Wenzel, S. C.; Wessels, J. P.; Wiechula, J.; Wikne, J.; Wilk, G.; Wilkinson, J.; Willems, G. A.; Willsher, E.; Windelband, B.; Witt, W. E.; Wu, Y.; Xu, R.; Yalcin, S.; Yamakawa, K.; Yang, S.; Yano, S.; Yin, Z.; Yokoyama, H.; Yoo, I-K; Yoon, J. H.; Yuan, S.; Yuncu, A.; Yurchenko, V; Zaccolo, V; Zaman, A.; Zampolli, C.; Zanoli, H. J. C.; Zardoshti, N.; Zarochentsev, A.; Zavada, P.; Zaviyalov, N.; Zbroszczyk, H.; Zhalov, M.; Zhang, X.; Zhang, Z.; Zhao, C.; Zherebchevskii, V; Zhigareva, N.; Zhou, D.; Zhou, Y.; Zhou, Z.; Zhu, J.; Zhu, Y.; Zichichi, A.; Zimmermann, M. B.; Zinovjev, G.; Zurlo, N.</t>
  </si>
  <si>
    <t>Production of charged pions, kaons, and (anti-)protons in Pb-Pb and inelastic pp collisions at √sNN=5.02 TeV</t>
  </si>
  <si>
    <t>PHYSICAL REVIEW C</t>
  </si>
  <si>
    <t>TRANSVERSE-MOMENTUM SPECTRA; MULTIPLICITY DEPENDENCE; NUCLEAR MODIFICATION; FLOW; QCD; HADRONIZATION; RECOGNITION; PERSPECTIVE; PARTICLES; HADRONS</t>
  </si>
  <si>
    <t>Midrapidity production of pi(+/-), K-+/-, and (&lt;(p))over bar&gt;p measured by the ALICE experiment at the CERN Large Hadron Collider, in Pb-Pb and inelastic pp collisions at root s(NN) = 5.02 TeV, is presented. The invariant yields are measured over a wide transverse momentum (p(T)) range from hundreds of MeV/c up to 20 GeV/c. The results in Pb-Pb collisions are presented as a function of the collision centrality, in the range 0-90%. The comparison of the P-T -integrated particle ratios, i.e., proton-to-pion (p/pi) and kaon-to-pion (K/pi) ratios, with similar measurements in Pb-Pb collisions at root s(NN) = 2.76 TeV show no significant energy dependence. Blast-wave fits of the p(T) spectra indicate that in the most central collisions radial flow is slightly larger at 5.02 TeV with respect to 2.76 TeV. Particle ratios (p/pi, K/pi) as a function of p(T) show pronounced maxima at p(T) approximate to 3 GeV/c in central Pb-Pb collisions. At high p(T) , particle ratios at 5.02 TeV are similar to those measured in pp collisions at the same energy and in Pb-Pb collisions at root sNN = 2.76 TeV. Using the pp reference spectra measured at the same collision energy of 5.02 TeV, the nuclear modification factors for the different particle species are derived. Within uncertainties, the nuclear modification factor is particle species independent for high p(T) and compatible with measurements at root sNN = 2.76 TeV. The results are compared to state-of-the-art model calculations, which are found to describe the observed trends satisfactorily.</t>
  </si>
  <si>
    <t>[Grigoryan, A.] Yerevan Phys Inst Fdn, Alikhanyan Natl Sci Lab, Yerevan, Armenia; [Alkin, A.; Trubnikov, V; Yurchenko, V; Zinovjev, G.] Natl Acad Sci Ukraine, Bogolyubov Inst Theoret Phys, Kiev, Ukraine; [Bhat, M. A.; Biswas, R.; Biswas, S.; Das, P.; Das, S.; Ghosh, S. K.; Modak, A.; Prasad, S. K.; Raha, S.] Bose Inst, Dept Phys, Kolkata, W Bengal, India; [Bhat, M. A.; Biswas, R.; Biswas, S.; Das, P.; Das, S.; Ghosh, S. K.; Modak, A.; Prasad, S. K.; Raha, S.] Ctr Astroparticle Phys &amp; Space Sci CAPSS, Kolkata, W Bengal, India; [Pestov, Y.] Budker Inst Nucl Phys, Novosibirsk, Russia; [Klay, J. L.] Calif Polytech State Univ San Luis Obispo, San Luis Obispo, CA 93407 USA; [Alfanda, H. M.; Anaam, M. N.; Bartalini, P.; Chang, W.; Cui, P.; Ding, Y.; Fan, F.; Hamid, M.; Kar, S.; Khan, A. M.; Li, X. L.; Mao, Y.; Mengke, C.; Palni, P.; Pei, H.; Peng, X.; Ren, X.; Tang, S.; Xu, R.; Yin, Z.; Zhang, X.; Zhang, Z.; Zhou, D.; Zhu, J.; Zhu, Y.] Cent China Normal Univ, Wuhan, Peoples R China; [Vernet, R.] IN2P3, Ctr Calcul, Lyon, France; [Diaz, R. A.; Lopez Torres, E.; Perez, G. M.] Ctr Aplicac Tecnol &amp; Desarrollo Nucl CEADEN, Havana, Cuba; [Herrera Corral, G.; Vicencio, M. G. D. L. C.] CINVESTAV, Ctr Invest &amp; Estudios Avanzados, Mexico City, DF, Mexico; [Herrera Corral, G.; Vicencio, M. G. D. L. C.] CINVESTAV, Ctr Invest &amp; Estudios Avanzados, Merida, Mexico; [Agrawal, N.; Alici, A.; Carnesecchi, F.; Cifarelli, L.; De Gruttola, D.; Hatzifotiadou, D.; Nania, R.; Noferini, F.; Revol, J-P; Zichichi, A.] Museo Stor Fis, Ctr Fermi, Rome, Italy; [Agrawal, N.; Alici, A.; Carnesecchi, F.; Cifarelli, L.; De Gruttola, D.; Hatzifotiadou, D.; Nania, R.; Noferini, F.; Revol, J-P; Zichichi, A.] Ctr Studi &amp; Ric Enrico Fermi, Rome, Italy; [Garcia-Solis, E.; Harton, A.] Chicago State Univ, Chicago, IL USA; [Li, X.] China Inst Atom Energy, Beijing, Peoples R China; [Kim, E. J.; Kim, J.] Chonbuk Natl Univ, Jeonju, South Korea; [Meres, M.; Pikna, M.; Sitar, B.; Strmen, P.; Szabo, A.; Szarka, I] Comenius Univ, Fac Math Phys &amp; Informat, Bratislava, Slovakia; [Ali, Y.; Butt, J. B.; Hussain, S. A.; Naru, M. U.; Suleymanov, M.; Tabassam, U.; Zaman, A.] COMSATS Univ Islamabad, Islamabad, Pakistan; [Anson, C.; Hosokawa, R.; Seger, J. E.] Creighton Univ, Omaha, NE 68178 USA; [Ahmad, S.; Ali, B.; Azmi, M. D.; Khan, S.; Khatun, A.; Khan, M. Mohisin] Aligarh Muslim Univ, Dept Phys, Aligarh, Uttar Pradesh, India; [Eum, J.; Lim, B.; Yoo, I-K] Pusan Natl Univ, Dept Phys, Pusan, South Korea; [Hwang, D. S.; Kim, S.] Sejong Univ, Dept Phys, Seoul, South Korea; [Lesser, E. D.; Torales-Acosta, F.] Univ Calif Berkeley, Dept Phys, Berkeley, CA 94720 USA; [Arsene, I. C.; Batzing, P. C.; Dordic, O.; Lardeux, A.; Lindal, S.; Mahmood, S. M.; Malik, Q. W.; Neagu, A.; Richter, M.; Roed, K.; Skaali, T. B.; Tveter, T. S.; Wikne, J.; Zhao, C.] Univ Oslo, Dept Phys, Oslo, Norway; [Alme, J.; Altenkamper, L.; Djuvsland, O.; Eikeland, V. N.; Ersdal, M. R.; Fionda, F. M.; Groettvik, O. S.; Lofnes, I. M.; Nystrand, J.; Rehman, A.; Rohrich, D.; Tambave, G. J.; Ullaland, K.; Wagner, B.; Yang, S.; Yuan, S.; Zhou, Z.] Univ Bergen, Dept Phys &amp; Technol, Bergen, Norway; [Meddi, F.] Univ Roma La Sapienza, Dipartimento Fis, Rome, Italy; [Meddi, F.] Sezione Ist Nazl Fis Nucl, Rome, Italy; [Chauvin, A.; De Falco, A.; Paul, B.; Usai, G. L.] Univ Cagliari, Dipartimento Fis, Cagliari, Italy; [Chauvin, A.; De Falco, A.; Paul, B.; Usai, G. L.] Sezione Ist Nazl Fis Nucl, Cagliari, Italy; [Camerini, P.; Lea, R.; Margagliotti, G., V; Rui, R.; Zaccolo, V] Univ Trieste, Dipartimento Fis, Trieste, Italy; [Camerini, P.; Lea, R.; Margagliotti, G., V; Rui, R.; Zaccolo, V] Sezione Ist Nazl Fis Nucl, Trieste, Italy; [Barioglio, L.; Beole, S.; Bianchi, A.; Bianchi, L.; Botta, E.; Morales, Y. Corrales; Delsanto, S.; Ferretti, A.; Fronze, G. G.; Gagliardi, M.; Masera, M.; Micheletti, L.; Puccio, M.; Vercellin, E.] Univ Turin, Dipartimento Fis, Turin, Italy; [Agnello, M.; Barioglio, L.; Beole, S.; Bianchi, A.; Bianchi, L.; Botta, E.; Bufalino, S.; Catalano, F.; Morales, Y. Corrales; Delsanto, S.; Fecchio, P.; Ferretti, A.; Fronze, G. G.; Gagliardi, M.; Grosa, F.; Masera, M.; Micheletti, L.; Puccio, M.; Ravasenga, I; Vercellin, E.] Sezione Ist Nazl Fis Nucl, Turin, Italy; [Alici, A.; Arcelli, S.; Carnesecchi, F.; Cifarelli, L.; Colocci, M.; Jacazio, N.; Scioli, G.; Zichichi, A.] Univ Bologna, Dipartimento Fis &amp; Astron, Bologna, Italy; [Alici, A.; Arcelli, S.; Carnesecchi, F.; Cifarelli, L.; Colocci, M.; Jacazio, N.; Scioli, G.; Zichichi, A.] Sezione Ist Nazl Fis Nucl, Bologna, Italy; [Barbera, R.; Garg, K.; La Rocca, P.; Pinto, C.; Riggi, F.] Univ Catania, Dipartimento Fis &amp; Astron, Catania, Italy; [Barbera, R.; Garg, K.; La Rocca, P.; Pinto, C.; Riggi, F.] Sezione Ist Nazl Fis Nucl, Catania, Italy; [Baruffaldi, F.; Faggin, M.; Giubilato, P.; Lunardon, M.; Moretto, S.; Rossi, A.; Soramel, F.; Terrevoli, C.; Trogolo, S.] Univ Padua, Dipartimento Fis &amp; Astron, Padua, Italy; [Baruffaldi, F.; Faggin, M.; Giubilato, P.; Lunardon, M.; Moretto, S.; Rossi, A.; Soramel, F.; Terrevoli, C.; Trogolo, S.] Sezione Ist Nazl Fis Nucl, Padua, Italy; [De Caro, A.; De Pasquale, S.; Girard, M. Fusco; Meninno, E.; Stritto, L. D.; Virgili, T.] Univ Salerno, Dipartimento Fis ER Caianiello, Salerno, Italy; [De Caro, A.; De Pasquale, S.; Girard, M. Fusco; Meninno, E.; Stritto, L. D.; Virgili, T.] Grp Collegato INFN, Salerno, Italy; [Agnello, M.; Bufalino, S.; Catalano, F.; Fecchio, P.; Grosa, F.; Ravasenga, I] Politecn Torino, Dipartimento DISAT, Turin, Italy; [Cortese, P.; Ramello, L.; Sitta, M.] Univ Piemonte Orientale, Dipartimento Sci &amp; Innovaz Tecnol, Alessandria, Italy; [Cortese, P.; Ramello, L.; Sitta, M.] INFN, Sez Torino, Alessandria, Italy; [Bruno, G. E.; Di Bari, D.; Mazzilli, M.; Trombetta, G.; Volpe, G.] Dipartimento Interateneo Fis M Merlin, Bari, Italy; [Bruno, G. E.; Di Bari, D.; Mazzilli, M.; Trombetta, G.; Volpe, G.] Sezione Ist Nazl Fis Nucl, Bari, Italy; [Rinella, G. Aglieri; Andreou, D.; Angeletti, M.; Augustinus, A.; Barth, K.; Bellini, F.; Betev, L.; Bock, F.; Buncic, P.; Chapeland, S.; Barroso, V. Chibante; Chochula, P.; Costa, F.; Di Mauro, A.; Divia, R.; Dobrin, A.; Eulisse, G.; Festanti, A.; Fuchs, U.; Gargiulo, C.; Grigoras, C.; Grosse-Oetringhaus, J. F.; Hasenbichler, J. A.; Hillemanns, H.; Hristov, P.; Iddon, J. P.; Kalweit, A.; Karczmarczyk, P.; Keil, M.; Kluge, A.; Knichel, M. L.; Konopka, P. J.; Lapidus, K.; Laudi, E.; Lettrich, M.; Mager, M.; Martinengo, P.; Pedreira, M. Martinez; Mohammadi, N.; Morsch, A.; Mrnjavac, T.; Musa, L.; Pinazza, O.; Puccio, M.; Reidt, F.; Riedler, P.; Riegler, W.; Rohr, D.; Safarik, K.; Schukraft, J.; Schutz, Y.; Shahoyan, R.; Simonetti, G.; Suljic, M.; Tauro, A.; Telesca, A.; Vande Vyvre, P.; Volkel, B.; von Haller, B.; Wegrzynek, A.; Wenzel, S. C.; Willems, G. A.; Zampolli, C.; Zardoshti, N.; Zimmermann, M. B.] CERN, European Org Nucl Res, Geneva, Switzerland; [Gotovac, S.; Loncar, P.; Mudnic, E.; Vickovic, L.] Univ Split, Fac Elect Engn Mech Engn &amp; Naval Architecture, Split, Croatia; [Helstrup, H.; Hetland, K. F.; Kileng, B.; Nesbo, S., V; Storetvedt, M. M.] Western Norway Univ Appl Sci, Fac Engn &amp; Sci, Bergen, Norway; [Bielcik, J.; Broz, M.; Contreras, J. G.; Horak, D.; Gajdosova, K. Krizkova; Lavicka, R.; Petracek, V; Safarik, K.] Czech Tech Univ, Fac Nucl Sci &amp; Phys Engn, Prague, Czech Republic; [Bombara, M.; Kravcakova, A.; Rescakova, Z.; Sefcik, M.; Tropp, L.; Vala, M.; Vrlakova, J.] Safarik Univ, Fac Sci, Kosice, Slovakia; [de Cuveland, J.; Gorbunov, S.; Hutter, D.; Kirsch, S.; Kisel, I; Krzewicki, M.; La Pointe, S. L.; Lehrbach, J.; Lindenstruth, V; Neskovic, G.] Goethe Univ Frankfurt, Frankfurt Inst Adv Studies, Frankfurt, Germany; [Baek, Y. W.; Kim, J. S.] Gangneung Wonju Natl Univ, Kangnung, South Korea; [Bhattacharjee, B.; Hussain, N.; Sarma, P.] Gauhati Univ, Dept Phys, Gauhati, India; [Ball, M.; Hauer, P.; Ketzer, B.; Mahmoud, T.; Muenning, K.; Ratza, V] Rheinische Friedrich Wilhelms Univ Bonn, Helmholtz Inst Strahlen &amp; Kernphys, Bonn, Germany; [Brucken, E. J.; Hilden, T. E.; Litichevskyi, V; Orava, R.; Rasanen, S. S.; Snellman, T. W.] Helsinki Inst Phys HIP, Helsinki, Finland; [Camacho, R. S.; Fernandez Tellez, A.; Gonzalez-Zamora, P.; Guzman, I. B.; Hernandez, E. G.; Martinez, M., I; Moreno, L. A. P.; Rodriguez Cahuantzi, M.; Tejeda Munoz, G.; Vargas, A.; Vergara Limon, S.; Villatoro Tello, A.] Univ Autonoma Puebla, High Energy Phys Grp, Puebla, Mexico; [Sekihata, D.; Shigaki, K.; Sugitate, T.; Yamakawa, K.] Hiroshima Univ, Hiroshima, Japan; [Keidel, R.] Hsch Worms, Zentrum Technol Transfer &amp; Telekommun ZTT, Worms, Germany; [Andrei, C.; Bercuci, A.; Herghelegiu, A.; Petrovici, M.; Pop, A.; Schiaua, C.; Tarzila, M. G.] Horia Hulubei Natl Inst Phys &amp; Nucl Engn, Bucharest, Romania; [Agrawal, N.; Bauri, D.; Bhatt, H.; Chakraborty, P.; Dash, S.; Dhankher, P.; Jadhav, M. B.; Kumar, S.; Naik, B.; Nandi, B. K.; Nayak, R.; Pandey, A. K.; Sahoo, B.; Sahoo, P.; Sett, P.; Tripathy, T.; Varma, R.] Indian Inst Technol Bombay IIT, Mumbai, Maharashtra, India; [De, S.; Deb, S.; Pareek, P.; Rath, R.; Rode, S. P.; Roy, A.; Sahoo, P.; Sahoo, R.; Thakur, D.; Tripathy, S.] Indian Inst Technol Indore, Indore, India; [Sumowidagdo, S.] Indonesian Inst Sci, Jakarta, Indonesia; [Bianchi, N.; Fantoni, A.; Gianotti, P.; Larionov, P.; Muccifora, V; Pisano, S.; Ronchetti, F.; Toppi, M.] INFN, Lab Nazl Frascati, Frascati, Italy; [Sanchez, C. Ceballos; Colamaria, F.; Colella, D.; de Cataldo, G.; Elia, D.; Fiorenza, G.; Manzari, V; Mastroserio, A.; Nappi, E.; Vino, G.] INFN, Sez Bari, Bari, Italy; [Agrawal, N.; Alici, A.; Antonioli, P.; Cindolo, F.; Hatzifotiadou, D.; Jacazio, N.; Margotti, A.; Nania, R.; Noferini, F.; Pinazza, O.; Preghenella, R.; Scapparone, E.; Wilkinson, J.] INFN, Sez Bologna, Bologna, Italy; [Casula, E. A. R.; Cicalo, C.; Masoni, A.; Siddhanta, S.] INFN, Sez Cagliari, Cagliari, Italy; [Badala, A.; Mandaglio, G.; Pistone, D.; Trifiro, A.] INFN, Sez Catania, Catania, Italy; [Antinori, F.; Dainese, A.; Rossi, A.; Turrisi, R.] INFN, Sez Padova, Padua, Italy; [Mazzoni, M. A.] INFN, Sez Roma, Rome, Italy; [Alessandro, B.; Arnaldi, R.; Bagnasco, S.; Berzano, D.; Bruna, E.; Concas, M.; Morales, Y. Corrales; De Marco, N.; Feliciello, A.; Giubellino, P.; Klein, J.; Oppedisano, C.; Paul, B.; Prino, F.; Scomparin, E.; Vallero, S.; Zaccolo, V] INFN, Sez Torino, Turin, Italy; [Contin, G.; Fragiacomo, E.; Luparello, G.; Piano, S.] INFN, Sez Trieste, Trieste, Italy; [Behera, N. K.; Cho, S.; Kim, B.; Kucera, V; Kweon, M. J.; Kwon, J. Y.; Park, J.; Song, J.; Yoon, J. H.] Inha Univ, Incheon, South Korea; [Aziz, S.; del Valle, Z. Conesa; Espagnon, B.; Hadjidakis, C.; Huang, C.; Massacrier, L.; Suire, C.] Univ Paris Sud, Univ Paris Saclay, Inst Phys Nucl Orsay IPNO, Inst Natl Phys Nucl &amp; Phys Particules IN2P3, Orsay, France; [Dmitrieva, U.; Finogeev, D.; Furs, A.; Karavichev, O.; Karavicheva, T.; Karpechev, E.; Kurepin, A.; Kurepin, A. B.; Maevskaya, A.; Melikyan, Y.; Pshenichnov, I; Reshetin, A.; Serebryakov, D.; Shabanov, A.; Tikhonov, A.; Topilskaya, N.] Acad Sci, Inst Nucl Res, Moscow, Russia; [Bedda, C.; Grelli, A.; Haque, M. R.; Jaelani, S.; Margutti, J.; Mischke, A.; Mohanty, A. P.; Nooren, G.; Peitzmann, T.; Sas, M. H. P.; Snellings, R. J. M.; Trzeciak, B. A.; van Der Kolk, N.; van Doremalen, L. V. R.; van Leeuwen, M.; Veen, A. M.; Vermunt, L.; Yokoyama, H.; Zanoli, H. J. C.] Utrecht Univ Nikhef, Inst Subat Phys, Utrecht, Netherlands; [Kalinak, P.; Kralik, I; Krivda, M.; Musinsky, J.] Slovak Acad Sci, Inst Expt Phys, Kosice, Slovakia; [Sahoo, S.; Sahu, P. K.; Swain, S.] Homi Bhabha Natl Inst, Inst Phys, Bhubaneswar, India; [Mares, J.; Zavada, P.] Czech Acad Sci, Inst Phys, Prague, Czech Republic; [Besoiu, M. G.; Danu, A.; Dobrin, A.; Mitu, C. M.; Ristea, C.; Sevcenco, A.; Stan, I] Inst Space Sci ISS, Bucharest, Romania; [Alt, T.; Appelshaeuser, H.; Bailhache, R.; Bartsch, E.; Blume, C.; Bratrud, L.; Broker, T. A.; Buesching, H.; Dillenseger, P.; Doenigus, B.; Heckel, S. T.; Hellbaer, E.; Huhn, P.; Jung, J.; Jung, M.; Klein, C.; Krueger, M.; Luettig, P.; Marquard, M.; Mechler, A. F.; Munzer, R. H.; De Oliveira, R. A. Negrao; Lezama, E. Perez; Peskov, V; Pliquett, F.; Rascanu, B. T.; Reichelt, P.; Renfordt, R.; Scheid, H. S.; Schmidt, N., V; Toia, A.; Wiechula, J.] Goethe Univ Frankfurt, Inst Kernphys, Frankfurt, Germany; [Cuautle, E.; Mishra, A. N.; Nellen, L.; Ortiz Velasquez, A.; Paic, G.; Rosas, E. D.] Univ Nacl Autonoma Mexico, Inst Ciencias Nucl, Mexico City, DF, Mexico; [Gay Ducati, M. B.; Pereira, L. G.; Pezzi, R. P.] Univ Fed Rio Grande do Sul UFRGS, Inst Fis, Porto Alegre, RS, Brazil; [Alfaro Molina, R.; Gomez Coral, D. M.; Grabski, V; Menchaca-Rocha, A.; Sandoval, A.; Serradilla, E.] Univ Nacl Autonoma Mexico, Inst Fis, Mexico City, DF, Mexico; [Buthelezi, Z.; Foertsch, S.; Sarkar, A.] Natl Res Fdn, iThemba Labs, Somerset West, South Africa; [Adler, A.; Engel, H.; Ramirez, A. Gomez; Kebschull, U.] Goethe Univ Frankfurt, Fachbereich Informat &amp; Math, Inst Informat, Frankfurt, Germany; [Batyunya, B.; Grigoryan, S.; Kondratyev, A.; Malinina, L.; Mikhaylov, K.; Nomokonov, P.; Pozdniakov, V; Rogochaya, E.; Rumyantsev, B.; Vodopyanov, A.] Joint Inst Nucl Res JINR, Dubna, Russia; [Ahn, S. U.] Korea Inst Sci &amp; Technol Informat, Daejeon, South Korea; [Uysal, A. Karasu; Yalcin, S.] KTO Karatay Univ, Karatay Konya, Turkey; [Balbastre, G. Conesa; Faivre, J.; Furget, C.; Guernane, R.; Hassan, H.; Norman, J.; Silvestre, C.] Univ Grenoble Alpes, Lab Phys Subatom &amp; Cosmol, CNRS, IN2P3, Grenoble, France; [Apadula, N.; Arratia, M.; Collu, A.; Greiner, L.; Jacak, B.; Jacobs, P. M.; Klein, S.; Lai, Y. S.; Liu, A.; Mulligan, J. D.; Ploskon, M.] Lawrence Berkeley Natl Lab, Berkeley, CA USA; [Adolfsson, J.; Christiansen, P.; Matonoha, O.; Nassirpour, A. F.; Oskarsson, A.; Richert, T.; Rueda, O., V; Silvermyr, D.; Stenlund, E.] Lund Univ, Div Particle Phys, Dept Phys, Lund, Sweden; [Hamagaki, H.; Ogino, M.; Oyama, K.] Nagasaki Inst Appl Sci, Nagasaki, Japan; [Shimomura, M.] Nara Women Univ NWU, Nara, Japan; [Ganoti, P.; Roukoutakis, F.; Spyropoulou-Stassinaki, M.; Vasileiou, M.] Natl &amp; Kapodistrian Univ Athens, Sch Sci, Dept Phys, Athens, Greece; [Deloff, A.; Kovalenko, O.; Kurashvili, P.; Nair, R.; Redlich, K.; Siemiarczuk, T.; Wilk, G.] Natl Ctr Nucl Res, Warsaw, Poland; [Baral, R. C.; Dash, A.; De, S.; Dukhishyam, M.; Kundu, S.; Mohanty, B.; Nayak, T. K.; Singh, R.] Homi Bhabha Natl Inst, Natl Inst Sci Educ &amp; Res, Mumbai, Maharashtra, India; [Garibli, A.; Rustamov, A.] Natl Nucl Res Ctr, Baku, Azerbaijan; [Aleksandrov, D.; Blau, D.; Fokin, S.; Ippolitov, M.; Manko, V; Nikolaev, S.; Nikulin, S.; Nyanin, A.; Peresunko, D.; Ryabinkin, E.; Sibiriak, Y.; Vasiliev, A.; Vinogradov, A.] Kurchatov Inst, Natl Res Ctr, Moscow, Russia; [Bearden, I. G.; Christensen, C. H.; Gaardhoje, J. J.; Gulbrandsen, K.; Nielsen, B. S.; Pacik, V; Pimentel, L. O. D. L.; Richert, T.; Schukraft, J.; Thoresen, F.; Vislavicius, V.; Zhou, Y.] Univ Copenhagen, Niels Bohr Inst, Copenhagen, Denmark; [Caffarri, D.; Christakoglou, P.; Khabanova, Z.; Kuijer, P. G.; Lehas, F.; Simatovic, G.] Nikhef, Natl Inst Subat Phys, Amsterdam, Netherlands; [Evdokimov, S.; Izucheev, V; Kharlov, Y.; Kondratyuk, E.; Polichtchouk, B.; Rogalev, R.; Sadovsky, S.; Shangaraev, A.] NRC Kurchatov Inst IHEP, Protvino, Russia; [Akindinov, A.; Kiselev, S.; Mal'Kevich, D.; Mikhaylov, K.; Shirinkin, S.; Sultanov, R.; Voloshin, K.; Zhigareva, N.] NRC Kurchatov Inst ITEP, Moscow, Russia; [Belyaev, V; Bogdanov, A.; Bolozdynya, A.; Borissov, A.; Grigoriev, V; Kaplin, V; Kondratyeva, N.; Loginov, V; Melikyan, Y.; Samsonov, V; Selyuzhenkov, I] NRNU Moscow Engn Phys Inst, Moscow, Russia; [Barnby, L. S.; Lemmon, R. C.] STFC Daresbury Lab, Nucl Phys Grp, Warrington, Cheshire, England; [Adamova, D.; Bielcikova, J.; Krizek, F.; Kushpil, S.; Sumbera, M.] Czech Acad Sci, Nucl Phys Inst, Prague, Czech Republic; [Cormier, T. M.; Cunqueiro, L.; Fasel, M.; Jonas, F.; Loizides, C.; Poghosyan, M. G.; Read, K. F.; Schaefer, B.; Schmidt, N., V; Stankus, P.] Oak Ridge Natl Lab, Oak Ridge, TN USA; [Buxton, J. T.; Humanic, T. J.; Kubera, A. M.; Lisa, M. A.; Liu, S.] Ohio State Univ, Columbus, OH 43210 USA; [Berdnikov, Y.; Ivanov, V; Khanzadeev, A.; Kryshen, E.; Malaev, M.; Nikulin, V; Riabov, V; Ryabov, Y.; Samsonov, V; Zhalov, M.] Petersburg Nucl Phys Inst, Gatchina, Russia; [Erhardt, F.; Jercic, M.; Planinic, M.; Poljak, N.; Utrobicic, A.] Univ Zagreb, Fac Sci, Phys Dept, Zagreb, Croatia; [Aggarwal, M. M.; Dudi, S.; Kumar, L.; Parmar, S.; Sharma, A.; Sharma, N.] Panjab Univ, Phys Dept, Chandigarh, India; [Bala, R.; Bhasin, A.; Bhat, I. R.; Gupta, A.; Gupta, R.; Rajput, S.; Sambyal, S.; Sharma, A.; Sharma, M.; Singh, R.] Univ Jammu, Phys Dept, Jammu, India; [Raniwala, R.; Raniwala, S.] Univ Rajasthan, Phys Dept, Jaipur, Rajasthan, India; [Schmidt, H. R.; Schmidt, M.; Voelkl, M. A.] Eberhard Karls Univ Tubingen, Phys Inst, Tubingen, Germany; [Anguelov, V; Arslandok, M.; Danisch, M. C.; Feuillard, V. J. G.; Glaessel, P.; Kim, J.; Kim, M.; Klewin, S.; Knichel, M. L.; Koehler, M. K.; Leardini, L.; Martin, N. A.; Ohlson, A.; Pachmayer, Y.; Reygers, K.; Schicker, R.; Schmah, A.; Schmidt, M. O.; Stachel, J.; Weiser, D. F.; Windelband, B.; Yuncu, A.] Heidelberg Univ, Phys Inst, Heidelberg, Germany; [Balouza, S.; Bilandzic, A.; Dahms, T.; Dashi, A.; Fabbietti, L.; Gasik, P.; Hohlweger, B.; Mathis, A. M.; Mihaylov, D. L.; Mordasini, C.; Sarti, V. M.; Simonetti, G.; Doce, O. Vazquez; Vorobyev, I] Tech Univ Munich, Phys Dept, Munich, Germany; [Bruno, G. E.] Politecn Bari, Bari, Italy; [Al-Turany, M.; Averbeck, R.; Bai, X.; Braun-Munzinger, P.; Caliva, A.; Devetak, D.; Dubla, A.; Foka, P.; Frankenfeld, U.; Garabatos, C.; Giubellino, P.; Gonzalez, V; Grosso, R.; Habib, M. K.; Harlenderova, A.; Hornung, S.; Ivanov, M.; Bustamante, R. T. Jimenez; Kollegger, T.; Kreis, L.; Lippmann, C.; Malzacher, P.; Marin, A.; Masciocchi, S.; Miskowiec, D.; Schmidt, C.; Schwarz, K.; Schweda, K.; Selyuzhenkov, I; Weber, S. G.] GSI Helmholtzzentrum Schwerionenforsch GmbH, Res Div, Darmstadt, Germany; [Al-Turany, M.; Averbeck, R.; Bai, X.; Braun-Munzinger, P.; Caliva, A.; Devetak, D.; Dubla, A.; Foka, P.; Frankenfeld, U.; Garabatos, C.; Giubellino, P.; Gonzalez, V; Grosso, R.; Habib, M. K.; Harlenderova, A.; Hornung, S.; Ivanov, M.; Bustamante, R. T. Jimenez; Kollegger, T.; Kreis, L.; Lippmann, C.; Malzacher, P.; Marin, A.; Masciocchi, S.; Miskowiec, D.; Schmidt, C.; Schwarz, K.; Schweda, K.; Selyuzhenkov, I; Weber, S. G.] GSI Helmholtzzentrum Schwerionenforsch GmbH, ExtreMe Matter Inst EMMI, Darmstadt, Germany; [Anticic, T.] Rudjer Boskovic Inst, Zagreb, Croatia; [Budnikov, D.; Filchagin, S.; Ilkaev, R.; Kuryakin, A.; Nazarenko, S.; Punin, V; Tumkin, A.; Zaviyalov, N.] Russian Fed Nucl Ctr VNIIEF, Sarov, Russia; [Chattopadhyay, S.; Das, D.; Das, I; Ghosh, J.; Hushnud, H.; Islam, M. S.; Roy, P.; Shaikh, W.; Sinha, T.] Homi Bhabha Natl Inst, Saha Inst Nucl Phys, Kolkata, India; [Andrews, H. A.; Evans, D.; Graham, K. L.; Jevons, O.; Jones, P. G.; Jusko, A.; Krivda, M.; Kvapil, J.; Lietava, R.; Ragoni, S.; Villalobos Baillie, O.; Willsher, E.] Univ Birmingham, Sch Phys &amp; Astron, Birmingham, W Midlands, England; [Bazo Alba, J. L.; Calvo Villar, E.; Gago, A. M.; Soncco, C.] Pontificia Univ Catolica Peru, Dept Ciencias, Secc Fis, Lima, Peru; [Shou, Q.] Shanghai Inst Appl Phys, Shanghai, Peoples R China; [Altsybeev, I; Erokhin, A.; Feofilov, G.; Kovalenko, V; Lazareva, T.; Nesterov, D.; Vechernin, V.; Zarochentsev, A.; Zherebchevskii, V] St Petersburg State Univ, St Petersburg, Russia; [Buhler, P.; Capon, A. A.; Lehner, S.; Weber, M.] Stefan Meyer Inst Subatomare Phys SMI, Vienna, Austria; [Aphecetche, L.; Batigne, G.; Bugnon, O.; Damas, F. P. A.; Erazmus, B.; Germain, M.; Guittiere, M.; Garcia, G. Martinez; Masson, E.; Morreale, A.; Pillot, P.; Shabetai, A.; Stocco, D.; Tarhini, M.] Univ Nantes, IMT Atlantique, SUBATECH, CNRS,IN2P3, Nantes, France; [Kobdaj, C.; Songmoolnak, A.] Suranaree Univ Technol, Nakhon Ratchasima, Thailand; [Jadlovska, S.; Jadlovsky, J.; Koska, L.; Sochan, J.; Vala, M.; Voscek, D.] Tech Univ Kosice, Kosice, Slovakia; [Bilandzic, A.; Dahms, T.; Fabbietti, L.; Gasik, P.; Mathis, A. M.; Doce, O. Vazquez] Tech Univ Munich, Excellence Cluster Universe, Munich, Germany; [Bysiak, S. A.; Figiel, J.; Gorlich, L.; Khuntia, A.; Kowalski, M.; Matyja, A.; Mayer, C.; Otwinowski, J.; Rybicki, A.; Sharma, H.; Sputowska, I] Polish Acad Sci, Henryk Niewodniczanski Inst Nucl Phys, Krakow, Poland; [Blair, J. T.; Gauger, E. F.; Hannigan, R.; Markert, C.; Schambach, J.; Thomas, D.] Univ Texas Austin, Austin, TX 78712 USA; [Galvan, C. D.; Leon Monzon, I; Torres, S. R.] Univ Autonoma Sinaloa, Culiacan, Sinaloa, Mexico; [Bregant, M.; de Conti, C.; Degenhardt, H. F.; Jahnke, C.; Matuoka, P. F. T.; Munhoz, M. G.; Natal Luz, H.; Oliveira Silva, A. C.; Suaide, A. A. P.; Zanoli, H. J. C.] Univ Sao Paulo, Sao Paulo, Brazil; [Albuquerque, D. S. D.; Chinellato, D. D.; De Souza, R. D.; Takahashi, J.] Univ Estadual Campinas, UNICAMP, Campinas, Brazil; [Cosentino, M. R.] Univ Fed ABC, Santo Andre, SP, Brazil; [Cleymans, J.; Dietel, T.; Mhlanga, S.; Murray, S.] Univ Cape Town, Cape Town, South Africa; [Anwar, R.; Bellwied, R.; Flor, F.; Jin, M.; Knospe, A. G.; Martinez, J. L.; Myers, C. J.; Pathak, S. P.; Pinsky, L.; Piyarathna, D. B.; Quishpe, R. E.; Song, J.; Terrevoli, C.; Timmins, A. R.; Umaka, E. N.] Univ Houston, Houston, TX USA; [Chang, B.; Kim, D. J.; Parkkila, J. E.; Rak, J.; Rytkonen, H.; Slupecki, M.; Snellman, T. W.; Trzaska, W. H.; Vargyas, M.; Viinikainen, J.] Univ Jyvaskyla, Jyvaskyla, Finland; [Borri, M.; Buckland, M. D.; Chartier, M.; Contin, G.; Hills, C.; Iddon, J. P.; Lindsay, S. W.] Univ Liverpool, Liverpool, Merseyside, England; [Wu, Y.] Univ Sci &amp; Techonol China, Hefei, Peoples R China; [Langoy, R.; Lien, J.] Univ South Eastern Norway, Tonsberg, Norway; [Bertens, R. A.; Castro, A. J.; Hughes, C.; Nattrass, C.; Read, K. F.; Schmier, A. R.; Sorensen, S.; Steffanic, P. J.; Witt, W. E.] Univ Tennessee, Knoxville, TN USA; [Buthelezi, Z.; Delsanto, S.; Vilakazi, Z.] Univ Witwatersrand, Johannesburg, South Africa; [Gunji, T.; Hayashi, S.; Murakami, H.; Sekiguchi, Y.; Sekihata, D.; Tsuji, T.] Univ Tokyo, Tokyo, Japan; [Chujo, T.; Hosokawa, R.; Inaba, M.; Kim, B.; Miake, Y.; Novitzky, N.; Sakai, S.; Yokoyama, H.] Univ Tsukuba, Tsukuba, Ibaraki, Japan; [Barret, V; Bastid, N.; Chowdhury, T.; Crochet, P.; Dupieux, P.; Lopez, X.; Manso, F.; Porteboeuf-Houssais, S.; Rosnet, P.; Taillepied, G.; Tang, S.] Univ Clermont Auvergne, LPC, IN2P3, CNRS, Clermont Ferrand, France; [Cheshkov, C.; Cheynis, B.; Marchisone, M.; Tieulent, R.; Uras, A.] Univ Lyon, Univ Lyon 1, IPN Lyon, CNRS,IN2P3, Lyon, France; [Belikov, I; Gal, A.; Hippolyte, B.; Kuhn, C.; Maire, A.; Rami, F.; Schutz, Y.; Senyukov, S.] Univ Strasbourg, CNRS, IPHC UMR 7178, F-67000 Strasbourg, France; [Baldisseri, A.; Borel, H.; Caron, R.; Castellanos, J. Castillo; Damas, F. P. A.; Ferrero, A.; Panebianco, S.; Pereira Costa, H.; Rakotozafindrabe, A.; Yano, S.] Univ Paris Saclay, Ctr Etud Saclay CEA, IRFU, Dept Phys Nucl DPhN, St Aubin, France; [Mastroserio, A.] Univ Foggia, Foggia, Italy; [Boca, G.; Costanza, S.; Rotondi, A.; Valle, N.] Univ Pavia, Pavia, Italy; [Bonomi, G.; Pagano, D.; Zurlo, N.] Univ Brescia, Brescia, Italy; [Acharya, S.; Adhya, S. P.; Ahammed, Z.; Alam, S. N.; Chandra, S.; Chattopadhyay, S.; Dubey, A. K.; Ghosh, P.; Khan, S. A.; Mondal, M.; Muhuri, S.; Patra, R. N.; Puranapanda, K.; Sadhu, S.; Saha, S. K.; Saini, J.; Sarkar, N.; Sheikh, A., I; Singh, V. K.; Singhal, V; Thakur, S.] Homi Bhabha Natl Inst, Variable Energy Cyclotron Ctr, Kolkata, India; [Dabrowski, D.; Deja, K. R.; Graczykowski, L. K.; Jakubowska, M. J.; Janik, M. A.; Kisiel, A.; Myrcha, J. W.; Nowakowski, P.; Oleniacz, J.; Pluta, J.; Rokita, P. S.; Roslon, K.; Trzcinski, T. P.; Zbroszczyk, H.] Warsaw Univ Technol, Warsaw, Poland; [Basu, S.; Llope, W. J.; Pan, J.; Pruneau, C. A.; Putschke, J.; Sarkar, D.; Voloshin, S. A.] Wayne State Univ, Detroit, MI USA; [Andronic, A.; Borissov, A.; Garner, K.; Hechavarria, A. D. L. B.; Herrmann, F.; Husova, L. A.; Jonas, F.; Klein-Boesing, C.; Luhder, J. R.; De Godoy, D. A. Moreira; Muehlheim, D.; Poppenborg, H.; Weber, S. G.; Wessels, J. P.] Westfalische Wilhelms Univ Munster, Inst Kernphys, Munster, Germany; [Barnafoldi, G. G.; Bencedi, G.; Berenyi, D.; Biro, G.; Boldizsar, L.; Hamar, G.; Levai, P.; Pochybova, S.; Varga, D.; Varga, Z.; Varga-Kofarago, M.; Vertesi, R.] Hungarian Acad Sci, Wigner Res Ctr Phys, Budapest, Hungary; [Bossi, H.; Ehlers, R. J.; Epple, E.; Haake, R.; Harris, J. W.; Majka, R. D.; Oliver, M. H.; Smirnov, N.] Yale Univ, New Haven, CT USA; [Kang, J. H.; Kim, D.; Kim, H.; Kim, J.; Kim, T.; Kwon, Y.; Lee, S.] Yonsei Univ, Seoul, South Korea; [Concas, M.] Politecn Torino, Dipartimento DET, Turin, Italy; [Malinina, L.] MV Lomonosov Moscow State Univ, DV Skobeltsyn Inst Nucl, Phys, Moscow, Russia; [Khan, M. Mohisin] Aligarh Muslim Univ, Dept Appl Phys, Aligarh, Uttar Pradesh, India; [Redlich, K.] Univ Wroclaw, Inst Theoret Phys, Wroclaw, Poland</t>
  </si>
  <si>
    <t>Yerevan Physics Institute; National Academy of Sciences Ukraine; Bogolyubov Institute for Theoretical Physics; Department of Science &amp; Technology (India); Bose Institute; Department of Science &amp; Technology (India); Bose Institute; Russian Academy of Sciences; Budker Institute of Nuclear Physics; California State University System; California Polytechnic State University San Luis Obispo; Central China Normal University; Centre National de la Recherche Scientifique (CNRS); CNRS - National Institute of Nuclear and Particle Physics (IN2P3); CINVESTAV - Centro de Investigacion y de Estudios Avanzados del Instituto Politecnico Nacional; CINVESTAV - Centro de Investigacion y de Estudios Avanzados del Instituto Politecnico Nacional; Chicago State University; China Institute of Atomic Energy; Jeonbuk National University; Comenius University Bratislava; COMSATS University Islamabad (CUI); Creighton University; Aligarh Muslim University; Pusan National University; Sejong University; University of California System; University of California Berkeley; University of Oslo; University of Bergen; Sapienza University Rome; Istituto Nazionale di Fisica Nucleare (INFN); University of Cagliari; Istituto Nazionale di Fisica Nucleare (INFN); University of Trieste; Istituto Nazionale di Fisica Nucleare (INFN); University of Turin; Istituto Nazionale di Fisica Nucleare (INFN); University of Bologna; Istituto Nazionale di Fisica Nucleare (INFN); University of Catania; Istituto Nazionale di Fisica Nucleare (INFN); University of Padua; Istituto Nazionale di Fisica Nucleare (INFN); University of Salerno; Istituto Nazionale di Fisica Nucleare (INFN); Polytechnic University of Turin; University of Eastern Piedmont Amedeo Avogadro; Istituto Nazionale di Fisica Nucleare (INFN); Istituto Nazionale di Fisica Nucleare (INFN); European Organization for Nuclear Research (CERN); University of Split; Western Norway University of Applied Sciences; Czech Technical University Prague; University of Pavol Jozef Safarik Kosice; Goethe University Frankfurt; Gangneung-Wonju National University; Gauhati University; Helmholtz Association; University of Bonn; Helsinki Institute of Physics; Benemerita Universidad Autonoma de Puebla; Hiroshima University; Horia Hulubei National Institute of Physics &amp; Nuclear Engineering; Indian Institute of Technology System (IIT System); Indian Institute of Technology (IIT) - Bombay; Indian Institute of Technology System (IIT System); Indian Institute of Technology (IIT) - Indore; National Research &amp; Innovation Agency of Indonesia (BRIN); Indonesian Institute of Sciences (LIPI); Istituto Nazionale di Fisica Nucleare (INFN); Istituto Nazionale di Fisica Nucleare (INFN); Istituto Nazionale di Fisica Nucleare (INFN); Istituto Nazionale di Fisica Nucleare (INFN); Istituto Nazionale di Fisica Nucleare (INFN); Istituto Nazionale di Fisica Nucleare (INFN); Istituto Nazionale di Fisica Nucleare (INFN); Istituto Nazionale di Fisica Nucleare (INFN); Istituto Nazionale di Fisica Nucleare (INFN); Inha University; Centre National de la Recherche Scientifique (CNRS); CNRS - National Institute of Nuclear and Particle Physics (IN2P3); Universite Paris Saclay; Russian Academy of Sciences; Institute for Nuclear Research of the Russian Academy of Sciences; Slovak Academy of Sciences; Homi Bhabha National Institute; Institute of Physics Bhubaneswar (IOPB); Czech Academy of Sciences; Institute of Physics of the Czech Academy of Sciences; Institute of Space Science; Goethe University Frankfurt; Universidad Nacional Autonoma de Mexico; Universidade Federal do Rio Grande do Sul; Universidad Nacional Autonoma de Mexico; National Research Foundation - South Africa; iThemba LABS; Goethe University Frankfurt; Joint Institute for Nuclear Research - Russia; Korea Institute of Science &amp; Technology Information (KISTI); KTO Karatay University; Communaute Universite Grenoble Alpes; Institut National Polytechnique de Grenoble; Universite Grenoble Alpes (UGA); Centre National de la Recherche Scientifique (CNRS); CNRS - National Institute of Nuclear and Particle Physics (IN2P3); Universite Savoie Mont Blanc; United States Department of Energy (DOE); Lawrence Berkeley National Laboratory; Lund University; Nagasaki Institute of Applied Science; Nara Womens University; National &amp; Kapodistrian University of Athens; National Centre for Nuclear Research; Homi Bhabha National Institute; National Institute of Science Education &amp; Research (NISER); National Research Centre - Kurchatov Institute; University of Copenhagen; Niels Bohr Institute; FOM National Institute for Subatomic Physics; National Research Nuclear University MEPhI (Moscow Engineering Physics Institute); STFC Daresbury Laboratory; Czech Academy of Sciences; Nuclear Physics Institute of the Czech Academy of Sciences; United States Department of Energy (DOE); Oak Ridge National Laboratory; University System of Ohio; Ohio State University; National Research Centre - Kurchatov Institute; Petersburg Nuclear Physics Institute; University of Zagreb; Panjab University; University of Jammu; University of Rajasthan; Eberhard Karls University of Tubingen; Ruprecht Karls University Heidelberg; Technical University of Munich; Politecnico di Bari; Helmholtz Association; GSI Helmholtz-Center for Heavy Ion Research; Helmholtz Association; GSI Helmholtz-Center for Heavy Ion Research; Rudjer Boskovic Institute; Saha Institute of Nuclear Physics; Homi Bhabha National Institute; University of Birmingham; Pontificia Universidad Catolica del Peru; Chinese Academy of Sciences; Shanghai Institute of Applied Physics, CAS; Saint Petersburg State University; Centre National de la Recherche Scientifique (CNRS); CNRS - National Institute of Nuclear and Particle Physics (IN2P3); Nantes Universite; IMT - Institut Mines-Telecom; IMT Atlantique; Suranaree University of Technology; Technical University Kosice; Technical University of Munich; Polish Academy of Sciences; Institute of Nuclear Physics - Polish Academy of Sciences; University of Texas System; University of Texas Austin; Universidad Autonoma de Sinaloa; Universidade de Sao Paulo; Universidade Estadual de Campinas; Universidade Federal do ABC (UFABC); University of Cape Town; University of Houston System; University of Houston; University of Jyvaskyla; University of Liverpool; University College of Southeast Norway; University of Tennessee System; University of Tennessee Knoxville; University of Witwatersrand; University of Tokyo; University of Tsukuba; Centre National de la Recherche Scientifique (CNRS); Universite Clermont Auvergne (UCA); CNRS - National Institute of Nuclear and Particle Physics (IN2P3); Centre National de la Recherche Scientifique (CNRS); CNRS - National Institute of Nuclear and Particle Physics (IN2P3); Universite Claude Bernard Lyon 1; Centre National de la Recherche Scientifique (CNRS); CNRS - National Institute of Nuclear and Particle Physics (IN2P3); Universites de Strasbourg Etablissements Associes; Universite de Strasbourg; Universite Paris Saclay; University of Foggia; University of Pavia; University of Brescia; Variable Energy Cyclotron Centre; Homi Bhabha National Institute; Warsaw University of Technology; Wayne State University; University of Munster; HUN-REN; Hungarian Academy of Sciences; HUN-REN Wigner Research Centre for Physics; Yale University; Yonsei University; Polytechnic University of Turin; Lomonosov Moscow State University; Aligarh Muslim University; University of Wroclaw</t>
  </si>
  <si>
    <t>Acharya, S (corresponding author), Homi Bhabha Natl Inst, Variable Energy Cyclotron Ctr, Kolkata, India.</t>
  </si>
  <si>
    <t>Feofilov, Grigory/ABC-6519-2021; Kuijer, P./AAB-2635-2020; Suleymanov, Mais/AAD-2670-2022; sun, xu/JCN-6491-2023; Villaplana Perez, Miguel/B-5772-2014; Patra, Rajendra/ABD-2348-2020; Trzcinski, Tomasz/JJC-1873-2023; Kucera, Vit/G-8459-2014; SARKAR, SHUBHASISH/AAX-9007-2021; de Oliveira, Renato/G-9133-2015; Pinto, Chiara/ISS-0320-2023; Pochybova, Sona/A-2835-2014; Shigaki, Kenta/F-8812-2017; Varga, Zoltan/C-5215-2008; Sarkar, Debojit/GNW-6585-2022; Sharma, Aditi/HHM-9116-2022; Sputowska, Iwona/D-2088-2014; Costanza, Susanna/AAB-1822-2020; Mantovani Sarti, Valentina/GSE-1419-2022; Kalinak, Peter/AAZ-3841-2020; Marsicano, Luca/KPB-4594-2024; Cleymans, Jean/O-2272-2019; Real, Jean-sebastien/A-3826-2015; POP, AMALIA/ABF-3823-2020; Colella, Domenico/AAA-4111-2021; Alici, Andrea/ABC-4168-2020; Li, J/JXL-5833-2024; Rojas Torres, Solangel/AFV-5187-2022; Bagnasco, Stefano/J-4324-2012; Cunqueiro, Leticia/ABD-7165-2021; Riabov, Victor/N-4331-2015; Alkin, Anton/A-6627-2017; Cortese, Pietro/G-6754-2012; Christensen, Christian/D-6461-2012; Lisa, Michael/JKI-3161-2023; Kim, Seok-Joo/G-2984-2016; Zavada, Petr/H-1415-2014; Vala, Martin/HZL-1003-2023; Kim, Hyungjun/B-4527-2013; Ryabinkin, Eygene/ITV-6405-2023; Furs, Artur/ABG-9655-2021; Ramello, Luciano/F-9357-2013; Kim, Hyungjin/JED-7172-2023; Zhou, You/ABH-2989-2021; Gagliardi, Martino/J-4787-2012; Di Mauro, Antonio/F-5131-2019; Martínez-Dávalos, Arnulfo/F-3498-2013; Siemiarczuk, Teodor/ABE-4469-2021; beole', stefania/G-9353-2012; de Albuquerque, Danilo/Y-6630-2019; Contin, Giacomo/HLW-2131-2023; Rohr, Daniel/F-5153-2011; Rustamov, Anar/GSN-9156-2022; Broz, Michal/AAE-7300-2022; Ducati, Maria/C-4930-2013; Raniwala, Rashmi/AAA-3747-2022; Lietava, Roman/JMB-5047-2023; Danu, Andrea/JRI-4720-2023; Rode, Sudhir Pandurang/ADG-9442-2022; Zhang, Xiao-Hua/AAI-8899-2021; Sitta, Mario/GYU-7444-2022; Khan, Sohail/E-4264-2012; Pisano, Silvia/AAJ-7794-2021; Gonzalez, Victor/JKI-8252-2023; Bruna, Elena/C-4939-2014; Vicković, Linda/F-3517-2017; Mudnic, Eugen/E-4032-2017; Deb, Suman/ABF-6305-2021; Zanzi, Daniele/AAY-4102-2020; Sadovsky, Sergey/B-6053-2017; Gasik, Piotr/AHA-6586-2022; Yalcin Kuzu, Serpil/ABI-2571-2020; Malaev, Mikhail/KHU-9577-2024; Jadlovská, Slávka/AAH-4313-2019; Chartier, Marielle/F-4055-2018; Chauhan, Suchitra/AAU-9653-2020; Khuntia, Arvind/AAO-1695-2021; Rodriguez, Mario/ISV-6335-2023; Li, Liang/O-1107-2015; Arsene, Ionut-Cristian/AAS-4284-2020; Janik, Małgorzata/HHN-7774-2022; Bearden, Ian/AAH-6265-2019; Malkevich, Dmitry/ABC-6854-2020; Kim, Min/E-4161-2015; Bregant, Marco/I-7663-2012; Di Bari, Domenico/HKF-6670-2023; Yoo, In-Kwon/J-6222-2012; Kurepin, Alexander/JQV-8148-2023; Baruffaldi, Filippo/C-5407-2019; adhya, souvik priyam/HOC-4883-2023; Finogeev, Dmitry/AAZ-4597-2020; Graczykowski, Łukasz/O-7522-2015; Masera, Massimo/J-4313-2012; Planinic, Mirko/E-8085-2012; Kumar, Saroj/AAU-5615-2021; Mathis, Andrea/GRS-3318-2022; Batigne, Guillaume/AAR-9308-2021; KIM, Tae/P-7848-2015; Gianotti, Paola/AAG-2592-2020; Hernández, Mario/F-4083-2010; Pshenichnov, Igor/A-4063-2008; Bhasin, Anju/AAS-4745-2021; Rossi, Andrea/AGH-4546-2022; Botta, Elena/G-9742-2012; Otwinowski, Jacek/W-1159-2018; Sahoo, Baidyanath/AAC-9400-2021; Jakubowska, Monika/J-6664-2018; Bellini, Francesca/T-5470-2017; Wen-shiang, Chen/B-4794-2009; Silva, Anielle/D-8300-2015; Dobrin, Alexandru/S-7451-2018; Kim, Joo/JAZ-0897-2023; Bielcikova, Jana/AAB-4862-2020; kundu, soumya/JXY-6218-2024; Evdokimov, Sergey/AES-6759-2022; Buxton, James/GSN-9725-2022; Vranjes, Nenad/B-4003-2017; Loncar, Petra/G-4837-2017; Jadlovsky, Jan/AAH-4050-2019; Ivanov, Martin/AAN-1880-2021; Jacazio, Nicolò/HLW-2357-2023; Tripathy, Sushanta/AAP-9259-2021; Kar, Somnath/P-5417-2017; Behera, Nirbhay/AAG-3409-2019; Prasad, S./AAV-3595-2021; Sugitate, Toru/X-1730-2019; Rinella, Gianluca/I-8010-2012; Naru, Muhammad/N-5547-2015; Kowalski, Marek/G-5546-2012; Ferretti, Alessandro/F-4856-2013; Calivà, Alberto/GXN-0958-2022; Hills, Christopher/E-5950-2019; Berdnikov, Yaroslav/U-3866-2019; Riggi, Francesco/AAF-6034-2019; Yano, Satoshi/ABC-6996-2021; Paul, Biswarup/AAW-4752-2020; Barnaföldi, Gergely/AAB-5738-2021; HAMAGAKI, HIDEKI/G-4899-2014; Palni, Prabhakar/AAX-4648-2020; Ristea, Catalin/S-6934-2019; Volpe, Giacomo/JOK-2204-2023; Garibli, Aydan/KYQ-9007-2024; Bianchi, Livio/IZQ-0458-2023; Konopka, Piotr/GSS-3321-2022; Catalano, Fabio/AAZ-7088-2020; Goerlich, Lidia/AAR-5457-2021; Sahoo, Raghunath/AAM-4068-2021; Jones, Peter/IQT-9167-2023; Habibullah, Redwan/AAK-9617-2020; SARMA, PRANJAL/AAG-8612-2020; Butt, Jamila/GXF-8837-2022; zhen, zhang/HNI-7910-2023; Prasad, Sankar/M-6079-2018; Kryshen, Evgeny/KBC-7891-2024; Trzaska, Wladyslaw/P-2225-2015; soramel, francesca/GQB-3419-2022; Preghenella, Roberto/AAX-7032-2020; Ahn, Sang-Un/AAH-1014-2020; Tang, Shaochun/X-9542-2019; Basu, Sumit/ABG-4301-2021; Swain, Subrat/IXW-8971-2023; Zarochentsev, Andrey/J-6253-2013; De Gruttola, Daniele/JRW-0768-2023; Kim, Soon Hee/GXF-6736-2022; Colocci, Manuel/ABC-4305-2020; Radzevich, Pavel/AAB-3278-2020; Dietel, Thomas/AAS-7549-2021; Yuncu, Alperen/GVU-4775-2022; Meninno, Elisa/AAJ-4478-2021; Carnesecchi, Francesca/LQK-4496-2024; Barnby, Lee/G-2135-2010; Vazquez Doce, Oton/K-1668-2014; Feofilov, Grigory/A-2549-2013; Gaardhoje, Jens-Jorgen/F-9008-2011; ADAMOVA, DAGMAR/G-9789-2014; De Pasquale, Salvatore/B-9165-2008; Nattrass, Christine/J-6752-2016; Peitzmann, Thomas/K-2206-2012; Das, Debasish/C-8842-2013; Silvermyr, David/V-9867-2017; Suaide, Alexandre/L-6239-2016; Azmi, Mohd Danish/G-8245-2019; Kobdaj, Chinorat/AAR-6293-2020; Zherebchevsky, Vladimir/F-5515-2014; Dmitrieva, Uliana/AAB-8724-2019; Sefcik, Michal/HSG-9279-2023; Ogino, Masanori/GVT-5242-2022; Gulbrandsen, Kristjan/A-2032-2016; Nellen, Lukas/AAH-2388-2020; Rui, Rinaldo/L-1926-2015; Kovalenko, Vladimir/C-5709-2013; Bysiak, Sebastian/T-1624-2018; Cosentino, Mauro/L-2418-2014; Scapparone, Eugenio/H-1805-2012; Usai, Gianluca/E-9604-2015; Snellings, Raimond/G-6158-2016; Karasu Uysal, Ayben/K-3981-2015; Akindinov, Alexander/J-2674-2016; Nielsen, Borge S/C-3719-2015; Gago Medina, Alberto Martin/J-9320-2017; Fernandez Tellez, Arturo/E-9700-2017; Kumar, Lokesh/A-6154-2010; Mazzilli, Marianna/HLW-2106-2023; Fantoni, Alessandra/ACQ-5839-2022; Bearden, Ian/M-4504-2014; Oleniacz, Janusz/V-5659-2018; Sharma, Natasha/AAY-3656-2021; Takahashi, Jun/B-2946-2012; Kisiel, Adam/O-8754-2015; Mandaglio, Giuseppe/J-9025-2015; Barbera, Roberto/G-5805-2012; Blau, Dmitry/H-4523-2012; Vrlakova, Janka/B-1003-2017; Vechernin, Vladimir/J-5832-2013; Kisel, Ivan/H-7077-2017; Peretti Pezzi, Rafael/F-7489-2010; Sevcenco, Adrian/C-1832-2012; Derradi de Souza, Rafael/M-4791-2013; Kravcakova, Adela/B-1001-2017; HUSHNUD, HUSHNUD/JFJ-8964-2023; Dobrigkeit Chinellato, David/D-3092-2012; Castillo Castellanos, Javier/G-8915-2013; Goerlich, Lidia/N-7831-2018</t>
  </si>
  <si>
    <t>Barnby, Lee/0000-0001-7357-9904; Vazquez Doce, Oton/0000-0001-6459-8134; Ketzer, Bernhard/0000-0002-3493-3891; Anticic, Tome/0000-0002-6606-0191; Bombara, Marek/0000-0001-7333-224X; Bianchi, Antonio/0000-0003-0343-7497; Grosa, Fabrizio/0000-0002-1469-9022; Bhasin, Anju/0000-0002-3687-8179; Khuntia, Arvind/0000-0003-0996-8547; Zaccolo, Valentina/0000-0003-3128-3157; Feofilov, Grigory/0000-0003-3700-8623; Gaardhoje, Jens-Jorgen/0000-0001-6122-4698; Fiorenza, Gabriele/0000-0003-4863-7425; Masson, Erwann/0000-0002-5628-8926; Cunqueiro, Leticia/0000-0001-6764-5370; Ronchetti, Federico/0000-0001-5245-8441; Norman, Jaime/0000-0002-3783-5760; Weber, Michael/0000-0001-5742-294X; COSTANZA, Susanna/0000-0002-5860-585X; Lunardon, Marcello/0000-0002-6027-0024; Dudi, Sandeep/0009-0007-4091-5327; ADAMOVA, DAGMAR/0000-0002-0504-7428; De Pasquale, Salvatore/0000-0001-9236-0748; Greiner, Leo/0000-0003-1476-6245; Fecchio, Pietro/0000-0002-3133-1852; Erokhin, Andrey/0000-0002-8864-0242; Dietel, Thomas/0000-0002-2065-6256; Chujo, Tatsuya/0000-0001-5433-969X; swain, sanjay kumar/0000-0001-6871-3937; Masera, Massimo/0000-0003-1880-5467; Riabov, Victor/0000-0002-8142-6374; Lai, Yue Shi/0000-0002-5610-2327; Pandey, Ashutosh Kumar/0000-0003-4420-7874; Mishra, Dr Aditya Nath/0000-0002-3892-2719; Nattrass, Christine/0000-0002-8768-6468; Naru, Muhammad Umair/0000-0001-6489-0784; BOLOZDYNYA, ALEXANDER/0000-0002-8224-4302; Peitzmann, Thomas/0000-0002-7116-899X; Mantovani Sarti, Valentina/0000-0001-8438-3966; Yalcin Kuzu, Serpil/0000-0001-8905-8089; Rasanen, Sami/0000-0001-6792-7773; Tarzila, Madalina - Gabriela/0000-0002-8865-9613; Klay, J.L./0000-0002-5592-0758; Das, Debasish/0000-0002-2685-3111; Garibli, Dr.Aydan/0000-0002-6810-4389; Pinto, Chiara/0000-0001-7454-4324; Rode, Sudhir Pandurang/0000-0002-1191-1833; Silvermyr, David/0000-0002-0526-5791; Suaide, Alexandre/0000-0003-2847-6556; Kumar, Shyam/0000-0003-3049-9976; Planinic, Mirko/0000-0001-6760-2514; Azmi, Mohd Danish/0000-0002-2501-6856; Kobdaj, Chinorat/0000-0001-7296-5248; Deja, Kamil/0000-0003-1156-5544; Toledo Matuoka, Paula Fernanda/0000-0001-8002-4894; DELLO STRITTO, LUIGI/0000-0001-6700-7950; Zherebchevsky, Vladimir/0000-0002-6021-5113; Dmitrieva, Uliana/0000-0001-6853-8905; Sefcik, Michal/0000-0002-7628-4084; Flor, Fernando Antonio/0000-0002-0194-1318; Sultanov, Rishat/0009-0004-0598-9003; Oliveira, Renato Aparecido Negrao de/0000-0002-1464-9172; bautista, irais/0000-0001-5873-3088; Karczmarczyk, Przemyslaw/0000-0002-9057-9719; Nair, Rahul Ramachandran/0000-0001-8326-9846; Thoresen, Freja/0000-0003-2569-550X; Ogino, Masanori/0000-0003-3390-2804; Gulbrandsen, Kristjan/0000-0002-3809-4984; Barnafoldi, Gergely Gabor/0000-0001-9223-6480; Sas, Mike/0000-0003-1419-2085; Zhou, You/0000-0002-7868-6706; Feliciello, Alessandro/0000-0001-5823-9733; Buckland, Matthew/0009-0008-2547-0419; Nellen, Lukas/0000-0003-1059-8731; Rui, Rinaldo/0000-0002-6993-0332; Kovalenko, Vladimir/0000-0001-6012-6615; Karavicheva, Tatiana/0000-0002-9355-6379; Bysiak, Sebastian/0000-0003-3716-7560; Khatun, Anisa/0000-0002-2724-668X; Cosentino, Mauro/0000-0002-7880-8611; Seger, Janet/0000-0003-1423-6973; Batigne, Guillaume/0000-0001-8638-6300; Scapparone, Eugenio/0000-0001-5960-6734; Soramel, Francesca/0000-0002-1018-0987; Trzeciak, Barbara/0000-0002-8672-2295; Usai, Gianluca/0000-0002-8659-8378; Wilkinson, Jeremy/0000-0003-0689-2858; Valle, Nicolo/0000-0003-4041-4788; Gasik, Piotr/0000-0001-9840-6460; Peng, Xinye/0000-0003-0759-2283; Novitzky, Norbert/0000-0002-9609-566X; Chowdhury, Tasnuva/0000-0002-2681-8105; Jacazio, Nicolo/0000-0002-3066-855X; Rustamov, Anar/0000-0001-8678-6400; Sarkar, Debojit/0000-0002-2393-0804; Raniwala, Rashmi/0000-0002-9172-5474; De Gruttola, Daniele/0000-0002-7055-6181; Fragiacomo, Enrico/0000-0001-8216-396X; Rakotozafindrabe, Andry/0000-0003-4484-6430; Karavichev, Oleg/0000-0002-5629-5181; Konopka, Piotr/0000-0001-8738-7268; Gomez Ramirez, Andres/0000-0003-1529-4614; Kryshen, Evgeny/0000-0002-2197-4109; Reidt, Felix/0000-0002-5263-3593; Palni, Prabhakar/0000-0001-6201-2785; Snellings, Raimond/0000-0001-9720-0604; Viinikainen, Jussi/0000-0003-2530-4265; Germain, Marie/0000-0001-7382-1609; Scomparin, Enrico/0000-0001-9015-9610; Karasu Uysal, Ayben/0000-0001-6297-2532; Catalano, Fabio/0000-0002-0722-7692; Akindinov, Alexander/0000-0002-7388-3022; Pagano, Davide/0000-0003-0333-448X; Anson, Christopher/0000-0001-6244-4713; Nielsen, Borge S/0000-0002-0091-1934; Adhya, Souvik Priyam/0000-0002-4825-2827; Gago Medina, Alberto Martin/0000-0002-0019-9692; van Leeuwen, Marco/0000-0002-5222-4888; Ceballos, Cesar/0000-0002-0985-4155; Christiansen, Peter/0000-0001-7066-3473; Fernandez Tellez, Arturo/0000-0003-0152-4220; Colella, Domenico/0000-0001-9102-9500; Faggin, Mattia/0000-0003-2202-5906; Festanti, Andrea/0000-0001-8478-8904; Kumar, Lokesh/0000-0002-2746-9840; Mazzilli, Marianna/0000-0002-1415-4559; Fantoni, Alessandra/0000-0001-6270-9283; Brucken, Jens Erik/0000-0001-6066-8756; Litichevskyi, Vladyslav/0000-0002-2574-241X; Kurepin, Alexander/0000-0001-7672-2067; Jadlovska, Slavka/0000-0002-2281-6364; Gargiulo, Corrado/0009-0001-4753-577X; Alme, Johan/0000-0003-0177-0536; Kuryakin, Alexey/0000-0003-4528-6578; Bearden, Ian/0000-0003-2784-3094; Redlich, Krzysztof/0000-0002-2629-1710; Oleniacz, Janusz/0000-0003-2966-4903; Shirinkin, Sergey/0009-0006-0106-6054; Carnesecchi, Francesca/0000-0001-9981-7536; Lavicka, Roman/0000-0002-8384-0384; Bourjau, Christian/0000-0001-6745-5139; Furs, Artur/0000-0002-2582-1927; Dubla, Andrea/0000-0002-9582-8948; Berdnikov, Yaroslav/0000-0003-0309-5917; Aphecetche, Laurent/0000-0001-7662-3878; Alkin, Anton/0000-0002-2205-5761; Hilden, Timo/0000-0002-5822-9356; Gunji, Taku/0000-0002-6769-599X; pruneau, claude/0000-0002-0458-538X; Mohanty, Bedangadas/0000-0001-9610-2914; Hosokawa, Ritsuya/0009-0001-7112-716X; Ahn, Sang Un/0000-0001-8847-489X; Sharma, Natasha/0000-0001-8046-1752; Antonioli, Pietro/0000-0001-7516-3726; Blume, Christoph/0000-0002-6800-3465; Takahashi, Jun/0000-0002-4091-1779; Kisiel, Adam/0000-0001-8322-9510; Fokin, Sergey/0000-0002-2136-778X; Bazo Alba, Jose Luis/0000-0001-9148-9101; Poljak, Nikola/0000-0002-4512-9620; Virgili, Tiziano/0000-0003-0471-7052; Jaelani, Syaefudin/0000-0003-3958-9062; Kim, Eun-Joo/0000-0003-1433-6018; Kar, Somnath/0000-0002-5987-9414; Uras, Antonio/0000-0001-7552-0228; Toppi, Marco/0000-0002-0392-0895; Loncar, Petra/0000-0001-6486-2230; Nayak, Ranjit/0000-0001-6988-0606; Murray, Sean/0000-0003-0548-588X; Jadhav, Manoj/0000-0002-5225-2803; Pistone, Daniele/0000-0003-0520-0338; Gonzalez, Victor/0000-0002-7607-3965; Shabanov, Arseniy/0009-0005-5857-8600; Mandaglio, Giuseppe/0000-0003-4486-4807; Barbera, Roberto/0000-0001-5971-6415; Blau, Dmitry/0000-0002-4266-8338; Ragoni, Simone/0000-0001-9765-5668; Vrlakova, Janka/0000-0002-5846-8496; Rath, Rutuparna/0000-0002-0118-3131; Mathis, Andreas/0000-0001-7604-9116; Keil, Markus/0009-0003-1055-0356; Sahoo, Raghunath/0000-0003-3334-0661; Iddon, James Philip/0000-0002-2851-5554; Grigoryan, Smbat/0000-0002-0658-5949; Borri, Marcello/0000-0003-4033-135X; Evans, Professor David/0000-0002-8427-322X; Ramello, Luciano/0000-0003-2325-8680; Oppedisano, Chiara/0000-0001-6194-4601; Vechernin, Vladimir/0000-0003-1458-8055; Kisel, Ivan/0000-0002-4808-419X; De Caro, Annalisa/0000-0002-7865-4202; Peretti Pezzi, Rafael/0000-0002-0452-3103; Bock, Friederike/0000-0003-4185-2093; Rosnet, Philippe/0000-0002-6099-7565; Yoo, In-Kwon/0000-0002-2835-5941; Rademakers, Fons/0000-0002-3571-9635; Rossi, Andrea/0000-0002-6067-6294; Nikolaev, Sergey/0000-0003-1242-4866; Butt, Jamila/0000-0002-5236-8697; Volpe, Giacomo/0000-0002-2921-2475; Sevcenco, Adrian/0000-0002-4151-1056; Paul, Dr. Biswarup/0000-0002-1461-3743; Derradi de Souza, Rafael/0000-0002-2084-7001; Ryabinkin, Eygene/0009-0006-8982-9510; Camerini, Paolo/0000-0002-9261-9497; Roed, Ketil/0000-0001-7803-9640; Tripathy, Dr. Sushanta/0000-0002-0061-5107; Kravcakova, Adela/0000-0002-1381-3436; Bellini, Francesca/0000-0003-3498-4661; Basu, Sumit/0000-0003-0687-8124; HUSHNUD, HUSHNUD/0000-0002-8203-4671; Wenzel, Sandro Christian/0000-0002-3495-4131; Chartier, Marielle/0000-0003-0578-5567; Barioglio, Luca/0000-0002-7328-9154; Suleymanov, Mais/0000-0003-4231-0480; Read, Kenneth/0000-0002-3358-7667; Dobrigkeit Chinellato, David/0000-0002-9982-9577; Castillo Castellanos, Javier/0000-0002-5187-2779; Schweda, Kai/0000-0001-9935-6995; Prino, Francesco/0000-0002-6179-150X; Di Bari, Domenico/0000-0002-5559-8906; Lemmon, Roy/0000-0002-1259-979X; Melikyan, Yury/0000-0002-4165-505X; Goerlich, Lidia/0000-0001-7792-2247; Stocco, Diego/0000-0002-5377-5163; Pachmayer, Yvonne/0000-0001-6142-1528; Zhang, Xiaoming/0000-0002-1881-8711</t>
  </si>
  <si>
    <t>A. I. Alikhanyan National Science Laboratory (Yerevan Physics Institute) Foundation (ANSL), Armenia; State Committee of Science, Armenia; World Federation of Scientists (WFS), Armenia; Austrian Academy of Sciences, Austria; Austrian Science Fund (FWF), Austria [M 2467-N36]; Nationalstiftung fur Forschung, Technologie und Entwicklung, Austria; Ministry of Communications and High Technologies, National Nuclear Research Center, Azerbaijan; Conselho Nacional de Desenvolvimento Cientifico e Tecnologico (CNPq), Brazil; Financiadora de Estudos e Projetos (Finep), Brazil; Fundacao de Amparo a Pesquisa do Estado de Sao Paulo (FAPESP), Brazil; Universidade Federal do Rio Grande do Sul (UFRGS), Brazil; Ministry of Education of China (MOEC), China; Ministry of Science and Technology of China (MSTC), China; National Natural Science Foundation of China (NSFC), China; Ministry of Science and Education, Croatia; Croatian Science Foundation, Croatia; Centro de Aplicaciones Tecnologicas y Desarrollo Nuclear (CEADEN), Cubaenergia, Cuba; Ministry of Education, Youth and Sports of the Czech Republic, Czech Republic; Danish Council for Independent Research | Natural Sciences, Denmark; VILLUM FONDEN, Denmark; Danish National Research Foundation (DNRF), Denmark; Helsinki Institute of Physics (HIP), Finland; Commissariat a l'Energie Atomique (CEA), France; Institut National de Physique Nucleaire et de Physique des Particules (IN2P3), France; Centre National de la Recherche Scientifique (CNRS), France; Region des Pays de la Loire, France; Bundesministerium fur Bildung und Forschung (BMBF), Germany; GSI Helmholtzzentrum fur Schwerionenforschung GmbH, Germany; General Secretariat for Research and Technology, Greece; Ministry of Education, Research and Religions, Greece; National Research, Development and Innovation Office, Hungary; Department of Atomic Energy Government of India (DAE), India; Department of Science and Technology, Government of India (DST), India; University Grants Commission, Government of India (UGC), India; Council of Scientific and Industrial Research (CSIR), India; Indonesian Institute of Science, Indonesia; Centro Fermi -Museo Storico della Fisica e Centro Studi e Ricerche Enrico Fermi, Italy; Istituto Nazionale di Fisica Nucleare (INFN), Italy; Institute for Innovative Science and Technology, Japan; Nagasaki Institute of Applied Science (IIST), Japan; JapaneseMinistry of Education, Culture, Sports, Science and Technology (MEXT), Japan; Japan Society for the Promotion of Science (JSPS) KAKENHI, Japan; Consejo Nacional de Ciencia (CONACYT) y Tecnologia, through Fondo de Cooperacion Internacional en Ciencia y Tecnologia (FONCICYT), Mexico; Direccion General de Asuntos del Personal Academico (DGAPA), Mexico; Research Council of Norway, Norway; Commission on Science and Technology for Sustainable Development in the South (COMSATS), Pakistan; Pontificia Universidad Catolica del Peru, Peru; Ministry of Science and Higher Education, Poland; National Science Centre, Poland; Korea Institute of Science and Technology Information, Republic of Korea; National Research Foundation of Korea (NRF), Republic of Korea; Ministry of Education and Scientific Research, Institute of Atomic Physics, Romania; Ministry of Education and Scientific Research, Ministry of Research and Innovation, Romania; Joint Institute for Nuclear Research (JINR), Russia; Ministry of Education and Science of the Russian Federation, Russia; National Research Centre Kurchatov Institute, Russia; Russian Science Foundation, Russia; Russian Foundation for Basic Research, Russia; Ministry of Education, Science, Research and Sport of the Slovak Republic, Slovakia; National Research Foundation of South Africa, South Africa; Swedish Research Council (VR), Sweden; Knut and Alice Wallenberg Foundation (KAW), Sweden; European Organization for Nuclear Research, Switzerland; Suranaree University of Technology (SUT), Thailand; National Science and Technology Development Agency (NSDTA), Thailand; Office of the Higher Education Commission under NRU project of Thailand, Thailand; Turkish Atomic Energy Agency (TAEK), Turkey; National Academy of Sciences of Ukraine, Ukraine; Science and Technology Facilities Council (STFC), United Kingdom; National Science Foundation of the United States of America (NSF), United States of America; United States Department of Energy, Office of Nuclear Physics (DOE NP), United States of America; Institute of Atomic Physics, Romania; STFC [ST/M00158X/1, ALICE, ST/M001598/1, ST/P004199/1, ST/L005670/1, ST/L005751/1, ST/N00261X/1, ST/P004598/1, 2017 STFC Nuclear Physics CG, ST/M001601/1, ST/P005047/1, ST/P005438/1] Funding Source: UKRI; Grants-in-Aid for Scientific Research [20H05638, 20H00163] Funding Source: KAKEN</t>
  </si>
  <si>
    <t>A. I. Alikhanyan National Science Laboratory (Yerevan Physics Institute) Foundation (ANSL), Armenia; State Committee of Science, Armenia; World Federation of Scientists (WFS), Armenia; Austrian Academy of Sciences, Austria; Austrian Science Fund (FWF), Austria(Austrian Science Fund (FWF)); Nationalstiftung fur Forschung, Technologie und Entwicklung, Austria; Ministry of Communications and High Technologies, National Nuclear Research Center, Azerbaijan(Ministry of Transport, Communications and High Technologies of Azerbaijan Republic); Conselho Nacional de Desenvolvimento Cientifico e Tecnologico (CNPq), Brazil(Conselho Nacional de Desenvolvimento Cientifico e Tecnologico (CNPQ)); Financiadora de Estudos e Projetos (Finep), Brazil(Financiadora de Inovacao e Pesquisa (Finep)); Fundacao de Amparo a Pesquisa do Estado de Sao Paulo (FAPESP), Brazil(Fundacao de Amparo a Pesquisa do Estado de Sao Paulo (FAPESP)); Universidade Federal do Rio Grande do Sul (UFRGS), Brazil; Ministry of Education of China (MOEC), China(Ministry of Education, China); Ministry of Science and Technology of China (MSTC), China; National Natural Science Foundation of China (NSFC), China(National Natural Science Foundation of China (NSFC)); Ministry of Science and Education, Croatia; Croatian Science Foundation, Croatia; Centro de Aplicaciones Tecnologicas y Desarrollo Nuclear (CEADEN), Cubaenergia, Cuba; Ministry of Education, Youth and Sports of the Czech Republic, Czech Republic; Danish Council for Independent Research | Natural Sciences, Denmark; VILLUM FONDEN, Denmark(Villum Fonden); Danish National Research Foundation (DNRF), Denmark; Helsinki Institute of Physics (HIP), Finland; Commissariat a l'Energie Atomique (CEA), France(CEA); Institut National de Physique Nucleaire et de Physique des Particules (IN2P3), France; Centre National de la Recherche Scientifique (CNRS), France(Centre National de la Recherche Scientifique (CNRS)); Region des Pays de la Loire, France(Agence Nationale de la Recherche (ANR)Region Pays de la Loire); Bundesministerium fur Bildung und Forschung (BMBF), Germany(Federal Ministry of Education &amp; Research (BMBF)); GSI Helmholtzzentrum fur Schwerionenforschung GmbH, Germany; General Secretariat for Research and Technology, Greece(Greek Ministry of Development-GSRT); Ministry of Education, Research and Religions, Greece; National Research, Development and Innovation Office, Hungary(National Research, Development &amp; Innovation Office (NRDIO) - Hungary); Department of Atomic Energy Government of India (DAE), India; Department of Science and Technology, Government of India (DST), India; University Grants Commission, Government of India (UGC), India; Council of Scientific and Industrial Research (CSIR), India(Council of Scientific &amp; Industrial Research (CSIR) - India); Indonesian Institute of Science, Indonesia(Ministry of Research and Technology of the Republic of Indonesia (RISTEK)); Centro Fermi -Museo Storico della Fisica e Centro Studi e Ricerche Enrico Fermi, Italy; Istituto Nazionale di Fisica Nucleare (INFN), Italy(Istituto Nazionale di Fisica Nucleare (INFN)); Institute for Innovative Science and Technology, Japan; Nagasaki Institute of Applied Science (IIST), Japan; JapaneseMinistry of Education, Culture, Sports, Science and Technology (MEXT), Japan(Ministry of Education, Culture, Sports, Science and Technology, Japan (MEXT)); Japan Society for the Promotion of Science (JSPS) KAKENHI, Japan(Ministry of Education, Culture, Sports, Science and Technology, Japan (MEXT)Japan Society for the Promotion of ScienceGrants-in-Aid for Scientific Research (KAKENHI)); Consejo Nacional de Ciencia (CONACYT) y Tecnologia, through Fondo de Cooperacion Internacional en Ciencia y Tecnologia (FONCICYT), Mexico; Direccion General de Asuntos del Personal Academico (DGAPA), Mexico; Research Council of Norway, Norway(Research Council of Norway); Commission on Science and Technology for Sustainable Development in the South (COMSATS), Pakistan; Pontificia Universidad Catolica del Peru, Peru; Ministry of Science and Higher Education, Poland(Ministry of Science and Higher Education, Poland); National Science Centre, Poland(National Science Centre, Poland); Korea Institute of Science and Technology Information, Republic of Korea; National Research Foundation of Korea (NRF), Republic of Korea(National Research Foundation of Korea); Ministry of Education and Scientific Research, Institute of Atomic Physics, Romania; Ministry of Education and Scientific Research, Ministry of Research and Innovation, Romania(Ministry of Research and Technology of the Republic of Indonesia (RISTEK)); Joint Institute for Nuclear Research (JINR), Russia; Ministry of Education and Science of the Russian Federation, Russia(Ministry of Education and Science, Russian Federation); National Research Centre Kurchatov Institute, Russia; Russian Science Foundation, Russia(Russian Science Foundation (RSF)); Russian Foundation for Basic Research, Russia(Russian Foundation for Basic Research (RFBR)); Ministry of Education, Science, Research and Sport of the Slovak Republic, Slovakia; National Research Foundation of South Africa, South Africa; Swedish Research Council (VR), Sweden(Swedish Research Council); Knut and Alice Wallenberg Foundation (KAW), Sweden; European Organization for Nuclear Research, Switzerland; Suranaree University of Technology (SUT), Thailand; National Science and Technology Development Agency (NSDTA), Thailand; Office of the Higher Education Commission under NRU project of Thailand, Thailand; Turkish Atomic Energy Agency (TAEK), Turkey; National Academy of Sciences of Ukraine, Ukraine; Science and Technology Facilities Council (STFC), United Kingdom(UK Research &amp; Innovation (UKRI)Science &amp; Technology Facilities Council (STFC)); National Science Foundation of the United States of America (NSF), United States of America; United States Department of Energy, Office of Nuclear Physics (DOE NP), United States of America(United States Department of Energy (DOE)); Institute of Atomic Physics, Romania; STFC(UK Research &amp; Innovation (UKRI)Science &amp; Technology Facilities Council (STFC)); Grants-in-Aid for Scientific Research(Ministry of Education, Culture, Sports, Science and Technology, Japan (MEXT)Japan Society for the Promotion of ScienceGrants-in-Aid for Scientific Research (KAKENHI))</t>
  </si>
  <si>
    <t>The ALICE Collaboration thanks all its engineers and technicians for their invaluable contributions to the construc-tion of the experiment and the CERN accelerator teams for the outstanding performance of the LHC complex. The ALICE Collaboration gratefully acknowledges the resources and support provided by all Grid centres and the Worldwide LHC Computing Grid (WLCG) collaboration. The ALICE Collaboration acknowledges the following funding agencies for their support in building and running the ALICE detector: A. I. Alikhanyan National Science Laboratory (Yerevan Physics Institute) Foundation (ANSL), State Committee of Science and World Federation of Scientists (WFS), Armenia; Austrian Academy of Sciences, Austrian Science Fund (FWF) (Grant No. M 2467-N36) and Nationalstiftung fur Forschung, Technologie und Entwicklung, Austria; Ministry of Communications and High Technologies, National Nuclear Research Center, Azerbaijan; Conselho Nacional de Desenvolvimento Cientifico e Tecnologico (CNPq), Financiadora de Estudos e Projetos (Finep), Fundacao de Amparo a Pesquisa do Estado de Sao Paulo (FAPESP) and Universidade Federal do Rio Grande do Sul (UFRGS), Brazil; Ministry of Education of China (MOEC), Ministry of Science and Technology of China (MSTC) and National Natural Science Foundation of China (NSFC), China; Ministry of Science and Education and Croatian Science Foundation, Croatia; Centro de Aplicaciones Tecnologicas y Desarrollo Nuclear (CEADEN), Cubaenergia, Cuba; Ministry of Education, Youth and Sports of the Czech Republic, Czech Republic; The Danish Council for Independent Research | Natural Sciences, the VILLUM FONDEN and Danish National Research Foundation (DNRF), Denmark; Helsinki Institute of Physics (HIP), Finland; Commissariat a l'Energie Atomique (CEA), Institut National de Physique Nucleaire et de Physique des Particules (IN2P3) and Centre National de la Recherche Scientifique (CNRS) and Region des Pays de la Loire, France; Bundesministerium fur Bildung und Forschung (BMBF) and GSI Helmholtzzentrum fur Schwerionenforschung GmbH, Germany; General Secretariat for Research and Technology, Ministry of Education, Research and Religions, Greece; National Research, Development and Innovation Office, Hungary; Department of Atomic Energy Government of India (DAE), Department of Science and Technology, Government of India (DST), University Grants Commission, Government of India (UGC) and Council of Scientific and Industrial Research (CSIR), India; Indonesian Institute of Science, Indonesia; Centro Fermi -Museo Storico della Fisica e Centro Studi e Ricerche Enrico Fermi and Istituto Nazionale di Fisica Nucleare (INFN), Italy; Institute for Innovative Science and Technology, Nagasaki Institute of Applied Science (IIST), JapaneseMinistry of Education, Culture, Sports, Science and Technology (MEXT) and Japan Society for the Promotion of Science (JSPS) KAKENHI, Japan; Consejo Nacional de Ciencia (CONACYT) y Tecnologia, through Fondo de Cooperacion Internacional en Ciencia y Tecnologia (FONCICYT) and Direccion General de Asuntos del Personal Academico (DGAPA), Mexico; Nederlandse Organisatie voor Wetenschappelijk Onderzoek (NWO), Netherlands; The Research Council of Norway, Norway; Commission on Science and Technology for Sustainable Development in the South (COMSATS), Pakistan; Pontificia Universidad Catolica del Peru, Peru; Ministry of Science and Higher Education and National Science Centre, Poland; Korea Institute of Science and Technology Information and National Research Foundation of Korea (NRF), Republic of Korea; Ministry of Education and Scientific Research, Institute of Atomic Physics and Ministry of Research and Innovation and Institute of Atomic Physics, Romania; Joint Institute for Nuclear Research (JINR), Ministry of Education and Science of the Russian Federation, National Research Centre Kurchatov Institute, Russian Science Foundation and Russian Foundation for Basic Research, Russia; Ministry of Education, Science, Research and Sport of the Slovak Republic, Slovakia; National Research Foundation of South Africa, South Africa; Swedish Research Council (VR) and Knut and Alice Wallenberg Foundation (KAW), Sweden; European Organization for Nuclear Research, Switzerland; Suranaree University of Technology (SUT), National Science and Technology Development Agency ( NSDTA) and Office of the Higher Education Commission under NRU project of Thailand, Thailand; Turkish Atomic Energy Agency (TAEK), Turkey; National Academy of Sciences of Ukraine, Ukraine; Science and Technology Facilities Council (STFC), United Kingdom; National Science Foundation of the United States of America (NSF) and United States Department of Energy, Office of Nuclear Physics (DOE NP), United States of America.</t>
  </si>
  <si>
    <t>AMER PHYSICAL SOC</t>
  </si>
  <si>
    <t>COLLEGE PK</t>
  </si>
  <si>
    <t>ONE PHYSICS ELLIPSE, COLLEGE PK, MD 20740-3844 USA</t>
  </si>
  <si>
    <t>2469-9985</t>
  </si>
  <si>
    <t>2469-9993</t>
  </si>
  <si>
    <t>PHYS REV C</t>
  </si>
  <si>
    <t>Phys. Rev. C</t>
  </si>
  <si>
    <t>APR 29</t>
  </si>
  <si>
    <t>10.1103/PhysRevC.101.044907</t>
  </si>
  <si>
    <t>http://dx.doi.org/10.1103/PhysRevC.101.044907</t>
  </si>
  <si>
    <t>Physics, Nuclear</t>
  </si>
  <si>
    <t>Physics</t>
  </si>
  <si>
    <t>LI2IU</t>
  </si>
  <si>
    <t>Green Published, hybrid, Green Submitted</t>
  </si>
  <si>
    <t>WOS:000529308100001</t>
  </si>
  <si>
    <t>Technická univerzita vo Zvolene</t>
  </si>
  <si>
    <t>Mukarram, M; Choudhary, S; Khan, MA; Poltronieri, P; Khan, MMA; Ali, J; Kurjak, D; Shahid, M</t>
  </si>
  <si>
    <t>Mukarram, Mohammad; Choudhary, Sadaf; Khan, Mo Ahamad; Poltronieri, Palmiro; Khan, M. Masroor A.; Ali, Jamin; Kurjak, Daniel; Shahid, Mohd</t>
  </si>
  <si>
    <t>Lemongrass Essential Oil Components with Antimicrobial and Anticancer Activities</t>
  </si>
  <si>
    <t>ANTIOXIDANTS</t>
  </si>
  <si>
    <t>anticancer; antimicrobial; antioxidants; cancer signalling; citral; Cymbopogon; essential oil</t>
  </si>
  <si>
    <t>L. ESSENTIAL OIL; CYMBOPOGON-CITRATUS; CHEMICAL-COMPOSITION; ANTIFUNGAL ACTIVITY; ALPHA-BISABOLOL; IN-VITRO; LISTERIA-MONOCYTOGENES; ANTIBACTERIAL ACTIVITY; ANTIBIOFILM ACTIVITY; MEDICINAL-PLANTS</t>
  </si>
  <si>
    <t>The prominent cultivation of lemongrass (Cymbopogon spp.) relies on the pharmacological incentives of its essential oil. Lemongrass essential oil (LEO) carries a significant amount of numerous bioactive compounds, such as citral (mixture of geranial and neral), isoneral, isogeranial, geraniol, geranyl acetate, citronellal, citronellol, germacrene-D, and elemol, in addition to other bioactive compounds. These components confer various pharmacological actions to LEO, including antifungal, antibacterial, antiviral, anticancer, and antioxidant properties. These LEO attributes are commercially exploited in the pharmaceutical, cosmetics, and food preservations industries. Furthermore, the application of LEO in the treatment of cancer opens a new vista in the field of therapeutics. Although different LEO components have shown promising anticancer activities in vitro, their effects have not yet been assessed in the human system. Hence, further studies on the anticancer mechanisms conferred by LEO components are required. The present review intends to provide a timely discussion on the relevance of LEO in combating cancer and sustaining human healthcare, as well as in food industry applications.</t>
  </si>
  <si>
    <t>[Mukarram, Mohammad; Choudhary, Sadaf; Khan, M. Masroor A.] Aligarh Muslim Univ, Adv Plant Physiol Sect, Dept Bot, Aligarh 202002, Uttar Pradesh, India; [Mukarram, Mohammad; Kurjak, Daniel] Tech Univ Zvolen, Dept Integrated Forest &amp; Landscape Protect, Fac Forestry, TG Masaryka 24, Zvolen 96001, Slovakia; [Khan, Mo Ahamad] Aligarh Muslim Univ, Dept Microbiol, Jawaharlal Nehru Med Coll, Aligarh 202002, Uttar Pradesh, India; [Poltronieri, Palmiro] Natl Res Council Italy, Inst Sci Food Prod, ISPA CNR, Via Monteroni Km 7, I-73100 Lecce, Italy; [Ali, Jamin] Keele Univ, Sch Life Sci, Ctr Appl Entomol &amp; Parasitol, Keele ST5 5BG, Newcastle, England; [Shahid, Mohd] Arabian Gulf Univ, Dept Microbiol Immunol &amp; Infect Dis, Coll Med &amp; Med Sci, Rd 2904 Bldg 293, Manama 329, Bahrain</t>
  </si>
  <si>
    <t>Aligarh Muslim University; Technical University Zvolen; Aligarh Muslim University; Consiglio Nazionale delle Ricerche (CNR); Istituto Scienze delle Produzioni Alimentari (ISPA-CNR); Keele University; Arabian Gulf University</t>
  </si>
  <si>
    <t>Mukarram, M (corresponding author), Aligarh Muslim Univ, Adv Plant Physiol Sect, Dept Bot, Aligarh 202002, Uttar Pradesh, India.;Mukarram, M (corresponding author), Tech Univ Zvolen, Dept Integrated Forest &amp; Landscape Protect, Fac Forestry, TG Masaryka 24, Zvolen 96001, Slovakia.;Poltronieri, P (corresponding author), Natl Res Council Italy, Inst Sci Food Prod, ISPA CNR, Via Monteroni Km 7, I-73100 Lecce, Italy.</t>
  </si>
  <si>
    <t>mmukarram@myamu.ac.in; sadafchoudhary92@gmail.com; ma.khan@myamu.ac.in; palmiro.poltronieri@ispa.cnr.it; mmakhan.bt@amu.ac.in; j.ali@keele.ac.uk; kurjak@tuzvo.sk; mohammeds@agu.edu.bh</t>
  </si>
  <si>
    <t>Ali, Jamin/CAF-4487-2022; Kurjak, Daniel/G-2787-2011; Mukarram, Mohammad/AAK-6018-2021; Khan, Mo/KBC-7733-2024; Kurjak, Daniel/D-4029-2018; poltronieri, palmiro/B-4813-2015</t>
  </si>
  <si>
    <t>Mukarram, Mohammad/0000-0002-9034-9366; KHAN, MO AHAMAD/0000-0002-6866-0035; ALI, JAMIN/0000-0001-7698-5000; Kurjak, Daniel/0000-0002-2489-8463; Shahid, Mohammad/0000-0002-4684-3607; poltronieri, palmiro/0000-0002-5404-9411</t>
  </si>
  <si>
    <t>This research received no external funding. The APC was funded by MDPI as recognition to P.P. as Editor-in-Chief of the journal Challenges.</t>
  </si>
  <si>
    <t>2076-3921</t>
  </si>
  <si>
    <t>ANTIOXIDANTS-BASEL</t>
  </si>
  <si>
    <t>Antioxidants</t>
  </si>
  <si>
    <t>10.3390/antiox11010020</t>
  </si>
  <si>
    <t>Biochemistry &amp; Molecular Biology; Chemistry, Medicinal; Food Science &amp; Technology</t>
  </si>
  <si>
    <t>Biochemistry &amp; Molecular Biology; Pharmacology &amp; Pharmacy; Food Science &amp; Technology</t>
  </si>
  <si>
    <t>ZE8AS</t>
  </si>
  <si>
    <t>gold, Green Submitted, Green Published</t>
  </si>
  <si>
    <t>WOS:000759101500001</t>
  </si>
  <si>
    <t>Kurz, M; Kölz, A; Gorges, J; Carmona, BP; Brang, P; Vitasse, Y; Kohler, M; Rezzonico, F; Smits, THM; Bauhus, J; Rudow, A; Hansen, OK; Vatanparast, M; Sevik, H; Zhelev, P; Gömöry, D; Paule, L; Sperisen, C; Csilléry, K</t>
  </si>
  <si>
    <t>Kurz, Mirjam; Koelz, Adrian; Gorges, Jonas; Carmona, Beatriz Pablo; Brang, Peter; Vitasse, Yann; Kohler, Martin; Rezzonico, Fabio; Smits, Theo H. M.; Bauhus, Juergen; Rudow, Andreas; Hansen, Ole Kim; Vatanparast, Mohammad; Sevik, Hakan; Zhelev, Petar; Gomory, Dusan; Paule, Ladislav; Sperisen, Christoph; Csillery, Katalin</t>
  </si>
  <si>
    <t>Tracing the origin of Oriental beech stands across Western Europe and reporting hybridization with European beech - Implications for assisted gene flow</t>
  </si>
  <si>
    <t>FOREST ECOLOGY AND MANAGEMENT</t>
  </si>
  <si>
    <t>Assisted gene flow; Climate change; Genetic diversity; Hybridization; Phenology; Forest management</t>
  </si>
  <si>
    <t>CLIMATE-CHANGE; LOCAL ADAPTATION; OUTBREEDING DEPRESSION; MICROSATELLITE MARKERS; POPULATION-STRUCTURE; FAGUS-SYLVATICA; GROWTH DECLINE; FOREST; MIGRATION; MANAGEMENT</t>
  </si>
  <si>
    <t>The benefits and risks of human-aided translocation of individuals within the species range, assisted gene flow (AGF), depend on the genetic divergence, on the rate and direction of hybridization, and on the climate transfer distance between the host and donor populations. In this study, we explored the use of Oriental beech (Fagus sylvatica subsp. orientalis), growing from Iran to the Balkans, for AGF into European beech populations (F. sylvatica subsp. sylvatica) that increasingly suffer from climate warming. Using samples from natural populations of Oriental and European beech and microsatellite loci, we identified 5 distinct genetic clusters in Oriental beech with a divergence (FST) of 0.15 to 0.25 from European beech. Using this knowledge, we traced the origin of 11 Oriental beech stands in Western Europe established during the 20th century. In two stands of Greater Caucasus origin, we found evidence for extensive hybridization, with 18% and 41% of the offspring having hybrid status. Climate data revealed higher seasonality with warmer and drier summers across the native Oriental beech sites in comparison to the planting sites in Western Europe. Accordingly, we found that bud burst of Oriental beech occurred four days earlier than in European beech. Overall, our results suggest that AGF of Oriental beech could increase the genetic diversity of European beech stands and may foster introgression of variants adapted to expected future climatic conditions. Our study showcases the evaluation of the benefits and risks of AGF and call for similar studies on other native tree species.</t>
  </si>
  <si>
    <t>[Kurz, Mirjam; Sperisen, Christoph] Swiss Fed Inst Forest Snow &amp; Landscape Res WSL, Forest Soils &amp; Biogeochem, Zurcherstr 111, CH-8903 Birmensdorf, Switzerland; [Koelz, Adrian; Carmona, Beatriz Pablo; Csillery, Katalin] Swiss Fed Res Inst WSL, Biodivers &amp; Conservat Biol, Zurcherstr 111, CH-8903 Birmensdorf, Switzerland; [Kurz, Mirjam] Zurich Univ Appl Sci ZHAW, Inst Nat Resource Sci, Environm Genom &amp; Syst Biol Res Grp, Wadenswil, Switzerland; [Koelz, Adrian; Gorges, Jonas; Kohler, Martin; Bauhus, Juergen] Univ Freiburg, Fac Environm &amp; Nat Resources, Chair Silviculture, Tennenbacher Str 4, D-79085 Freiburg, Germany; [Brang, Peter] Swiss Fed Res Inst WSL, Forest Resources &amp; Management, Zurcherstr 111, CH-8903 Birmensdorf, Switzerland; [Vitasse, Yann] Swiss Fed Res Inst WSL, Forest Dynam, Zurcherstr 111, CH-8903 Birmensdorf, Switzerland; [Rudow, Andreas] Swiss Fed Inst Technol, Inst Terr Ecosyst, Dept Environm Sci, Univ Str 16, CH-8092 Zurich, Switzerland; [Hansen, Ole Kim; Vatanparast, Mohammad] Univ Copenhagen, Dept Geosci &amp; Nat Resource Management, Rolighedsvej 23, DK-1958 Frederiksberg C, Denmark; [Sevik, Hakan] Kastamonu Univ, Fac Engn &amp; Architecture, Dept Environm Engn, Kuzeykent Campus, TR-37150 Kastamonu, Turkiye; [Zhelev, Petar] Univ Forestry, Dept Dendrol, Kliment Ohridsky Blvd 10, Sofia 1797, Bulgaria; [Gomory, Dusan; Paule, Ladislav] Tech Univ Zvolen, Fac Forestry, TG Masaryka 24, Zvolen 96001, Slovakia</t>
  </si>
  <si>
    <t>Swiss Federal Institutes of Technology Domain; Swiss Federal Institute for Forest, Snow &amp; Landscape Research; Swiss Federal Institutes of Technology Domain; Swiss Federal Institute for Forest, Snow &amp; Landscape Research; Zurich University of Applied Sciences; University of Freiburg; Swiss Federal Institutes of Technology Domain; Swiss Federal Institute for Forest, Snow &amp; Landscape Research; Swiss Federal Institutes of Technology Domain; Swiss Federal Institute for Forest, Snow &amp; Landscape Research; Swiss Federal Institutes of Technology Domain; ETH Zurich; University of Copenhagen; Kastamonu University; University of Forestry - Bulgaria; Technical University Zvolen</t>
  </si>
  <si>
    <t>Csilléry, K (corresponding author), Swiss Fed Res Inst WSL, Biodivers &amp; Conservat Biol, Zurcherstr 111, CH-8903 Birmensdorf, Switzerland.</t>
  </si>
  <si>
    <t>Csillery, Katalin/K-4741-2014; Brang, Peter/C-8238-2009; Zhelev, Petar/ABG-4248-2020; Gomory, Dusan/AAC-5840-2019; Hansen, Ole/M-9249-2016; Bauhus, Jurgen/G-4449-2013; Sevik, Hakan/A-4706-2018; Vitasse, Yann/K-3349-2017</t>
  </si>
  <si>
    <t>Rezzonico, Fabio/0000-0002-1280-3084; Hansen, Ole/0000-0001-6646-1262; Bauhus, Jurgen/0000-0002-9673-4986; Smits, Theo H.M./0000-0002-1237-235X; Vatanparast, Mohammad/0000-0002-9644-0566; Zhelev, Petar/0000-0002-4273-3400; Sevik, Hakan/0000-0003-1662-4830; Csillery, Katalin/0000-0003-0039-9296; Vitasse, Yann/0000-0002-7454-505X</t>
  </si>
  <si>
    <t>Federal Office for the Environment (FOEN); WSL Internal Innovative Project; (Department of Life Sciences and Facility Management of the Zurich University of Applied Sciences (ZHAW) in Wa?denswil, Switzerland); ERC [101003296]; Chair of Silviculture at Freiburg University; European Research Council (ERC) [101003296] Funding Source: European Research Council (ERC)</t>
  </si>
  <si>
    <t>Federal Office for the Environment (FOEN); WSL Internal Innovative Project; (Department of Life Sciences and Facility Management of the Zurich University of Applied Sciences (ZHAW) in Wa?denswil, Switzerland); ERC(European Research Council (ERC)); Chair of Silviculture at Freiburg University; European Research Council (ERC)(European Research Council (ERC))</t>
  </si>
  <si>
    <t>This work was supported by the following funding agencies and grants: financial support from the Federal Office for the Environment (FOEN) awarded to CS, KC and PB, a WSL Internal Innovative Project grant awarded to CS and KB, financial support from the Department of Life Sciences and Facility Management of the Zurich University of Applied Sciences (ZHAW) in Wadenswil, Switzerland) awarded to FR and THMS, the ERC (101003296) MyGardenOfTrees awarded to KC, and financial support from the Otto Henneberg-Poppenb?ttel Founda-tion awarded to the Chair of Silviculture at Freiburg University. We are grateful to Dr. Bertram Leder, Ralf-Volker Nagel, and Bernhard Met-tendorf for locating and facilitating access to the Oriental beech stands in Germany. We thank Samuel Gunz and Roger Kochli for their contri-butions to the field work and Marco Walser, Rene Graf and Nicola Rhyner for help in the lab.</t>
  </si>
  <si>
    <t>0378-1127</t>
  </si>
  <si>
    <t>1872-7042</t>
  </si>
  <si>
    <t>FOREST ECOL MANAG</t>
  </si>
  <si>
    <t>For. Ecol. Manage.</t>
  </si>
  <si>
    <t>MAR 1</t>
  </si>
  <si>
    <t>10.1016/j.foreco.2023.120801</t>
  </si>
  <si>
    <t>Forestry</t>
  </si>
  <si>
    <t>8R8OF</t>
  </si>
  <si>
    <t>Green Published, Green Submitted, hybrid</t>
  </si>
  <si>
    <t>WOS:000928147200001</t>
  </si>
  <si>
    <t>Ali, J; Tonga, A; Islam, T; Mir, S; Mukarram, M; Konopková, AS; Chen, RZ</t>
  </si>
  <si>
    <t>Ali, Jamin; Tonga, Adil; Islam, Tarikul; Mir, Sajad; Mukarram, Mohammad; Konopkova, Alena Sliacka; Chen, Rizhao</t>
  </si>
  <si>
    <t>Defense strategies and associated phytohormonal regulation in Brassica plants in response to chewing and sap-sucking insects</t>
  </si>
  <si>
    <t>herbivore feeding pattern; defense responses; Brassica; chewing herbivores; sap-sucking</t>
  </si>
  <si>
    <t>ALIPHATIC GLUCOSINOLATE BIOSYNTHESIS; SYSTEMIC ACQUIRED-RESISTANCE; APHID BREVICORYNE-BRASSICAE; BHLH TRANSCRIPTION FACTORS; SALICYLIC-ACID; ARABIDOPSIS-THALIANA; JASMONIC ACID; GENE-EXPRESSION; SIGNALING PATHWAYS; MYZUS-PERSICAE</t>
  </si>
  <si>
    <t>Plants have evolved distinct defense strategies in response to a diverse range of chewing and sucking insect herbivory. While chewing insect herbivores, exemplified by caterpillars and beetles, cause visible tissue damage and induce jasmonic acid (JA)-mediated defense responses, sucking insects, such as aphids and whiteflies, delicately tap into the phloem sap and elicit salicylic acid (SA)-mediated defense responses. This review aims to highlight the specificity of defense strategies in Brassica plants and associated underlying molecular mechanisms when challenged by herbivorous insects from different feeding guilds (i.e., chewing and sucking insects). To establish such an understanding in Brassica plants, the typical defense responses were categorized into physical, chemical, and metabolic adjustments. Further, the impact of contrasting feeding patterns on Brassica is discussed in context to unique biochemical and molecular modus operandi that governs the resistance against chewing and sucking insect pests. Grasping these interactions is crucial to developing innovative and targeted pest management approaches to ensure ecosystem sustainability and Brassica productivity.</t>
  </si>
  <si>
    <t>[Ali, Jamin; Chen, Rizhao] Jilin Agr Univ, Coll Plant Protect, Changchun, Peoples R China; [Ali, Jamin] Keele Univ, Sch Life Sci, Newcastle Under Lyme, England; [Tonga, Adil] Diyarbakir Plant Protect Res Inst, Entomol Dept, Diyarbakir, Turkiye; [Islam, Tarikul] Bangladesh Agr Univ, Dept Entomol, Mymensingh, Bangladesh; [Islam, Tarikul] Rutgers State Univ, Dept Entomol, New Brunswick, NJ USA; [Mir, Sajad] Sher E Kashmir Univ Agr Sci &amp; Technol, Entomol Sect, Kashmir, India; [Mukarram, Mohammad] Univ Republica, Dept Plant Biol, Food &amp; Plant Biol Grp, Montevideo, Uruguay; [Mukarram, Mohammad; Konopkova, Alena Sliacka] Tech Univ Zvolen, Fac Forestry, Dept Integrated Forest &amp; Landscape Protect, Zvolen, Slovakia; [Konopkova, Alena Sliacka] Slovak Acad Sci, Inst Forest Ecol, Zvolen, Slovakia</t>
  </si>
  <si>
    <t>Jilin Agricultural University; Keele University; Ministry of Agriculture &amp; Forestry - Turkey; General Directorate of Agricultural Research &amp; Policies (TAGEM) - Republic of Turkiye Ministry of Agriculture &amp; Forestry; Bangladesh Agricultural University (BAU); Rutgers University System; Rutgers University New Brunswick; Sher-e-Kashmir University of Agricultural Sciences &amp; Technology of Kashmir (SKUAST Kashmir); Universidad de la Republica, Uruguay; Technical University Zvolen; Slovak Academy of Sciences</t>
  </si>
  <si>
    <t>Ali, J (corresponding author), Jilin Agr Univ, Coll Plant Protect, Changchun, Peoples R China.;Ali, J (corresponding author), Keele Univ, Sch Life Sci, Newcastle Under Lyme, England.</t>
  </si>
  <si>
    <t>j.alirana@yahoo.com</t>
  </si>
  <si>
    <t>Sliacka Konôpková, Alena/AGR-7018-2022; Mukarram, Mohammad/AAK-6018-2021; Ali, Jamin/CAF-4487-2022; Islam, Tarikul/AAR-9798-2021; Tonga, Adil/D-9475-2018</t>
  </si>
  <si>
    <t>ALI, JAMIN/0000-0001-7698-5000; Islam, Tarikul/0000-0003-1128-6713; Tonga, Adil/0000-0001-7485-8411</t>
  </si>
  <si>
    <t>European Regional Development Fund10.13039/501100008530</t>
  </si>
  <si>
    <t>Authors are grateful to Saiful Malook (University of Florida) for his suggestions on the initial draft of the review article. The authors also acknowledge that the Figure 3, used in the review, was created using Biorender.com. The authors express gratitude to the reviewers for their valuable comments and feedback on our review article.</t>
  </si>
  <si>
    <t>APR 5</t>
  </si>
  <si>
    <t>10.3389/fpls.2024.1376917</t>
  </si>
  <si>
    <t>OE1K4</t>
  </si>
  <si>
    <t>WOS:001205491800001</t>
  </si>
  <si>
    <t>Mukarram, M; Ali, J; Dadkhah-Aghdash, H; Kurjak, D; Kacik, F; Durkovic, J</t>
  </si>
  <si>
    <t>Mukarram, Mohammad; Ali, Jamin; Dadkhah-Aghdash, Hamed; Kurjak, Daniel; Kacik, Frantisek; Durkovic, Jaroslav</t>
  </si>
  <si>
    <t>Chitosan-induced biotic stress tolerance and crosstalk with phytohormones, antioxidants, and other signalling molecules</t>
  </si>
  <si>
    <t>chitosan; biopolymer; antimicrobial; insecticidal; oxidative stress; phytohormones; antioxidants; chitooligosaccharides</t>
  </si>
  <si>
    <t>QUATERNARY AMMONIUM-SALT; ANTIFUNGAL ACTIVITY; ANTIBACTERIAL ACTIVITY; ABSCISIC-ACID; BIOLOGICAL-ACTIVITIES; PLANT-RESPONSES; NITRIC-OXIDE; PHYTOPHTHORA-INFESTANS; ANTIMICROBIAL ACTIVITY; DEFENSE-MECHANISMS</t>
  </si>
  <si>
    <t>Several polysaccharides augment plant growth and productivity and galvanise defence against pathogens. Such elicitors have ecological superiority over traditional growth regulators, considering their amplified biocompatibility, biodegradability, bioactivity, non-toxicity, ubiquity, and inexpensiveness. Chitosan is a chitin-derived polysaccharide that has recently been spotlighted among plant scientists. Chitosan supports plant growth and development and protects against microbial entities such as fungi, bacteria, viruses, nematodes, and insects. In this review, we discuss the current knowledge of chitosan's antimicrobial and insecticidal potential with recent updates. These effects are further explored with the possibilities of chitosan's active correspondence with phytohormones such as jasmonic acid (JA), salicylic acid (SA), indole acetic acid (IAA), abscisic acid (ABA), and gibberellic acid (GA). The stress-induced redox shift in cellular organelles could be substantiated by the intricate participation of chitosan with reactive oxygen species (ROS) and antioxidant metabolism, including hydrogen peroxide (H2O2), superoxide dismutase (SOD), catalase (CAT), and peroxidase (POD). Furthermore, we propose how chitosan could be intertwined with cellular signalling through Ca2+, ROS, nitric oxide (NO), transcription factors (TFs), and defensive gene activation.</t>
  </si>
  <si>
    <t>[Mukarram, Mohammad; Durkovic, Jaroslav] Tech Univ Zvolen, Fac Forestry, Dept Phytol, Zvolen, Slovakia; [Ali, Jamin] Keele Univ, Ctr Appl Entomol &amp; Parasitol, Sch Life Sci, Newcastle Upon Tyne, England; [Dadkhah-Aghdash, Hamed] Tarbiat Modares Univ, Fac Biol Sci, Dept Plant Biol, Tehran, Iran; [Kurjak, Daniel] Tech Univ Zvolen, Fac Forestry, Dept Integrated Forest &amp; Landscape Protect, Zvolen, Slovakia; [Kacik, Frantisek] Tech Univ Zvolen, Fac Wood Sci &amp; Technol, Dept Chem &amp; Chem Technol, Zvolen, Slovakia</t>
  </si>
  <si>
    <t>Technical University Zvolen; Keele University; Tarbiat Modares University; Technical University Zvolen; Technical University Zvolen</t>
  </si>
  <si>
    <t>Mukarram, M (corresponding author), Tech Univ Zvolen, Fac Forestry, Dept Phytol, Zvolen, Slovakia.</t>
  </si>
  <si>
    <t>mdmukarram007@gmail.com</t>
  </si>
  <si>
    <t>Kacik, Frantisek/H-2531-2012; Kurjak, Daniel/G-2787-2011; Mukarram, Mohammad/AAK-6018-2021; Ali, Jamin/CAF-4487-2022; Durkovic, Jaroslav/AAH-4131-2020; Dadkhah-Aghdash, Hamed/GRJ-1890-2022; Kurjak, Daniel/D-4029-2018</t>
  </si>
  <si>
    <t>ALI, JAMIN/0000-0001-7698-5000; Kacik, Frantisek/0000-0002-8989-0833; Kurjak, Daniel/0000-0002-2489-8463; Durkovic, Jaroslav/0000-0003-2351-7638</t>
  </si>
  <si>
    <t>JUL 19</t>
  </si>
  <si>
    <t>10.3389/fpls.2023.1217822</t>
  </si>
  <si>
    <t>N7WG5</t>
  </si>
  <si>
    <t>WOS:001039065100001</t>
  </si>
  <si>
    <t>Mukarram, M; Khan, MMA; Kurjak, D; Lux, A; Corpas, FJ</t>
  </si>
  <si>
    <t>Mukarram, Mohammad; Khan, M. Masroor A.; Kurjak, Daniel; Lux, Alexander; Corpas, Francisco J.</t>
  </si>
  <si>
    <t>Silicon nanoparticles (SiNPs) restore photosynthesis and essential oil content by upgrading enzymatic antioxidant metabolism in lemongrass (Cymbopogon flexuosus) under salt stress</t>
  </si>
  <si>
    <t>nanoparticles; antioxidants; oxidative stress; photosynthesis; reactive oxygen species; salinity; silica; medicinal plant</t>
  </si>
  <si>
    <t>PISUM-SATIVUM-L.; SUPEROXIDE-DISMUTASE; NANO-SILICON; SALINITY TOLERANCE; OXIDATIVE STRESS; SOIL-SALINITY; PLANT-GROWTH; WATER; MECHANISMS; RICE</t>
  </si>
  <si>
    <t>Lemongrass (Cymbopogon flexuosus) has great relevance considering the substantial commercial potential of its essential oil. Nevertheless, the increasing soil salinity poses an imminent threat to lemongrass cultivation given its moderate salt-sensitivity. For this, we used silicon nanoparticles (SiNPs) to stimulate salt tolerance in lemongrass considering SiNPs special relevance to stress settings. Five foliar sprays of SiNPs 150 mg L-1 were applied weekly to NaCl 160 and 240 mM-stressed plants. The data indicated that SiNPs minimised oxidative stress markers (lipid peroxidation, H2O2 content) while triggering a general activation of growth, photosynthetic performance, enzymatic antioxidant system including superoxide dismutase (SOD), catalase (CAT), and peroxidase (POD), and osmolyte proline (PRO). SiNPs amplified stomatal conductance and photosynthetic CO2 assimilation rate by about 24% and 21% in NaCl 160 mM-stressed plants. Associated benefits contributed to pronounced plant phenotype over their stressed counterparts, as we found. Foliar SiNPs sprays assuaged plant height by 30% and 64%, dry weight by 31% and 59%, and leaf area by 31% and 50% under NaCl 160 and 240 mM concentrations, respectively. SiNPs relieved enzymatic antioxidants (SOD, CAT, POD) and osmolyte (PRO) in lemongrass plants stressed with NaCl 160 mM (9%, 11%, 9%, and 12%, respectively) and NaCl 240 mM (13%, 18%, 15%, and 23%, respectively). The same treatment supported the oil biosynthesis improving essential oil content by 22% and 44% during 160 and 240 mM salt stress, respectively. We found SiNPs can completely overcome NaCl 160 mM stress while significantly palliating NaCl 240 mM stress. Thus, we propose that SiNPs can be a useful biotechnological tool to palliate salinity stress in lemongrass and related crops.</t>
  </si>
  <si>
    <t>[Mukarram, Mohammad; Khan, M. Masroor A.] Aligarh Muslim Univ, Dept Bot, Adv Plant Physiol Sect, Aligarh, India; [Mukarram, Mohammad] Tech Univ Zvolen, Fac Forestry, Dept Phytol, Zvolen, Slovakia; [Kurjak, Daniel] Tech Univ Zvolen, Fac Forestry, Dept Integrated Forest &amp; Landscape Protect, Zvolen, Slovakia; [Lux, Alexander] Comenius Univ, Fac Nat Sci, Dept Plant Physiol, Ilkovicova 6, Bratislava, Slovakia; [Lux, Alexander] Slovak Acad Sci, Inst Chem, Bratislava, Slovakia; [Corpas, Francisco J.] CSIC, Dept Stress Dev &amp; Signaling Plants Antioxidant Fre, Food &amp; Agr Grp, Granada, Spain</t>
  </si>
  <si>
    <t>Aligarh Muslim University; Technical University Zvolen; Technical University Zvolen; Comenius University Bratislava; Slovak Academy of Sciences; Consejo Superior de Investigaciones Cientificas (CSIC)</t>
  </si>
  <si>
    <t>Mukarram, M (corresponding author), Aligarh Muslim Univ, Dept Bot, Adv Plant Physiol Sect, Aligarh, India.;Mukarram, M (corresponding author), Tech Univ Zvolen, Fac Forestry, Dept Phytol, Zvolen, Slovakia.</t>
  </si>
  <si>
    <t>Mukarram, Mohammad/AAK-6018-2021; Corpas, Francisco/A-4447-2008; Kurjak, Daniel/G-2787-2011; Kurjak, Daniel/D-4029-2018</t>
  </si>
  <si>
    <t>Kurjak, Daniel/0000-0002-2489-8463; Corpas, Francisco J/0000-0002-1814-9212; Mukarram, Mohammad/0000-0002-9034-9366</t>
  </si>
  <si>
    <t>FEB 17</t>
  </si>
  <si>
    <t>10.3389/fpls.2023.1116769</t>
  </si>
  <si>
    <t>9N3BM</t>
  </si>
  <si>
    <t>WOS:000942791100001</t>
  </si>
  <si>
    <t>Lembrechts, JJ; van den Hoogen, J; Aalto, J; Ashcroft, MB; De Frenne, P; Kemppinen, J; Kopecky, M; Luoto, M; Maclean, IMD; Crowther, TW; Bailey, JJ; Haesen, S; Klinges, DH; Niittynen, P; Scheffers, BR; Van Meerbeek, K; Aartsma, P; Abdalaze, O; Abedi, M; Aerts, R; Ahmadian, N; Ahrends, A; Alatalo, JM; Alexander, JM; Allonsius, CN; Altman, J; Ammann, C; Andres, C; Andrews, C; Ardö, J; Arriga, N; Arzac, A; Aschero, V; Assis, RL; Assmann, JJ; Bader, MY; Bahalkeh, K; Barancok, P; Barrio, IC; Barros, A; Barthel, M; Basham, EW; Bauters, M; Bazzichetto, M; Marchesini, LB; Bell, MC; Benavides, JC; Alonso, JLB; Berauer, BJ; Bjerke, JW; Björk, RG; Björkman, MP; Björnsdóttir, K; Blonder, B; Boeckx, P; Boike, J; Bokhorst, S; Brum, BNS; Bruna, J; Buchmann, N; Buysse, P; Camargo, JL; Campoe, OC; Candan, O; Canessa, R; Cannone, N; Carbognani, M; Carnicer, J; Casanova-Katny, A; Cesarz, S; Chojnicki, B; Choler, P; Chown, SL; Cifuentes, EF; Ciliak, M; Contador, T; Convey, P; Cooper, EJ; Cremonese, E; Curasi, SR; Curtis, R; Cutini, M; Dahlberg, CJ; Daskalova, GN; de Pablo, MA; Della Chiesa, S; Dengler, J; Deronde, B; Descombes, P; Di Cecco, V; Di Musciano, M; Dick, J; Dimarco, RD; Dolezal, J; Dorrepaal, E; Dusek, J; Eisenhauer, N; Eklundh, L; Erickson, TE; Erschbamer, B; Eugster, W; Ewers, RM; Exton, DA; Fanin, N; Fazlioglu, F; Feigenwinter, I; Fenu, G; Ferlian, O; Calzado, MRF; Fernández-Pascual, E; Finckh, M; Higgens, RF; Forte, TGW; Freeman, EC; Frei, ER; Fuentes-Lillo, E; García, RA; García, MB; Géron, C; Gharun, M; Ghosn, D; Gigauri, K; Gobin, A; Goded, I; Goeckede, M; Gottschall, F; Goulding, K; Govaert, S; Graae, BJ; Greenwood, S; Greiser, C; Grelle, A; Guénard, B; Guglielmin, M; Guillemot, J; Haase, P; Haider, S; Halbritter, AH; Hamid, M; Hammerle, A; Hampe, A; Haugum, S; Hederová, L; Heinesch, B; Helfter, C; Hepenstrick, D; Herberich, M; Herbst, M; Hermanutz, L; Hik, DS; Hoffrén, R; Homeier, J; Hörtnagl, L; Hoye, TT; Hrbacek, F; Hylander, K; Iwata, H; Jackowicz-Korczynski, MA; Jactel, H; Järveoja, J; Jastrzebowski, S; Jentsch, A; Jiménez, JJ; Jónsdóttir, IS; Jucker, T; Jump, AS; Juszczak, R; Kanka, R; Kaspar, V; Kazakis, G; Kelly, J; Khuroo, AA; Klemedtsson, L; Klisz, M; Kljun, N; Knohl, A; Kobler, J; Kollár, J; Kotowska, MM; Kovács, B; Kreyling, J; Lamprecht, A; Lang, S; Larson, C; Larson, K; Laska, K; Maire, GI; Leihy, R; Lens, L; Liljebladh, B; Lohila, A; Lorite, J; Loubet, B; Lynn, J; Macek, M; Mackenzie, R; Magliulo, E; Maier, R; Malfasi, F; Mális, F; Man, M; Manca, G; Manco, A; Manise, T; Manolaki, P; Marciniak, F; Matula, R; Mazzolari, AC; Medinets, S; Medinets, V; Meeussen, C; Merinero, S; Mesquita, RDG; Meusburger, K; Meysman, FJR; Michaletz, ST; Milbau, A; Moiseev, D; Moiseev, P; Mondoni, A; Monfries, R; Montagnani, L; Moriana-Armendariz, M; di Cella, UM; Mörsdorf, M; Mosedale, JR; Muffler, L; Muñoz-Rojas, M; Myers, JA; Myers-Smith, IH; Nagy, L; Nardino, M; Naujokaitis-Lewis, I; Newling, E; Nicklas, L; Niedrist, G; Niessner, A; Nilsson, MB; Normand, S; Nosetto, MD; Nouvellon, Y; Nuñez, MA; Ogaya, R; Ogée, J; Okello, J; Olejnik, J; Olesen, JE; Opedal, OH; Orsenigo, S; Palaj, A; Pampuch, T; Panov, A; Pärtel, M; Pastor, A; Pauchard, A; Pauli, H; Pavelka, M; Pearse, WD; Peichl, M; Pellissier, L; Penczykowski, RM; Penuelas, J; Bon, MP; Petraglia, A; Phartyal, SS; Phoenix, GK; Pio, C; Pitacco, A; Pitteloud, C; Plichta, R; Porro, F; Portillo-Estrada, M; Poulenard, J; Poyatos, R; Prokushkin, AS; Puchalka, R; Puscas, M; Radujkovic, D; Randall, K; Backes, AR; Remmele, S; Remmers, W; Renault, D; Risch, AC; Rixen, C; Robinson, SA; Robroek, BJM; Rocha, A; Rossi, C; Rossi, G; Roupsard, O; Rubtsov, A; Saccone, P; Sagot, C; Bravo, JS; Santos, CC; Sarneel, JM; Scharnweber, T; Schmeddes, J; Schmidt, M; Scholten, T; Schuchardt, M; Schwartz, N; Scott, T; Seeber, J; de Andrade, ACS; Seipel, T; Semenchuk, P; Senior, RA; Serra-Diaz, JM; Sewerniak, P; Shekhar, A; Sidenko, N; Siebicke, L; Collier, LS; Simpson, E; Siqueira, DP; Sitková, Z; Six, J; Smiljanic, M; Smith, SW; Smith-Tripp, S; Somers, B; Sorensen, MV; Souza, JJLL; Souza, BI; Dias, AS; Spasojevic, MJ; Speed, JDM; Spicher, F; Stanisci, A; Steinbauer, K; Steinbrecher, R; Steinwandter, M; Stemkovski, M; Stephan, JG; Stiegler, C; Stoll, S; Svátek, M; Svoboda, M; Tagesson, T; Tanentzap, AJ; Tanneberger, F; Theurillat, JP; Thomas, HJD; Thomas, AD; Tielbörger, K; Tomaselli, M; Treier, UA; Trouillier, M; Turtureanu, PD; Tutton, R; Tyystjärvi, VA; Ueyama, M; Ujházy, K; Ujházyová, M; Uogintas, D; Urban, A; Urban, J; Urbaniak, M; Ursu, TM; Vaccari, FP; Van de Vondel, S; van den Brink, L; Van Geel, M; Vandvik, V; Vangansbeke, P; Varlagin, A; Veen, GF; Veenendaal, E; Venn, SE; Verbeeck, H; Verbrugggen, E; Verheijen, FGA; Villar, L; Vitale, L; Vittoz, P; Vives-Ingla, M; von Oppen, J; Walz, J; Wang, RX; Wang, YF; Way, RG; Wedegärtner, REM; Weigel, R; Wild, J; Wilkinson, M; Wilmking, M; Wingate, L; Winkler, M; Wipf, S; Wohlfahrt, G; Xenakis, G; Yang, Y; Yu, ZC; Yu, KL; Zellweger, F; Zhang, J; Zhang, ZC; Zhao, P; Ziemblinska, K; Zimmermann, R; Zong, SW; Zyryanov, V; Nijs, I; Lenoir, J</t>
  </si>
  <si>
    <t>Lembrechts, Jonas J.; van den Hoogen, Johan; Aalto, Juha; Ashcroft, Michael B.; De Frenne, Pieter; Kemppinen, Julia; Kopecky, Martin; Luoto, Miska; Maclean, Ilya M. D.; Crowther, Thomas W.; Bailey, Joseph J.; Haesen, Stef; Klinges, David H.; Niittynen, Pekka; Scheffers, Brett R.; Van Meerbeek, Koenraad; Aartsma, Peter; Abdalaze, Otar; Abedi, Mehdi; Aerts, Rien; Ahmadian, Negar; Ahrends, Antje; Alatalo, Juha M.; Alexander, Jake M.; Allonsius, Camille Nina; Altman, Jan; Ammann, Christof; Andres, Christian; Andrews, Christopher; Ardo, Jonas; Arriga, Nicola; Arzac, Alberto; Aschero, Valeria; Assis, Rafael L.; Assmann, Jakob Johann; Bader, Maaike Y.; Bahalkeh, Khadijeh; Barancok, Peter; Barrio, Isabel C.; Barros, Agustina; Barthel, Matti; Basham, Edmund W.; Bauters, Marijn; Bazzichetto, Manuele; Marchesini, Luca Belelli; Bell, Michael C.; Benavides, Juan C.; Benito Alonso, Jose Luis; Berauer, Bernd J.; Bjerke, Jarle W.; Bjork, Robert G.; Bjorkman, Mats P.; Bjornsdottir, Katrin; Blonder, Benjamin; Boeckx, Pascal; Boike, Julia; Bokhorst, Stef; Brum, Barbara N. S.; Bruna, Josef; Buchmann, Nina; Buysse, Pauline; Camargo, Jose Luis; Campoe, Otavio C.; Candan, Onur; Canessa, Rafaella; Cannone, Nicoletta; Carbognani, Michele; Carnicer, Jofre; Casanova-Katny, Angelica; Cesarz, Simone; Chojnicki, Bogdan; Choler, Philippe; Chown, Steven L.; Cifuentes, Edgar F.; Ciliak, Marek; Contador, Tamara; Convey, Peter; Cooper, Elisabeth J.; Cremonese, Edoardo; Curasi, Salvatore R.; Curtis, Robin; Cutini, Maurizio; Dahlberg, C. Johan; Daskalova, Gergana N.; Angel de Pablo, Miguel; Della Chiesa, Stefano; Dengler, Juergen; Deronde, Bart; Descombes, Patrice; Di Cecco, Valter; Di Musciano, Michele; Dick, Jan; Dimarco, Romina D.; Dolezal, Jiri; Dorrepaal, Ellen; Dusek, Jiri; Eisenhauer, Nico; Eklundh, Lars; Erickson, Todd E.; Erschbamer, Brigitta; Eugster, Werner; Ewers, Robert M.; Exton, Dan A.; Fanin, Nicolas; Fazlioglu, Fatih; Feigenwinter, Iris; Fenu, Giuseppe; Ferlian, Olga; Fernandez Calzado, M. Rosa; Fernandez-Pascual, Eduardo; Finckh, Manfred; Higgens, Rebecca Finger; Forte, T'ai G. W.; Freeman, Erika C.; Frei, Esther R.; Fuentes-Lillo, Eduardo; Garcia, Rafael A.; Garcia, Maria B.; Geron, Charly; Gharun, Mana; Ghosn, Dany; Gigauri, Khatuna; Gobin, Anne; Goded, Ignacio; Goeckede, Mathias; Gottschall, Felix; Goulding, Keith; Govaert, Sanne; Graae, Bente Jessen; Greenwood, Sarah; Greiser, Caroline; Grelle, Achim; Guenard, Benoit; Guglielmin, Mauro; Guillemot, Joannes; Haase, Peter; Haider, Sylvia; Halbritter, Aud H.; Hamid, Maroof; Hammerle, Albin; Hampe, Arndt; Haugum, Siri, V; Hederova, Lucia; Heinesch, Bernard; Helfter, Carole; Hepenstrick, Daniel; Herberich, Maximiliane; Herbst, Mathias; Hermanutz, Luise; Hik, David S.; Hoffren, Raul; Homeier, Juergen; Hortnagl, Lukas; Hoye, Toke T.; Hrbacek, Filip; Hylander, Kristoffer; Iwata, Hiroki; Jackowicz-Korczynski, Marcin Antoni; Jactel, Herve; Jarveoja, Jarvi; Jastrzebowski, Szymon; Jentsch, Anke; Jimenez, Juan J.; Jonsdottir, Ingibjorg S.; Jucker, Tommaso; Jump, Alistair S.; Juszczak, Radoslaw; Kanka, Robert; Kaspar, Vit; Kazakis, George; Kelly, Julia; Khuroo, Anzar A.; Klemedtsson, Leif; Klisz, Marcin; Kljun, Natascha; Knohl, Alexander; Kobler, Johannes; Kollar, Jozef; Kotowska, Martyna M.; Kovacs, Bence; Kreyling, Juergen; Lamprecht, Andrea; Lang, Simone, I; Larson, Christian; Larson, Keith; Laska, Kamil; Maire, Guerric Ie; Leihy, Rachel, I; Lens, Luc; Liljebladh, Bengt; Lohila, Annalea; Lorite, Juan; Loubet, Benjamin; Lynn, Joshua; Macek, Martin; Mackenzie, Roy; Magliulo, Enzo; Maier, Regine; Malfasi, Francesco; Malis, Frantisek; Man, Matej; Manca, Giovanni; Manco, Antonio; Manise, Tanguy; Manolaki, Paraskevi; Marciniak, Felipe; Matula, Radim; Clara Mazzolari, Ana; Medinets, Sergiy; Medinets, Volodymyr; Meeussen, Camille; Merinero, Sonia; Guimaraes Mesquita, Rita de Cassia; Meusburger, Katrin; Meysman, Filip J. R.; Michaletz, Sean T.; Milbau, Ann; Moiseev, Dmitry; Moiseev, Pavel; Mondoni, Andrea; Monfries, Ruth; Montagnani, Leonardo; Moriana-Armendariz, Mikel; di Cella, Umberto Morra; Moersdorf, Martin; Mosedale, Jonathan R.; Muffler, Lena; Munoz-Rojas, Miriam; Myers, Jonathan A.; Myers-Smith, Isla H.; Nagy, Laszlo; Nardino, Marianna; Naujokaitis-Lewis, Ilona; Newling, Emily; Nicklas, Lena; Niedrist, Georg; Niessner, Armin; Nilsson, Mats B.; Normand, Signe; Nosetto, Marcelo D.; Nouvellon, Yann; Nunez, Martin A.; Ogaya, Roma; Ogee, Jerome; Okello, Joseph; Olejnik, Janusz; Olesen, Jorgen Eivind; Opedal, Oystein H.; Orsenigo, Simone; Palaj, Andrej; Pampuch, Timo; Panov, Alexey, V; Partel, Meelis; Pastor, Ada; Pauchard, Anibal; Pauli, Harald; Pavelka, Marian; Pearse, William D.; Peichl, Matthias; Pellissier, Loic; Penczykowski, Rachel M.; Penuelas, Josep; Bon, Matteo Petit; Petraglia, Alessandro; Phartyal, Shyam S.; Phoenix, Gareth K.; Pio, Casimiro; Pitacco, Andrea; Pitteloud, Camille; Plichta, Roman; Porro, Francesco; Portillo-Estrada, Miguel; Poulenard, Jerome; Poyatos, Rafael; Prokushkin, Anatoly S.; Puchalka, Radoslaw; Puscas, Mihai; Radujkovic, Dajana; Randall, Krystal; Backes, Amanda Ratier; Remmele, Sabine; Remmers, Wolfram; Renault, David; Risch, Anita C.; Rixen, Christian; Robinson, Sharon A.; Robroek, Bjorn J. M.; Rocha, Adrian, V; Rossi, Christian; Rossi, Graziano; Roupsard, Olivier; Rubtsov, Alexey, V; Saccone, Patrick; Sagot, Clotilde; Sallo Bravo, Jhonatan; Santos, Cinthya C.; Sarneel, Judith M.; Scharnweber, Tobias; Schmeddes, Jonas; Schmidt, Marius; Scholten, Thomas; Schuchardt, Max; Schwartz, Naomi; Scott, Tony; Seeber, Julia; Segalin de Andrade, Ana Cristina; Seipel, Tim; Semenchuk, Philipp; Senior, Rebecca A.; Serra-Diaz, Josep M.; Sewerniak, Piotr; Shekhar, Ankit; Sidenko, Nikita, V; Siebicke, Lukas; Collier, Laura Siegwart; Simpson, Elizabeth; Siqueira, David P.; Sitkova, Zuzana; Six, Johan; Smiljanic, Marko; Smith, Stuart W.; Smith-Tripp, Sarah; Somers, Ben; Sorensen, Mia Vedel; Souza, Jose Joao L. L.; Souza, Bartolomeu Israel; Dias, Arildo Souza; Spasojevic, Marko J.; Speed, James D. M.; Spicher, Fabien; Stanisci, Angela; Steinbauer, Klaus; Steinbrecher, Rainer; Steinwandter, Michael; Stemkovski, Michael; Stephan, Jorg G.; Stiegler, Christian; Stoll, Stefan; Svatek, Martin; Svoboda, Miroslav; Tagesson, Torbern; Tanentzap, Andrew J.; Tanneberger, Franziska; Theurillat, Jean-Paul; Thomas, Haydn J. D.; Thomas, Andrew D.; Tielboerger, Katja; Tomaselli, Marcello; Treier, Urs Albert; Trouillier, Mario; Turtureanu, Pavel Dan; Tutton, Rosamond; Tyystjarvi, Vilna A.; Ueyama, Masahito; Ujhazy, Karol; Ujhazyova, Mariana; Uogintas, Domas; Urban, Anastasiya, V; Urban, Josef; Urbaniak, Marek; Ursu, Tudor-Mihai; Vaccari, Francesco Primo; Van de Vondel, Stijn; van den Brink, Liesbeth; Van Geel, Maarten; Vandvik, Vigdis; Vangansbeke, Pieter; Varlagin, Andrej; Veen, G. F.; Veenendaal, Elmar; Venn, Susanna E.; Verbeeck, Hans; Verbrugggen, Erik; Verheijen, Frank G. A.; Villar, Luis; Vitale, Luca; Vittoz, Pascal; Vives-Ingla, Maria; von Oppen, Jonathan; Walz, Josefine; Wang, Runxi; Wang, Yifeng; Way, Robert G.; Wedegartner, Ronja E. M.; Weigel, Robert; Wild, Jan; Wilkinson, Matthew; Wilmking, Martin; Wingate, Lisa; Winkler, Manuela; Wipf, Sonja; Wohlfahrt, Georg; Xenakis, Georgios; Yang, Yan; Yu, Zicheng; Yu, Kailiang; Zellweger, Florian; Zhang, Jian; Zhang, Zhaochen; Zhao, Peng; Ziemblinska, Klaudia; Zimmermann, Reiner; Zong, Shengwei; Zyryanov, Viacheslav, I; Nijs, Ivan; Lenoir, Jonathan</t>
  </si>
  <si>
    <t>Global maps of soil temperature</t>
  </si>
  <si>
    <t>GLOBAL CHANGE BIOLOGY</t>
  </si>
  <si>
    <t>bioclimatic variables; global maps; microclimate; near-surface temperatures; soil-dwelling organisms; soil temperature; temperature offset; weather stations</t>
  </si>
  <si>
    <t>LITTER DECOMPOSITION; CLIMATIC CONTROLS; PLANT-RESPONSES; SNOW-COVER; MICROCLIMATE; PERMAFROST; FOREST; SUITABILITY; MITIGATION; MOISTURE</t>
  </si>
  <si>
    <t>Research in global change ecology relies heavily on global climatic grids derived from estimates of air temperature in open areas at around 2 m above the ground. These climatic grids do not reflect conditions below vegetation canopies and near the ground surface, where critical ecosystem functions occur and most terrestrial species reside. Here, we provide global maps of soil temperature and bioclimatic variables at a 1-km(2) resolution for 0-5 and 5-15 cm soil depth. These maps were created by calculating the difference (i.e. offset) between in situ soil temperature measurements, based on time series from over 1200 1-km(2) pixels (summarized from 8519 unique temperature sensors) across all the world's major terrestrial biomes, and coarse-grained air temperature estimates from ERA5-Land (an atmospheric reanalysis by the European Centre for Medium-Range Weather Forecasts). We show that mean annual soil temperature differs markedly from the corresponding gridded air temperature, by up to 10 degrees C (mean = 3.0 +/- 2.1 degrees C), with substantial variation across biomes and seasons. Over the year, soils in cold and/or dry biomes are substantially warmer (+3.6 +/- 2.3 degrees C) than gridded air temperature, whereas soils in warm and humid environments are on average slightly cooler (-0.7 +/- 2.3 degrees C). The observed substantial and biome-specific offsets emphasize that the projected impacts of climate and climate change on near-surface biodiversity and ecosystem functioning are inaccurately assessed when air rather than soil temperature is used, especially in cold environments. The global soil-related bioclimatic variables provided here are an important step forward for any application in ecology and related disciplines. Nevertheless, we highlight the need to fill remaining geographic gaps by collecting more in situ measurements of microclimate conditions to further enhance the spatiotemporal resolution of global soil temperature products for ecological applications.</t>
  </si>
  <si>
    <t>[Lembrechts, Jonas J.; Fuentes-Lillo, Eduardo; Geron, Charly; Portillo-Estrada, Miguel; Radujkovic, Dajana; Verbrugggen, Erik; Nijs, Ivan] Univ Antwerp, Res Grp PLECO Plants &amp; Ecosyst, Antwerp, Belgium; [van den Hoogen, Johan; Crowther, Thomas W.; Alexander, Jake M.] Swiss Fed Inst Technol, Dept Environm Syst Sci, Inst Integrat Biol, Zurich, Switzerland; [Aalto, Juha; Tyystjarvi, Vilna A.] Finnish Meteorol Inst, Helsinki, Finland; [Aalto, Juha; Luoto, Miska; Niittynen, Pekka; Tyystjarvi, Vilna A.] Univ Helsinki, Dept Geosci &amp; Geog, Helsinki, Finland; [Ashcroft, Michael B.; Randall, Krystal; Robinson, Sharon A.] Univ Wollongong, Ctr Sustainable Ecosyst Solut, Sch Earth Atmospher &amp; Life Sci, Wollongong, NSW, Australia; [Ashcroft, Michael B.] Australian Museum, Sydney, NSW, Australia; [De Frenne, Pieter; Govaert, Sanne; Meeussen, Camille; Vangansbeke, Pieter] Univ Ghent, Dept Environm, Forest &amp; Nat Lab, Melle Gontrode, Belgium; [Kemppinen, Julia] Univ Oulu, Geog Res Unit, Oulu, Finland; [Kopecky, Martin; Altman, Jan; Bruna, Josef; Dolezal, Jiri; Hederova, Lucia; Kaspar, Vit; Macek, Martin; Man, Matej; Bon, Matteo Petit; Wild, Jan] Czech Acad Sci, Inst Bot, Pruhonice, Czech Republic; [Kopecky, Martin; Altman, Jan; Matula, Radim; Svoboda, Miroslav] Czech Univ Life Sci Prague, Fac Forestry &amp; Wood Sci, Prague 6, Suchdol, Czech Republic; [Maclean, Ilya M. D.; Curtis, Robin; Mosedale, Jonathan R.] Univ Exeter, Environm &amp; Sustainabil Inst, Penryn Campus, Penryn, England; [Bailey, Joseph J.] York St John Univ, Dept Geog, York, N Yorkshire, England; [Haesen, Stef; Van Meerbeek, Koenraad] Katholieke Univ Leuven, Dept Earth &amp; Environm Sci, Leuven, Belgium; [Klinges, David H.; Basham, Edmund W.] Univ Florida, Sch Nat Resources &amp; Environm, Gainesville, FL USA; [Klinges, David H.] Smithsonian Environm Res Ctr, POB 28, Edgewater, MD 21037 USA; [Scheffers, Brett R.] Univ Florida, Dept Wildlife Ecol &amp; Conservat, Gainesville, FL USA; [Aartsma, Peter] Univ South Eastern Norway, Dept Nat Sci &amp; Environm Hlth, Bo, Norway; [Abdalaze, Otar] Ilia State Univ, Inst Ecol, Alpine Ecosyst Res Program, Tbilisi, Georgia; [Abedi, Mehdi; Ahmadian, Negar; Bahalkeh, Khadijeh] Tarbiat Modares Univ, Fac Nat Resources &amp; Marine Sci, Dept Range Management, Noor, Iran; [Aerts, Rien; Bokhorst, Stef] Vrije Univ Amsterdam, Dept Ecol Sci, Amsterdam, Netherlands; [Ahrends, Antje; Monfries, Ruth] Royal Bot Garden Edinburgh, Edinburgh, Midlothian, Scotland; [Alatalo, Juha M.] Qatar Univ, Environm Sci Ctr, Doha, Qatar; [Allonsius, Camille Nina] Univ Antwerp, Res Grp ECOBE, Antwerp, Belgium; [Ammann, Christof] Agroscope Res Inst, Dept Agroecol &amp; Environm, Zurich, Switzerland; [Andres, Christian; Barthel, Matti; Buchmann, Nina; Eugster, Werner; Feigenwinter, Iris; Gharun, Mana; Hortnagl, Lukas; Maier, Regine; Shekhar, Ankit; Six, Johan] Swiss Fed Inst Technol, Dept Environm Syst Sci, Zurich, Switzerland; [Andrews, Christopher; Dick, Jan; Helfter, Carole] UK Ctr Ecol &amp; Hydrol, Penicuik, Midlothian, Scotland; [Ardo, Jonas; Eklundh, Lars; Jackowicz-Korczynski, Marcin Antoni; Tagesson, Torbern] Lund Univ, Dept Phys Geog &amp; Ecosyst Sci, Lund, Sweden; [Arriga, Nicola; Goded, Ignacio; Manca, Giovanni] Joint Res Ctr JRC, European Commiss, Ispra, Italy; [Arzac, Alberto; Prokushkin, Anatoly S.; Rubtsov, Alexey, V; Urban, Josef] Siberian Fed Univ, Krasnoyarsk, Russia; [Aschero, Valeria] Univ Nacl Cuyo, Fac Ciencias Exactas &amp; Nat, Mendoza, Argentina; [Aschero, Valeria; Barros, Agustina; Clara Mazzolari, Ana] CCT Mendoza, Inst Argentino Nivol Glaciol &amp; Ciencias Ambiental, CONICET, Mendoza, Argentina; [Assis, Rafael L.] Univ Oslo, Nat Hist Museum, Oslo, Norway; [Assmann, Jakob Johann; Normand, Signe; Treier, Urs Albert; von Oppen, Jonathan] Aarhus Univ, Ctr Sustainable Landscapes Global Change, Dept Biol, Aarhus C, Denmark; [Assmann, Jakob Johann; Normand, Signe; Treier, Urs Albert; von Oppen, Jonathan] Aarhus Univ, Ctr Biodivers Dynam Changing World, Dept Biol, Aarhus C, Denmark; [Bader, Maaike Y.; Canessa, Rafaella] Univ Marburg, Fac Geog, Ecol Plant Geog, Marburg, Germany; [Barancok, Peter; Kanka, Robert; Kollar, Jozef; Palaj, Andrej] Slovak Acad Sci, Inst Landscape Ecol, Bratislava, Slovakia; [Barrio, Isabel C.] Agr Univ Iceland, Fac Environm &amp; Forest Sci, Reykjavik, Iceland; [Bauters, Marijn; Boeckx, Pascal; Okello, Joseph] Univ Ghent, Isotope Biosci Lab ISOFYS, Ghent, Belgium; [Bazzichetto, Manuele; Renault, David] Univ Rennes, CNRS, EcoBio Ecosyst Biodiversite Evolut UMR 6553, Rennes, France; [Marchesini, Luca Belelli] Fdn Edmund Mach, Dept Sustainable Agroecosyst &amp; Bioresources, Res &amp; Innovat Ctr, San Michele All Adige, Italy; [Bell, Michael C.; Wilkinson, Matthew] Alice Holt Lodge, Forest Res, Farnham, Surrey, England; [Benavides, Juan C.] Pontificia Univ Javeriana, Dept Ecol, Bogota, Colombia; [Benito Alonso, Jose Luis] Jolube Consultor Bot, Jaca, Huesca, Spain; [Berauer, Bernd J.] Univ Hohenheim, Inst Landscape &amp; Plant Ecol, Dept Plant Ecol, Stuttgart, Germany; [Berauer, Bernd J.; Jentsch, Anke; Schuchardt, Max] Univ Bayreuth, BayCEER, Disturbance Ecol, Bayreuth, Germany; [Bjerke, Jarle W.] Norwegian Inst Nat Res, FRAM High North Res Ctr Climate &amp; Environm, Tromso, Norway; [Bjork, Robert G.; Bjorkman, Mats P.; Klemedtsson, Leif; Liljebladh, Bengt] Univ Gothenburg, Dept Earth Sci, Gothenburg, Sweden; [Bjork, Robert G.; Bjorkman, Mats P.] Gothenburg Global Biodivers Ctr, Gothenburg, Sweden; [Bjornsdottir, Katrin] Univ Gothenburg, Dept Biol &amp; Environm Sci, Gothenburg, Sweden; [Blonder, Benjamin] Univ Calif Berkeley, Dept Environm Sci Policy &amp; Management, Berkeley, CA 94720 USA; [Boike, Julia] Helmholtz Ctr Polar &amp; Marine Res, Alfred Wegener Inst, Telegrafenberg A45, Potsdam, Germany; [Boike, Julia] Humboldt Univ, Geog Dept, Berlin, Germany; [Brum, Barbara N. S.; Marciniak, Felipe] Inst Nacl de Pesquisas da Amazonia, Posgrad Ciencias Florestas Tropicais, Manaus, Amazonas, Brazil; [Buysse, Pauline; Loubet, Benjamin] Univ Paris Saclay, AgroParisTech, UMR ECOSYS INRAE, Paris, France; [Camargo, Jose Luis] Inst Nacl de Pesquisas da Amazonia, BDFFP, Biol Dynam Forest Fragments Project, Manaus, Amazonas, Brazil; [Campoe, Otavio C.] Univ Fed Lavras, Dept Forest Sci, Lavras, Brazil; [Candan, Onur; Fazlioglu, Fatih] Ordu Univ, Fac Arts &amp; Sci, Dept Mol Biol &amp; Genet, Ordu, Turkey; [Canessa, Rafaella; Tielboerger, Katja; van den Brink, Liesbeth] Univ Tubingen, Dept Evolut &amp; Ecol, Plant Ecol Grp, Tubingen, Germany; [Cannone, Nicoletta; Malfasi, Francesco] Insubria Univ, Dept Sci &amp; High Technol, Como, Italy; [Carbognani, Michele; Forte, T'ai G. W.; Petraglia, Alessandro; Tomaselli, Marcello] Univ Parma, Dept Chem Life Sci &amp; Environm Sustainabil, Parma, Italy; [Carnicer, Jofre] Univ Barcelona, Biodivers Res Inst IRBio, Dept Evolutionary Biol Ecol &amp; Environm Sci, Barcelona, Spain; [Carnicer, Jofre; Poyatos, Rafael; Vives-Ingla, Maria] CREAF, E-08193 Bellaterra, Cerdanyola Del, Spain; [Casanova-Katny, Angelica] Univ Catolica Temuco, Lab Ecofisiol Vegetal &amp; Cambio Climat, Dept Ciencias Vet &amp; Salud Publ, Campus Luis Rivas del Canto, Temuco, Chile; [Casanova-Katny, Angelica] Univ Catolica Temuco, Fac Recursos Nat, Nucleo Estudios Ambientales NEA, Temuco, Chile; [Cesarz, Simone; Dengler, Juergen; Eisenhauer, Nico; Ferlian, Olga; Gottschall, Felix; Haider, Sylvia; Backes, Amanda Ratier] German Ctr Integrat Biodivers Res iDiv, Leipzig, Germany; [Cesarz, Simone; Eisenhauer, Nico; Ferlian, Olga; Gottschall, Felix] Univ Leipzig, Inst Biol, Leipzig, Germany; [Chojnicki, Bogdan; Juszczak, Radoslaw] Poznan Univ Life Sci, Dept Ecol &amp; Environm Protect, Lab Bioclimatol, Poznan, Poland; [Choler, Philippe] Univ Grenoble Alpes, Univ Savoie Mt Blanc, LECA, CNRS, Grenoble, France; [Choler, Philippe] Univ Grenoble Alpes, Univ Savoie Mt Blanc, LTSER Zone Atelier Alpes, CNRS, Grenoble, France; [Chown, Steven L.] Monash Univ, Sch Biol Sci, Securing Antarct Environm Future, Melbourne, Vic, Australia; [Cifuentes, Edgar F.] Univ Cambridge, Dept Plant Sci, Forest Ecol &amp; Conservat Grp, Cambridge, England; [Ciliak, Marek; Ujhazyova, Mariana] Tech Univ Zvolen, Fac Ecol &amp; Environm Sci, Zvolen, Slovakia; [Contador, Tamara; Mackenzie, Roy] Univ Austral Chile, Millennium Inst Biodivers Antarctic &amp; Subantarct, Valdivia, Chile; [Contador, Tamara] Cape Horn Int Ctr CHIC, Puerto Williams, Chile; [Convey, Peter] NERC, British Antarctic Survey, Cambridge, England; [Cooper, Elisabeth J.; Moriana-Armendariz, Mikel; Bon, Matteo Petit] UiT Arctic Univ Norway, Fac Biosci Fisheries &amp; Econ, Dept Arctic &amp; Marine Biol, Tromso, Norway; [Cremonese, Edoardo; di Cella, Umberto Morra] Environm Protect Agcy Aosta Valley, Climate Change Unit, St Christophe, Italy; [Curasi, Salvatore R.; Rocha, Adrian, V] Univ Notre Dame, Dept Biol Sci, Notre Dame, IN 46556 USA; [Cutini, Maurizio] Univ Roma Tre, Dept Sci, Rome, Italy; [Dahlberg, C. Johan; Greiser, Caroline; Hylander, Kristoffer; Merinero, Sonia] Stockholm Univ, Dept Ecol Environm &amp; Plant Sci, Stockholm, Sweden; [Dahlberg, C. Johan; Greiser, Caroline; Hylander, Kristoffer; Merinero, Sonia] Stockholm Univ, Bolin Ctr Climate Res, Stockholm, Sweden; [Dahlberg, C. Johan] Cty Adm Board Vastra Gotaland, Gothenburg, Sweden; [Daskalova, Gergana N.; Myers-Smith, Isla H.; Thomas, Haydn J. D.] Univ Edinburgh, Sch GeoSci, Edinburgh, Midlothian, Scotland; [Angel de Pablo, Miguel] Univ Alcala, Dept Geol Geog &amp; Environm, Madrid, Spain; [Della Chiesa, Stefano] Tech Univ Dresden, Chair Geoinformat, Dresden, Germany; [Dengler, Juergen] ZHAW Zurich Univ Appl Sci, Inst Nat Resource Sci IUNR, Vegetat Ecol, Wadenswil, Switzerland; [Dengler, Juergen] Univ Bayreuth, Bayreuth Ctr Ecol &amp; Environm Res BayCEER, Plant Ecol, Bayreuth, Germany; [Deronde, Bart] VITO TAP, Mol, Belgium; [Descombes, Patrice] Swiss Fed Res Inst WSL, Birmensdorf, Switzerland; [Di Cecco, Valter] Majella Natl Pk, Majella Seed Bank, Colle Madonna, Lama Dei Pelign, Italy; [Di Musciano, Michele] Univ Aquila, Dept Life Hlth &amp; Environm Sci, Laquila, Italy; [Dimarco, Romina D.] IFAB INTA CONICET, Grp Ecol Poblac Insectos, San Carlos De Bariloche, Rio Negro, Argentina; [Dimarco, Romina D.; Nunez, Martin A.] Univ Houston, Dept Biol &amp; Biochem, Houston, TX USA; [Dolezal, Jiri] Univ South Bohemia, Fac Sci, Dept Bot, Ceske Budejovice, Czech Republic; [Dorrepaal, Ellen; Larson, Keith; Walz, Josefine] Umea Univ, Climate Impacts Res Ctr, Dept Ecol &amp; Environm Sci, Abisko, Sweden; [Dusek, Jiri; Pavelka, Marian] Acad Sci Czech Republ, Global Change Res Inst, Prague, Czech Republic; [Erickson, Todd E.] Univ Western Australia, Sch Biol Sci, Crawley, WA, Australia; [Erickson, Todd E.] Kings Pk Sci, Dept Biodivers Conservat &amp; Attract, Kings Pk, Australia; [Erschbamer, Brigitta; Nicklas, Lena] Univ Innsbruck, Fac Biol, Dept Bot, Innsbruck, Austria; [Ewers, Robert M.] Imperial Coll London, Ascot, Berks, England; [Exton, Dan A.] Operat Wallacea, Lincoln, Lincs, England; [Fanin, Nicolas; Ogee, Jerome; Wingate, Lisa] Bordeaux Sci Agro, INRAE, UMR 1391 ISPA, Villenave Dornon, France; [Fenu, Giuseppe] Univ Cagliari, Dept Life &amp; Environm Sci, Cagliari, Italy; [Fernandez Calzado, M. Rosa; Lorite, Juan] Univ Granada, Dept Bot, Granada, Spain; [Fernandez-Pascual, Eduardo] Univ Oviedo, IMIB Biodivers Res Inst, Mieres, Spain; [Finckh, Manfred] Univ Hamburg, Inst Plant Sci &amp; Microbiol, Hamburg, Germany; [Higgens, Rebecca Finger] Dartmouth Coll, Hanover, NH 03755 USA; [Freeman, Erika C.; Tanentzap, Andrew J.] Univ Cambridge, Dept Plant Sci, Ecosyst &amp; Global Change Grp, Cambridge, England; [Frei, Esther R.; Rixen, Christian; Wipf, Sonja] WSL Inst Snow &amp; Avalanche Res SLF, Davos, Switzerland; [Frei, Esther R.; Rixen, Christian] Climate Change Extremes &amp; Nat Hazards Alpine Reg, Davos, Switzerland; [Frei, Esther R.; Meusburger, Katrin; Risch, Anita C.; Zellweger, Florian] Swiss Fed Inst Forest Snow &amp; Landscape Res WSL, Birmensdorf, Switzerland; [Fuentes-Lillo, Eduardo; Garcia, Rafael A.; Pauchard, Anibal] Univ Concepcion, Fac Ciencias Forestales, Lab Invas Biol LIB, Concepcion, Chile; [Fuentes-Lillo, Eduardo] Adventist Univ Chile, Sch Educ &amp; Social Sci, Chillan, Chile; [Garcia, Rafael A.; Pauchard, Anibal] Inst Ecol &amp; Biodiversidad IEB, Santiago, Chile; [Garcia, Maria B.] Pyrenean Inst Ecol CSIC, Zaragoza, Spain; [Geron, Charly] Univ Liege, TERRA Res Ctr, Biodivers &amp; Landscape, Gembloux Agrobio Tech, Gembloux, Belgium; [Ghosn, Dany; Kazakis, George] Mediterranean Agron Inst Chania, Dept Geoinformat Environm Management, Khania, Greece; [Gigauri, Khatuna] Georgian Inst Publ Affairs, Dept Environm Management &amp; Policy, Tbilisi, Georgia; [Gobin, Anne] Flemish Inst Technol Res, Mol, Belgium; [Gobin, Anne] KULeuven, Dept Earth &amp; Environm Sci, Fac BioSci Engn, Leuven, Belgium; [Goeckede, Mathias] Max Planck Inst Biogeochem, Dept Biogeochem Signals, Jena, Germany; [Goulding, Keith; Scott, Tony] Rothamsted Res, Sustainable Agr Sci Dept, Harpenden, Herts, England; [Graae, Bente Jessen; Smith, Stuart W.; Sorensen, Mia Vedel; Wedegartner, Ronja E. M.] Norwegian Univ Sci &amp; Technol, Dept Biol, Trondheim, Norway; [Greenwood, Sarah] Univ Edinburgh, Biodivers Wildlife &amp; Ecosyst Hlth Biomed Sci, Edinburgh, Midlothian, Scotland; [Grelle, Achim] Swedish Univ Agr Sci, Dept Ecol, Uppsala, Sweden; [Guenard, Benoit; Wang, Runxi] Univ Hong Kong, Sch Biol Sci, Hong Kong, Peoples R China; [Guglielmin, Mauro] Insubria Univ, Dept Theoret &amp; Appl Sci, Varese, Italy; [Guillemot, Joannes; Maire, Guerric Ie; Nouvellon, Yann] CIRAD, UMR Eco &amp; Sols, Montpellier, France; [Guillemot, Joannes; Maire, Guerric Ie; Nouvellon, Yann] Univ Montpellier, Montpellier SupAgro, INRAE, CIRAD,IRD,UMR Eco &amp; Sols, Montpellier, France; [Haase, Peter] Senckenberg Res Inst, Gelnhausen, Germany; [Haase, Peter] Nat Hist Museum Frankfurt, Gelnhausen, Germany; [Haase, Peter; Steinbrecher, Rainer] Univ Duisburg Essen, Fac Biol, Essen, Germany; [Haider, Sylvia; Backes, Amanda Ratier] Martin Luther Univ Halle Wittenberg, Inst Biol Geobot &amp; Bot Garden, Halle, Saale, Germany; [Halbritter, Aud H.; Haugum, Siri, V; Lynn, Joshua; Vandvik, Vigdis] Univ Bergen, Dept Biol Sci, Bergen, Norway; [Halbritter, Aud H.; Haugum, Siri, V; Lynn, Joshua; Vandvik, Vigdis] Univ Bergen, Bjerknes Ctr Climate Res, Bergen, Norway; [Hamid, Maroof; Khuroo, Anzar A.] Univ Kashmir, Ctr Biodivers &amp; Taxon, Dept Bot, Srinagar, India; [Hammerle, Albin; Seeber, Julia; Wohlfahrt, Georg] Univ Innsbruck, Dept Ecol, Innsbruck, Austria; [Hampe, Arndt; Jactel, Herve] Univ Bordeaux, BIOGECO, INRAE, Cestas, France; [Haugum, Siri, V] Heathland Ctr, Alver, Norway; [Heinesch, Bernard; Manise, Tanguy] Univ Liege, Fac Gembloux Agrobio Tech, TERRA Teaching &amp; Res Ctr, Gembloux, Belgium; [Hepenstrick, Daniel] ZHAW Zurich Univ Appl Sci, Inst Nat Resource Sci, Vegetat Ecol, Gruental, Switzerland; [Herberich, Maximiliane] Univ Nat Resources &amp; Life Sci Vienna BOKU, Inst Bot, Vienna, Austria; [Herbst, Mathias] Ctr Agrometeorol Res ZAMF, German Meteorol Serv DWD, Braunschweig, Germany; [Hermanutz, Luise; Collier, Laura Siegwart] Mem Univ, Dept Biol, St John, NF, Canada; [Hik, David S.] Simon Fraser Univ, Dept Biol Sci, Burnaby, BC, Canada; [Hoffren, Raul] Univ Zaragoza, Dept Geog, Zaragoza, Spain; [Homeier, Juergen] HAWK Univ Appl Sci &amp; Arts, Fac Resource Management, Gottingen, Germany; [Homeier, Juergen; Kotowska, Martyna M.; Muffler, Lena; Weigel, Robert] Georg August Univ Gottingen, Albrecht von Haller Inst Plant Sci, Plant Ecol, Gottingen, Germany; [Hoye, Toke T.] Aarhus Univ, Dept Ecosci &amp; Arctic Res Ctr, Ronde, Denmark; [Hrbacek, Filip; Laska, Kamil] Masaryk Univ, Fac Sci, Dept Geog, Brno, Czech Republic; [Iwata, Hiroki] Shinshu Univ, Dept Environm Sci, Matsumoto, Nagano, Japan; [Jackowicz-Korczynski, Marcin Antoni] Aarhus Univ, Dept Ecosci &amp; Arctic Res Ctr, Roskilde, Denmark; [Jarveoja, Jarvi; Nilsson, Mats B.; Peichl, Matthias; Zhao, Peng] Swedish Univ Agr Sci, Dept Forest Ecol &amp; Management, Umea, Sweden; [Jastrzebowski, Szymon; Klisz, Marcin] Forest Res Inst, Dept Silviculture &amp; Forest Tree Genet, Raszyn, Poland; [Jentsch, Anke] Bayreuth Ctr Ecol &amp; Environm Res, Bayreuth, Germany; [Jimenez, Juan J.] Pyrenean Inst Ecol, ARAID IPE CSIC, Avda Llano de la Victoria, Aragon, Spain; [Jonsdottir, Ingibjorg S.] Univ Iceland, Life &amp; Environm Sci, Reykjavik, Iceland; [Jucker, Tommaso] Univ Bristol, Sch Biol Sci, Bristol, Avon, England; [Jump, Alistair S.] Univ Stirling, Fac Nat Sci Biol &amp; Environm Sci, Stirling, Scotland; [Kaspar, Vit; Wild, Jan] Czech Univ Life Sci Prague, Fac Environm Sci, Prague 6, Suchdol, Czech Republic; [Kelly, Julia; Kljun, Natascha] Lund Univ, Ctr Environm &amp; Climate Sci, Lund, Sweden; [Knohl, Alexander; Siebicke, Lukas; Stiegler, Christian] Univ Gottingen, Bioclimatol, Gottingen, Germany; [Kobler, Johannes] Environm Agcy Austria, Vienna, Austria; [Kovacs, Bence] Inst Ecol &amp; Bot, Ctr Ecol Res, Vacratot, Hungary; [Kreyling, Juergen; Schmeddes, Jonas] Univ Greifswald, Inst Bot &amp; Landscape Ecol, Expt Plant Ecol, Greifswald, Germany; [Lamprecht, Andrea; Pauli, Harald; Saccone, Patrick; Steinbauer, Klaus; Winkler, Manuela] Austrian Acad Sci OAW, Inst Interdisciplinary Mt Res, GLORIA Coordinat, Vienna, Austria; [Lamprecht, Andrea; Pauli, Harald; Saccone, Patrick; Steinbauer, Klaus; Winkler, Manuela] Univ Nat Resources &amp; Life Sci, Dept Integrat Biol &amp; Biodivers Res, Vienna, Austria; [Lang, Simone, I; Bon, Matteo Petit] Univ Ctr Svalbard UNIS, Dept Arctic Biol, Longyearbyen, Svalbard, Norway; [Larson, Christian; Seipel, Tim] Montana State Univ, Dept Land Resources &amp; Environm Sci, Bozeman, MT 59717 USA; [Laska, Kamil] Univ South Bohemia, Fac Sci, Ctr Polar Ecol, Ceske Budejovice, Czech Republic; [Leihy, Rachel, I] Monash Univ, Sch Biol Sci, Melbourne, Vic, Australia; [Lens, Luc] Univ Ghent, Dept Biol, Terr Ecol Unit, Ghent, Belgium; [Lohila, Annalea] Finnish Meteorol Inst, Climate Syst Res, Helsinki, Finland; [Lohila, Annalea] Univ Helsinki, Fac Sci, INAR Inst Atmospher &amp; Earth Syst Res Phys, Helsinki, Finland; [Lorite, Juan] Univ Granada, Interuniv Inst Earth Syst Res, Granada, Spain; [Magliulo, Enzo; Manco, Antonio] CNR Inst Agr &amp; Forestry Syst Mediterranean, Naples, Italy; [Malis, Frantisek; Ujhazy, Karol] Tech Univ Zvolen, Fac Forestry, Zvolen, Slovakia; [Manolaki, Paraskevi] Open Univ Cyprus, Sch Pure &amp; Appl Sci, Environm Conservat &amp; Management Programme, Latsia, Cyprus; [Manolaki, Paraskevi; Pastor, Ada] Aarhus Univ, Dept Biol, Aarhus C, Denmark; [Manolaki, Paraskevi] Aarhus Inst Adv Studies, AIAS Hoegh Guldbergs Gade 6B, Aarhus, Denmark; [Matula, Radim; Plichta, Roman; Svatek, Martin; Urban, Anastasiya, V; Urban, Josef] Mendel Univ Brno, Fac Forestry &amp; Wood Technol, Dept Forest Bot Dendrol &amp; Geobiocoenol, Brno, Czech Republic; [Medinets, Sergiy; Medinets, Volodymyr] Odesa Natl II Mechnikov Univ, Reg Ctr Integrated Environm Monitoring, Odesa, Ukraine; [Medinets, Sergiy; Olesen, Jorgen Eivind] Aarhus Univ, Dept Agroecol, Tjele, Denmark; [Medinets, Sergiy] NGO New Energy, Kharkiv, Ukraine; [Guimaraes Mesquita, Rita de Cassia] Inst Nacl de Pesquisas da Amazonia, Coordenacao Dinam Ambiental, Biol Dynam Forest Fragments Project, Manaus, Amazonas, Brazil; [Meysman, Filip J. R.] Univ Antwerp, Dept Biol, Antwerp, Belgium; [Michaletz, Sean T.] Univ British Columbia, Dept Bot, Vancouver, BC, Canada; [Michaletz, Sean T.] Univ British Columbia, Biodivers Res Ctr, Vancouver, BC, Canada; [Milbau, Ann] Dept Environm, Antwerp, Province Of Ant, Belgium; [Moiseev, Dmitry; Moiseev, Pavel] Russian Acad Sci, Ural Div, Inst Plant &amp; Anim Ecol, Ekaterinburg, Russia; [Mondoni, Andrea; Orsenigo, Simone; Porro, Francesco; Rossi, Graziano] Univ Pavia, Dept Earth &amp; Environm Sci, Pavia, Italy; [Montagnani, Leonardo] Free Univ Bolzano, Fac Sci &amp; Technol, Bolzano, Italy; [Moersdorf, Martin] Univ Freiburg, Chair Geobot, Freiburg, Germany; [Munoz-Rojas, Miriam] UNSW Sydney, Sch Biol Earth &amp; Environm Sci, Ctr Ecosyst Sci, Sydney, NSW, Australia; [Munoz-Rojas, Miriam] Univ Seville, Dept Plant Biol &amp; Ecol, Seville, Spain; [Myers, Jonathan A.; Penczykowski, Rachel M.] Washington Univ, Dept Biol, Campus Box 1137, St Louis, MO 63130 USA; [Nagy, Laszlo] Univ Estadual Campinas, Inst Biol, Dept Anim Biol, Campinas, Brazil; [Nardino, Marianna] CNR, Inst BioEcon, Bologna, Italy; [Naujokaitis-Lewis, Ilona] Carleton Univ, Natl Wildlife Res Ctr, Environm &amp; Climate Change Canada, Ottawa, ON, Canada; [Newling, Emily] Deakin Univ, Sch Life &amp; Environm Sci, Burwood, Vic, Australia; [Niedrist, Georg; Seeber, Julia; Steinwandter, Michael] Eurac Res, Inst Alpine Environm, Bolzano, Italy; [Niessner, Armin; Remmele, Sabine; Zimmermann, Reiner] Univ Hohenheim, Inst Biol, Dept Mol Bot, Stuttgart, Germany; [Nosetto, Marcelo D.] Consejo Nacl Invest Cient &amp; Tecn, Inst Matemat Aplicada San Luis, IMASL, San Luis, Argentina; [Nosetto, Marcelo D.] Univ Nacl San Luis, San Luis, Argentina; [Nosetto, Marcelo D.] Catedra Climatol Agr FCA UNER, Entre Rios, Argentina; [Nunez, Martin A.] Univ Nacl Comahue, INIBIOMA, Grp Ecol Invas, CONICET, San Carlos De Bariloche, Rio Negro, Argentina; [Ogaya, Roma; Penuelas, Josep] Global Ecol Unit CREAF CSIC UAB, CSIC, Bellaterra, Spain; [Ogaya, Roma; Penuelas, Josep] CREAF, Barcelona, Spain; [Okello, Joseph] Mt Moon Univ, Ft Portal, Uganda; [Okello, Joseph] Natl Agr Res Org, Mbarara Zonal Agr Res &amp; Dev Inst, Mbarara, Uganda; [Olejnik, Janusz; Urbaniak, Marek; Ziemblinska, Klaudia] Poznan Univ Life Sci, Fac Environm Engn &amp; Mech Engn, Dept Construct &amp; Geoengn, Lab Meteorol, Poznan, Poland; [Opedal, Oystein H.] Lund Univ, Dept Biol, Lund, Sweden; [Pampuch, Timo; Scharnweber, Tobias; Smiljanic, Marko; Trouillier, Mario; Wilmking, Martin] Univ Greifswald, Inst Bot &amp; Landscape Ecol, Greifswald, Germany; [Panov, Alexey, V; Prokushkin, Anatoly S.; Sidenko, Nikita, V; Urban, Anastasiya, V; Zyryanov, Viacheslav, I] VN Sukachev Inst Forest SB RAS, Krasnoyarsk, Russia; [Partel, Meelis] Univ Tartu, Inst Ecol &amp; Earth Sci, Tartu, Estonia; [Pearse, William D.; Simpson, Elizabeth; Stemkovski, Michael] Utah State Univ, Dept Biol, Logan, UT 84322 USA; [Pearse, William D.; Simpson, Elizabeth; Stemkovski, Michael] Utah State Univ, Ecol Ctr, Logan, UT 84322 USA; [Pearse, William D.] Imperial Coll, Dept Life Sci, Ascot, Berks, England; [Pellissier, Loic; Pitteloud, Camille] Swiss Fed Inst Technol, Dept Environm Syst Sci, Landscape Ecol, Inst Terr Ecosyst, Zurich, Switzerland; [Pellissier, Loic; Pitteloud, Camille] Swiss Fed Res Inst WSL, Unit Land Change Sci, Birmensdorf, Switzerland; [Phartyal, Shyam S.] Nalanda Univ, Sch Ecol &amp; Environm Studies, Rajgir, India; [Phoenix, Gareth K.] Univ Sheffield, Sch Biosci, Sheffield, S Yorkshire, England; [Pio, Casimiro] Univ Aveiro, CESAM, Aveiro, Portugal; [Pio, Casimiro] Univ Aveiro, Dept Environm, Aveiro, Portugal; [Pitacco, Andrea] Univ Padua, Dept Agron Food Nat Resources Anim &amp; Environm, Legnaro, Italy; [Poulenard, Jerome] Univ Savoie Mt Blanc, Univ Grenoble Alpes, CNRS, EDYTEM, Chambery, France; [Poyatos, Rafael] Univ Autonoma Barcelona, Barcelona, Spain; [Puchalka, Radoslaw] Nicolaus Copernicus Univ, Fac Biol &amp; Vet Sci, Dept Ecol &amp; Biogeog, Torun, Poland; [Puchalka, Radoslaw] Nicolaus Copernicus Univ, Ctr Climate Change Res, Torun, Poland; [Puscas, Mihai; Turtureanu, Pavel Dan] Babes Bolyai Univ, A Borza Bot Garden, Cluj Napoca, Romania; [Puscas, Mihai] Babes Bolyai Univ, Fac Biol &amp; Geol, Dept Taxon &amp; Ecol, Cluj Napoca, Romania; [Puscas, Mihai; Turtureanu, Pavel Dan] Babes Bolyai Univ, EG Racovi Inst, Cluj Napoca, Romania; [Randall, Krystal; Robinson, Sharon A.] Univ Wollongong, Sch Earth Atmospher &amp; Life Sci, Securing Antarct Environm Future, Wollongong, NSW, Australia; [Remmers, Wolfram; Stoll, Stefan] Univ Appl Sci Trier, Environm Campus Birkenfeld, Birkenfeld, Germany; [Renault, David] Inst Univ France, Paris, France; [Robroek, Bjorn J. M.] Radboud Univ Nijmegen, Radboud Inst Environm &amp; Biol Sci, Aquat Ecol &amp; Environm Biol, Nijmegen, Netherlands; [Rocha, Adrian, V] Univ Notre Dame, Environm Change Initiat, Notre Dame, IN 46556 USA; [Rossi, Christian; Wipf, Sonja] Swiss Natl Pk, Chaste Planta, Zernez, Switzerland; [Rossi, Christian] Univ Zurich, Dept Geog, Remote Sensing Labs, Zurich, Switzerland; [Roupsard, Olivier] CIRAD, UMR Eco &amp; Sols, Dakar, Senegal; [Roupsard, Olivier] Univ Montpellier, Inst Agro, INRAE, CIRAD,IRD,Eco &amp; Sols, Montpellier, France; [Roupsard, Olivier] Ctr IRD ISRA Bel Air, LMI IESOL, Dakar, Senegal; [Sagot, Clotilde] Parc Natl Ecrins Domaine Charance, Domaine De Charance, France; [Sallo Bravo, Jhonatan] Univ Nacl San Antonio Abad del Cusco, Cuzco, Peru; [Sallo Bravo, Jhonatan] Ctr Invest Biodiversidad Wilhelm L Johannsen, Cuzco, Peru; [Sallo Bravo, Jhonatan] Inst Nacl Pesquisas Amaz Nia, PDBFF, Biol Dynam Forest Fragments Project, Manaus, Amazonas, Brazil; [Sarneel, Judith M.] Umea Univ, Dept Ecol &amp; Environm Sci, Umea, Sweden; [Schmidt, Marius] Forschungszentrum Julich, Inst Bio &amp; Geosci IBG 3 Agrosphere, Julich, Germany; [Scholten, Thomas] Univ Tubingen, Dept Geosci, Chair Soil Sci &amp; Geomorphol, Tubingen, Germany; [Schmidt, Marius; Smith-Tripp, Sarah] Univ British Columbia, Dept Geog, Vancouver, BC, Canada; [Semenchuk, Philipp] Dept Bot &amp; Biodivers Res, Vienna, Austria; [Senior, Rebecca A.] Princeton Univ, Princeton Sch Publ &amp; Int Affairs, Princeton, NJ 08544 USA; [Serra-Diaz, Josep M.] Univ Lorraine, AgroParisTech, INRAE, Nancy, France; [Sewerniak, Piotr] Nicolaus Copernicus Univ, Fac Earth Sci &amp; Spatial Management, Dept Soil Sci &amp; Landscape Management, Torun, Poland; [Collier, Laura Siegwart] Pk Canada Agcy, Terra Nova Natl Pk, Glovertown, NF, Canada; [Siqueira, David P.] Univ Estadual Norte Fluminense, Rio De Janeiro, Brazil; [Sitkova, Zuzana] Forest Res Inst Zvolen, Natl Forest Ctr, Zvolen, Slovakia; [Smith, Stuart W.] Stockholm Univ, Dept Phys Geog, Stockholm, Sweden; [Somers, Ben] Dept Earth &amp; Environm Sci, Leuven, Belgium; [Souza, Jose Joao L. L.] Univ Fed Vicosa, Soil Sci Dept, Vicosa, MG, Brazil; [Souza, Bartolomeu Israel] Univ Fed Paraiba, Dept Geociencias, Cidade Univ, Joao Pessoa, Paraiba, Brazil; [Dias, Arildo Souza] Goethe Univ Frankfurt, Dept Phys Geog, Frankfurt, Germany; [Spasojevic, Marko J.] Univ Calif Riverside, Dept Evolut Ecol &amp; Organismal Biol, Riverside, CA 92521 USA; [Speed, James D. M.] Norwegian Univ Sci &amp; Technol, NTNU Univ Museum, Dept Nat Hist, Trondheim, Norway; [Spicher, Fabien; Lenoir, Jonathan] Univ Picardie Jules Verne, UMR 7058 CNRS Ecol &amp; Dynam Syst Anthropises EDYSA, Amiens, France; [Stanisci, Angela] Univ Molise, Dipartimento Biosci &amp; Terr, EnvixLab, Termoli, Italy; [Steinbrecher, Rainer] Karlsruhe Inst Technol KIT, Inst Meteorol &amp; Climate Res IMK, Dept Atmospher Environm Res IFU, Garmisch Partenkirchen, Germany; [Stephan, Jorg G.] Swedish Univ Agr Sci, SLU Swedish Species Informat Ctr, Uppsala, Sweden; [Tagesson, Torbern] Univ Copenhagen, Dept Geosci &amp; Nat Resource Management, Copenhagen, Denmark; [Tanneberger, Franziska] Univ Greifswald, Partner Greifswald Mire Ctr, Inst Bot &amp; Landscape Ecol, Expt Plant Ecol, Greifswald, Germany; [Theurillat, Jean-Paul] Fdn JM Aubert, Champex Lac, Switzerland; [Theurillat, Jean-Paul] Univ Geneva, Dept Bot &amp; Biol Vegetale, Chambesy, Switzerland; [Thomas, Andrew D.] Aberystwyth Univ, Dept Geog &amp; Earth Sci, Aberystwyth, Dyfed, Wales; [Turtureanu, Pavel Dan] Babe Bolyai Univ, Ctr Systemat Biol Biodiversity &amp; Bioresources 3B, Cluj Napoca, Romania; [Tutton, Rosamond; Wang, Yifeng; Way, Robert G.] Queens Univ, Dept Geog &amp; Planning, Northern Environm Geosci Lab, Kingston, ON, Canada; [Ueyama, Masahito] Osaka Prefecture Univ, Grad Sch Life &amp; Environm Sci, Osaka, Japan; [Uogintas, Domas] Nat Res Ctr, Vilnius, Lithuania; [Ursu, Tudor-Mihai] Natl Inst Res &amp; Dev Biol Sci, Inst Biol Res Cluj Napoca, Bucharest, Romania; [Vaccari, Francesco Primo] CNR, Inst BioEcon, Florence, Italy; [Van de Vondel, Stijn] Univ Antwerp, Ecosyst Management Res Grp ECOBE, Antwerp, Belgium; [Van Geel, Maarten] Katholieke Univ Leuven, Dept Biol, Plant Conservat &amp; Populat Biol, Heverlee, Belgium; [Varlagin, Andrej] Russian Acad Sci, AN Severtsov Inst Ecol &amp; Evolut, Moscow, Russia; [Veen, G. F.] Netherlands Inst Ecol, Wageningen, Netherlands; [Veenendaal, Elmar] Wageningen Univ, Plant Ecol &amp; Nat Conservat Grp, Wageningen, Netherlands; [Venn, Susanna E.] Deakin Univ, Ctr Integrat Ecol, Sch Life &amp; Environm Sci, Burwood, Vic, Australia; [Verbeeck, Hans] Univ Ghent, Dept Environm, CAVElab Computat &amp; Appl Vegetat Ecol, Ghent, Belgium; [Verheijen, Frank G. A.] Univ Aveiro, Ctr Environm &amp; Marine Studies CESAM, Dept Environm &amp; Planning, Earth Surface Proc Team, Aveiro, Portugal; [Villar, Luis] IPE CSIC, Inst Pirena Ecol, Av Llano de la Victoria, Jaca, Huesca, Spain; [Vitale, Luca] CNR, Inst Agr &amp; Forestry Syst Mediterranean, Portici, Italy; [Vittoz, Pascal] Univ Lausanne, Fac Geosci &amp; Environm, Inst Earth Surface Dynam, Geopolis, Switzerland; [Xenakis, Georgios] Forest Res, Northern Res Stn, Roslin, Midlothian, Scotland; [Yang, Yan] Chinese Acad Sci, Inst Mt Hazards &amp; Environm, Chengdu, Peoples R China; [Yu, Zicheng] Northeast Normal Univ, Sch Geog Sci, MOE Key Lab Geog Proc &amp; Ecol Secur Changbai Mt, Changchun, Peoples R China; [Yu, Zicheng] Lehigh Univ, Dept Earth &amp; Environm Sci, Bethlehem, PA 18015 USA; [Yu, Kailiang] Princeton Univ, High Meadows Environm Inst, Princeton, NJ 08544 USA; [Zhang, Jian; Zhang, Zhaochen] East China Normal Univ, Sch Ecol &amp; Environm Sci, Zhejiang Tiantong Forest Ecosyst Natl Observat &amp;, Shanghai, Peoples R China; [Zimmermann, Reiner] Univ Bayreuth, Ecol Bot Gardens, Bayreuth, Germany; [Zong, Shengwei] Northeast Normal Univ, Sch Geog Sci, Key Lab Geog Proc &amp; Ecol Secur Changbai Mt, Minist Educ, Changchun, Peoples R China</t>
  </si>
  <si>
    <t>University of Antwerp; Swiss Federal Institutes of Technology Domain; ETH Zurich; Finnish Meteorological Institute; University of Helsinki; University of Wollongong; Australian Museum; Ghent University; University of Oulu; Czech Academy of Sciences; Institute of Botany of the Czech Academy of Sciences; Czech University of Life Sciences Prague; University of Exeter; York Saint John University; KU Leuven; State University System of Florida; University of Florida; Smithsonian Institution; Smithsonian Environmental Research Center; State University System of Florida; University of Florida; University College of Southeast Norway; Ilia State University; Tarbiat Modares University; Vrije Universiteit Amsterdam; Qatar University; University of Antwerp; Swiss Federal Institutes of Technology Domain; ETH Zurich; UK Centre for Ecology &amp; Hydrology (UKCEH); Lund University; European Commission Joint Research Centre; EC JRC ISPRA Site; Siberian Federal University; University Nacional Cuyo Mendoza; Consejo Nacional de Investigaciones Cientificas y Tecnicas (CONICET); University of Oslo; Aarhus University; Aarhus University; Philipps University Marburg; Slovak Academy of Sciences; Ghent University; Centre National de la Recherche Scientifique (CNRS); Universite de Rennes; Fondazione Edmund Mach; Pontificia Universidad Javeriana; University Hohenheim; University of Bayreuth; Norwegian Institute Nature Research; University of Gothenburg; University of Gothenburg; University of Gothenburg; University of California System; University of California Berkeley; Helmholtz Association; Alfred Wegener Institute, Helmholtz Centre for Polar &amp; Marine Research; Humboldt University of Berlin; Institute Nacional de Pesquisas da Amazonia; AgroParisTech; Universite Paris Saclay; INRAE; Institute Nacional de Pesquisas da Amazonia; Universidade Federal de Lavras; Ordu University; Eberhard Karls University of Tubingen; University of Insubria; University of Parma; University of Barcelona; Centro de Investigacion Ecologica y Aplicaciones Forestales (CREAF-CERCA); Universidad Catolica de Temuco; Universidad Catolica de Temuco; Leipzig University; Poznan University of Life Sciences; Universite Savoie Mont Blanc; Communaute Universite Grenoble Alpes; Universite Grenoble Alpes (UGA); Centre National de la Recherche Scientifique (CNRS); Centre National de la Recherche Scientifique (CNRS); Communaute Universite Grenoble Alpes; Universite Grenoble Alpes (UGA); Universite Savoie Mont Blanc; Monash University; University of Cambridge; Technical University Zvolen; Universidad Austral de Chile; UK Research &amp; Innovation (UKRI); Natural Environment Research Council (NERC); NERC British Antarctic Survey; UiT The Arctic University of Tromso; Regional Environmental Protection Agency - Italy; University of Notre Dame; Roma Tre University; Italfarmaco; Stockholm University; University of Edinburgh; Universidad de Alcala; Technische Universitat Dresden; Zurich University of Applied Sciences; University of Bayreuth; VITO; Swiss Federal Institutes of Technology Domain; Swiss Federal Institute for Forest, Snow &amp; Landscape Research; University of L'Aquila; University of Houston System; University of Houston; University of South Bohemia Ceske Budejovice; Umea University; Czech Academy of Sciences; Global Change Research Centre of the Czech Academy of Sciences; University of Western Australia; University of Innsbruck; Imperial College London; INRAE; University of Cagliari; University of Granada; University of Oviedo; University of Hamburg; Dartmouth College; University of Cambridge; Swiss Federal Institutes of Technology Domain; Swiss Federal Institute for Forest, Snow &amp; Landscape Research; Swiss Federal Institutes of Technology Domain; Swiss Federal Institute for Forest, Snow &amp; Landscape Research; Universidad de Concepcion; Universidad Adventista de Chile; Consejo Superior de Investigaciones Cientificas (CSIC); University of Liege; CIHEAM; CIHEAM IAM Chania; VITO; KU Leuven; Max Planck Society; UK Research &amp; Innovation (UKRI); Biotechnology and Biological Sciences Research Council (BBSRC); Rothamsted Research; Norwegian University of Science &amp; Technology (NTNU); University of Edinburgh; Swedish University of Agricultural Sciences; University of Hong Kong; University of Insubria; Institut Agro; Montpellier SupAgro; CIRAD; Institut de Recherche pour le Developpement (IRD); Institut Agro; Montpellier SupAgro; CIRAD; Institut de Recherche pour le Developpement (IRD); Universite de Montpellier; INRAE; Leibniz Association; Senckenberg Gesellschaft fur Naturforschung (SGN); University of Duisburg Essen; Martin Luther University Halle Wittenberg; University of Bergen; University of Bergen; Bjerknes Centre for Climate Research; University of Kashmir; University of Innsbruck; INRAE; Universite de Bordeaux; University of Liege; BOKU University; Memorial University Newfoundland; Simon Fraser University; University of Zaragoza; HAWK University of Applied Sciences &amp; Arts Hildesheim Holzminden Gottingen; University of Gottingen; Aarhus University; Masaryk University Brno; Shinshu University; Aarhus University; Swedish University of Agricultural Sciences; Forest Research Institute; University of Bayreuth; Consejo Superior de Investigaciones Cientificas (CSIC); CSIC - Instituto Pirenaico de Ecologia (IPE); University of Iceland; University of Bristol; University of Stirling; Czech University of Life Sciences Prague; Lund University; University of Gottingen; HUN-REN; Hungarian Academy of Sciences; HUN-REN Centre for Ecological Research; Universitat Greifswald; Austrian Academy of Sciences; BOKU University; University Centre Svalbard (UNIS); Montana State University System; Montana State University Bozeman; University of South Bohemia Ceske Budejovice; Monash University; Ghent University; Finnish Meteorological Institute; University of Helsinki; University of Granada; Technical University Zvolen; Open University of Cyprus; Aarhus University; Mendel University in Brno; Ministry of Education &amp; Science of Ukraine; Odesa I. I. Mechnikov National University; Aarhus University; Institute Nacional de Pesquisas da Amazonia; University of Antwerp; University of British Columbia; University of British Columbia; Russian Academy of Sciences; Institute of Plant &amp; Animal Ecology of the Russian Academy of Sciences; University of Pavia; Free University of Bozen-Bolzano; University of Freiburg; University of New South Wales Sydney; University of Sevilla; Washington University (WUSTL); Universidade de Sao Paulo; Universidade Estadual de Campinas; Consiglio Nazionale delle Ricerche (CNR); Istituto per la BioEconomia (IBE-CNR); Environment &amp; Climate Change Canada; Canadian Wildlife Service; National Wildlife Research Centre - Canada; Carleton University; Deakin University; European Academy of Bozen-Bolzano; University Hohenheim; Consejo Nacional de Investigaciones Cientificas y Tecnicas (CONICET); Universidad Nacional de San Luis; Consejo Nacional de Investigaciones Cientificas y Tecnicas (CONICET); Universidad Nacional del Comahue; Centro de Investigacion Ecologica y Aplicaciones Forestales (CREAF-CERCA); Consejo Superior de Investigaciones Cientificas (CSIC); University of Barcelona; Centro de Investigacion Ecologica y Aplicaciones Forestales (CREAF-CERCA); Poznan University of Life Sciences; Lund University; Universitat Greifswald; Russian Academy of Sciences; Krasnoyarsk Science Center of the Siberian Branch of the Russian Academy of Sciences; Sukachev Institute of Forest, Siberian Branch, Russian Academy of Sciences; Siberian Branch of the Russian Academy of Sciences; University of Tartu; Tartu University Institute of Ecology &amp; Earth Sciences; Utah System of Higher Education; Utah State University; Utah System of Higher Education; Utah State University; Imperial College London; Swiss Federal Institutes of Technology Domain; ETH Zurich; Swiss Federal Institutes of Technology Domain; Swiss Federal Institute for Forest, Snow &amp; Landscape Research; University of Sheffield; Universidade de Aveiro; Universidade de Aveiro; University of Padua; Communaute Universite Grenoble Alpes; Universite Grenoble Alpes (UGA); Centre National de la Recherche Scientifique (CNRS); Universite Savoie Mont Blanc; Autonomous University of Barcelona; Nicolaus Copernicus University; Nicolaus Copernicus University; Babes Bolyai University from Cluj; Babes Bolyai University from Cluj; Babes Bolyai University from Cluj; University of Wollongong; Institut Universitaire de France; Radboud University Nijmegen; University of Notre Dame; University of Zurich; CIRAD; INRAE; Institut Agro; Montpellier SupAgro; CIRAD; Institut de Recherche pour le Developpement (IRD); Universite de Montpellier; Universidad Nacional de San Antonio Abad del Cusco; Umea University; Helmholtz Association; Research Center Julich; Eberhard Karls University of Tubingen; University of British Columbia; Princeton University; Universite de Lorraine; AgroParisTech; INRAE; Nicolaus Copernicus University; Universidade Estadual do Norte Fluminense; National Forest Center - Slovakia; Stockholm University; Universidade Federal de Vicosa; Universidade Federal da Paraiba; Goethe University Frankfurt; University of California System; University of California Riverside; Norwegian University of Science &amp; Technology (NTNU); Universite de Picardie Jules Verne (UPJV); University of Molise; Helmholtz Association; Karlsruhe Institute of Technology; Swedish University of Agricultural Sciences; University of Copenhagen; Universitat Greifswald; University of Geneva; Aberystwyth University; Babes Bolyai University from Cluj; Queens University - Canada; Osaka Metropolitan University; Nature Research Center - Lithuania; National Research Institute for Biological Sciences; Consiglio Nazionale delle Ricerche (CNR); Istituto per la BioEconomia (IBE-CNR); University of Antwerp; KU Leuven; Russian Academy of Sciences; Saratov Scientific Center of the Russian Academy of Sciences; Severtsov Institute of Ecology &amp; Evolution; Royal Netherlands Academy of Arts &amp; Sciences; Netherlands Institute of Ecology (NIOO-KNAW); Wageningen University &amp; Research; Deakin University; Ghent University; Universidade de Aveiro; Consejo Superior de Investigaciones Cientificas (CSIC); CSIC - Instituto Pirenaico de Ecologia (IPE); Consiglio Nazionale delle Ricerche (CNR); Istituto per i Sistemi Agricoli e Forestali del Mediterraneo (ISAFoM-CNR); University of Lausanne; Chinese Academy of Sciences; Institute of Mountain Hazards &amp; Environment, CAS; Northeast Normal University - China; Lehigh University; Princeton University; East China Normal University; University of Bayreuth; Northeast Normal University - China</t>
  </si>
  <si>
    <t>Lembrechts, JJ (corresponding author), Univ Antwerp, Res Grp PLECO Plants &amp; Ecosyst, Antwerp, Belgium.;Lenoir, J (corresponding author), Univ Picardie Jules Verne, UMR 7058 CNRS Ecol &amp; Dynam Syst Anthropises EDYSA, Amiens, France.</t>
  </si>
  <si>
    <t>jonas.lembrechts@uantwerpen.be; jonathan.lenoir@u-picardie.fr</t>
  </si>
  <si>
    <t>Saccone, Patrick/AHB-2366-2022; Prokushkin, Anatoly/U-1603-2017; Portillo-Estrada, Miguel/B-5423-2010; Di Musciano, Michele/HJY-2563-2023; Berauer, Bernd/AAH-9117-2021; Géron, Charly/AFR-7754-2022; roupsard, olivier/C-1219-2008; Kemppinen, J./AAD-8393-2020; Vandvik, Vigdis/C-1924-2008; Winkler, Manuela/K-5434-2012; Rossi, Graziano/P-3353-2015; Kopecký, Martin/A-1466-2009; Olesen, Jørgen/Y-2857-2019; Alonso, José/D-8169-2018; Convey, Peter/AAV-5728-2020; Jastrzębowski, Szymon/U-8138-2018; Hammerle, Albin/N-4345-2016; Carbognani, Michele/H-6644-2019; Pellissier, Loïc/AAG-1013-2020; Haase, Peter/A-5644-2011; Chown, Steven/ABD-7646-2021; Arriga, Nicola/AFV-4114-2022; crowther, thomas/B-4807-2012; Bjerke, Jarle/AFU-7502-2022; Frei, Esther/JKH-7073-2023; Stoll, Stefan/D-5278-2011; Zyrianov, Viacheslav/AAP-2023-2020; Bokhorst, Stef/D-1858-2009; Rubtsov, Alexey/AAD-7309-2019; Chojnicki, Bogdan/ABD-6978-2020; Jump, Alistair/B-5746-2012; Wilmking, Martin/AAV-9310-2020; Contador, Tamara/AAC-2161-2021; Candan, Onur/P-8690-2014; Govaert, Sanne/AAM-3741-2020; Merinero, Sonia/U-1509-2019; Eisenhauer, Nico/I-5932-2012; Myers-Smith, Isla/D-1529-2013; Juszczak, Radoslaw/AAH-9336-2019; Steinwandter, Michael/J-8881-2019; Rossi, Christian/GSE-2171-2022; Tagesson, Torbern/AGG-5627-2022; Muffler, Lena/HPC-5837-2023; Manco, Antonio/MBH-4863-2025; Ghosn, Dany/AAL-9131-2020; Alexander, Jake/P-2580-2014; Panov, Alexey/AAU-4751-2020; Nuñez, Martin/B-2735-2010; Zhang, Jian/JAN-8204-2023; Penczykowski, Rachel/AAH-4208-2019; Stanisci, Angela/F-4725-2012; Scholten, Thomas/E-4024-2012; Ziemblinska, Klaudia/LSL-7828-2024; Fanin, Nicolas/H-5501-2019; Speed, James/C-1099-2009; von Oppen, Jonathan/AAT-9946-2020; Robroek, Bjorn/P-7929-2016; Yu, Zicheng/D-4108-2012; Jonsdottir, Ingibjorg/L-8952-2015; Iwata, Hiroki/B-7679-2008; Turtureanu, Pavel/I-9971-2016; Dušek, Jiří/D-1672-2014; Xenakis, Georgios/HOC-7707-2023; van den Brink, Liesbeth/HLP-7678-2023; Gharun, Mana/AAM-6428-2021; Malis, Frantisek/AAD-5364-2019; Steinbauer, Klaus/L-1851-2019; Khuroo, Anzar/D-1216-2015; Ueyama, Masahito/O-1294-2018; Camargo, José/C-3137-2015; Cesarz, Simone/AAA-8702-2020; Lenoir, Jonathan/AAE-8441-2019; Peichl, Matthias/A-2087-2014; Smith, Stuart/AAP-7996-2021; Klinges, David/GWC-7196-2022; Medinets, Volodymyr/H-2685-2018; Sallo-Bravo, Jhonatan/HKM-5812-2023; Randall, Krystal/KHY-2384-2024; Di Cecco, Valter/AAF-9809-2019; Dias, Arildo/HNC-2074-2023; Kovács, Bence/AAF-9756-2019; Serra-Diaz, JM/F-7973-2011; Björk, Robert/I-9772-2019; Puscas, Mihai/C-4689-2012; Ursu, Tudor-Mihai/JFJ-2397-2023; Stemkovski, Michael/AAA-6872-2021; Eklundh, Lars/G-4253-2010; Guillemot, Joannès/O-8701-2016; Svoboda, Miroslav/E-6860-2010; Petit Bon, Matteo/ABH-2564-2020; Shekhar, Ankit/AAA-1266-2020; Fuentes, Eduardo/AEO-3472-2022; Fenu, Giuseppe/AAR-8439-2021; Verbeeck, Hans/A-2106-2009; Hrbacek, Filip/ABG-4319-2020; Dengler, Jürgen/B-6604-2008; Abedi, Mehdi/I-4855-2014; Gobin, Anne/A-4986-2009; Senior, Rebecca/AFO-0188-2022; sarneel, judith/G-5248-2010; le Maire, Guerric/AAU-9656-2021; Cutini, Maurizio/AAD-2693-2022; Exton, Dan/L-5695-2019; Opedal, Øystein/H-7137-2019; De Pablo, Miguel/J-6442-2014; Orsenigo, Simone/E-5961-2017; Wipf, Sonja/A-5075-2010; Haesen, Stef/HSF-3405-2023; Ogee, Jerome/C-7185-2013; Vangansbeke, Pieter/AAP-6762-2021; Klisz, Marcin/J-8468-2019; Luoto, Miska/E-6693-2014; Pärtel, Meelis/D-5493-2012; Hörtnagl, Lukas/P-6800-2017; Arzac, Alberto/F-1400-2016; Kreyling, Juergen/G-4697-2018; Backes, Amanda/AAU-4734-2020; Scheffers, Brett/L-2585-2014; Veenendaal, Elmar/B-4628-2009; Wild, Jan/G-2380-2010; Kelly, Julia/AAM-3254-2021; Canessa, Rafaella/AHD-3274-2022; Porro, Francesco/AAC-1064-2022; Goulding, Keith/B-2635-2012; Schmidt, Marius/I-8746-2012; six, johan/J-5228-2015; Wohlfahrt, Georg/D-2409-2009; PHARTYAL, SHYAM/H-4229-2019; Zhang, Zhaochen/AHA-3977-2022; Michaletz, Sean/AAO-8175-2021; Aalto, Juha/O-1472-2019; Homeier, Jürgen/G-1662-2011; Normand, Signe/A-1561-2012; Nardino, Marianna/B-9563-2015; Forte, T'ai G. W./ABC-4349-2021; Hamid, Maroof/AAA-6230-2022; Sewerniak, Piotr/M-3797-2017; Theurillat, Jean-Paul/ABV-4830-2022; Olejnik, Janusz/E-6083-2015; Altman, Jan/B-4305-2015; Nosetto, Marcelo/JSK-2886-2023; Way, Robert/B-1417-2013; Van Meerbeek, Koenraad/C-9007-2016; Dahlberg, Carl Johan/AAA-4465-2022; Campoe, Otávio/B-5102-2013; Bader, Maaike/M-7998-2013; Scharnweber, Tobias/AAV-2390-2020; Mackenzie Calderon, Roy/AAU-7621-2020; Muñoz-Rojas, Miriam/AAB-5578-2020; Boike, Julia/JZT-8129-2024; Milbau, Ann/AAF-3022-2020; Moiseev, Pavel/M-9132-2013; Barrio, Isabel/F-8566-2010; Hederová, Lucia/F-9273-2019; Lembrechts, Jonas/E-7651-2014; Scott, Tony/C-1291-2016; Robinson, Sharon/B-2683-2008; Laska, Kamil/L-7875-2013; Urban, Anastasiya/AAX-6507-2021; Maclean, Ilya/C-4014-2009; Niittynen, Pekka/AFJ-8164-2022; Feigenwinter, Iris/LUZ-1809-2024; CHOLER, Philippe/A-7270-2008; Larson, Keith/G-5585-2010; Veen, Ciska/A-2981-2012; Risch, Anita C./A-9836-2012; Lorite, Juan/F-4690-2011; Fazlioglu, Fatih/A-4824-2018; Poulenard, Jerome/HKF-3773-2023; Plichta, Roman/E-6935-2014; Hoffren, Raul/HKE-5669-2023; Tielborger, Katja/KWT-9215-2024; Pauchard, Anibal/B-5034-2008; Buchmann, Nina/E-6095-2011; Ujhazy, Karol/R-8588-2016; Pavelka, Marian/I-8754-2012; Stephan, Jorg/C-1618-2015; Bruna, Josef/A-6601-2010; Casanova-Katny, Angelica/M-3994-2014; Meysman, Filip/C-9585-2009; Lohila, Annalea/C-7307-2014; Smith, Stuart/H-6843-2018; Contador Mejias, Tamara/Q-1914-2018; SPASOJEVIC, MARKO/AAO-4307-2020; Belelli Marchesini, Luca/M-3554-2014; Macek, Martin/A-3371-2016; Manolaki, Paraskevi/K-2342-2016; Montagnani, Leonardo/F-1837-2016; Stiegler, Christian/GWC-5684-2022; Jimenez, Juan/B-9058-2013; Zhang, Jian/A-7878-2008; Kljun, Natascha/B-8467-2008; Buysse, Pauline/F-8273-2017; Malis, Frantisek/R-8687-2016; Wingate, Lisa/G-5575-2015; Boike, Julia/R-4766-2016; Della Chiesa, Stefano/ABG-6404-2021; Treier, Urs Albert/A-1913-2012; Garcia, Maria B/B-6630-2015; Ciliak, Marek/CAF-0983-2022; Sitkova, Zuzana/ABB-5543-2020; Alatalo, Juha/C-1269-2018; Verheijen, Frank/F-5381-2011; Svatek, Martin/C-1890-2014; Varlagin, Andrej/A-6568-2012; Penuelas, Josep/D-9704-2011; Matula, Radim/HRB-4806-2023; Urban, Josef/A-8754-2013; Meusburger, Katrin/AHA-6763-2022; Ujhazyova, Mariana/V-4873-2017; Puchalka, Radoslaw/G-6188-2014; Malfasi, Francesco/JTS-5575-2023; Siqueira, David/K-5531-2018; Goeckede, Mathias/C-1027-2017; Pitacco, Andrea/K-9152-2013; Kotowska, Martyna/I-8152-2019; Bazzichetto, Manuele/K-5616-2019; Knohl, Alexander/F-9453-2014; Fernandez Pascual, Eduardo/AAQ-6315-2020; Hoye, Toke T./A-7701-2008; le Maire, Guerric/P-6378-2014; Nouvellon, Yann/C-9295-2016; Medinets, Sergiy/J-8770-2016; De Frenne, Pieter/N-4969-2014; Jucker, Tommaso/S-4724-2017; Andrews, Christopher/I-9297-2012; Weigel, Robert/U-1954-2019; Urbaniak, Marek/E-8764-2012; Ursu, Tudor-Mihai/C-5475-2016; Wilmking, Martin/LFS-5364-2024; souza, jose joao/G-5960-2018; Haider, Sylvia/M-2990-2014; Poyatos, Rafael/F-8305-2010; Seeber, Julia/R-3422-2017; Hik, David/B-3462-2009; Helfter, Carole/A-1835-2010</t>
  </si>
  <si>
    <t>Feigenwinter, Iris/0000-0001-7493-6790; Erickson, Todd/0000-0003-4537-0251; Moriana Armendariz, Mikel/0000-0001-8251-1338; CHOLER, Philippe/0000-0002-9062-2721; Forte, T'ai Gladys Whittingham/0000-0002-8685-5872; Somers, Ben/0000-0002-7875-107X; Kopecky, Martin/0000-0002-1018-9316; Morra di Cella, Umberto/0000-0003-4250-9705; Schwartz, Naomi/0000-0002-3439-2888; Larson, Keith/0000-0001-7089-524X; Veen, Ciska/0000-0001-7736-9998; Manco, Antonio/0000-0002-3677-4134; Jonsdottir, Ingibjorg Svala/0000-0003-3804-7077; Scott, Tony/0000-0002-6631-0672; six, johan/0000-0001-9336-4185; Risch, Anita C./0000-0003-0531-8336; Di Musciano, Michele/0000-0002-3130-7270; Campoe, Otavio C./0000-0001-9810-8834; Lorite, Juan/0000-0003-4617-8069; Fazlioglu, Fatih/0000-0002-4723-3640; Poulenard, Jerome/0000-0003-0810-0308; Plichta, Roman/0000-0003-2442-8522; Hoffren, Raul/0000-0002-9123-304X; Tielborger, Katja/0009-0003-7767-1734; Pauchard, Anibal/0000-0003-1284-3163; Kelly, Julia/0000-0002-7370-1401; Buchmann, Nina/0000-0003-0826-2980; Ujhazy, Karol/0000-0002-0228-1737; Pavelka, Marian/0000-0002-7339-3410; Stephan, Jorg/0000-0001-6195-7867; Dimarco, Romina D./0000-0002-1751-0643; Bruna, Josef/0000-0002-4839-4593; Pastor, Ada/0000-0002-7114-770X; Curasi, Salvatore/0000-0002-4534-3344; Nosetto, Marcelo/0000-0002-9428-490X; Niittynen, Pekka/0000-0002-7290-029X; Casanova-Katny, Angelica/0000-0003-3860-1445; Meysman, Filip/0000-0001-5334-7655; Lohila, Annalea/0000-0003-3541-672X; Dahlberg, Carl Johan/0000-0003-0271-3306; Radujkovic, Dajana/0000-0003-4981-5879; Bjork, Robert/0000-0001-7346-666X; Smith, Stuart/0000-0001-9396-6610; Kemppinen, Julia/0000-0001-7521-7229; Lembrechts, Jonas/0000-0002-1933-0750; Contador Mejias, Tamara/0000-0002-0250-9877; Zhao, Peng/0000-0003-3289-5067; SPASOJEVIC, MARKO/0000-0003-1808-0048; Belelli Marchesini, Luca/0000-0001-8408-4675; Macek, Martin/0000-0002-5609-5921; Van de Vondel, Stijn/0000-0002-0223-7330; Manolaki, Paraskevi/0000-0003-3958-0199; Abedi, Mehdi/0000-0002-1499-0119; Montagnani, Leonardo/0000-0003-2957-9071; Muffler, Lena/0000-0001-8227-7297; Carbognani, Michele/0000-0001-7701-9859; Stiegler, Christian/0000-0002-0130-2401; Jimenez, Juan/0000-0003-2398-0796; Nardino, Marianna/0000-0001-9466-8340; , Wolfram Remmers/0009-0000-3613-3348; Zhang, Jian/0000-0003-0589-6267; Kljun, Natascha/0000-0001-9650-2184; Buysse, Pauline/0000-0002-7664-7797; Shekhar, Ankit/0000-0003-0802-2821; Souza, Bartolomeu/0000-0003-2173-8314; Malis, Frantisek/0000-0003-2760-6988; Ghosn, Dany/0000-0003-1898-9681; Wingate, Lisa/0000-0003-1921-1556; von Oppen, Jonathan/0000-0001-6346-2964; Yu, Zicheng/0000-0003-2358-2712; Sallo-Bravo, Jhonatan/0000-0001-9007-4959; Boike, Julia/0000-0002-5875-2112; Della Chiesa, Stefano/0000-0002-6693-2199; Treier, Urs Albert/0000-0003-4027-739X; Barrio, Isabel C/0000-0002-8120-5248; Petit Bon, Matteo/0000-0001-9829-8324; Garcia, Maria B/0000-0003-4231-6006; Campana Camargo, Jose Luis/0000-0003-0370-9878; Eisenhauer, Nico/0000-0002-0371-6720; Munoz-Rojas, Miriam/0000-0002-9746-5191; Ciliak, Marek/0000-0002-6720-9365; Niedrist, Georg/0000-0002-7511-6273; Ammann, Christof/0000-0002-0783-5444; Frei, Esther R./0000-0003-1910-7900; Fenu, Giuseppe/0000-0003-4762-5043; Bokhorst, Stef/0000-0003-0184-1162; Sitkova, Zuzana/0000-0001-6354-6105; Wipf, Sonja/0000-0002-3492-1399; Urban, Anastasiya/0000-0003-0451-8125; Freeman, Erika/0000-0001-7161-6038; Alatalo, Juha/0000-0001-5084-850X; Leihy, Rachel/0000-0001-9672-625X; Crowther, Thomas/0000-0001-5674-8913; Verheijen, Frank/0000-0001-6741-4249; Svatek, Martin/0000-0003-2328-4627; Govaert, Sanne/0000-0002-8939-1305; Varlagin, Andrej/0000-0002-2549-5236; Basham, Edmund/0000-0002-0167-7908; Penuelas, Josep/0000-0002-7215-0150; Matula, Radim/0000-0002-7460-0100; Klisz, Marcin/0000-0001-9486-6988; Gobin, Anne/0000-0002-3742-7062; Urban, Josef/0000-0003-1730-947X; Bell, Michael/0000-0002-3401-7746; Kovacs, Bence/0000-0002-8045-8489; Aalto, Juha/0000-0001-6819-4911; Zyryanov, Viacheslav/0000-0002-1748-4801; Meusburger, Katrin/0000-0003-4623-6249; Ujhazyova, Mariana/0000-0002-5546-1547; Aerts, Rien/0000-0001-6694-0669; Puchalka, Radoslaw/0000-0002-4764-0705; Malfasi, Francesco/0000-0002-2660-8327; Tyystjarvi, Vilna/0000-0002-1175-5463; Siqueira, David/0000-0002-0756-0153; Goeckede, Mathias/0000-0003-2833-8401; Pitacco, Andrea/0000-0002-7260-6242; Kotowska, Martyna/0000-0002-2283-5979; Bazzichetto, Manuele/0000-0002-9874-5064; Knohl, Alexander/0000-0002-7615-8870; Fernandez Pascual, Eduardo/0000-0002-4743-9577; Altman, Jan/0000-0003-4879-5773; Hoye, Toke T./0000-0001-5387-3284; le Maire, Guerric/0000-0002-5227-958X; Maclean, Ilya/0000-0001-8030-9136; Nouvellon, Yann/0000-0003-1920-3847; MONDONI, ANDREA/0000-0002-4605-6304; Medinets, Sergiy/0000-0001-5980-1054; Okello, Joseph/0000-0003-4462-3923; van den Hoogen, Johan/0000-0001-6624-8461; Arzac, Alberto/0000-0002-3361-5349; Olejnik, Janusz/0000-0001-5305-1045; Rossi, Christian/0000-0001-9983-8898; De Souza Dias, Arildo/0000-0002-5495-3435; Luoto, Miska/0000-0001-6203-5143; PHARTYAL, Shyam/0000-0003-3266-6619; Berauer, Bernd Josef/0000-0002-9472-1532; De Frenne, Pieter/0000-0002-8613-0943; Mackenzie-Calderon, Roy/0000-0001-6620-1532; Jucker, Tommaso/0000-0002-0751-6312; Andrews, Christopher/0000-0003-2428-272X; Ardo, Jonas/0000-0002-9318-0973; Weigel, Robert/0000-0001-9685-6783; Ogee, Jerome/0000-0002-3365-8584; Urbaniak, Marek/0000-0002-1225-9170; Fuentes-Lillo, Eduardo/0000-0001-5657-954X; Lynn, Joshua/0000-0002-7190-7991; Xenakis, Georgios/0000-0002-2950-4101; Bjornsdottir, Katrin/0000-0001-7421-9441; Merinero, Sonia/0000-0002-1405-6254; Ursu, Tudor-Mihai/0000-0002-4898-6345; Wilmking, Martin/0000-0003-4964-2402; souza, jose joao/0000-0003-4670-6626; Haider, Sylvia/0000-0002-2966-0534; candan, onur/0000-0002-9254-4122; Juszczak, Radoslaw/0000-0002-5212-7383; Verbeeck, Hans/0000-0003-1490-0168; van den Brink, Liesbeth/0000-0003-0313-8147; Sewerniak, Piotr/0000-0002-3071-3963; Poyatos, Rafael/0000-0003-0521-2523; Seeber, Julia/0000-0003-0189-7377; Thomas, Andrew/0000-0002-1360-1687; Kreyling, Juergen/0000-0001-8489-7289; Hik, David/0000-0002-8994-9305; Olesen, Jorgen E./0000-0002-6639-1273; Helfter, Carole/0000-0001-5773-4652; Nunez, Martin/0000-0003-0324-5479; Randall, Krystal/0000-0003-2507-1000; Man, Matej/0000-0002-4557-8768</t>
  </si>
  <si>
    <t>Research Foundation Flanders [G018919N, W001919N, 12P1819N]; DOB Ecology; University of Helsinki, Faculty of Science (MICROCLIM) [7510145]; European Research Council (ERC) under the European Union [FORMICA 757833]; Arctic Interactions at the University of Oulu; Academy of Finland [318930, 337552]; Maaja vesitekniikan tuki ry.; Tiina and Antti Herlin Foundation; Nordenskiold Samfundet; Societas pro Fauna et Flora Fennica; Czech Science Foundation [20-28119S, 20-05840Y, GA17-19376S, 21-11487S]; Czech Academy of Sciences [RVO 67985939]; National Geographic Society [9480-14, WW-240R-17]; CISSC (program ICRP) [2397]; INSF [96005914]; Scottish Government's Rural and Environment Science and Analytical Services Division; Qatar Petroleum [QUEX-CAS-QP-RD-18/19]; European Union's Horizon 2020 research and innovation program [678841]; Swiss National Science Foundation [172198, 193645, 31003A_176044]; Czech Ministry of Education, Youth and Sports [LTAUSA19137]; Ministry of Science and Higher Education of the Russian Federation [FSRZ-2020-0014]; Independent Research Fund Denmark [8021-00423B, 7027-00133B]; German Research Foundation [DFG- FZT 118, 202548816, TI 338/14-1, TI 338/14-2, BA 3843/6-1]; grant project VEGA of the Ministry of Education of the Slovak Republic; Slovak Academy of Sciences [2/0132/18]; Forestry Commission; Universidad Javeriana; Direccion General de Cambio Climatico del Gobierno de Aragon; European Union's Horizon 2020 research and innovation program under the Marie Skodowska-Curie Grant [657627]; SNF [407340_172433, 40FA40_154245, 20FI21_148992, 20FI20_173691]; EU [17841, 774124]; MCTI/CNPq/FNDCT [68/2013]; Project 'Como as florestas da Amazonia Central respondem as variacoes climaticas? Efeitos sobre dinamica florestal e sinergia com a fragmentacAo florestal'; Spanish government [CGL2016-78093-R]; ANID-FONDECYT [1181745]; National Science Foundation, Poland [UMO-2017/27/B/ST10/02228]; South African National Research Foundation; Australian Research Council; Slovak Research and Development Agency [APVV-19-0319]; Instituto Antartico Chileno [INACH_RT-48_16, INACH FR-0418]; CONICYT [PIA APOYO CCTE AFB170008, PIA AFB170008]; NERC; Norwegian Research Council [230970]; NERC E3 doctoral training partnership grant at the University of Edinburgh [NE/L002558/1]; Carnegie Trust for the Universities of Scotland; Gobern of Spain [PERMAPLANET CTM2009-10165-E, ANTARPERMA CTM2011-15565-E, PERMASNOW CTM2014-52021-R]; University of Alcala; Spanish Polar Committee; Autonomous Province of Bolzano (ITA); ScotNature; NERC National Capability LTS-S: UK-SCAPE [NE/R016429/1]; MSMT [LTAUSA18007]; Kempe Foundation [JCK-1112, JCK-1822]; Ministry of Education, Youth and Sports of the Czech Republic within the National Sustainability Programme I (NPU I) [LO1415]; project for national infrastructure support CzeCOS/ICOS [LM2015061]; GLORIA-EU [EVK2-CT2000-00056]; Tiroler Wissenschaftsfonds; University of Innsbruck; Sime Darby Foundation; Jardin Botanico Atlantico [SV-20-GIJON-JBA]; German Federal Ministry of Education and Research (BMBF) [01LL0912, 01LG1201M, 01LG1201N]; Fondecyt [11170516, 1180205]; ANID [PIA / BASAL FB210006]; National Parks (DYNBIO) [1656/2015]; Spanish Research Agency (VULBIMON) [CGL2017-90040-R]; Swiss National Science Foundation (ICOS-CH Phase 2) [20FI20_173691]; UK Biotechnology and Biological Research Council [206/D16053]; Research Foundation Flanders (FWO) [G0H1517N]; EU Horizon2020 INFRAIA project eLTER-PLUS [871128]; project LTER-CWN (FFG, FAMP;E Infrastrukturforderung) [858024]; Austrian Climate Research Program [ACRP7 - CentForCSink - KR14AC7K11960]; iDiv by the German Research Foundation [DFG- FZT 118, 202548816]; Baden-Wurttemberg Ministry of Science, Research and Arts; Weston Foundation; ArcticNet; Natural Sciences and Engineering Council (Canada) [RGPIN-06691]; Villum Foundation [17523]; Ministry of Education, Youth and Sports of the Czech Republic [LM2015078, VAN2020/01, CZ.02.1.01/0.0/0.0/16_013/0001708, LTT17033, LTT20017, INTER-TRANSFER LTT19018]; Bolin Centre for Climate Research, Stockholm University; Swedish Research Council FORMAS [2014-00530, 2018-00792, 2016-01187]; Swedish Forest Society Foundation [2018-485-Steg 2 2017]; German Federal Ministry of Education and Research BMBF [FKZ 031B0516C SUSALPS]; Oberfrankenstiftung [OFS FP00237]; Energy Research Fund [NYR-11 - 2019, NYR-18 - 2020]; UK NERC Independent Research Fellowship [NE/S01537X/1]; National Science Centre of Poland [2016/21/B/ST10/02271]; Polish National Centre for Research and Development [Pol-Nor/203258/31/2013]; MoEFCC, Govt of India (AICOPTAX project) [22018/12/2015/RE/Tax]; FORMAS [2018-01781, 2018-02700, 2019-00836]; research infrastructure ICOS-SE; National Research, Development and Innovation Fund of Hungary [K128441]; Programa Operativo FEDER 2018 [B1-RNM-163-UGR-18]; Norwegian Research Council (NORKLIMA grants) [184912, 244525]; CONICYT-PAI [79170119]; ANID-MPG [190029]; project MIUR PON Cluster OT4CLIMA; Stelvio National Park; AIAS-COFUND fellowship programme - Marie Skodowska- Curie actions under the European Union's Seventh Framework Pro-gramme for Research, Technological development and Demonstration [609033]; Aarhus University Research Foundation, Denmark; EU FP6 NitroEurope [17841]; EU FP7 ECLAIRE [282910]; Ministry of Education and Science of Ukraine [505, 550, 574, 602]; GEF-UNEP [NEC05348]; ENI CBC BSB PONTOS [BSB 889]; Netherlands Organization for Scientific Research [016.VICI.170.072]; New Frontiers in Research Fund-Exploration [NFRF-2018-02043]; NSERC; Australian Research Council Discovery Early Career Research Award [DE180100570]; National Science Foundation [DEB 1557094]; International Center for Advanced Renewable Energy and Sustainability (I-CARES) at Washington University in St. Louis; ForestGEO; Tyson Research Center; UK Natural Environment Research Council through the ShrubTundra Project [NE/M016323/1]; FORMAS; VR; Kempe Foundations - research infrastructure ICOS; Kempe Foundations - research infrastructure SITES; CONICET [PIP 112-201501-00609]; Spanish Ministry of Science [PID2019-110521GB-I00]; Catalan government [2017-1005]; French National Research Agency (ANR) [ANR-10-LABX-45]; General Directorate of State Forests, Warsaw, Poland; Max Planck Society (Germany); RFBR; Krasnoyarsk Territory; Krasnoyarsk Regional Fund of Science [20-45-242908]; Estonian Research Council [PRG609]; Knut and Alice Wallenberg Foundation [2015.0047]; Swedish Research Council (VR); fundacion Ramon Areces grant ELEMENTAL-CLIMATE; Svalbard Environmental Protection Fund [15/128]; Research Council of Norway [269957]; Humboldt Fellowship for Experienced Researchers; RFBR [18-05-60203-Arktika]; Polish National Science Centre [2017/27/B/NZ8/00316]; ODYSSEE project (PN-II-ID-JRP-RO-FR-2012) [ANR-13-ISV7-0004]; Australian Government Research Training Program Scholarship; Global Challenges program at the University of Wollongong; ARC the Australian Antarctic Division; INACH; project SUBANTECO IPEV 136 (French Polar Institute Paul-Emile Victor); Zone Atelier CNRS Antarctique et Terres Australes; SAD Region Bretagne (Project INFLICT); BiodivERsa 2019-2020 BioDivClim call 'ASICS' [ANR-20-EBI5-0004]; NSF [1556772]; EU-LEAP-Agri (RAMSES II); EU-DESIRA (CASSECS); EU-H2020 (SustainSahel); AGROPOLIS; TOTAL Foundations (DSCATT); CGIAR (GLDC); Russian Science Foundation [18-74-10048]; Vetenskapsradet [2014-04270]; ALTER-net multi-site grant, River LIFE project [LIFE08 NAT/S/000266]; Flexpeil; Polish Ministry of Science and Higher Education [N N305 304840]; ETH Zurich [FEVER ETH-27 19-1]; NSERC Canada Graduate Scholarship (Doctoral) Program; ArcticNet-NCE; Conselho Nacional de Desenvolvimento Cientifico e Tecnologico [141513/2017-9]; FundacAo Carlos Chagas Filho de Amparo a Pesquisa do Estado do Rio de Janeiro [E26/200.84/2019]; SRDA [APVV-16-0325, APVV-20-0365]; ERDF (CE LignoSilva) [ITMS 313011S735]; ETH Zurich; EU Horizon 2020 [641918]; German Terrestrial Environmental Observatories (TERENO) research program of the Helmholtz Association; Bavarian Ministry of the Environment and Public Health [UGV06080204000]; Deutsche Forschungsgemeinschaft (DFG, German Research Foundation) [192626868]; Swedish National Space Board (SNSB) [95/16]; CASSECS project by the European Union; UK Natural Environment Research Council (NERC) [NE/L002558/1]; MEMOIRE project [PN-III-P1-1.1-PD2016-0925]; Arctic Challenge for Sustainability II (ArCS II) [JPMXD1420318865]; Romanian Ministry of Education and Research (CCCDI - UEFISCDI) [PN-III-P2-2.1-PED-2019-4924, PN2019-2022/19270201, 25N BIODIVERS 3-BIOSERV]; RSF [21-14-00209.]; Dutch Research Council NWO [863.14.013]; Australian Research Council [DE140101611]; Portuguese Science Foundation (FCT) [CEECIND/02509/2018]; CESAM [UIDP/50017/2020+UIDB/50017/2020]; FCT/MCTES; FEDER, within the PT2020 Partnership Agreement; Compete 2020; Spanish Ministry of Science and Innovation [FPU17/05869]; Swiss Federal Office for the Environment (FOEN); Giacomi foundation; National Natural Science Foundation of China [41861134039, 41941015, 41877458]; Agence Nationale de la Recherche (ANR) [ANR-19-CE32-0005-01]; Centre National de la Recherche Scientifique (CNRS); Structure Federative de Recherche (SFR) Condorcet (FR CNRS 3417: CREUSE); EU INTERACT program; Inuit of Nunatsiavut; Co-management Board of Torngat Mountains National Park; Saxon Switzerland National Park Administration; Bavarian Forest National Park administration; BECC - Biodiversity and Ecosystem services in a Changing Climate; Research Foundation Flanders (FWO-SBO) [S000619N]; Vinnova [2016-01187, 2018-00792, 2014-04270] Funding Source: Vinnova; NERC [NE/M016323/1, NE/S01537X/1, NE/R016429/1, bas0100036] Funding Source: UKRI; Swiss National Science Foundation (SNF) [31003A_176044] Funding Source: Swiss National Science Foundation (SNF); Swedish Research Council [2014-04270] Funding Source: Swedish Research Council; Swedish National Space Agency (SNSA) [95/16, 95/16] Funding Source: Swedish National Space Agency (SNSA); Marie Curie Actions (MSCA) [657627] Funding Source: Marie Curie Actions (MSCA); Formas [2018-00792, 2016-01187, 2014-00530] Funding Source: Formas; Australian Research Council [DE140101611] Funding Source: Australian Research Council; Agence Nationale de la Recherche (ANR) [ANR-13-ISV7-0004] Funding Source: Agence Nationale de la Recherche (ANR)</t>
  </si>
  <si>
    <t>Research Foundation Flanders(FWO); DOB Ecology; University of Helsinki, Faculty of Science (MICROCLIM); European Research Council (ERC) under the European Union(European Research Council (ERC)); Arctic Interactions at the University of Oulu; Academy of Finland(Research Council of Finland); Maaja vesitekniikan tuki ry.; Tiina and Antti Herlin Foundation; Nordenskiold Samfundet; Societas pro Fauna et Flora Fennica; Czech Science Foundation(Grant Agency of the Czech Republic); Czech Academy of Sciences(Czech Academy of Sciences); National Geographic Society(National Geographic Society); CISSC (program ICRP); INSF(Iran National Science Foundation (INSF)); Scottish Government's Rural and Environment Science and Analytical Services Division; Qatar Petroleum(Qatar National Research Fund (QNRF)); European Union's Horizon 2020 research and innovation program(Horizon 2020); Swiss National Science Foundation(Swiss National Science Foundation (SNSF)); Czech Ministry of Education, Youth and Sports(Ministry of Education, Youth &amp; Sports - Czech Republic); Ministry of Science and Higher Education of the Russian Federation; Independent Research Fund Denmark(Det Frie Forskningsrad (DFF)); German Research Foundation(German Research Foundation (DFG)); grant project VEGA of the Ministry of Education of the Slovak Republic; Slovak Academy of Sciences(Slovak Academy of Sciences); Forestry Commission; Universidad Javeriana; Direccion General de Cambio Climatico del Gobierno de Aragon; European Union's Horizon 2020 research and innovation program under the Marie Skodowska-Curie Grant; SNF; EU(European Union (EU)); MCTI/CNPq/FNDCT; Project 'Como as florestas da Amazonia Central respondem as variacoes climaticas? Efeitos sobre dinamica florestal e sinergia com a fragmentacAo florestal'; Spanish government(Spanish Government); ANID-FONDECYT; National Science Foundation, Poland; South African National Research Foundation(National Research Foundation - South Africa); Australian Research Council(Australian Research Council); Slovak Research and Development Agency(Slovak Research and Development Agency); Instituto Antartico Chileno; CONICYT(Comision Nacional de Investigacion Cientifica y Tecnologica (CONICYT)); NERC(UK Research &amp; Innovation (UKRI)Natural Environment Research Council (NERC)); Norwegian Research Council(Research Council of Norway); NERC E3 doctoral training partnership grant at the University of Edinburgh; Carnegie Trust for the Universities of Scotland; Gobern of Spain; University of Alcala; Spanish Polar Committee; Autonomous Province of Bolzano (ITA); ScotNature; NERC National Capability LTS-S: UK-SCAPE; MSMT(Ministry of Education, Youth &amp; Sports - Czech Republic); Kempe Foundation; Ministry of Education, Youth and Sports of the Czech Republic within the National Sustainability Programme I (NPU I); project for national infrastructure support CzeCOS/ICOS; GLORIA-EU; Tiroler Wissenschaftsfonds; University of Innsbruck; Sime Darby Foundation; Jardin Botanico Atlantico; German Federal Ministry of Education and Research (BMBF)(Federal Ministry of Education &amp; Research (BMBF)); Fondecyt(Comision Nacional de Investigacion Cientifica y Tecnologica (CONICYT)CONICYT FONDECYT); ANID; National Parks (DYNBIO); Spanish Research Agency (VULBIMON); Swiss National Science Foundation (ICOS-CH Phase 2)(Swiss National Science Foundation (SNSF)); UK Biotechnology and Biological Research Council(UK Research &amp; Innovation (UKRI)Biotechnology and Biological Sciences Research Council (BBSRC)); Research Foundation Flanders (FWO)(FWO); EU Horizon2020 INFRAIA project eLTER-PLUS; project LTER-CWN (FFG, FAMP;E Infrastrukturforderung); Austrian Climate Research Program; iDiv by the German Research Foundation; Baden-Wurttemberg Ministry of Science, Research and Arts; Weston Foundation; ArcticNet; Natural Sciences and Engineering Council (Canada)(Natural Sciences and Engineering Research Council of Canada (NSERC)); Villum Foundation(Villum Fonden); Ministry of Education, Youth and Sports of the Czech Republic(Ministry of Education, Youth &amp; Sports - Czech Republic); Bolin Centre for Climate Research, Stockholm University; Swedish Research Council FORMAS(Swedish Research Council Formas); Swedish Forest Society Foundation; German Federal Ministry of Education and Research BMBF(Federal Ministry of Education &amp; Research (BMBF)); Oberfrankenstiftung; Energy Research Fund; UK NERC Independent Research Fellowship(UK Research &amp; Innovation (UKRI)Natural Environment Research Council (NERC)); National Science Centre of Poland(National Science Centre, Poland); Polish National Centre for Research and Development; MoEFCC, Govt of India (AICOPTAX project); FORMAS(Swedish Research Council Formas); research infrastructure ICOS-SE; National Research, Development and Innovation Fund of Hungary; Programa Operativo FEDER 2018; Norwegian Research Council (NORKLIMA grants); CONICYT-PAI; ANID-MPG; project MIUR PON Cluster OT4CLIMA; Stelvio National Park; AIAS-COFUND fellowship programme - Marie Skodowska- Curie actions under the European Union's Seventh Framework Pro-gramme for Research, Technological development and Demonstration(European Union (EU)); Aarhus University Research Foundation, Denmark; EU FP6 NitroEurope(European Union (EU)); EU FP7 ECLAIRE(European Union (EU)Marie Curie Actions); Ministry of Education and Science of Ukraine; GEF-UNEP; ENI CBC BSB PONTOS; Netherlands Organization for Scientific Research(Netherlands Organization for Scientific Research (NWO)); New Frontiers in Research Fund-Exploration; NSERC(Natural Sciences and Engineering Research Council of Canada (NSERC)); Australian Research Council Discovery Early Career Research Award(Australian Research Council); National Science Foundation(National Science Foundation (NSF)); International Center for Advanced Renewable Energy and Sustainability (I-CARES) at Washington University in St. Louis; ForestGEO(Smithsonian InstitutionSmithsonian Tropical Research Institute); Tyson Research Center; UK Natural Environment Research Council through the ShrubTundra Project; FORMAS(Swedish Research Council Formas); VR(Swedish Research Council); Kempe Foundations - research infrastructure ICOS; Kempe Foundations - research infrastructure SITES; CONICET(Consejo Nacional de Investigaciones Cientificas y Tecnicas (CONICET)); Spanish Ministry of Science(Ministry of Science and Innovation, Spain (MICINN)Spanish Government); Catalan government; French National Research Agency (ANR)(Agence Nationale de la Recherche (ANR)Norwegian Agency for Development Cooperation - NORAD); General Directorate of State Forests, Warsaw, Poland; Max Planck Society (Germany)(Max Planck Society); RFBR(Russian Foundation for Basic Research (RFBR)); Krasnoyarsk Territory; Krasnoyarsk Regional Fund of Science; Estonian Research Council(Estonian Research Council); Knut and Alice Wallenberg Foundation(Knut &amp; Alice Wallenberg Foundation); Swedish Research Council (VR)(Swedish Research Council); fundacion Ramon Areces grant ELEMENTAL-CLIMATE; Svalbard Environmental Protection Fund; Research Council of Norway(Research Council of Norway); Humboldt Fellowship for Experienced Researchers; RFBR(Russian Foundation for Basic Research (RFBR)); Polish National Science Centre; ODYSSEE project (PN-II-ID-JRP-RO-FR-2012); Australian Government Research Training Program Scholarship(Australian GovernmentDepartment of Industry, Innovation and Science); Global Challenges program at the University of Wollongong; ARC the Australian Antarctic Division; INACH; project SUBANTECO IPEV 136 (French Polar Institute Paul-Emile Victor); Zone Atelier CNRS Antarctique et Terres Australes; SAD Region Bretagne (Project INFLICT); BiodivERsa 2019-2020 BioDivClim call 'ASICS'; NSF(National Science Foundation (NSF)); EU-LEAP-Agri (RAMSES II); EU-DESIRA (CASSECS); EU-H2020 (SustainSahel); AGROPOLIS; TOTAL Foundations (DSCATT)(Total SA); CGIAR (GLDC)(CGIAR); Russian Science Foundation(Russian Science Foundation (RSF)); Vetenskapsradet(Swedish Research Council); ALTER-net multi-site grant, River LIFE project; Flexpeil; Polish Ministry of Science and Higher Education(Ministry of Science and Higher Education, Poland); ETH Zurich(ETH Zurich); NSERC Canada Graduate Scholarship (Doctoral) Program(Natural Sciences and Engineering Research Council of Canada (NSERC)); ArcticNet-NCE; Conselho Nacional de Desenvolvimento Cientifico e Tecnologico(Conselho Nacional de Desenvolvimento Cientifico e Tecnologico (CNPQ)); FundacAo Carlos Chagas Filho de Amparo a Pesquisa do Estado do Rio de Janeiro(Fundacao Carlos Chagas Filho de Amparo a Pesquisa do Estado do Rio De Janeiro (FAPERJ)); SRDA; ERDF (CE LignoSilva)(European Union (EU)Marie Curie Actions); ETH Zurich(ETH Zurich); EU Horizon 2020(Horizon 2020); German Terrestrial Environmental Observatories (TERENO) research program of the Helmholtz Association; Bavarian Ministry of the Environment and Public Health; Deutsche Forschungsgemeinschaft (DFG, German Research Foundation)(German Research Foundation (DFG)); Swedish National Space Board (SNSB)(Swedish National Space Agency (SNSA)); CASSECS project by the European Union; UK Natural Environment Research Council (NERC)(UK Research &amp; Innovation (UKRI)Natural Environment Research Council (NERC)); MEMOIRE project; Arctic Challenge for Sustainability II (ArCS II); Romanian Ministry of Education and Research (CCCDI - UEFISCDI)(Consiliul National al Cercetarii Stiintifice (CNCS)Unitatea Executiva pentru Finantarea Invatamantului Superior, a Cercetarii, Dezvoltarii si Inovarii (UEFISCDI)); RSF(Russian Science Foundation (RSF)); Dutch Research Council NWO(Netherlands Organization for Scientific Research (NWO)); Australian Research Council(Australian Research Council); Portuguese Science Foundation (FCT)(Fundacao para a Ciencia e a Tecnologia (FCT)); CESAM; FCT/MCTES(Fundacao para a Ciencia e a Tecnologia (FCT)); FEDER, within the PT2020 Partnership Agreement(Marie Curie Actions); Compete 2020; Spanish Ministry of Science and Innovation(Ministry of Science and Innovation, Spain (MICINN)Spanish Government); Swiss Federal Office for the Environment (FOEN); Giacomi foundation(ACEV Foundation); National Natural Science Foundation of China(National Natural Science Foundation of China (NSFC)); Agence Nationale de la Recherche (ANR)(Agence Nationale de la Recherche (ANR)); Centre National de la Recherche Scientifique (CNRS)(Centre National de la Recherche Scientifique (CNRS)); Structure Federative de Recherche (SFR) Condorcet (FR CNRS 3417: CREUSE); EU INTERACT program; Inuit of Nunatsiavut; Co-management Board of Torngat Mountains National Park; Saxon Switzerland National Park Administration; Bavarian Forest National Park administration; BECC - Biodiversity and Ecosystem services in a Changing Climate; Research Foundation Flanders (FWO-SBO); Vinnova(Vinnova); NERC(UK Research &amp; Innovation (UKRI)Natural Environment Research Council (NERC)); Swiss National Science Foundation (SNF)(Swiss National Science Foundation (SNSF)); Swedish Research Council(Swedish Research Council); Swedish National Space Agency (SNSA)(Swedish National Space Agency (SNSA)); Marie Curie Actions (MSCA)(Marie Curie Actions); Formas(Swedish Research Council Formas); Australian Research Council(Australian Research Council); Agence Nationale de la Recherche (ANR)(Agence Nationale de la Recherche (ANR))</t>
  </si>
  <si>
    <t>JJL received funding from the Research Foundation Flanders (grant nr. 12P1819N). The project received funding from the Research Foundation Flanders (grants nrs, G018919N, W001919N). JVDH and TWC received funding from DOB Ecology. JA received funding from the University of Helsinki, Faculty of Science (MICROCLIM, grant nr. 7510145) and Academy of Finland Flagship (grant no. 337552). PDF, CM and PV received funding from the European Research Council (ERC) under the European Union's Horizon 2020 research and innovation programme (ERC Starting Grant FORMICA 757833). JK received funding from the Arctic Interactions at the University of Oulu and Academy of Finland (318930, Profi 4), Maaja vesitekniikan tuki ry., Tiina and Antti Herlin Foundation, Nordenskiold Samfundet and Societas pro Fauna et Flora Fennica. MK received funding from the Czech Science Foundation (grant nr. 20-28119S) and the Czech Academy of Sciences (grant nr. RVO 67985939). TWC received funding from National Geographic Society grant no. 9480-14 and WW-240R-17. MA received funding from CISSC (program ICRP (grant nr:2397) and INSF (grant nr: 96005914). The Royal Botanic Garden Edinburgh is supported by the Scottish Government's Rural and Environment Science and Analytical Services Division. JMA received funding from the Funding Org. Qatar Petroleum (grant nr. QUEX-CAS-QP-RD-18/19). JMA received funding from the European Union's Horizon 2020 research and innovation program (grant no. 678841) and from the Swiss National Science Foundation (grant no. 31003A_176044). JA was supported by research grants LTAUSA19137 (program INTER-EXCELLENCE, subprogram INTER-ACTION) provided by Czech Ministry of Education, Youth and Sports and 20-05840Y of the Czech Science Foundation. AA was supported by the Ministry of Science and Higher Education of the Russian Federation (grant FSRZ-2020-0014). SN, UAT, JJA, and JvO received funding from the Independent Research Fund Denmark (7027-00133B). LvdB, KT, MYB and RC acknowledge funding from the German Research Foundation within the Priority Program SPP-1803 'EarthShape: Earth Surface Shaping by Biota' (grant TI 338/14-1&amp;2 and BA 3843/6-1). PB was supported by grant project VEGA of the Ministry of Education of the Slovak Republic and the Slovak Academy of Sciences No. 2/0132/18. Forest Research received funding from the Forestry Commission (climate change research programme). JCB acknowledges the support of Universidad Javeriana. JLBA received funding from the Direccion General de Cambio Climatico del Gobierno de Aragon; JLBA acknowledges fieldwork assistance by Ana Acin, the Ordesa y Monte Perdido National Park, and the Servicio de Medio Ambiente de Soria de la Junta de Castilla y Leon. RGB and MPB received funding from BECC - Biodiversity and Ecosystem services in a Changing Climate. MPB received funding from The European Union's Horizon 2020 research and innovation program under the Marie Skodowska-Curie Grant Agreement No. 657627 and The Swedish Research Council FORMAS - future research leaders No. 2016-01187. JB received funding from the Czech Academy of Sciences (grant nr. RVO 67985939). NB received funding from the SNF (grant numbers 40FA40_154245, 20FI21_148992, 20FI20_173691, 407340_172433) and from the EU (contract no. 774124). ICOS EU research infrastructure. EU FP7 NitroEurope. EU FP7 ECLAIRE.r The authors from Biological Dynamics of Forest Fragments Project, PDBFF, Instituto Nacional de Pesquisas da Amazonia, Brazil were supported by the MCTI/CNPq/FNDCT - AcAo Transversal no68/2013 - Programa de Grande Escala da Biosfera-Atmosfera na Amazonia - LBA; Project 'Como as florestas da Amazonia Central respondem as variacoes climaticas? Efeitos sobre dinamica florestal e sinergia com a fragmentacAo florestal'. This is the study 829 of the BDFFP Technical Series. to The EUCFLUX Cooperative Research Program and Forest Science and Research Institute-IPEF. NC acknowledges funding by Stelvio National Park. JC was funded by the Spanish government grant CGL2016-78093-R. ANID-FONDECYT 1181745 AND INSTITUTO ANTARTICO CHILENO (INACH FR-0418). SC received funding from the German Research Foundation (grant no. DFG- FZT 118, 202548816). The National Science Foundation, Poland (grant no. UMO-2017/27/B/ST10/02228), within the framework of the 'Carbon dioxide uptake potential of sphagnum peatlands in the context of atmospheric optical parameters and climate changes' (KUSCO2) project. SLC received funding from the South African National Research Foundation and the Australian Research Council. FM, M, KU and MU received funding from Slovak Research and Development Agency (no. APVV-19-0319). Instituto Antartico Chileno (INACH_RT-48_16), Iniciativa Cientifica Milenio Nucleo Milenio de Salmonidos Invasores INVASAL, Institute of Ecology and Biodiversity (IEB), CONICYT PIA APOYO CCTE AFB170008. PC is supported by NERC core funding to the BAS 'Biodiversity, Evolution and Adaptation Team. EJC received funding from the Norwegian Research Council (grant number 230970). GND was supported by NERC E3 doctoral training partnership grant (NE/L002558/1) at the University of Edinburgh and the Carnegie Trust for the Universities of Scotland. Monitoring stations on Livingston Island, Antarctica, were funded by different research projects of the Gobern of Spain (PERMAPLANET CTM2009-10165-E; ANTARPERMA CTM2011-15565-E; PERMASNOW CTM2014-52021-R), and the PERMATHERMAL arrangement between the University of Alcala and the Spanish Polar Committee. GN received funding from the Autonomous Province of Bolzano (ITA). The infrastructure, part of the UK Environmental Change Network, was funded historically in part by ScotNature and NERC National Capability LTS-S: UK-SCAPE; NE/R016429/1). JD was supported by the Czech Science Foundation (GA17-19376S) and MSMT (LTAUSA18007). ED received funding from the Kempe Foundation (JCK-1112 and JCK-1822). The infrastructure was supported by the Ministry of Education, Youth and Sports of the Czech Republic within the National Sustainability Programme I (NPU I), grant number LO1415 and by the project for national infrastructure support CzeCOS/ICOS Reg. No. LM2015061. NE received funding from the German Research Foundation (DFG- FZT 118, 202548816). BE received funding from the GLORIA-EU project no EVK2-CT2000-00056, the Autonomous Province of Bolzano (ITA), from the Tiroler Wissenschaftsfonds and from the University of Innsbruck. RME was supported by funding to the SAFE Project from the Sime Darby Foundation. OF received funding from the German Research Foundation (DFG- FZT 118, 202548816). EFP was supported by the Jardin Botanico Atlantico (SV-20-GIJON-JBA). MF was funded by the German Federal Ministry of Education and Research (BMBF) in the context of The Future Okavango (Grant No. 01LL0912) and SASSCAL (01LG1201M; 01LG1201N) projects. EFL received funding from ANID PIA / BASAL FB210006.r RAG received funding from Fondecyt 11170516, CONICYT PIA AFB170008 and ANID PIA / BASAL FB210006. MBG received funding from National Parks (DYNBIO, #1656/2015) and The Spanish Research Agency (VULBIMON, #CGL2017-90040-R). MG received funding from the Swiss National Science Foundation (ICOS-CH Phase 2 20FI20_173691). FG received funding from the German Research Foundation (DFG- FZT 118, 202548816). KG and TS received funding from the UK Biotechnology and Biological Research Council (grant = 206/D16053). SG was supported by the Research Foundation Flanders (FWO) (project G0H1517N). KJ and PH received funding from the EU Horizon2020 INFRAIA project eLTER-PLUS (871128), the project LTER-CWN (FFG, F&amp;E Infrastrukturforderung, project number 858024) and the Austrian Climate Research Program (ACRP7 - CentForCSink - KR14AC7K11960). SH and ARB received funding through iDiv funded by the German Research Foundation (DFG- FZT 118, 202548816). LH received funding from the Czech Science Foundation (grant nr. 20-28119S) and the Czech Academy of Sciences (grant nr. RVO 67985939). MH received funding from the Baden-Wurttemberg Ministry of Science, Research and Arts via the project DRIeR (Drought impacts, processes and resilience: making the in-visible visible). LH received funding from International Polar Year, Weston Foundation, and ArcticNet. DH received funding from Natural Sciences and Engineering Council (Canada) (RGPIN-06691). TTH received funding from Independent Research Fund Denmark (grant no. 8021-00423B) and Villum Foundation (grant no. 17523). Ministry of Education, Youth and Sports of the Czech Republic (projects LM2015078, VAN2020/01 and CZ.02.1.01/0.0/0.0/16_013/0001708). KH, CG and CJD received funding from Bolin Centre for Climate Research, Stockholm University and from the Swedish research council Formas [grant n:o 2014-00530 to KH]. JJ received funding from the Funding Org. Swedish Forest Society Foundation (grant nr. 2018-485-Steg 2 2017) and Swedish Research Council FORMAS (grant nr. 2018-00792). AJ received funding from the German Federal Ministry of Education and Research BMBF (Grant Nr. FKZ 031B0516C SUSALPS) and the Oberfrankenstiftung (Grant Nr. OFS FP00237). ISJ received funding from the Energy Research Fund (NYR-11 - 2019, NYR-18 - 2020). TJ was supported by a UK NERC Independent Research Fellowship (grant number: NE/S01537X/1). RJ received funding from National Science Centre of Poland (grant number: 2016/21/B/ST10/02271) and Polish National Centre for Research and Development (grant number: Pol-Nor/203258/31/2013). VK received funding from the Czech Academy of Sciences (grant nr. RVO 67985939). AAK received funding from MoEFCC, Govt of India (AICOPTAX project F. No. 22018/12/2015/RE/Tax). NK received funding from FORMAS (grants nr. 2018-01781, 2018-02700, 2019-00836), VR, support from the research infrastructure ICOS-SE. BK received funding from the National Research, Development and Innovation Fund of Hungary (grant nr. K128441). Ministry of Education, Youth and Sports of the Czech Republic (projects LM2015078 and CZ.02.1.01/0.0/0.0/16_013/0001708). Project B1-RNM-163-UGR-18-Programa Operativo FEDER 2018, partially funded data collection. Norwegian Research Council (NORKLIMA grants #184912 and #244525) awarded to Vigdis Vandvik. MM received funding from the Czech Science Foundation (grant nr. 20-28119S) and the Czech Academy of Sciences (grant nr. RVO 67985939). Project CONICYT-PAI 79170119 and ANID-MPG 190029 awarded to Roy Mackenzie. This work was partly funded by project MIUR PON Cluster OT4CLIMA.r RM received funding from the SNF project number 407340_172433. FM received funding from the Stelvio National Park. PM received funding from AIAS-COFUND fellowship programme supported by the Marie Skodowska- Curie actions under the European Union's Seventh Framework Pro-gramme for Research, Technological development and Demonstration (grant agreement no 609033) and the Aarhus University Research Foundation, Denmark. RM received funding from the Ministry of Education, Youth and Sports of the Czech Republic (project LTT17033). SM and VM received funding from EU FP6 NitroEurope (grant nr. 17841), EU FP7 ECLAIRE (grant nr. 282910), the Ministry of Education and Science of Ukraine (projects nr. 505, 550, 574, 602), GEF-UNEP funded Toward INMS project (grant nr. NEC05348) and ENI CBC BSB PONTOS (grant nr. BSB 889). The authors from Biological Dynamics of Forest Fragments Project, PDBFF, Instituto Nacional de Pesquisas da Amazonia, Brazil were supported by the MCTI/CNPq/FNDCT - AcAo Transversal no68/2013 - Programa de Grande Escala da Biosfera-Atmosfera na Amazonia - LBA; Project 'Como as florestas da Amazonia Central respondem as variacoes climaticas? Efeitos sobre dinamica florestal e sinergia com a fragmentacAo florestal'. FJRM was financially supported by the Netherlands Organization for Scientific Research (VICI grant 016.VICI.170.072) and Research Foundation Flanders (FWO-SBO grant S000619N). STM received funding from New Frontiers in Research Fund-Exploration (grant nr. NFRF-2018-02043) and NSERC Discovery. MMR received funding from the Australian Research Council Discovery Early Career Research Award (grant nr. DE180100570). JAM received funding from the National Science Foundation (DEB 1557094), International Center for Advanced Renewable Energy and Sustainability (I-CARES) at Washington University in St. Louis, ForestGEO, and Tyson Research Center. IM-S was funded by the UK Natural Environment Research Council through the ShrubTundra Project (NE/M016323/1). MBN received funding from FORMAS, VR, Kempe Foundations support from the research infrastructures ICOS and SITES. MDN received funding from CONICET (grant nr. PIP 112-201501-00609). Spanish Ministry of Science grant PID2019-110521GB-I00 and Catalan government grant 2017-1005. French National Research Agency (ANR) in the frame of the Cluster of Excellence COTE (project HydroBeech, ANR-10-LABX-45). VLIR-OUS, under the Institutional University Coorperation programme (IUC) with Mountains of the Moon University. Project LAS III 77/2017/B entitled: \Estimation of net carbon dioxide fluxes exchanged between the forest ecosystem on post-agricultural land and between the tornado-damaged forest area and the atmosphere using spectroscopic and numerical methods\, source of funding: General Directorate of State Forests, Warsaw, Poland. Max Planck Society (Germany), RFBR, Krasnoyarsk Territory and Krasnoyarsk Regional Fund of Science, project number 20-45-242908. Estonian Research Council (PRG609), and the European Regional Development Fund (Centre of Excellence EcolChange). Canada-Denmark Arctic Research Station Early Career Scientist Exchange Program, from Polar knowledge Canada (POLAR) and the Danish Agency for Science and Higher Education. AP received funding from Fondecyt 1180205, CONICYT PIA AFB170008 and ANID PIA / BASAL FB210006. MP received funding from the Funding Org. Knut and Alice Wallenberg Foundation (grant nr. 2015.0047), and acknowledges funding from the Swedish Research Council (VR) with contributing research institutes to both the SITES and ICOS Sweden infrastructures.r JP and RO were funded by the Spanish Ministry of Science grant PID2019-110521GB-I00, the fundacion Ramon Areces grant ELEMENTAL-CLIMATE, and the Catalan government grant 2017-1005. MPB received funding from the Svalbard Environmental Protection Fund (grant project number 15/128) and the Research Council of Norway (Arctic Field Grant, project number 269957). RP received funding from the Ministry of Education, Youth and Sports of the Czech Republic (grant INTER-TRANSFER nr. LTT20017). LTSER Zone Atelier Alpes; Federation FREE-Alpes. RP received funding from a Humboldt Fellowship for Experienced Researchers. Prokushkin AS and Zyryanov VI contribution has been supported by the RFBR grant #18-05-60203-Arktika. RPu received founding from the Polish National Science Centre (grant project number 2017/27/B/NZ8/00316). ODYSSEE project (ANR-13-ISV7-0004, PN-II-ID-JRP-RO-FR-2012). KR was supported through an Australian Government Research Training Program Scholarship. Fieldwork was supported by the Global Challenges program at the University of Wollongong, the ARC the Australian Antarctic Division and INACH. DR was funded by the project SUBANTECO IPEV 136 (French Polar Institute Paul-Emile Victor), Zone Atelier CNRS Antarctique et Terres Australes, SAD Region Bretagne (Project INFLICT), BiodivERsa 2019-2020 BioDivClim call 'ASICS' (ANR-20-EBI5-0004). SAR received funding from the Australian Research Council. NSF grant #1556772 to the University of Notre Dame. Pavia University (Italy). OR received funding from EU-LEAP-Agri (RAMSES II), EU-DESIRA (CASSECS), EU-H2020 (SustainSahel), AGROPOLIS and TOTAL Foundations (DSCATT), CGIAR (GLDC). AR was supported by the Russian Science Foundation (Grant 18-74-10048). Parc national des Ecrins. JS received funding from Vetenskapsradet grant nr (No: 2014-04270), ALTER-net multi-site grant, River LIFE project (LIFE08 NAT/S/000266), Flexpeil. Helmholtz Association long-term research program TERENO (Terrestrial Environmental Observatories). PS received funding from the Polish Ministry of Science and Higher Education (grant nr. N N305 304840). AS acknowledges funding by ETH Zurich project FEVER ETH-27 19-1. LSC received funding from NSERC Canada Graduate Scholarship (Doctoral) Program; LSC was also supported by ArcticNet-NCE (insert grant #). Conselho Nacional de Desenvolvimento Cientifico e Tecnologico (141513/2017-9); FundacAo Carlos Chagas Filho de Amparo a Pesquisa do Estado do Rio de Janeiro (E26/200.84/2019). ZS received funding from the SRDA (grants nos. APVV-16-0325 and APVV-20-0365) and from the ERDF (grant no. ITMS 313011S735, CE LignoSilva). JS, MB and CA received funding from core budget of ETH Zurich. State excellence Program M-V \WETSCAPES\. AfricanBioServices project funded by the EU Horizon 2020 grant number 641918. The authors from KIT/IMK-IFU acknowledge the funding received within the German Terrestrial Environmental Observatories (TERENO) research program of the Helmholtz Association and from the Bavarian Ministry of the Environment and Public Health (UGV06080204000). Deutsche Forschungsgemeinschaft (DFG, German Research Foundation), project number 192626868, in the framework of the collaborative German-Indonesian research project CRC 990 (SFB): 'EFForTS, Ecological and Socioeconomic Functions of Tropical Lowland Rainforest Transformation Systems (Sumatra, Indonesia)'. MS received funding from the Ministry of Education, Youth and Sports of the Czech Republic (grant nr. INTER-TRANSFER LTT19018).r TT received funding from the Swedish National Space Board (SNSB Dnr 95/16) and the CASSECS project supported by the European Union. HJDT received funding from the UK Natural Environment Research Council (NERC doctoral training partnership grant NE/L002558/1). German Science Foundation (DFG) GraKo 2010 \Response\. PDT received funding from the MEMOIRE project (PN-III-P1-1.1-PD2016-0925). Arctic Challenge for Sustainability II (ArCS II; JPMXD1420318865). JU received funding from Czech Science Foundation (grant nr. 21-11487S). TU received funding from the Romanian Ministry of Education and Research (CCCDI - UEFISCDI -project PN-III-P2-2.1-PED-2019-4924 and PN2019-2022/19270201-Ctr. 25N BIODIVERS 3-BIOSERV). AV acknowledge funding from RSF, project 21-14-00209. GFV received funding from the Dutch Research Council NWO (Veni grant, no. 863.14.013). Australian Research Council Discovery Early Career Research Award DE140101611. FGAV received funding from the Portuguese Science Foundation (FCT) under CEECIND/02509/2018, CESAM (UIDP/50017/2020+UIDB/50017/2020), FCT/MCTES through national funds, and the co-funding by the FEDER, within the PT2020 Partnership Agreement and Compete 2020. Ordesa y Monte Perdido National Park. MVI received funding from the Spanish Ministry of Science and Innovation through a doctoral grant (FPU17/05869). JW received funding from the Czech Science Foundation (grant nr. 20-28119S) and the Czech Academy of Sciences (grant nr. RVO 67985939). CR and SW received funding from the Swiss Federal Office for the Environment (FOEN) and the de Giacomi foundation. YY received funding from the National Natural Science Foundation of China (Grant no. 41861134039 and 41941015). ZY received funding from the National Natural Science Foundation of China (grant nr. 41877458). FZ received funding from the Swiss National Science Foundation (grant nr. 172198 and 193645). PZ received funding from the Funding Org. Knut and Alice Wallenberg Foundation (grant no. 2015.0047). JL received funding from (i) the Agence Nationale de la Recherche (ANR), under the framework of the young investigators (JCJC) funding instrument (ANR JCJC Grant project NoANR-19-CE32-0005-01: IMPRINT) (ii) the Centre National de la Recherche Scientifique (CNRS) (Defi INFINITI 2018: MORFO); and the Structure Federative de Recherche (SFR) Condorcet (FR CNRS 3417: CREUSE). Fieldwork in the Arctic got facilitated by funding from the EU INTERACT program. SN, UAT, JJA and JvO would like to thank the field team of the Vegetation Dynamics group for their efforts and hard work. We acknowledge Dominique Tristan for letting access to the field. For the logistic support the crew of INACH and Gabriel de Castilla Station team on Deception Island. We thank the Inuvialuit and Kluane First Nations for the opportunity to work on their land. MAdP acknowledges fieldwork assistance and logistics support to Unidad de Tecnologia Marina CSIC, and the crew of Juan Carlos I and Gabriel de Castilla Spanish Antarctic Stations, as well as to the different colleagues from UAH that helped on the instrument maintenance. ERF acknowledges fieldwork assistance by Martin Heggli. MBG acknowledges fieldwork and technical assistance by P Abadia, C Benede, P Bravo, J Gomez, M Grasa, R Jimenez, H Miranda, B Ponz, J Revilla and P Tejero and the Ordesa and Monte Perdido National Park staff.r LH acknowledges field assistance by John Jacobs, Andrew Trant, Robert Way, Darroch Whitaker; we acknowledge the Inuit of Nunatsiavut, and the Co-management Board of Torngat Mountains National Park for their support of this project and acknowledge that the field research was conducted on their traditional lands. We thank our many bear guides, especially Boonie, Eli, Herman, John and Maria Merkuratsuk. AAK acknowledges field support of Akhtar Malik, Rameez Ahmad. Part of microclimatic records from Saxony was funded by the Saxon Switzerland National Park Administration. Tyson Research Center. JP acknowledges field support of Emmanuel Malet (Edytem) and Rangers of Reserves Naturelles de Haute-Savoie (ASTERS). Practical help: Roel H. Janssen, N. Huig, E. Bakker, Schools in the tepaseforsoket, Forskar fredag, Erik Herberg. The support by the Bavarian Forest National Park administration is highly appreciated. LvdB acknowledges CONAF and onsite support from the park rangers from PN Pan de Azucar, PN La Campana, PN Nahuelbuta and from communidad agricola Quebrada de Talca. JL and FS acknowledge Manuel Nicolas and all forest officers from the Office National des Forets (ONF) who are in charge of the RENECOFOR network and who provided help and local support for the installation and maintenance of temperature loggers in the field.</t>
  </si>
  <si>
    <t>1354-1013</t>
  </si>
  <si>
    <t>1365-2486</t>
  </si>
  <si>
    <t>GLOBAL CHANGE BIOL</t>
  </si>
  <si>
    <t>Glob. Change Biol.</t>
  </si>
  <si>
    <t>10.1111/gcb.16060</t>
  </si>
  <si>
    <t>FEB 2022</t>
  </si>
  <si>
    <t>Biodiversity Conservation; Ecology; Environmental Sciences</t>
  </si>
  <si>
    <t>Biodiversity &amp; Conservation; Environmental Sciences &amp; Ecology</t>
  </si>
  <si>
    <t>0E3WC</t>
  </si>
  <si>
    <t>Green Published, Green Accepted, Green Submitted, hybrid</t>
  </si>
  <si>
    <t>WOS:000753944300001</t>
  </si>
  <si>
    <t>Kattge, J; Bönisch, G; Díaz, S; Lavorel, S; Prentice, IC; Leadley, P; Tautenhahn, S; Werner, GDA; Aakala, T; Abedi, M; Acosta, ATR; Adamidis, GC; Adamson, K; Aiba, M; Albert, CH; Alcántara, JM; Alcázar, CC; Aleixo, I; Ali, H; Amiaud, B; Ammer, C; Amoroso, MM; Anand, M; Anderson, C; Anten, N; Antos, J; Apgaua, DMG; Ashman, TL; Asmara, DH; Asner, GP; Aspinwall, M; Atkin, O; Aubin, I; Baastrup-Spohr, L; Bahalkeh, K; Bahn, M; Baker, T; Baker, WJ; Bakker, JP; Baldocchi, D; Baltzer, J; Banerjee, A; Baranger, A; Barlow, J; Barneche, DR; Baruch, Z; Bastianelli, D; Battles, J; Bauerle, W; Bauters, M; Bazzato, E; Beckmann, M; Beeckman, H; Beierkuhnlein, C; Bekker, R; Belfry, G; Belluau, M; Beloiu, M; Benavides, R; Benomar, L; Berdugo-Lattke, ML; Berenguer, E; Bergamin, R; Bergmann, J; Carlucci, MB; Berner, L; Bernhardt-Römermann, M; Bigler, C; Bjorkman, AD; Blackman, C; Blanco, C; Blonder, B; Blumenthal, D; Bocanegra-González, KT; Boeckx, P; Bohlman, S; Böhning-Gaese, K; Boisvert-Marsh, L; Bond, W; Bond-Lamberty, B; Boom, A; Boonman, CCF; Bordin, K; Boughton, EH; Boukili, V; Bowman, DMJS; Bravo, S; Brendel, MR; Broadley, MR; Brown, KA; Bruelheide, H; Brumnich, F; Bruun, HH; Bruy, D; Buchanan, SW; Bucher, SF; Buchmann, N; Buitenwerf, R; Bunker, DE; Bürger, J; Burrascano, S; Burslem, DFRP; Butterfield, BJ; Byun, C; Marques, M; Scalon, MC; Caccianiga, M; Cadotte, M; Cailleret, M; Camac, J; Camarero, JJ; Campany, C; Campetella, G; Campos, JA; Cano-Arboleda, L; Canullo, R; Carbognani, M; Carvalho, F; Casanoves, F; Castagneyrol, B; Catford, JA; Cavender-Bares, J; Cerabolini, BEL; Cervellini, M; Chacón-Madrigal, E; Chapin, K; Chapin, FS; Chelli, S; Chen, SC; Chen, AP; Cherubini, P; Chianucci, F; Choat, B; Chung, KS; Chytry, M; Ciccarelli, D; Coll, L; Collins, CG; Conti, L; Coomes, D; Cornelissen, JHC; Cornwell, WK; Corona, P; Coyea, M; Craine, J; Craven, D; Cromsigt, JPGM; Csecserits, A; Cufar, K; Cuntz, M; da Silva, AC; Dahlin, KM; Dainese, M; Dalke, I; Dalle Fratte, M; Anh, TDL; Danihelka, J; Dannoura, M; Dawson, S; de Beer, AJ; De Frutos, A; De Long, JR; Dechant, B; Delagrange, S; Delpierre, N; Derroire, G; Dias, AS; Diaz-Toribio, MH; Dimitrakopoulos, PG; Dobrowolski, M; Doktor, D; Drevojan, P; Dong, N; Dransfield, J; Dressler, S; Duarte, L; Ducouret, E; Dullinger, S; Durka, W; Duursma, R; Dymova, O; E-Vojtkó, A; Eckstein, RL; Ejtehadi, H; Elser, J; Emilio, T; Engemann, K; Erfanian, MB; Erfmeier, A; Esquivel-Muelbert, A; Esser, G; Estiarte, M; Domingues, TF; Fagan, WF; Fagúndez, J; Falster, DS; Fan, Y; Fang, JY; Farris, E; Fazlioglu, F; Feng, YH; Fernandez-Mendez, F; Ferrara, C; Ferreira, J; Fidelis, A; Finegan, B; Firn, J; Flowers, TJ; Flynn, DFB; Fontana, V; Forey, E; Forgiarini, C; François, L; Frangipani, M; Frank, D; Frenette-Dussault, C; Freschet, GT; Fry, EL; Fyllas, NM; Mazzochini, GG; Gachet, S; Gallagher, R; Ganade, G; Ganga, F; García-Palacios, P; Gargaglione, V; Garnier, E; Garrido, JL; de Gasper, AL; Gea-Izquierdo, G; Gibson, D; Gillison, AN; Giroldo, A; Glasenhardt, MC; Gleason, S; Gliesch, M; Goldberg, E; Göldel, B; Gonzalez-Akre, E; Gonzalez-Andujar, JL; González-Melo, A; González-Robles, A; Graae, BJ; Granda, E; Graves, S; Green, WA; Gregor, T; Gross, N; Guerin, GR; Günther, A; Gutiérrez, AG; Haddock, L; Haines, A; Hall, J; Hambuckers, A; Han, WX; Harrison, SP; Hattingh, W; Hawes, JE; He, TH; He, PC; Heberling, JM; Helm, A; Hempel, S; Hentschel, J; Hérault, B; Heres, AM; Herz, K; Heuertz, M; Hickler, T; Hietz, P; Higuchi, P; Hipp, AL; Hirons, A; Hock, M; Hogan, JA; Holl, K; Honnay, O; Hornstein, D; Hou, EQ; Hough-Snee, N; Hovstad, KA; Ichie, T; Igic, B; Illa, E; Isaac, M; Ishihara, M; Ivanov, L; Ivanova, L; Iversen, CM; Izquierdo, J; Jackson, RB; Jackson, B; Jactel, H; Jagodzinski, AM; Jandt, U; Jansen, S; Jenkins, T; Jentsch, A; Jespersen, JRP; Jiang, GF; Johansen, JL; Johnson, D; Jokela, EJ; Joly, CA; Jordan, GJ; Joseph, GS; Junaedi, D; Junker, RR; Justes, E; Kabzems, R; Kane, J; Kaplan, Z; Kattenborn, T; Kavelenova, L; Kearsley, E; Kempel, A; Kenzo, T; Kerkhoff, A; Khalil, MI; Kinlock, NL; Kissling, WD; Kitajima, K; Kitzberger, T; Kjoller, R; Klein, T; Kleyer, M; Klimesová, J; Klipel, J; Kloeppel, B; Klotz, S; Knops, JMH; Kohyama, T; Koike, F; Kollmann, J; Komac, B; Komatsu, K; König, C; Kraft, NJB; Kramer, K; Kreft, H; Kühn, I; Kumarathunge, D; Kuppler, J; Kurokawa, H; Kurosawa, Y; Kuyah, S; Laclau, JP; Lafleur, B; Lallai, E; Lamb, E; Lamprecht, A; Larkin, DJ; Laughlin, D; Le Bagousse-Pinguet, Y; le Maire, G; le Roux, PC; le Roux, E; Lee, T; Lens, F; Lewis, SL; Lhotsky, B; Li, YZ; Li, XE; Lichstein, JW; Liebergesell, M; Lim, JY; Lin, YS; Linares, JC; Liu, CJ; Liu, DJ; Liu, U; Livingstone, S; Llusià, J; Lohbeck, M; López-García, A; Lopez-Gonzalez, G; Lososová, Z; Louault, F; Lukács, BA; Lukes, P; Luo, YJ; Lussu, M; Ma, SY; Pereira, CMR; Mack, M; Maire, V; Mäkelä, A; Mäkinen, H; Malhado, ACM; Mallik, A; Manning, P; Manzoni, S; Marchetti, Z; Marchino, L; Marcilio-Silva, V; Marcon, E; Marignani, M; Markesteijn, L; Martin, A; Martínez-Garza, C; Martínez-Vilalta, J; Masková, T; Mason, K; Mason, N; Massad, TJ; Masse, J; Mayrose, I; McCarthy, J; McCormack, ML; McCulloh, K; McFadden, IR; McGill, BJ; McPartland, MY; Medeiros, JS; Medlyn, B; Meerts, P; Mehrabi, Z; Meir, P; Melo, FPL; Mencuccini, M; Meredieu, C; Messier, J; Mészáros, I; Metsaranta, J; Michaletz, ST; Michelaki, C; Migalina, S; Milla, R; Miller, JED; Minden, V; Ming, R; Mokany, K; Moles, AT; Molnár, VA; Molofsky, J; Molz, M; Montgomery, RA; Monty, A; Moravcová, L; Moreno-Martínez, A; Moretti, M; Mori, AS; Mori, S; Morris, D; Morrison, J; Mucina, L; Mueller, S; Muir, CD; Müller, SC; Munoz, F; Myers-Smith, IH; Myster, RW; Nagano, M; Naidu, S; Narayanan, A; Natesan, B; Negoita, L; Nelson, AS; Neuschulz, EL; Ni, J; Niedrist, G; Nieto, J; Niinemets, Ü; Nolan, R; Nottebrock, H; Nouvellon, Y; Novakovskiy, A; Nystuen, KO; O'Grady, A; O'Hara, K; O'Reilly-Nugent, A; Oakley, S; Oberhuber, W; Ohtsuka, T; Oliveira, R; Öllerer, K; Olson, ME; Onipchenko, V; Onoda, Y; Onstein, RE; Ordonez, JC; Osada, N; Ostonen, I; Ottaviani, G; Otto, S; Overbeck, GE; Ozinga, WA; Pahl, AT; Paine, CET; Pakeman, RJ; Papageorgiou, AC; Parfionova, E; Pärtel, M; Patacca, M; Paula, S; Paule, J; Pauli, H; Pausas, JG; Peco, B; Penuelas, J; Perea, A; Peri, PL; Petisco-Souza, AC; Petraglia, A; Petritan, AM; Phillips, OL; Pierce, S; Pillar, VD; Pisek, J; Pomogaybin, A; Poorter, H; Portsmuth, A; Poschlod, P; Potvin, C; Pounds, D; Powell, AS; Power, SA; Prinzing, A; Puglielli, G; Pysek, P; Raevel, V; Rammig, A; Ransijn, J; Ray, CA; Reich, PB; Reichstein, M; Reid, DEB; Réjou-Méchain, M; de Dios, VR; Ribeiro, S; Richardson, S; Riibak, K; Rillig, MC; Riviera, F; Robert, EMR; Roberts, S; Robroek, B; Roddy, A; Rodrigues, AV; Rogers, A; Rollinson, E; Rolo, V; Römermann, C; Ronzhina, D; Roscher, C; Rosell, JA; Rosenfield, MF; Rossi, C; Roy, DB; Royer-Tardif, S; Rüger, N; Ruiz-Peinado, R; Rumpf, SB; Rusch, GM; Ryo, M; Sack, L; Saldaña, A; Salgado-Negret, B; Salguero-Gomez, R; Santa-Regina, I; Santacruz-García, AC; Santos, J; Sardans, J; Schamp, B; Scherer-Lorenzen, M; Schleuning, M; Schmid, B; Schmidt, M; Schmitt, S; Schneider, JV; Schowanek, SD; Schrader, J; Schrodt, F; Schuldt, B; Schurr, F; Garvizu, GS; Semchenko, M; Seymour, C; Sfair, JC; Sharpe, JM; Sheppard, CS; Sheremetiev, S; Shiodera, S; Shipley, B; Shovon, TA; Siebenkäs, A; Sierra, C; Silva, V; Silva, M; Sitzia, T; Sjöman, H; Slot, M; Smith, NG; Sodhi, D; Soltis, P; Soltis, D; Somers, B; Sonnier, G; Sorensen, MV; Sosinski, EE; Soudzilovskaia, NA; Souza, AF; Spasojevic, M; Sperandii, MG; Stan, AB; Stegen, J; Steinbauer, K; Stephan, JG; Sterck, F; Stojanovic, DB; Strydom, T; Suarez, ML; Svenning, JC; Svitková, I; Svitok, M; Svoboda, M; Swaine, E; Swenson, N; Tabarelli, M; Takagi, K; Tappeiner, U; Tarifa, R; Tauugourdeau, S; Tavsanoglu, C; te Beest, M; Tedersoo, L; Thiffault, N; Thom, D; Thomas, E; Thompson, K; Thornton, PE; Thuiller, W; Tichy, L; Tissue, D; Tjoelker, MG; Tng, DYP; Tobias, J; Török, P; Tarin, T; Torres-Ruiz, JM; Tóthmérész, B; Treurnicht, M; Trivellone, V; Trolliet, F; Trotsiuk, V; Tsakalos, JL; Tsiripidis, I; Tysklind, N; Umehara, T; Usoltsev, V; Vadeboncoeur, M; Vaezi, J; Valladares, F; Vamosi, J; van Bodegom, PM; van Breugel, M; Van Cleemput, E; van de Weg, M; van der Merwe, S; van der Plas, F; van der Sande, MT; van Kleunen, M; Van Meerbeek, K; Vanderwel, M; Vanselow, KA; Vårhammar, A; Varone, L; Valderrama, MY; Vassilev, K; Vellend, M; Veneklaas, EJ; Verbeeck, H; Verheyen, K; Vibrans, A; Vieira, I; Villacís, J; Violle, C; Vivek, P; Wagner, K; Waldram, M; Waldron, A; Walker, AP; Waller, M; Walther, G; Wang, H; Wang, F; Wang, WQ; Watkins, H; Watkins, J; Weber, U; Weedon, JT; Wei, LP; Weigelt, P; Weiher, E; Wells, AW; Wellstein, C; Wenk, E; Westoby, M; Westwood, A; White, PJ; Whitten, M; Williams, M; Winkler, DE; Winter, K; Womack, C; Wright, IJ; Wright, SJ; Wright, J; Pinho, BX; Ximenes, F; Yamada, T; Yamaji, K; Yanai, R; Yankov, N; Yguel, B; Zanini, KJ; Zanne, AE; Zeleny, D; Zhao, YP; Zheng, JM; Zheng, J; Zieminska, K; Zirbel, CR; Zizka, G; Zo-Bi, IC; Zotz, G; Wirth, C</t>
  </si>
  <si>
    <t>Kattge, Jens; Boenisch, Gerhard; Diaz, Sandra; Lavorel, Sandra; Prentice, Iain Colin; Leadley, Paul; Tautenhahn, Susanne; Werner, Gijsbert D. A.; Aakala, Tuomas; Abedi, Mehdi; Acosta, Alicia T. R.; Adamidis, George C.; Adamson, Kairi; Aiba, Masahiro; Albert, Cecile H.; Alcantara, Julio M.; Alcazar, Carolina C.; Aleixo, Izabela; Ali, Hamada; Amiaud, Bernard; Ammer, Christian; Amoroso, Mariano M.; Anand, Madhur; Anderson, Carolyn; Anten, Niels; Antos, Joseph; Apgaua, Deborah Mattos Guimaraes; Ashman, Tia-Lynn; Asmara, Degi Harja; Asner, Gregory P.; Aspinwall, Michael; Atkin, Owen; Aubin, Isabelle; Baastrup-Spohr, Lars; Bahalkeh, Khadijeh; Bahn, Michael; Baker, Timothy; Baker, William J.; Bakker, Jan P.; Baldocchi, Dennis; Baltzer, Jennifer; Banerjee, Arindam; Baranger, Anne; Barlow, Jos; Barneche, Diego R.; Baruch, Zdravko; Bastianelli, Denis; Battles, John; Bauerle, William; Bauters, Marijn; Bazzato, Erika; Beckmann, Michael; Beeckman, Hans; Beierkuhnlein, Carl; Bekker, Renee; Belfry, Gavin; Belluau, Michael; Beloiu, Mirela; Benavides, Raquel; Benomar, Lahcen; Berdugo-Lattke, Mary Lee; Berenguer, Erika; Bergamin, Rodrigo; Bergmann, Joana; Carlucci, Marcos Bergmann; Berner, Logan; Bernhardt-Roemermann, Markus; Bigler, Christof; Bjorkman, Anne D.; Blackman, Chris; Blanco, Carolina; Blonder, Benjamin; Blumenthal, Dana; Bocanegra-Gonzalez, Kelly T.; Boeckx, Pascal; Bohlman, Stephanie; Boehning-Gaese, Katrin; Boisvert-Marsh, Laura; Bond, William; Bond-Lamberty, Ben; Boom, Arnoud; Boonman, Coline C. F.; Bordin, Kauane; Boughton, Elizabeth H.; Boukili, Vanessa; Bowman, David M. J. S.; Bravo, Sandra; Brendel, Marco Richard; Broadley, Martin R.; Brown, Kerry A.; Bruelheide, Helge; Brumnich, Federico; Bruun, Hans Henrik; Bruy, David; Buchanan, Serra W.; Bucher, Solveig Franziska; Buchmann, Nina; Buitenwerf, Robert; Bunker, Daniel E.; Buerger, Jana; Burrascano, Sabina; Burslem, David F. R. P.; Butterfield, Bradley J.; Byun, Chaeho; Marques, Marcia; Scalon, Marina C.; Caccianiga, Marco; Cadotte, Marc; Cailleret, Maxime; Camac, James; Julio Camarero, Jesus; Campany, Courtney; Campetella, Giandiego; Campos, Juan Antonio; Cano-Arboleda, Laura; Canullo, Roberto; Carbognani, Michele; Carvalho, Fabio; Casanoves, Fernando; Castagneyrol, Bastien; Catford, Jane A.; Cavender-Bares, Jeannine; Cerabolini, Bruno E. L.; Cervellini, Marco; Chacon-Madrigal, Eduardo; Chapin, Kenneth; Chapin, F. Stuart; Chelli, Stefano; Chen, Si-Chong; Chen, Anping; Cherubini, Paolo; Chianucci, Francesco; Choat, Brendan; Chung, Kyong-Sook; Chytry, Milan; Ciccarelli, Daniela; Coll, Lluis; Collins, Courtney G.; Conti, Luisa; Coomes, David; Cornelissen, Johannes H. C.; Cornwell, William K.; Corona, Piermaria; Coyea, Marie; Craine, Joseph; Craven, Dylan; Cromsigt, Joris P. G. M.; Csecserits, Aniko; Cufar, Katarina; Cuntz, Matthias; da Silva, Ana Carolina; Dahlin, Kyla M.; Dainese, Matteo; Dalke, Igor; Dalle Fratte, Michele; Anh Tuan Dang-Le; Danihelka, Jiri; Dannoura, Masako; Dawson, Samantha; de Beer, Arend Jacobus; De Frutos, Angel; De Long, Jonathan R.; Dechant, Benjamin; Delagrange, Sylvain; Delpierre, Nicolas; Derroire, Geraldine; Dias, Arildo S.; Diaz-Toribio, Milton Hugo; Dimitrakopoulos, Panayiotis G.; Dobrowolski, Mark; Doktor, Daniel; Drevojan, Pavel; Dong, Ning; Dransfield, John; Dressler, Stefan; Duarte, Leandro; Ducouret, Emilie; Dullinger, Stefan; Durka, Walter; Duursma, Remko; Dymova, Olga; E-Vojtko, Anna; Eckstein, Rolf Lutz; Ejtehadi, Hamid; Elser, James; Emilio, Thaise; Engemann, Kristine; Erfanian, Mohammad Bagher; Erfmeier, Alexandra; Esquivel-Muelbert, Adriane; Esser, Gerd; Estiarte, Marc; Domingues, Tomas F.; Fagan, William F.; Fagundez, Jaime; Falster, Daniel S.; Fan, Ying; Fang, Jingyun; Farris, Emmanuele; Fazlioglu, Fatih; Feng, Yanhao; Fernandez-Mendez, Fernando; Ferrara, Carlotta; Ferreira, Joice; Fidelis, Alessandra; Finegan, Bryan; Firn, Jennifer; Flowers, Timothy J.; Flynn, Dan F. B.; Fontana, Veronika; Forey, Estelle; Forgiarini, Cristiane; Francois, Louis; Frangipani, Marcelo; Frank, Dorothea; Frenette-Dussault, Cedric; Freschet, Gregoire T.; Fry, Ellen L.; Fyllas, Nikolaos M.; Mazzochini, Guilherme G.; Gachet, Sophie; Gallagher, Rachael; Ganade, Gislene; Ganga, Francesca; Garcia-Palacios, Pablo; Gargaglione, Veronica; Garnier, Eric; Luis Garrido, Jose; Luis de Gasper, Andre; Gea-Izquierdo, Guillermo; Gibson, David; Gillison, Andrew N.; Giroldo, Aelton; Glasenhardt, Mary-Claire; Gleason, Sean; Gliesch, Mariana; Goldberg, Emma; Goeldel, Bastian; Gonzalez-Akre, Erika; Gonzalez-Andujar, Jose L.; Gonzalez-Melo, Andres; Gonzalez-Robles, Ana; Graae, Bente Jessen; Granda, Elena; Graves, Sarah; Green, Walton A.; Gregor, Thomas; Gross, Nicolas; Guerin, Greg R.; Guenther, Angela; Gutierrez, Alvaro G.; Haddock, Lillie; Haines, Anna; Hall, Jefferson; Hambuckers, Alain; Han, Wenxuan; Harrison, Sandy P.; Hattingh, Wesley; Hawes, Joseph E.; He, Tianhua; He, Pengcheng; Heberling, Jacob Mason; Helm, Aveliina; Hempel, Stefan; Hentschel, Joern; Herault, Bruno; Heres, Ana-Maria; Herz, Katharina; Heuertz, Myriam; Hickler, Thomas; Hietz, Peter; Higuchi, Pedro; Hipp, Andrew L.; Hirons, Andrew; Hock, Maria; Hogan, James Aaron; Holl, Karen; Honnay, Olivier; Hornstein, Daniel; Hou, Enqing; Hough-Snee, Nate; Hovstad, Knut Anders; Ichie, Tomoaki; Igic, Boris; Illa, Estela; Isaac, Marney; Ishihara, Masae; Ivanov, Leonid; Ivanova, Larissa; Iversen, Colleen M.; Izquierdo, Jordi; Jackson, Robert B.; Jackson, Benjamin; Jactel, Herve; Jagodzinski, Andrzej M.; Jandt, Ute; Jansen, Steven; Jenkins, Thomas; Jentsch, Anke; Jespersen, Jens Rasmus Plantener; Jiang, Guo-Feng; Johansen, Jesper Liengaard; Johnson, David; Jokela, Eric J.; Joly, Carlos Alfredo; Jordan, Gregory J.; Joseph, Grant Stuart; Junaedi, Decky; Junker, Robert R.; Justes, Eric; Kabzems, Richard; Kane, Jeffrey; Kaplan, Zdenek; Kattenborn, Teja; Kavelenova, Lyudmila; Kearsley, Elizabeth; Kempel, Anne; Kenzo, Tanaka; Kerkhoff, Andrew; Khalil, Mohammed I.; Kinlock, Nicole L.; Kissling, Wilm Daniel; Kitajima, Kaoru; Kitzberger, Thomas; Kjoller, Rasmus; Klein, Tamir; Kleyer, Michael; Klimesova, Jitka; Klipel, Joice; Kloeppel, Brian; Klotz, Stefan; Knops, Johannes M. H.; Kohyama, Takashi; Koike, Fumito; Kollmann, Johannes; Komac, Benjamin; Komatsu, Kimberly; Koenig, Christian; Kraft, Nathan J. B.; Kramer, Koen; Kreft, Holger; Kuehn, Ingolf; Kumarathunge, Dushan; Kuppler, Jonas; Kurokawa, Hiroko; Kurosawa, Yoko; Kuyah, Shem; Laclau, Jean-Paul; Lafleur, Benoit; Lallai, Erik; Lamb, Eric; Lamprecht, Andrea; Larkin, Daniel J.; Laughlin, Daniel; Le Bagousse-Pinguet, Yoann; le Maire, Guerric; le Roux, Peter C.; le Roux, Elizabeth; Lee, Tali; Lens, Frederic; Lewis, Simon L.; Lhotsky, Barbara; Li, Yuanzhi; Li, Xine; Lichstein, Jeremy W.; Liebergesell, Mario; Lim, Jun Ying; Lin, Yan-Shih; Linares, Juan Carlos; Liu, Chunjiang; Liu, Daijun; Liu, Udayangani; Livingstone, Stuart; Llusia, Joan; Lohbeck, Madelon; Lopez-Garcia, Alvaro; Lopez-Gonzalez, Gabriela; Lososova, Zdenka; Louault, Frederique; Lukacs, Balazs A.; Lukes, Petr; Luo, Yunjian; Lussu, Michele; Ma, Siyan; Pereira, Camilla Maciel Rabelo; Mack, Michelle; Maire, Vincent; Makela, Annikki; Makinen, Harri; Mendes Malhado, Ana Claudia; Mallik, Azim; Manning, Peter; Manzoni, Stefano; Marchetti, Zuleica; Marchino, Luca; Marcilio-Silva, Vinicius; Marcon, Eric; Marignani, Michela; Markesteijn, Lars; Martin, Adam; Martinez-Garza, Cristina; Martinez-Vilalta, Jordi; Maskova, Tereza; Mason, Kelly; Mason, Norman; Massad, Tara Joy; Masse, Jacynthe; Mayrose, Itay; McCarthy, James; McCormack, M. Luke; McCulloh, Katherine; McFadden, Ian R.; McGill, Brian J.; McPartland, Mara Y.; Medeiros, Juliana S.; Medlyn, Belinda; Meerts, Pierre; Mehrabi, Zia; Meir, Patrick; Melo, Felipe P. L.; Mencuccini, Maurizio; Meredieu, Celine; Messier, Julie; Meszaros, Ilona; Metsaranta, Juha; Michaletz, Sean T.; Michelaki, Chrysanthi; Migalina, Svetlana; Milla, Ruben; Miller, Jesse E. D.; Minden, Vanessa; Ming, Ray; Mokany, Karel; Moles, Angela T.; Molnar, Attila, V; Molofsky, Jane; Molz, Martin; Montgomery, Rebecca A.; Monty, Arnaud; Moravcova, Lenka; Moreno-Martinez, Alvaro; Moretti, Marco; Mori, Akira S.; Mori, Shigeta; Morris, Dave; Morrison, Jane; Mucina, Ladislav; Mueller, Sandra; Muir, Christopher D.; Mueller, Sandra Cristina; Munoz, Francois; Myers-Smith, Isla H.; Myster, Randall W.; Nagano, Masahiro; Naidu, Shawna; Narayanan, Ayyappan; Natesan, Balachandran; Negoita, Luka; Nelson, Andrew S.; Neuschulz, Eike Lena; Ni, Jian; Niedrist, Georg; Nieto, Jhon; Niinemets, Ulo; Nolan, Rachael; Nottebrock, Henning; Nouvellon, Yann; Novakovskiy, Alexander; Nystuen, Kristin Odden; O'Grady, Anthony; O'Hara, Kevin; O'Reilly-Nugent, Andrew; Oakley, Simon; Oberhuber, Walter; Ohtsuka, Toshiyuki; Oliveira, Ricardo; Ollerer, Kinga; Olson, Mark E.; Onipchenko, Vladimir; Onoda, Yusuke; Onstein, Renske E.; Ordonez, Jenny C.; Osada, Noriyuki; Ostonen, Ivika; Ottaviani, Gianluigi; Otto, Sarah; Overbeck, Gerhard E.; Ozinga, Wim A.; Pahl, Anna T.; Paine, C. E. Timothy; Pakeman, Robin J.; Papageorgiou, Aristotelis C.; Parfionova, Evgeniya; Paertel, Meelis; Patacca, Marco; Paula, Susana; Paule, Juraj; Pauli, Harald; Pausas, Juli G.; Peco, Begona; Penuelas, Josep; Perea, Antonio; Luis Peri, Pablo; Petisco-Souza, Ana Carolina; Petraglia, Alessandro; Petritan, Any Mary; Phillips, Oliver L.; Pierce, Simon; Pillar, Valerio D.; Pisek, Jan; Pomogaybin, Alexandr; Poorter, Hendrik; Portsmuth, Angelika; Poschlod, Peter; Potvin, Catherine; Pounds, Devon; Powell, A. Shafer; Power, Sally A.; Prinzing, Andreas; Puglielli, Giacomo; Pysek, Petr; Raevel, Valerie; Rammig, Anja; Ransijn, Johannes; Ray, Courtenay A.; Reich, Peter B.; Reichstein, Markus; Reid, Douglas E. B.; Rejou-Mechain, Maxime; Resco de Dios, Victor; Ribeiro, Sabina; Richardson, Sarah; Riibak, Kersti; Rillig, Matthias C.; Riviera, Fiamma; Robert, Elisabeth M. R.; Roberts, Scott; Robroek, Bjorn; Roddy, Adam; Rodrigues, Arthur Vinicius; Rogers, Alistair; Rollinson, Emily; Rolo, Victor; Roemermann, Christine; Ronzhina, Dina; Roscher, Christiane; Rosell, Julieta A.; Rosenfield, Milena Fermina; Rossi, Christian; Roy, David B.; Royer-Tardif, Samuel; Rueger, Nadja; Ruiz-Peinado, Ricardo; Rumpf, Sabine B.; Rusch, Graciela M.; Ryo, Masahiro; Sack, Lawren; Saldana, Angela; Salgado-Negret, Beatriz; Salguero-Gomez, Roberto; Santa-Regina, Ignacio; Carolina Santacruz-Garcia, Ana; Santos, Joaquim; Sardans, Jordi; Schamp, Brandon; Scherer-Lorenzen, Michael; Schleuning, Matthias; Schmid, Bernhard; Schmidt, Marco; Schmitt, Sylvain; Schneider, Julio V.; Schowanek, Simon D.; Schrader, Julian; Schrodt, Franziska; Schuldt, Bernhard; Schurr, Frank; Selaya Garvizu, Galia; Semchenko, Marina; Seymour, Colleen; Sfair, Julia C.; Sharpe, Joanne M.; Sheppard, Christine S.; Sheremetiev, Serge; Shiodera, Satomi; Shipley, Bill; Shovon, Tanvir Ahmed; Siebenkaes, Alrun; Carlos, Sierra; Silva, Vasco; Silva, Mateus; Sitzia, Tommaso; Sjoman, Henrik; Slot, Martijn; Smith, Nicholas G.; Sodhi, Darwin; Soltis, Pamela; Soltis, Douglas; Somers, Ben; Sonnier, Gregory; Sorensen, Mia Vedel; Sosinski, Enio Egon, Jr.; Soudzilovskaia, Nadejda A.; Souza, Alexandre F.; Spasojevic, Marko; Sperandii, Marta Gaia; Stan, Amanda B.; Stegen, James; Steinbauer, Klaus; Stephan, Jorg G.; Sterck, Frank; Stojanovic, Dejan B.; Strydom, Tanya; Laura Suarez, Maria; Svenning, Jens-Christian; Svitkova, Ivana; Svitok, Marek; Svoboda, Miroslav; Swaine, Emily; Swenson, Nathan; Tabarelli, Marcelo; Takagi, Kentaro; Tappeiner, Ulrike; Tarifa, Ruben; Tauugourdeau, Simon; Tavsanoglu, Cagatay; te Beest, Mariska; Tedersoo, Leho; Thiffault, Nelson; Thom, Dominik; Thomas, Evert; Thompson, Ken; Thornton, Peter E.; Thuiller, Wilfried; Tichy, Lubomir; Tissue, David; Tjoelker, Mark G.; Tng, David Yue Phin; Tobias, Joseph; Torok, Peter; Tarin, Tonantzin; Torres-Ruiz, Jose M.; Tothmeresz, Bela; Treurnicht, Martina; Trivellone, Valeria; Trolliet, Franck; Trotsiuk, Volodymyr; Tsakalos, James L.; Tsiripidis, Ioannis; Tysklind, Niklas; Umehara, Toru; Usoltsev, Vladimir; Vadeboncoeur, Matthew; Vaezi, Jamil; Valladares, Fernando; Vamosi, Jana; van Bodegom, Peter M.; van Breugel, Michiel; Van Cleemput, Elisa; van de Weg, Martine; van der Merwe, Stephni; van der Plas, Fons; van der Sande, Masha T.; van Kleunen, Mark; Van Meerbeek, Koenraad; Vanderwel, Mark; Vanselow, Kim Andre; Varhammar, Angelica; Varone, Laura; Vasquez Valderrama, Maribel Yesenia; Vassilev, Kiril; Vellend, Mark; Veneklaas, Erik J.; Verbeeck, Hans; Verheyen, Kris; Vibrans, Alexander; Vieira, Ima; Villacis, Jaime; Violle, Cyrille; Vivek, Pandi; Wagner, Katrin; Waldram, Matthew; Waldron, Anthony; Walker, Anthony P.; Waller, Martyn; Walther, Gabriel; Wang, Han; Wang, Feng; Wang, Weiqi; Watkins, Harry; Watkins, James; Weber, Ulrich; Weedon, James T.; Wei, Liping; Weigelt, Patrick; Weiher, Evan; Wells, Aidan W.; Wellstein, Camilla; Wenk, Elizabeth; Westoby, Mark; Westwood, Alana; White, Philip John; Whitten, Mark; Williams, Mathew; Winkler, Daniel E.; Winter, Klaus; Womack, Chevonne; Wright, Ian J.; Wright, S. Joseph; Wright, Justin; Pinho, Bruno X.; Ximenes, Fabiano; Yamada, Toshihiro; Yamaji, Keiko; Yanai, Ruth; Yankov, Nikolay; Yguel, Benjamin; Zanini, Katia Janaina; Zanne, Amy E.; Zeleny, David; Zhao, Yun-Peng; Zheng, Jingming; Zheng, Ji; Zieminska, Kasia; Zirbel, Chad R.; Zizka, Georg; Zo-Bi, Irie Casimir; Zotz, Gerhard; Wirth, Christian</t>
  </si>
  <si>
    <t>Nutrient Network</t>
  </si>
  <si>
    <t>TRY plant trait database - enhanced coverage and open access</t>
  </si>
  <si>
    <t>data coverage; data integration; data representativeness; functional diversity; plant traits; TRY plant trait database</t>
  </si>
  <si>
    <t>INCLINATION ANGLE DISTRIBUTION; LEAF PHOTOSYNTHETIC TRAITS; RELATIVE GROWTH-RATE; FUNCTIONAL TRAITS; GLOBAL PATTERNS; LIFE-HISTORY; ROOT TRAITS; WOOD DENSITY; COMMUNITY COMPOSITION; LITTER DECOMPOSITION</t>
  </si>
  <si>
    <t>Plant traits-the morphological, anatomical, physiological, biochemical and phenological characteristics of plants-determine how plants respond to environmental factors, affect other trophic levels, and influence ecosystem properties and their benefits and detriments to people. Plant trait data thus represent the basis for a vast area of research spanning from evolutionary biology, community and functional ecology, to biodiversity conservation, ecosystem and landscape management, restoration, biogeography and earth system modelling. Since its foundation in 2007, the TRY database of plant traits has grown continuously. It now provides unprecedented data coverage under an open access data policy and is the main plant trait database used by the research community worldwide. Increasingly, the TRY database also supports new frontiers of trait-based plant research, including the identification of data gaps and the subsequent mobilization or measurement of new data. To support this development, in this article we evaluate the extent of the trait data compiled in TRY and analyse emerging patterns of data coverage and representativeness. Best species coverage is achieved for categorical traits-almost complete coverage for 'plant growth form'. However, most traits relevant for ecology and vegetation modelling are characterized by continuous intraspecific variation and trait-environmental relationships. These traits have to be measured on individual plants in their respective environment. Despite unprecedented data coverage, we observe a humbling lack of completeness and representativeness of these continuous traits in many aspects. We, therefore, conclude that reducing data gaps and biases in the TRY database remains a key challenge and requires a coordinated approach to data mobilization and trait measurements. This can only be achieved in collaboration with other initiatives.</t>
  </si>
  <si>
    <t xml:space="preserve">[Kattge, Jens; Boenisch, Gerhard; Tautenhahn, Susanne; Frank, Dorothea; Guenther, Angela; Reichstein, Markus; Carlos, Sierra; Weber, Ulrich; Wirth, Christian] Max Planck Inst Biogeochem, Hans Knoll Str 10, D-07745 Jena, Germany; [Kattge, Jens; Bruelheide, Helge; De Frutos, Angel; Durka, Walter; Erfmeier, Alexandra; Jandt, Ute; Klotz, Stefan; Kuehn, Ingolf; Onstein, Renske E.; Roemermann, Christine; Roscher, Christiane; Rueger, Nadja; Wirth, Christian] German Ctr Integrat Biodivers Res iDiv, Leipzig, Germany; [Diaz, Sandra] Univ Nacl Cordoba, Consejo Nacl Invest Cient &amp; Tecn, Inst Multidisciplinario Biol Vegetal IMBIV, Cordoba, Argentina; [Diaz, Sandra] Univ Nacl Cordoba, Fac Ciencias Exactas Fis &amp; Nat, Cordoba, Argentina; [Lavorel, Sandra; Thuiller, Wilfried] Univ Savoie Mt Blanc, Univ Grenoble Alpes, CNRS, LECA, Grenoble, France; [Prentice, Iain Colin; Zieminska, Kasia] Imperial Coll, London, England; [Leadley, Paul; Delpierre, Nicolas] Univ Paris Saclay, Univ Paris Sud, Ecol Systemat Evolut, CNRS,AgroParisTech, Orsay, France; [Werner, Gijsbert D. A.; Jenkins, Thomas] Univ Oxford, Dept Zool, Oxford, England; [Werner, Gijsbert D. A.] Univ Oxford, Balliol Coll, Oxford, England; [Aakala, Tuomas] Univ Helsinki, Helsinki, Finland; [Abedi, Mehdi; Bahalkeh, Khadijeh] Tarbiat Modares Univ, Dept Range Management, Fac Nat Resources &amp; Marine Sci, Noor, Iran; [Acosta, Alicia T. R.; Sperandii, Marta Gaia] Univ Roma Tre, Rome, Italy; [Adamidis, George C.; Dimitrakopoulos, Panayiotis G.; Fyllas, Nikolaos M.; Michelaki, Chrysanthi] Univ Aegean, Dept Environm, Biodivers Conservat Lab, Mitilini, Greece; [Adamidis, George C.] Univ Bern, Inst Ecol &amp; Evolut, Bern, Switzerland; [Adamson, Kairi; Pisek, Jan] Univ Tartu, Tartu Observ, Tartumaa, Estonia; [Aiba, Masahiro] Tohoku Univ, Grad Sch Life Sci, Sendai, Miyagi, Japan; [Albert, Cecile H.; Gachet, Sophie] Univ Avignon, Aix Marseille Univ, CNRS, IRD,IMBE, Marseille, France; [Alcantara, Julio M.] Univ Jaen, Jaen, Spain; [Alcazar, Carolina C.] Inst Alexander Von Humboldt, Bogota, Colombia; [Aleixo, Izabela] Natl Inst Amazonian Res INPA, Manaus, Amazonas, Brazil; [Ali, Hamada] Suez Canal Univ, Fac Sci, Dept Bot, Ismailia, Egypt; [Amiaud, Bernard] Univ Lorraine, Lorraine, France; [Ammer, Christian] Univ Gottingen, Forest Sci, Gottingen, Germany; [Ammer, Christian] Univ Gottingen, Ctr Biodivers &amp; Sustainable Land Use, Gottingen, Germany; [Amoroso, Mariano M.] Univ Nacl Rio Negro, Inst Invest Recursos Nat Agroecol &amp; Desarrollo Ru, El Bolson, Argentina; [Amoroso, Mariano M.; Brumnich, Federico; Marchetti, Zuleica; Carolina Santacruz-Garcia, Ana] Conicet Consejo Nacl Invest Cient &amp; Tecn, Buenos Aires, DF, Argentina; [Anand, Madhur; Frangipani, Marcelo] Univ Guelph, Guelph, ON, Canada; [Anderson, Carolyn; Stegen, James] Pacific Northwest Natl Lab, Richland, WA 99352 USA; [Anderson, Carolyn] Univ Massachusetts, Amherst, MA 01003 USA; [Anten, Niels] Wageningen Univ, Ctr Crop Syst Anal, Wageningen, Netherlands; [Antos, Joseph] Univ Victoria, Victoria, BC, Canada; [Apgaua, Deborah Mattos Guimaraes] James Cook Univ, Coll Sci &amp; Engn, Smithfield, Qld, Australia; [Ashman, Tia-Lynn] Univ Pittsburgh, Pittsburgh, PA USA; [Asmara, Degi Harja] Univ Laval, Inst Integrat Syst Biol, Ctr Forest Res, Quebec City, PQ, Canada; [Asner, Gregory P.] Arizona State Univ, Tempe, AZ USA; [Aspinwall, Michael] Univ North Florida, Dept Biol, Jacksonville, FL USA; [Atkin, Owen] Australian Natl Univ, ARC Ctr Excellence Plant Energy Biol, Acton, ACT, Australia; [Aubin, Isabelle; Boisvert-Marsh, Laura] Nat Resources Canada, Canadian Forest Serv, Great Lakes Forestry Ctr, Sault Ste Marie, ON, Canada; [Baastrup-Spohr, Lars; Bruun, Hans Henrik; Kjoller, Rasmus; Lopez-Garcia, Alvaro] Univ Copenhagen, Dept Biol, Copenhagen, Denmark; [Bahn, Michael; Tappeiner, Ulrike] Univ Innsbruck, Dept Ecol, Innsbruck, Austria; [Baker, Timothy; Esquivel-Muelbert, Adriane; Lewis, Simon L.; Phillips, Oliver L.] Univ Leeds, Sch Geog, Leeds, W Yorkshire, England; [Baker, William J.; Dransfield, John] Royal Bot Gardens Kew, Richmond, Surrey, England; [Bakker, Jan P.] Univ Groningen, Groningen Inst Evolutionary Life Sci GELIFES, Conservat Ecol, Groningen, Netherlands; [Baldocchi, Dennis] Univ Calif Berkeley, Dept Environm Sci Policy &amp; Management, Berkeley, CA 94720 USA; [Baltzer, Jennifer] Wilfrid Laurier Univ, Dept Biol, Waterloo, ON, Canada; [Banerjee, Arindam; Reich, Peter B.] Univ Minnesota, Dept Forest Resources, St Paul, MN USA; [Baranger, Anne] AgroParisTech, Paris, France; [Barlow, Jos; Carvalho, Fabio] Univ Lancaster, Lancaster Environm Ctr, Lancaster, England; [Barneche, Diego R.] Univ Exeter, Coll Life &amp; Environm Sci, Penryn, England; [Baruch, Zdravko; Guerin, Greg R.] Univ Adelaide, Sch Biol Sci, Adelaide, SA, Australia; [Bastianelli, Denis] CIRAD, UMR SELMET, Montpellier, France; [Bastianelli, Denis; Tauugourdeau, Simon] Univ Montpellier, INRA, CIRAD, SELMET, Montpellier Supagro, France; [Battles, John; Ma, Siyan; O'Hara, Kevin] Univ Calif Berkeley, Berkeley, CA 94720 USA; [Bauerle, William] Colorado State Univ, Dept Hort &amp; Landscape Architecture, Ft Collins, CO 80523 USA; [Bauters, Marijn] Univ Ghent, Dept Green Chem &amp; Technol, Ghent, Belgium; [Bauters, Marijn] Univ Ghent, Dept Environm, Ghent, Belgium; [Bazzato, Erika; Ganga, Francesca; Lallai, Erik; Lussu, Michele; Marignani, Michela] Univ Cagliari, Bot Div, Dept Life &amp; Environm Sci, Cagliari, Italy; [Beckmann, Michael; De Frutos, Angel; Doktor, Daniel] UFZ Helmholtz Ctr Environm Res, Leipzig, Germany; [Beeckman, Hans] Royal Museum Cent Africa, Tervuren, Belgium; [Beierkuhnlein, Carl; Hornstein, Daniel] Univ Bayreuth, Bayreuth, Germany; [Bekker, Renee] Univ Groningen, GIA, Groningen, Netherlands; [Belfry, Gavin] Univ Tennessee, Dept Biol Sci, Knoxville, TN USA; [Belfry, Gavin; Blonder, Benjamin; Jenkins, Thomas; Ray, Courtenay A.; Wells, Aidan W.] Rocky Mt Biol Labs, Crested Butte, CO USA; [Belluau, Michael] Univ Quebec, Dept Sci, Montreal, PQ, Canada; [Beloiu, Mirela] Univ Bayreuth, Dept Biogeog, Bayreuth, Germany; [Benavides, Raquel; Valladares, Fernando] CSIC, Museo Nacl Ciencias Nat, Madrid, Spain; [Benomar, Lahcen] Univ Laval, Quebec City, PQ, Canada; [Berdugo-Lattke, Mary Lee] Univ Nacl Colombia, Inst Ciencias Nat, Bogota, Colombia; [Berdugo-Lattke, Mary Lee; Cano-Arboleda, Laura] Fdn Nat, Bogota, Colombia; [Berenguer, Erika] Univ Oxford, Environm Change Inst, Oxford, England; [Bergamin, Rodrigo] Univ Fed Rio Grande do Sul, Programa Posgrad Bot, Lab Estudos Vegetacao Campestre LEVCamp, Porto Alegre, RS, Brazil; [Bergmann, Joana; Hempel, Stefan] Free Univ Berlin, Inst Biol, Berlin, Germany; [Bergmann, Joana; Hempel, Stefan; Rillig, Matthias C.; Ryo, Masahiro] Berlin Brandenburg Inst Adv Biodivers Res BBIB, Berlin, Germany; [Carlucci, Marcos Bergmann] Univ Fed Parana, Dept Bot, Lab Ecol Func Comunidades LABEF, Curitiba, Parana, Brazil; [Berner, Logan] No Arizona Univ, Sch Informat Comp &amp; Cyber Syst, Flagstaff, AZ 86011 USA; [Bernhardt-Roemermann, Markus; Roemermann, Christine; Walther, Gabriel] Friedrich Schiller Univ Jena, Inst Ecol &amp; Evolut, Jena, Germany; [Bigler, Christof; Buchmann, Nina] Swiss Fed Inst Technol, Zurich, Switzerland; [Bjorkman, Anne D.] Univ Gothenburg, Dept Biol &amp; Environm Sci, Gothenburg, Sweden; [Blackman, Chris] Univ Clermont Auvergne, INRA, PIAF, Clermont Ferrand, France; [Blanco, Carolina; Duarte, Leandro; Frangipani, Marcelo; Overbeck, Gerhard E.] Univ Fed Rio Grande do Sul, Porto Alegre, RS, Brazil; [Blonder, Benjamin; Ray, Courtenay A.] Arizona State Univ, Sch Life Sci, Tempe, AZ USA; [Blumenthal, Dana] USDA ARS, Rangeland Resources &amp; Syst Res Unit, Ft Collins, CO 80522 USA; [Bocanegra-Gonzalez, Kelly T.; Fernandez-Mendez, Fernando] Univ Tolima, Grp Invest Biodiversidad &amp; Dinam Ecosistemas Trop, Ibague, Colombia; [Boeckx, Pascal] Univ Ghent, Isotope Biosci Lab ISOFYS, Ghent, Belgium; [Bohlman, Stephanie; Jokela, Eric J.] Univ Florida, Sch Forest Resources &amp; Conservat, Gainesville, FL 32611 USA; [Boehning-Gaese, Katrin; Hickler, Thomas; Manning, Peter; Neuschulz, Eike Lena; Schleuning, Matthias] Senckenberg Biodivers &amp; Climate Res Ctr, Frankfurt, Germany; [Boehning-Gaese, Katrin; Zizka, Georg] Goethe Univ Frankfurt, Dept Biol Sci, Frankfurt, Germany; [Bond, William; van der Merwe, Stephni] Univ Cape Town, Dept Biol Sci, Cape Town, South Africa; [Bond, William; Treurnicht, Martina] SAEON Fynbos Node, Claremont, South Africa; [Bond-Lamberty, Ben] Pacific Northwest Natl Lab, College Pk, MD USA; [Boom, Arnoud; Waldram, Matthew] Univ Leicester, Sch Geog Geol &amp; Environm, Leicester, Leics, England; [Boonman, Coline C. F.] Radboud Univ Nijmegen, Inst Water &amp; Wetland Res, Dept Environm Sci, Nijmegen, Netherlands; [Bordin, Kauane] Univ Fed Rio Grande do Sul, Programa Posgrad Ecol, Lab Ecol Vegetal LEVEG, Porto Alegre, RS, Brazil; [Boughton, Elizabeth H.] Archbold Biol Stn Buck Isl Ranch, Lake Placid, NY USA; [Boukili, Vanessa] Univ Connecticut, Dept Ecol &amp; Evolutionary Biol, Storrs, CT USA; [Bowman, David M. J. S.] Univ Tasmania, Hobart, Tas, Australia; [Bravo, Sandra; Carolina Santacruz-Garcia, Ana] Univ Nacl Santiago del Estero, Fac Ciencias Forestales, Santiago Del Estero, Argentina; [Brendel, Marco Richard; Schurr, Frank; Sheppard, Christine S.] Univ Hohenheim, Inst Landscape &amp; Plant Ecol, Stuttgart, Germany; [Broadley, Martin R.; Schrodt, Franziska] Univ Nottingham, Sch Geog, Nottingham, England; [Brown, Kerry A.; Waller, Martyn] Kingston Univ, Dept Geog &amp; Geol, Kingston Upon Thames, Surrey, England; [Bruelheide, Helge; Herz, Katharina] Martin Luther Univ Halle Wittenberg, Inst Biol Geobot &amp; Bot Garden, Halle, Germany; [Brumnich, Federico; Marchetti, Zuleica] Univ Nacl Litoral FICH UNL, Fac Ingn &amp; Ciencias Hidr, Santa Fe, Argentina; [Bruy, David; Raevel, Valerie; Rejou-Mechain, Maxime] Univ Montpellier, INRA, CNRS, AMAP,CIRAD,IRD, Montpellier, France; [Bruy, David] Herbier Nouvelle Caledonie, IRD, AMAP, Noumea, New Caledonia; [Buchanan, Serra W.; Cadotte, Marc; Livingstone, Stuart] Univ Toronto, Scarborough, ON, Canada; [Bucher, Solveig Franziska] Friedrich Schiller Univ Jena, Jena, Germany; [Buitenwerf, Robert; Engemann, Kristine; Goeldel, Bastian; Schowanek, Simon D.; Svenning, Jens-Christian] Aarhus Univ, Dept Biosci, Sect Ecoinformat &amp; Biodivers, Aarhus, Denmark; [Buitenwerf, Robert; Schowanek, Simon D.; Svenning, Jens-Christian] Aarhus Univ, Dept Biosci, Ctr Biodivers Dynam Changing World BIOCHANGE, Aarhus, Denmark; [Bunker, Daniel E.] New Jersey Inst Technol, Newark, NJ 07102 USA; [Buerger, Jana] Univ Rostock, Fac Agr &amp; Environm Sci, Rostock, Germany; [Burrascano, Sabina] Sapienza Univ Rome, Rome, Italy; [Burslem, David F. R. P.; Swaine, Emily] Univ Aberdeen, Sch Biol Sci, Aberdeen, Scotland; [Butterfield, Bradley J.; Mack, Michelle; Maire, Vincent] No Arizona Univ, Ctr Ecosyst Sci &amp; Soc, Flagstaff, AZ 86011 USA; [Byun, Chaeho] Yonsei Univ, Sch Civil &amp; Environm Engn, Seoul, South Korea; [Marques, Marcia] UFPR Fed Univ Parana, Dept Bot, SCB, Curitiba, Parana, Brazil; [Scalon, Marina C.] Univ Fed Parana, Ctr Politecn, Curitiba, Parana, Brazil; [Caccianiga, Marco; McFadden, Ian R.] Univ Milan, Dipartimento Biosci, Milan, Italy; [Cailleret, Maxime] Aix Marseille Univ, IRSTEA Aix En Provence, UMR RECOVER, Aix En Provence, France; [Cailleret, Maxime] Swiss Fed Inst Technol, Dept Environm Syst Sci, Zurich, Switzerland; [Cailleret, Maxime; McFadden, Ian R.; Moretti, Marco; Trotsiuk, Volodymyr] Swiss Fed Inst Forest Snow &amp; Landscape Res WSL, Birmensdorf, Switzerland; [Camac, James] Univ Melbourne, Ctr Excellence Bioscur Risk Anal, Melbourne, Vic, Australia; [Julio Camarero, Jesus] CSIC, IPE, Zaragoza, Spain; [Campany, Courtney] Colgate Univ, Hamilton, NY 13346 USA; [Campetella, Giandiego; Canullo, Roberto; Cervellini, Marco; Chelli, Stefano] Univ Camerino, Sch Biosci &amp; Vet Med, Plant Div &amp; Ecosyst Management Unit, Camerino, Italy; [Campos, Juan Antonio] Univ Basque Country, UPV EHU, Dept Plant Biol &amp; Ecol, Bilbao, Spain; [Cano-Arboleda, Laura] Univ Nacl Colombia, Dept Geociencias &amp; Medio Ambiente, Medellin, Colombia; [Carbognani, Michele; Petraglia, Alessandro] Univ Parma, Dept Chem Life Sci &amp; Environm Sustainabil, Parma, Italy; [Casanoves, Fernando; Finegan, Bryan] CATIE, Turrialba, Costa Rica; [Castagneyrol, Bastien; Heuertz, Myriam; Jactel, Herve; Schmitt, Sylvain] Univ Bordeaux, BIOGECO, INRAE, Cestas, France; [Catford, Jane A.] Kings Coll London, Dept Geog, London, England; [Cavender-Bares, Jeannine; Zirbel, Chad R.] Univ Minnesota, Dept Ecol Evolut &amp; Behav, St Paul, MN 55108 USA; [Cerabolini, Bruno E. L.; Dalle Fratte, Michele] Univ Insubria, Dept Biotechnol &amp; Life Sci, Varese, Italy; [Cervellini, Marco] Univ Bologna, Alma Mater Studiorum, Dept Biol Geol &amp; Environm Sci, BIGEA, Bologna, Italy; [Chacon-Madrigal, Eduardo] Univ Costa Rica, Escuela Biol, San Jose, Costa Rica; [Chapin, Kenneth] Univ Arizona, Tucson, AZ USA; [Chapin, F. Stuart] Univ Alaska Fairbanks, Inst Arctic Biol, Fairbanks, AK USA; [Chen, Si-Chong; Liu, Udayangani] Royal Bot Gardens, Richmond, W Sussex, England; [Chen, Anping] Colorado State Univ, Dept Biol, Ft Collins, CO 80523 USA; [Cherubini, Paolo] WSL Swiss Fed Res Inst, Birmensdorf, Switzerland; [Cherubini, Paolo] Univ British Columbia, Fac Forestry, Vancouver, BC, Canada; [Chianucci, Francesco; Corona, Piermaria; Ferrara, Carlotta; Marchino, Luca] CREA Res Ctr Forestry &amp; Wood, Arezzo, Italy; [Choat, Brendan; Duursma, Remko; Kumarathunge, Dushan; Medlyn, Belinda; Nolan, Rachael; Power, Sally A.; Reich, Peter B.; Tissue, David; Tjoelker, Mark G.; Varhammar, Angelica] Western Sydney Univ, Hawkesbury Inst Environm, Sydney, NSW, Australia; [Chung, Kyong-Sook] Jungwon Univ, Goesan, Chungbuk, South Korea; [Chytry, Milan; Danihelka, Jiri; Drevojan, Pavel; Lososova, Zdenka; Tichy, Lubomir] Masaryk Univ, Dept Bot &amp; Zool, Brno, Czech Republic; [Ciccarelli, Daniela] Univ Pisa, Dept Biol, Pisa, Italy; [Coll, Lluis] Univ Lleida, Dept Agr &amp; Forest Engn EAGROF, Lleida, Spain; [Coll, Lluis] CTFC AGROTECNIO, Joint Res Unit, Solsona, Spain; [Collins, Courtney G.] Univ Calif Riverside, Riverside, CA 92521 USA; [Conti, Luisa] Univ Life Sci Prague, Fac Environm Sci, Prague, Czech Republic; [Conti, Luisa; Danihelka, Jiri; E-Vojtko, Anna; Klimesova, Jitka; Ottaviani, Gianluigi] Czech Acad Sci, Inst Bot, Trebon, Czech Republic; [Coomes, David] Univ Cambridge, Dept Plant Sci, Cambridge, England; [Cornelissen, Johannes H. C.] Vrije Univ, Dept Ecol Sci, Syst Ecol, Amsterdam, Netherlands; [Cornwell, William K.] UNSW Sydney, Sch Biol Earth &amp; Environm Sci, Sydney, NSW, Australia; [Coyea, Marie] Univ Laval, Fac Foresterie Geog &amp; Geomat, Quebec City, PQ, Canada; [Craine, Joseph; Lhotsky, Barbara] Jonah Ventures, Boulder, CO USA; [Craven, Dylan] Univ Mayor, Ctr Modelac &amp; Monitoreo Ecosistemas, Santiago, Chile; [Cromsigt, Joris P. G. M.] Swedish Univ Agr Sci, Dept Wildlife Fish &amp; Environm Studies, Umea, Sweden; [Cromsigt, Joris P. G. M.] Nelson Mandela Univ, Dept Zool, Ctr African Conservat Ecol, Port Elizabeth, South Africa; [Csecserits, Aniko] MTA Ctr Ecol Res, Tihany, Hungary; [Cufar, Katarina] Univ Ljubljana, Biotech Fac, Ljubljana, Slovenia; [Cuntz, Matthias] Univ Lorraine, AgroParisTech, INRAE, UMR Silva, Nancy, France; [da Silva, Ana Carolina; Higuchi, Pedro] Santa Catarina State Univ, Lages, SC, Brazil; [Dahlin, Kyla M.] Michigan State Univ, Dept Geog Environm &amp; Spatial Sci, E Lansing, MI 48824 USA; [Dainese, Matteo; Fontana, Veronika; Niedrist, Georg; Tappeiner, Ulrike] Eurac Res, Inst Alpine Environm, Bozen Bolzano, Italy; [Dalke, Igor; Dymova, Olga; Novakovskiy, Alexander] Russian Acad Sci, Ural Branch, Komi Sci Ctr, Inst Biol, Syktyvkar, Russia; [Anh Tuan Dang-Le] Univ Sci Vietnam Natl Univ Ho Chi Minh City, Ho Chi Minh City, Vietnam; [Dannoura, Masako; Kitajima, Kaoru] Kyoto Univ, Grad Sch Agr, Kyoto, Japan; [Dannoura, Masako] Kyoto Univ, Grad Sch Global Environm Studies, Kyoto, Japan; [Dawson, Samantha; Stephan, Jorg G.] Swedish Univ Agr Sci, Swedish Species Informat Ctr, Uppsala, Sweden; [de Beer, Arend Jacobus; le Roux, Peter C.; Womack, Chevonne] Univ Pretoria, Dept Plant &amp; Soil Sci, Pretoria, South Africa; [De Long, Jonathan R.] Netherlands Inst Ecol, Dept Terr Ecol, Wageningen, Netherlands; [Dechant, Benjamin] UFZ Helmholtz Ctr Environm Res, Dept Computat Landscape Ecol, Leipzig, Germany; [Dechant, Benjamin] UFZ Helmholtz Ctr Environm Res, Dept Computat Hydrosyst, Leipzig, Germany; [Dechant, Benjamin] Seoul Natl Univ, Dept Landscape Architecture &amp; Rural Syst Engn, Seoul, South Korea; [Delagrange, Sylvain] Inst Temperate Forest Sci ISFORT, Ripon, PQ, Canada; [Delagrange, Sylvain] UQO, Dept Nat Sci, Ripon, PQ, Canada; [Derroire, Geraldine; Ducouret, Emilie; Marcon, Eric] Univ Guyane, Univ Antilles, CNRS, INRA,UMR EcoFoG,Agroparistech,Cirad, Kourou, French Guiana; [Dias, Arildo S.] Goethe Univ Frankfurt, Inst Phys Geog, Biogeog &amp; Biodivers Lab, Frankfurt, Germany; [Diaz-Toribio, Milton Hugo; Lichstein, Jeremy W.] Univ Florida, Dept Biol, Gainesville, FL USA; [Dobrowolski, Mark] Iluka Resources, Perth, WA, Australia; [Dobrowolski, Mark] Univ Western Australia, Sch Biol Sci, Perth, WA, Australia; [Dong, Ning; Gallagher, Rachael; Poorter, Hendrik; Westoby, Mark; Wright, Ian J.] Macquarie Univ, Dept Biol Sci, Sydney, NSW, Australia; [Dressler, Stefan; Gregor, Thomas; Paule, Juraj; Schneider, Julio V.; Zizka, Georg] Senckenberg Res Inst, Dept Bot &amp; Mol Evolut, Frankfurt, Germany; [Dressler, Stefan; Gregor, Thomas; Paule, Juraj; Schneider, Julio V.; Zizka, Georg] Nat Hist Museum, Frankfurt, Germany; [Dullinger, Stefan; Rumpf, Sabine B.] Univ Vienna, Dept Bot &amp; Biodivers Res, Vienna, Austria; [Durka, Walter; Kuehn, Ingolf] UFZ Helmholtz Ctr Environm Res, Halle, Germany; [E-Vojtko, Anna] Univ South Bohemia, Fac Sci, Dept Bot, Ceske Budejovice, Czech Republic; [Eckstein, Rolf Lutz] Karlstad Univ, Dept Environm &amp; Life Sci Biol, Karlstad, Sweden; [Ejtehadi, Hamid; Erfanian, Mohammad Bagher] Ferdowsi Univ Mashhad, Fac Sci, Dept Biol, Quantitat Plant Ecol &amp; Biodivers Res Lab, Mashhad, Razavi Khorasan, Iran; [Elser, James] Univ Montana, Flathead Lake Biol Stn, Polson, MT 59860 USA; [Elser, James] Arizona State Univ, Sch Sustainabil, Tempe, AZ USA; [Emilio, Thaise] Univ Campinas UNICAMP, PNPD, Programa Pos Grad Ecol, Inst Biol, Campinas, SP, Brazil; [Erfmeier, Alexandra; Hock, Maria] Univ Kiel, Inst Ecosyst Res Geobot, Kiel, Germany; [Esquivel-Muelbert, Adriane; Liu, Daijun] Univ Birmingham, Sch Geog Earth &amp; Environm Sci, Birmingham, W Midlands, England; [Esser, Gerd] Justus Liebig Univ, Inst Plant Ecol, Giessen, Germany; [Estiarte, Marc] CSIC, Spanish Natl Res Council, Catalonia, Spain; [Estiarte, Marc; Martinez-Vilalta, Jordi; Penuelas, Josep] CREAF, Catalonia, Spain; [Domingues, Tomas F.] Univ Sao Paulo, Dept Biol FFCLRP, Ribeirao Preto, Brazil; [Fagan, William F.] Univ Maryland, College Pk, MD 20742 USA; [Fagundez, Jaime] Univ A Coruna, Campus Zapateira, La Coruna, Spain; [Falster, Daniel S.; Moles, Angela T.; Wenk, Elizabeth] UNSW Sydney, Evolut &amp; Ecol Res Ctr, Sydney, NSW, Australia; [Falster, Daniel S.; Moles, Angela T.; Wenk, Elizabeth] UNSW Sydney, Sch Biol Earth &amp; Environm Sci, Sydney, NSW, Australia; [Fan, Ying] Rutgers State Univ, Piscataway, NJ USA; [Fang, Jingyun] Peking Univ, Beijing, Peoples R China; [Farris, Emmanuele] Univ Sassari, Dept Chem &amp; Pharm, Sassari, Italy; [Fazlioglu, Fatih] Ordu Univ, Fac Arts &amp; Sci, Mol Biol &amp; Genet, Ordu, Turkey; [Feng, Yanhao] Lanzhou Univ, Coll Pastoral Agr Sci &amp; Technol, State Key Lab Grassland Agroecosyst, Lanzhou, Gansu, Peoples R China; [Fernandez-Mendez, Fernando] Univ Tolima, Ctr Forestal Trop Bajo Calima, Buenaventura, Colombia; [Ferreira, Joice] Embrapa Amazonia Oriental, Belem, Para, Brazil; [Fidelis, Alessandra] Univ Estadual Paulista UNESP, Lab Vegetat Ecol, Inst Biociencias, Rio Claro, Brazil; [Firn, Jennifer] Queensland Univ Technol, Brisbane, Qld, Australia; [Flowers, Timothy J.] Univ Sussex, Sch Life Sci, Brighton, E Sussex, England; [Flynn, Dan F. B.] Harvard Univ, Arnold Arboretum, Boston, MA 02115 USA; [Forey, Estelle] Univ Rouen, Normandie Univ, Lab ECODIV URA, IRSTEA EA 1293,UFR ST, Mont St Aignan, France; [Forgiarini, Cristiane] Univ Fed Rio Grande do Sul, Dept Bot, Biosci Inst, Porto Alegre, RS, Brazil; [Francois, Louis] Univ Liege, Unit Res SPHERES, Liege, Belgium; [Frenette-Dussault, Cedric] Geopole Univ Sherbrooke, Quebec City, PQ, Canada; [Freschet, Gregoire T.] Paul Sabatier Univ Toulouse, CNRS, Theoret &amp; Expt Ecol Stn, Moulis, France; [Fry, Ellen L.] Univ Manchester, Sch Earth &amp; Environm Sci, Manchester, Lancs, England; [Mazzochini, Guilherme G.] Univ Estadual Campinas, Inst Biol, Dept Plant Biol, Campinas, SP, Brazil; [Ganade, Gislene] Univ Fed Rio Grande Norte UFRN, Natal, RN, Brazil; [Garcia-Palacios, Pablo] Univ Rey Juan Carlos, Dept Biol &amp; Geol, Fis &amp; Quim Inorgan &amp; Analit, Mostoles, Spain; [Gargaglione, Veronica] Univ Nacl Patagonia Austral, Consejo Nacl Invest Cient &amp; Tecn, Inst Nacl Tecnol Agropecuaria, Rio Gallegos, Argentina; [Garnier, Eric; Violle, Cyrille] Univ Montpellier 3, Univ Montpellier, CNRS, EPHE,IRD,CEFE,UMR 5175, Montpellier, France; [Luis Garrido, Jose] CSIC, Estn Expt Zaidin, Granada, Spain; [Luis Garrido, Jose] CSIC, Estn Biol Donana, Seville, Spain; [Luis de Gasper, Andre; Vibrans, Alexander] Univ Reg Blumenau, Blumenau, SC, Brazil; [Gea-Izquierdo, Guillermo] INIA CIFOR, Madrid, Spain; [Gibson, David] Southern Illinois Univ, Sch Biol Sci, Carbondale, IL 62901 USA; [Gillison, Andrew N.] Ctr Biodivers Management, Yungaburra, Qld, Australia; [Giroldo, Aelton] Inst Fed Educ Ciencia &amp; Tecnol ceara, Crateus, Brazil; [Glasenhardt, Mary-Claire; Hipp, Andrew L.] Morton Arboretum, Lisle, IL USA; [Gleason, Sean] ARS, Water Management &amp; Syst Res Unit, USDA, Ft Collins, CO USA; [Gliesch, Mariana] Swiss Fed Inst Technol, Swiss Fed Inst Technol, Inst Integrat Biol, Zurich, Switzerland; [Goldberg, Emma] Univ Minnesota, Dept Ecol Evolut &amp; Behav, 318 Church St SE, Minneapolis, MN 55455 USA; [Gonzalez-Akre, Erika] Smithsonian Conservat Biol Inst, Front Royal, VA USA; [Gonzalez-Andujar, Jose L.] CSIC, IAS, Cordoba, Spain; [Gonzalez-Melo, Andres] Univ Rosario, Fac Ciencias Nat &amp; Matemat, Bogota, Colombia; [Gonzalez-Robles, Ana; Hickler, Thomas] Univ Jaen, Dept Biol Anim Biol Vegetal &amp; Ecol, Jaen, Spain; [Graae, Bente Jessen; Sorensen, Mia Vedel] Norwegian Univ Sci &amp; Technol NTNU, Trondheim, Norway; [Granda, Elena] Univ Alcala, Dept Life Sci, Alcala De Henares, Spain; [Graves, Sarah; Kitajima, Kaoru; Whitten, Mark] Univ Florida, Gainesville, FL USA; [Green, Walton A.] Harvard Univ, Dept Organism &amp; Evolutionary Biol, Cambridge, MA 02138 USA; [Gross, Nicolas; Louault, Frederique] INRA, UCA, VetAgro Sup, UMR Ecosyst Prairial, Clermont Ferrand, France; [Gross, Nicolas] Univ Rey Juan Carlos, Escuela Super Ciencias Expt &amp; Tecnol, Dept Biol &amp; Geol, Fis &amp; Quim Inorgan, Mostoles, Spain; [Gutierrez, Alvaro G.] Univ Chile, Fac Ciencias Agron, Dept Ciencias Ambientales &amp; Recursos Nat Renovabl, Santiago, Chile; [Haddock, Lillie] Pacific Northwest Natl Lab, Joint Global Change Res Inst, College Pk, MD USA; [Haines, Anna; Johnson, David] Univ Manchester, Manchester, Lancs, England; [Hall, Jefferson; Rueger, Nadja; Slot, Martijn; Winter, Klaus; Wright, S. Joseph; Zotz, Gerhard] Smithsonian Trop Res Inst, Balboa, Ancon, Panama; [Hambuckers, Alain] Univ Liege, Unit Res SPHERES, Liege, Belgium; [Han, Wenxuan] China Agr Univ, Coll Resources &amp; Environm Sci, Beijing, Peoples R China; [Han, Wenxuan] Chinese Acad Sci, Xinjiang Inst Ecol &amp; Geog, Urumqi, Peoples R China; [Han, Wenxuan] Chinese Acad Sci, Res Ctr Ecol &amp; Environm Cent Asia, Urumqi, Peoples R China; [Harrison, Sandy P.] Univ Reading, Reading, Berks, England; [Hattingh, Wesley] Univ Witwatersrand, Sch Anim Plant &amp; Environm Sci, Johannesburg, South Africa; [Hawes, Joseph E.] Anglia Ruskin Univ, Sch Life Sci, Appl Ecol Res Grp, Cambridge, England; [Hawes, Joseph E.] Norwegian Univ Life Sci, Fac Environm Sci &amp; Nat Resource Management, As, Norway; [He, Tianhua; Kitajima, Kaoru] Curtin Univ, Sch Mol &amp; Life Sci, Perth, WA, Australia; [He, Tianhua] Murdoch Univ, Coll Sci Hlth Engn &amp; Educ, Murdoch, WA, Australia; [He, Pengcheng; Hou, Enqing] Chinese Acad Sci, South China Bot Garden, Guangzhou, Guangdong, Peoples R China; [Heberling, Jacob Mason] Carnegie Museum Nat Hist, Pittsburgh, PA USA; [Helm, Aveliina; Ostonen, Ivika; Tedersoo, Leho] Univ Tartu, Inst Ecol &amp; Earth Sci, Tartu, Estonia; [Hentschel, Joern] Friedrich Schiller Univ Jena, Herbarium Haussknecht, Jena, Germany; [Herault, Bruno] Univ Montpellier, Cirad, Montpellier, France; [Herault, Bruno] INP HB, Inst Natl Polytehcn Felix Houphouet Boigny, Yamoussoukro, Cote Ivoire; [Heres, Ana-Maria] Transilvania Univ Brasov, Dept Forest Sci, Brasov, Romania; [Heres, Ana-Maria] Univ Basque Country, BC3, Sci Campus, Leioa, Spain; Goethe Univ, Dept Phys Geog, Frankfurt, Germany; [Hietz, Peter] Univ Nat Resources &amp; Life Sci, Inst Bot, Vienna, Austria; [Hipp, Andrew L.] Field Museum, Chicago, IL USA; [Hirons, Andrew] Univ Ctr Myerscough, Preston, Lancs, England; [Hogan, James Aaron] Florida Int Univ, Dept Biol Sci, Miami, FL 33199 USA; [Hogan, James Aaron] US DOE, Oak Ridge Natl Lab, Oak Ridge, TN USA; [Holl, Karen] Univ Calif Santa Cruz, Santa Cruz, CA 95064 USA; [Honnay, Olivier] Katholieke Univ Leuven, Dept Biol, Plant Conservat &amp; Populat Biol, Leuven, Belgium; [Honnay, Olivier] Div Ecol Evolut &amp; Biodivers Conservat, Heverlee, Belgium; [Hough-Snee, Nate] Four Peaks Environm Sci &amp; Data Solut, Wenatchee, WA USA; [Hovstad, Knut Anders] Norwegian Inst Bioecon Res NIBIO, Dept Landscape &amp; Biodivers, As, Norway; [Ichie, Tomoaki] Kochi Univ, Nankoku, Kochi, Japan; [Igic, Boris] Univ Illinois, Chicago, IL USA; [Illa, Estela] Univ Barcelona, Biodivers Res Inst IRBio, Dept Evolutionary Biol Ecol &amp; Environm Sci, Barcelona, Spain; [Isaac, Marney] Univ Toronto, Toronto, ON, Canada; [Ishihara, Masae] Kyoto Univ, Field Sci Educ &amp; Res Ctr, Ashiu Forest Res Stn, Kyoto, Japan; [Ivanov, Leonid; Ivanova, Larissa; Migalina, Svetlana; Ronzhina, Dina] Russian Acad Sci, Ural Branch, Inst Bot Garden, Ekaterinburg, Russia; [Ivanov, Leonid; Ivanova, Larissa; Migalina, Svetlana; Ronzhina, Dina] Tyumen State Univ, Tyumen, Russia; [Iversen, Colleen M.; Thornton, Peter E.] Oak Ridge Natl Lab, Oak Ridge, TN USA; [Izquierdo, Jordi] Univ Politecn Cataluna, Barcelona Sch Agr Engn, Catalonia, Spain; [Jackson, Robert B.] Stanford Univ, Earth Syst Sci Dept, Stanford, CA 94305 USA; [Jackson, Benjamin] Univ Edinburgh, Global Acad Agr &amp; Food Secur, Edinburgh, Midlothian, Scotland; [Jagodzinski, Andrzej M.] Polish Acad Sci, Inst Dendrol, Kornik, Poland; [Jagodzinski, Andrzej M.] Poznan Univ Life Sci, Fac Forestry, Dept Game Management &amp; Forest Protect, Poznan, Poland; [Jandt, Ute] Martin Luther Univ Halle Wittenberg, Geobot &amp; Bot Garden, Halle, Germany; [Jansen, Steven] Ulm Univ, Inst Systemat Bot &amp; Ecol, Ulm, Germany; [Jentsch, Anke] Univ Bayreuth, Dept Disturbance Ecol, BayCEER, Bayreuth, Germany; [Jespersen, Jens Rasmus Plantener] Univ Copenhagen, Dept Biol, Frederiksberg C, Denmark; [Jiang, Guo-Feng] Guangxi Univ, Guangxi Key Lab Forest Ecol &amp; Conservat, Plant Ecophysiol &amp; Evolut Grp, Coll Forestry, Nanning, Guangxi, Peoples R China; [Jiang, Guo-Feng] Guangxi Univ, State Key Lab Conservat &amp; Utilizat Subtrop Agrobi, Nanning, Peoples R China; [Johansen, Jesper Liengaard] Univ Copenhagen, Dept Biol, Terr Ecol Sect, Copenhagen, Denmark; [Joly, Carlos Alfredo] State Univ Campinas UNICAMP, Campinas, SP, Brazil; [Jordan, Gregory J.] Univ Tasmania, Biol Sci, Hobart, Tas, Australia; [Joseph, Grant Stuart] Univ Venda, Sch Math &amp; Nat Sci, Dept Zool, Thohoyandou, South Africa; [Joseph, Grant Stuart] Univ Cape Town, Percy Fitzpatrick Inst African Ornithol, DST NRF Ctr Excellence, Dept Biol Sci, Rondebosch, South Africa; [Junaedi, Decky] Indonesian Inst Sci LIPI, Cibodas Bot Garden, Cipanas, Indonesia; [Junaedi, Decky] Univ Melbourne, Sch Biosci, CEBRA, Parkville, Vic, Australia; [Junker, Robert R.] Philipps Univ Marburg, Dept Biol, Evolutionary Ecol Plants, Marburg, Germany; [Junker, Robert R.] Univ Salzburg, Dept Biosci, Salzburg, Austria; [Justes, Eric] CIRAD, PERSYST Dept, Montpellier 5, France; [Kabzems, Richard] BC Minist Forest Lands Nat Resource Operat &amp; Rura, Dawson Creek, BC, Canada; [Kane, Jeffrey] Humboldt State Univ, Arcata, CA 95521 USA; [Kaplan, Zdenek] Czech Acad Sci, Inst Bot, Pruhonice, Czech Republic; [Kaplan, Zdenek] Charles Univ Prague, Fac Sci, Dept Bot, Prague, Czech Republic; [Kattenborn, Teja] Karlsruhe Inst Technol, Inst Geog &amp; Geoecol, Karlsruhe, Germany; [Kavelenova, Lyudmila; Parfionova, Evgeniya] Samara Natl Res Univ, Samara, Russia; [Kearsley, Elizabeth; Verbeeck, Hans] Univ Ghent, CAVElab Computat &amp; Appl Vegetat Ecol, Ghent, Belgium; [Kempel, Anne] Inst Plant Sci, Bern, Switzerland; [Kenzo, Tanaka; Kurokawa, Hiroko] Forestry &amp; Forest Prod Res Inst, Tsukuba, Ibaraki, Japan; [Kerkhoff, Andrew] Kenyon Coll, Gambier, OH 43022 USA; [Khalil, Mohammed I.] Univ Garmian, Dept Biol, Kalar, Iraq; [Khalil, Mohammed I.] Southern Illinois Univ, Sch Biol Sci, Carbondale, IL 62901 USA; [Khalil, Mohammed I.] Southern Illinois Univ, Ctr Ecol, Carbondale, IL 62901 USA; [Kinlock, Nicole L.] SUNY Stony Brook, Dept Ecol &amp; Evolut, Stony Brook, NY 11794 USA; [Kissling, Wilm Daniel; Lim, Jun Ying; van der Sande, Masha T.] Univ Amsterdam, IBED, Amsterdam, Netherlands; [Kitzberger, Thomas] Consejo Nacl Invest Cient &amp; Tecn, Inst Invest Biodiversidad &amp; Medioambiente INIBIOM, San Carlos De Bariloche, Rio Negro, Argentina; [Kitzberger, Thomas] Univ Nacl Comahue, Dept Ecol, San Carlos De Bariloche, Rio Negro, Argentina; [Klein, Tamir] Weizmann Inst Sci, Dept Plant &amp; Environm Sci, Rehovot, Israel; [Kleyer, Michael] Carl von Ossietzky Univ Oldenburg, Inst Biol &amp; Environm Sci, Landscape Ecol Grp, Oldenburg, Germany; [Klimesova, Jitka; Maskova, Tereza] Charles Univ Prague, Fac Sci, Prague, Czech Republic; [Klipel, Joice] Univ Fed Rio Grande do Sul, Lab Ecol Vegetal LEVEG, Programa Posgrad Ecol, Porto Alegre, RS, Brazil; [Kloeppel, Brian] Western Carolina Univ, Dept Geosci &amp; Nat Resources, Cullowhee, NC 28723 USA; [Klotz, Stefan] UFZ Helmholtz Ctr Environm Res, Dept Community Ecol, Halle, Saale, Germany; [Knops, Johannes M. H.] Xian Jiaotong Liverpool Univ, Hlth &amp; Environm Sci, Suzhou, Jiangsu, Peoples R China; [Kohyama, Takashi] Hokkaido Univ, Sapporo, Hokkaido, Japan; [Koike, Fumito; Mori, Akira S.] Yokohama Natl Univ, Grad Sch Environm &amp; Informat Sci, Yokohama, Kanagawa, Japan; [Kollmann, Johannes] Tech Univ Munich, Freising Weihenstephan, Germany; [Komac, Benjamin] Inst Estudis Andorrans, St Julia De Loria, Andorra; [Komatsu, Kimberly] Smithsonian Environm Res Ctr, POB 28, Edgewater, MD 21037 USA; [Koenig, Christian] Humboldt Univ, Dept Geog, Berlin, Germany; [Koenig, Christian; Kreft, Holger; Schrader, Julian; Weigelt, Patrick] Univ Goettingen, Biodivers Macroecol &amp; Biogeog, Gottingen, Germany; [Kraft, Nathan J. B.; McFadden, Ian R.; Sack, Lawren] Univ Calif Los Angeles, Dept Ecol &amp; Evolutionary Biol, Los Angeles, CA USA; [Kramer, Koen; Patacca, Marco] Wageningen Univ &amp; Res, Wageningen, Netherlands; [Kramer, Koen] Land Life Co, Amsterdam, Netherlands; [Kreft, Holger] Univ Goettingen, Ctr Biodivers &amp; Sustainable Land Use CBL, Gottingen, Germany; [Kuehn, Ingolf] Martin Luther Univ Halle Wittenberg, Halle, Germany; [Kumarathunge, Dushan] Coconut Res Inst Sri Lanka, Plant Physiol Div, Lunuwila, Sri Lanka; [Kuppler, Jonas] Ulm Univ, Inst Evolutionary Ecol &amp; Conservat Genom, Ulm, Germany; [Kurosawa, Yoko; Mori, Shigeta] Yamagata Univ, Yamagata, Japan; [Kuyah, Shem] Jomo Kenyatta Univ Agr &amp; Technol JKUAT, Nairobi, Kenya; [Laclau, Jean-Paul; le Maire, Guerric; Nouvellon, Yann] UMR Eco&amp;Sols, CIRAD, Montpellier, France; [Laclau, Jean-Paul; le Maire, Guerric; Nouvellon, Yann] Univ Montpellier, INRA, CIRAD, IRD,SupAgro,Eco&amp;Sols, Montpellier, France; [Lafleur, Benoit; Wei, Liping] Univ Quebec Abitibi Temiscamingue, Inst Rech Forets, Rouyn Noranda, PQ, Canada; [Lamb, Eric] Univ Saskatchewan, Dept Plant Sci, Saskatoon, SK, Canada; [Lamprecht, Andrea; Pauli, Harald; Steinbauer, Klaus] Univ Nat Resources &amp; Life Sci Vienna, Austrian Acad Sci, Inst Interdisciplinary Mt Res, GLORIA Coordinat, Vienna, Austria; [Lamprecht, Andrea; Pauli, Harald; Steinbauer, Klaus] Univ Nat Resources &amp; Life Sci Vienna, Dept Integrat Biol &amp; Biodivers Res, Vienna, Austria; [Larkin, Daniel J.] Univ Minnesota, Dept Fisheries Wildlife &amp; Conservat Biol, St Paul, MN 55108 USA; [Laughlin, Daniel] Univ Wyoming, Bot Dept, Laramie, WY 82071 USA; ; </t>
  </si>
  <si>
    <t>Max Planck Society; National University of Cordoba; Consejo Nacional de Investigaciones Cientificas y Tecnicas (CONICET); National University of Cordoba; Universite Savoie Mont Blanc; Communaute Universite Grenoble Alpes; Universite Grenoble Alpes (UGA); Centre National de la Recherche Scientifique (CNRS); Imperial College London; Universite Paris Saclay; AgroParisTech; Centre National de la Recherche Scientifique (CNRS); University of Oxford; University of Oxford; University of Helsinki; Tarbiat Modares University; Roma Tre University; University of Aegean; University of Bern; University of Tartu; Tartu Observatory; Tohoku University; Avignon Universite; Aix-Marseille Universite; Centre National de la Recherche Scientifique (CNRS); Institut de Recherche pour le Developpement (IRD); Universidad de Jaen; Institute Nacional de Pesquisas da Amazonia; Egyptian Knowledge Bank (EKB); Suez Canal University; Universite de Lorraine; University of Gottingen; University of Gottingen; Consejo Nacional de Investigaciones Cientificas y Tecnicas (CONICET); University of Guelph; United States Department of Energy (DOE); Pacific Northwest National Laboratory; University of Massachusetts System; University of Massachusetts Amherst; Wageningen University &amp; Research; University of Victoria; James Cook University; Pennsylvania Commonwealth System of Higher Education (PCSHE); University of Pittsburgh; Laval University; Arizona State University; Arizona State University-Tempe; State University System of Florida; University of North Florida; Australian National University; Natural Resources Canada; Canadian Forest Service; Great Lakes Forestry Centre; University of Copenhagen; University of Innsbruck; University of Leeds; Royal Botanic Gardens, Kew; University of Groningen; University of California System; University of California Berkeley; Wilfrid Laurier University; University of Minnesota System; University of Minnesota Twin Cities; AgroParisTech; Lancaster University; University of Exeter; University of Adelaide; CIRAD; Universite de Montpellier; CIRAD; INRAE; Institut Agro; Montpellier SupAgro; University of California System; University of California Berkeley; Colorado State University; Ghent University; Ghent University; University of Cagliari; Helmholtz Association; Helmholtz Center for Environmental Research (UFZ); Royal Museum for Central Africa; University of Bayreuth; University of Groningen; University of Tennessee System; University of Tennessee Knoxville; University of Quebec; University of Quebec Montreal; University of Bayreuth; Consejo Superior de Investigaciones Cientificas (CSIC); CSIC - Museo Nacional de Ciencias Naturales (MNCN); Laval University; Universidad Nacional de Colombia; University of Oxford; Universidade Federal do Rio Grande do Sul; Free University of Berlin; Universidade Federal do Parana; Northern Arizona University; Friedrich Schiller University of Jena; Swiss Federal Institutes of Technology Domain; ETH Zurich; University of Gothenburg; Universite Clermont Auvergne (UCA); INRAE; Universidade Federal do Rio Grande do Sul; Arizona State University; Arizona State University-Tempe; United States Department of Agriculture (USDA); Universidad del Tolima; Ghent University; State University System of Florida; University of Florida; Senckenberg Biodiversitat &amp; Klima- Forschungszentrum (BiK-F); Leibniz Association; Senckenberg Gesellschaft fur Naturforschung (SGN); Goethe University Frankfurt; University of Cape Town; National Research Foundation - South Africa; South African Environmental Observation Network (SAEON); United States Department of Energy (DOE); Pacific Northwest National Laboratory; University of Leicester; Radboud University Nijmegen; Universidade Federal do Rio Grande do Sul; University of Connecticut; University of Tasmania; University Hohenheim; University of Nottingham; Kingston University; Martin Luther University Halle Wittenberg; INRAE; Centre National de la Recherche Scientifique (CNRS); CIRAD; Universite de Montpellier; Institut de Recherche pour le Developpement (IRD); Institut de Recherche pour le Developpement (IRD); University of Toronto; University Toronto Scarborough; Friedrich Schiller University of Jena; Aarhus University; Aarhus University; New Jersey Institute of Technology; University of Rostock; Sapienza University Rome; University of Aberdeen; Northern Arizona University; Yonsei University; Universidade Federal do Parana; Universidade Federal do Parana; University of Milan; INRAE; Aix-Marseille Universite; Swiss Federal Institutes of Technology Domain; ETH Zurich; Swiss Federal Institutes of Technology Domain; Swiss Federal Institute for Forest, Snow &amp; Landscape Research; University of Melbourne; Consejo Superior de Investigaciones Cientificas (CSIC); CSIC - Instituto Pirenaico de Ecologia (IPE); Colgate University; University of Camerino; University of Basque Country; Universidad Nacional de Colombia; University of Parma; Universite de Bordeaux; INRAE; University of London; King's College London; University of Minnesota System; University of Minnesota Twin Cities; University of Insubria; University of Bologna; Universidad Costa Rica; University of Arizona; University of Alaska System; University of Alaska Fairbanks; Royal Botanic Gardens, Kew; Colorado State University; Swiss Federal Institutes of Technology Domain; Swiss Federal Institute for Forest, Snow &amp; Landscape Research; University of British Columbia; Western Sydney University; Jungwon University; Masaryk University Brno; University of Pisa; Universitat de Lleida; University of California System; University of California Riverside; Czech University of Life Sciences Prague; Czech Academy of Sciences; Institute of Botany of the Czech Academy of Sciences; University of Cambridge; Vrije Universiteit Amsterdam; University of New South Wales Sydney; Laval University; Universidad Mayor; Swedish University of Agricultural Sciences; Nelson Mandela University; HUN-REN; Hungarian Academy of Sciences; HUN-REN Centre for Ecological Research; University of Ljubljana; AgroParisTech; INRAE; Universite de Lorraine; Universidade do Estado de Santa Catarina; Michigan State University; European Academy of Bozen-Bolzano; Russian Academy of Sciences; Komi Science Centre of the Ural Branch of the Russian Academy of Sciences; Institute of Biology, Komi Scientific Centre, Ural Branch RAS; Vietnam National University Ho Chi Minh City (VNUHCM) System; VNU-HCM University of Science (VNUHCM-US); Kyoto University; Kyoto University; Swedish University of Agricultural Sciences; University of Pretoria; Royal Netherlands Academy of Arts &amp; Sciences; Netherlands Institute of Ecology (NIOO-KNAW); Helmholtz Association; Helmholtz Center for Environmental Research (UFZ); Helmholtz Association; Helmholtz Center for Environmental Research (UFZ); Seoul National University (SNU); University of Quebec; AgroParisTech; CIRAD; INRAE; Goethe University Frankfurt; State University System of Florida; University of Florida; University of Western Australia; Macquarie University; Leibniz Association; Senckenberg Gesellschaft fur Naturforschung (SGN); University of Vienna; Helmholtz Association; Helmholtz Center for Environmental Research (UFZ); University of South Bohemia Ceske Budejovice; Karlstad University; Ferdowsi University Mashhad; University of Montana System; University of Montana; Arizona State University; Arizona State University-Tempe; Universidade de Sao Paulo; Universidade Estadual de Campinas; University of Kiel; University of Birmingham; Justus Liebig University Giessen; Consejo Superior de Investigaciones Cientificas (CSIC); Centro de Investigacion Ecologica y Aplicaciones Forestales (CREAF-CERCA); Universidade de Sao Paulo; University System of Maryland; University of Maryland College Park; Universidade da Coruna; University of New South Wales Sydney; University of New South Wales Sydney; Rutgers University System; Rutgers University New Brunswick; Peking University; University of Sassari; Ordu University; Lanzhou University; Universidad del Tolima; Empresa Brasileira de Pesquisa Agropecuaria (EMBRAPA); EMBRAPA Amazonia Oriental; Universidade Estadual Paulista; Queensland University of Technology (QUT); University of Sussex; Harvard University; INRAE; Universite de Rouen Normandie; Universidade Federal do Rio Grande do Sul; University of Liege; Centre National de la Recherche Scientifique (CNRS); University of Manchester; Universidade Estadual de Campinas; Universidade de Sao Paulo; Universidade Federal do Rio Grande do Norte; Universidad Rey Juan Carlos; Consejo Nacional de Investigaciones Cientificas y Tecnicas (CONICET); Universidad Nacional de la Patagonia San Juan Bosco; Instituto Nacional de Tecnologia Agropecuaria (INTA); 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 Consejo Superior de Investigaciones Cientificas (CSIC); CSIC - Estacion Experimental del Zaidin (EEZ); Consejo Superior de Investigaciones Cientificas (CSIC); CSIC - Estacion Biologica de Donana (EBD); Universidade Regional de Blumenau (FURB); Instituto Nacional Investigacion Tecnologia Agraria Alimentaria (INIA); Southern Illinois University System; Southern Illinois University; Instituto Federal do Ceara (IFCE); United States Department of Agriculture (USDA); Swiss Federal Institutes of Technology Domain; ETH Zurich; University of Minnesota System; University of Minnesota Twin Cities; Smithsonian Institution; Smithsonian National Zoological Park &amp; Conservation Biology Institute; Consejo Superior de Investigaciones Cientificas (CSIC); CSIC - Instituto de Agricultura Sostenible (IAS); Universidad del Rosario; Universidad de Jaen; Norwegian University of Science &amp; Technology (NTNU); Universidad de Alcala; State University System of Florida; University of Florida; Harvard University; VetAgro Sup; INRAE; Universidad Rey Juan Carlos; Universidad de Chile; United States Department of Energy (DOE); Pacific Northwest National Laboratory; University of Manchester; Smithsonian Institution; Smithsonian Tropical Research Institute; University of Liege; China Agricultural University; Chinese Academy of Sciences; Xinjiang Institute of Ecology &amp; Geography, CAS; Chinese Academy of Sciences; University of Reading; University of Witwatersrand; Anglia Ruskin University; Norwegian University of Life Sciences; Curtin University; Murdoch University; Chinese Academy of Sciences; South China Botanical Garden, CAS; University of Tartu; Tartu University Institute of Ecology &amp; Earth Sciences; Friedrich Schiller University of Jena; CIRAD; Universite de Montpellier; Transylvania University of Brasov; University of Basque Country; Goethe University Frankfurt; BOKU University; Field Museum of Natural History (Chicago); State University System of Florida; Florida International University; United States Department of Energy (DOE); Oak Ridge National Laboratory; University of California System; University of California Santa Cruz; KU Leuven; Norwegian Institute of Bioeconomy Research; Kochi University; University of Illinois System; University of Illinois Chicago; University of Illinois Chicago Hospital; University of Barcelona; University of Toronto; Kyoto University; Russian Academy of Sciences; Botanical Garden of the Ural Branch of Russian Academy of Sciences; Tyumen State University; United States Department of Energy (DOE); Oak Ridge National Laboratory; Universitat Politecnica de Catalunya; Stanford University; University of Edinburgh; Polish Academy of Sciences; Poznan University of Life Sciences; Martin Luther University Halle Wittenberg; Ulm University; University of Bayreuth; University of Copenhagen; Guangxi University; Guangxi University; University of Copenhagen; Universidade Estadual de Campinas; University of Tasmania; University of Venda; University of Cape Town; National Research Foundation - South Africa; National Research &amp; Innovation Agency of Indonesia (BRIN); Indonesian Institute of Sciences (LIPI); University of Melbourne; Philipps University Marburg; Salzburg University; CIRAD; California State University System; California State Polytechnic University, Humboldt; Czech Academy of Sciences; Institute of Botany of the Czech Academy of Sciences; Charles University Prague; Helmholtz Association; Karlsruhe Institute of Technology; Samara National Research University; Ghent University; Forestry &amp; Forest Products Research Institute - Japan; University System of Ohio; Kenyon College; Southern Illinois University System; Southern Illinois University; Southern Illinois University System; Southern Illinois University; State University of New York (SUNY) System; Stony Brook University; University of Amsterdam; Consejo Nacional de Investigaciones Cientificas y Tecnicas (CONICET); Universidad Nacional del Comahue; Weizmann Institute of Science; Carl von Ossietzky Universitat Oldenburg; Charles University Prague; Universidade Federal do Rio Grande do Sul; University of North Carolina; Western Carolina University; Helmholtz Association; Helmholtz Center for Environmental Research (UFZ); Xi'an Jiaotong-Liverpool University; Hokkaido University; Yokohama National University; Technical University of Munich; Smithsonian Institution; Smithsonian Environmental Research Center; Humboldt University of Berlin; University of Gottingen; University of California System; University of California Los Angeles; Wageningen University &amp; Research; University of Gottingen; Martin Luther University Halle Wittenberg; Ulm University; Yamagata University; Jomo Kenyatta University of Agriculture &amp; Technology; Institut Agro; Montpellier SupAgro; CIRAD; Institut de Recherche pour le Developpement (IRD); Institut Agro; Montpellier SupAgro; CIRAD; Institut de Recherche pour le Developpement (IRD); Universite de Montpellier; INRAE; University of Quebec; University Quebec Abitibi-Temiscamingue; University of Saskatchewan; BOKU University; Austrian Academy of Sciences; BOKU University; University of Minnesota System; University of Minnesota Twin Cities; University of Wyoming; Centre National de la Recherche Scientifique (CNRS); Institut de Recherche pour le Developpement (IRD); Avignon Universite; Aix-Marseille Universite; Nelson Mandela University; University of Wisconsin System; Naturalis Biodiversity Center; University of London; University College London; Sun Yat Sen University; Yangzhou University; Leipzig University; Macquarie University; Universidad Pablo de Olavide; Shanghai Jiao Tong University; Autonomous University of Barcelona; Wageningen University &amp; Research; CGIAR; World Agroforestry (ICRAF); Universidad de Jaen; University of Leeds; HUN-REN; Hungarian Academy of Sciences; HUN-REN Centre for Ecological Research; Czech Academy of Sciences; Global Change Research Centre of the Czech Academy of Sciences; Yangzhou University; Chinese Academy of Sciences; Research Center for Eco-Environmental Sciences (RCEES); University of Copenhagen; University of Quebec; University of Quebec Trois Rivieres; University of Helsinki; Natural Resources Institute Finland (Luke); Universidade Federal de Alagoas; Lakehead University; Stockholm University; Universidade Federal do Parana; Bangor University; University of Toronto; University Toronto Scarborough; Universidad Autonoma del Estado de Morelos; Autonomous University of Barcelona; Lancaster University; UK Centre for Ecology &amp; Hydrology (UKCEH); Landcare Research - New Zealand; Universite de Montreal; Universite de Montreal; Tel Aviv University; University of Queensland; Commonwealth Scientific &amp; Industrial Research Organisation (CSIRO); Landcare Research - New Zealand; University of Wisconsin System; University of Wisconsin Madison; University of Maine System; University of Maine Orono; University of Minnesota System; University of Minnesota Twin Cities; Universite Libre de Bruxelles; University of British Columbia; Australian National University; University of Edinburgh; Universidade Federal de Pernambuco; ICREA; University of Barcelona; Centro de Investigacion Ecologica y Aplicaciones Forestales (CREAF-CERCA); INRAE; University of Waterloo; University of Debrecen; Natural Resources Canada; Canadian Forest Service; University of British Columbia; University of British Columbia; Stanford University; Carl von Ossietzky Universitat Oldenburg; Vrije Universiteit Brussel; University of Illinois System; University of Illinois Urbana-Champaign; Commonwealth Scientific &amp; Industrial Research Organisation (CSIRO); University of Debrecen; University of Vermont; University of Minnesota System; University of Minnesota Twin Cities; University of Liege; Czech Academy of Sciences; Institute of Botany of the Czech Academy of Sciences; University of Montana System; University of Montana; Ministry of Natural Resources &amp; Forestry; Universitat Politecnica de Catalunya; Murdoch University; Stellenbosch University; University of Freiburg; University of Hawaii System; Universidade Federal do Rio Grande do Sul; Communaute Universite Grenoble Alpes; Universite Grenoble Alpes (UGA); Centre National de la Recherche Scientifique (CNRS); Universite Savoie Mont Blanc; Oklahoma State University System; Oklahoma State University Center for Health Sciences; Osaka Metropolitan University; University of Idaho; Zhejiang Normal University; Alliance; International Center for Tropical Agriculture - CIAT; Universidad Distrital Francisco Jose de Caldas; Estonian University of Life Sciences; University of Bayreuth; Nord University; Norwegian University of Science &amp; Technology (NTNU); Commonwealth Scientific &amp; Industrial Research Organisation (CSIRO); University of Canberra; University of Innsbruck; Gifu University; Universidade Federal do Parana; Romanian Academy; Institute of Biology Bucharest; HUN-REN; Hungarian Academy of Sciences; HUN-REN Centre for Ecological Research; Universidad Nacional Autonoma de Mexico; Universidad Nacional Autonoma de Mexico; Lomonosov Moscow State University; Kyoto University; Universidad de Las Americas - Ecuador; Meijo University; University of British Columbia; Wageningen University &amp; Research; Technical University of Munich; University of New England; James Hutton Institute; Democritus University of Thrace; University of Tartu; Universidad Austral de Chile; Consejo Superior de Investigaciones Cientificas (CSIC); University of Valencia; CSIC-GV-UV - Centro de Investigaciones sobre Desertificacion (CIDE); Autonomous University of Madrid; Consejo Superior de Investigaciones Cientificas (CSIC); Centro de Investigacion Ecologica y Aplicaciones Forestales (CREAF-CERCA); Autonomous University of Barcelona; Universidad de Jaen; Instituto Nacional de Tecnologia Agropecuaria (INTA); Consejo Nacional de Investigaciones Cientificas y Tecnicas (CONICET); Universidade Federal do Parana; National Research &amp; Development Institute in Forestry Marin Dracea; University of Milan; Universidade Federal do Rio Grande do Sul; Samara National Research University; Helmholtz Association; Research Center Julich; Tallinn University; University of Regensburg; McGill University; United States Department of Energy (DOE); Oak Ridge National Laboratory; United States Department of Energy (DOE); Oak Ridge National Laboratory; Universite de Rennes; Centre National de la Recherche Scientifique (CNRS); Charles University Prague; Universite PSL; Ecole Pratique des Hautes Etudes (EPHE); Institut Agro; Montpellier SupAgro; CIRAD; Centre National de la Recherche Scientifique (CNRS); Institut de Recherche pour le Developpement (IRD); Universite Paul-Valery; Universite de Montpellier; Technical University of Munich; Southwest University of Science &amp; Technology - China; Universitat de Lleida; Universitat de Lleida; Universidade Federal do Acre (UFAC); Landcare Research - New Zealand; Free University of Berlin; University of Western Australia; Centro de Investigacion Ecologica y Aplicaciones Forestales (CREAF-CERCA); Vrije Universiteit Brussel; Royal Museum for Central Africa; Mississippi State University; University of Southampton; Radboud University Nijmegen; Yale University; Universidade Federal do Rio Grande do Sul; United States Department of Energy (DOE); Brookhaven National Laboratory; Universidad de Extremadura; Helmholtz Association; Helmholtz Center for Environmental Research (UFZ); Universidad Nacional Autonoma de Mexico; University of Guelph; University of Zurich; Swiss Federal Institutes of Technology Domain; Swiss Federal Institute for Forest, Snow &amp; Landscape Research; UK Centre for Ecology &amp; Hydrology (UKCEH); Natural Resources Canada; Canadian Forest Service; Instituto Nacional Investigacion Tecnologia Agraria Alimentaria (INIA); Universidad de Valladolid; University of Lausanne; Norwegian Institute Nature Research; Universidad Nacional de Colombia; University of Oxford; Consejo Superior de Investigaciones Cientificas (CSIC); CSIC - Instituto de Recursos Naturales y Agrobiologia de Salamanca (IRNASA); Universidade de Coimbra; Algoma University; University of Zurich; Leibniz Association; Senckenberg Gesellschaft fur Naturforschung (SGN); Senckenberg Biodiversitat &amp; Klima- Forschungszentrum (BiK-F); Leibniz Association; Senckenberg Gesellschaft fur Naturforschung (SGN); University of Wurzburg; University of Manchester; South African National Biodiversity Institute; Universidade Federal de Pernambuco; Russian Academy of Sciences; Komarov Botanical Institute, Russian Academy of Sciences; Research Institute for Humanity &amp; Nature (RIHN); Kyoto University; University of Sherbrooke; University of Regina; Technische Universitat Ilmenau; Universidade de Lisboa; Universidade Federal de Lavras; University of Padua; Swedish University of Agricultural Sciences; University of Gothenburg; Texas Tech University System; Texas Tech University; University of British Columbia; State University System of Florida; University of Florida; KU Leuven; Empresa Brasileira de Pesquisa Agropecuaria (EMBRAPA); EMBRAPA Genetic Resources &amp; Biotechnology; Leiden University - Excl LUMC; Leiden University; Universidade Federal do Rio Grande do Norte; University of California System; University of California Riverside; Northern Arizona University; Swedish University of Agricultural Sciences; Wageningen University &amp; Research; University of Novi Sad; Stockholm University; Universidad Nacional del Comahue; Consejo Nacional de Investigaciones Cientificas y Tecnicas (CONICET); Slovak Academy of Sciences; Technical University Zvolen; University of South Bohemia Ceske Budejovice; Czech University of Life Sciences Prague; University System of Maryland; University of Maryland College Park; Universidade Federal de Pernambuco; Hokkaido University; Consejo Superior de Investigaciones Cientificas (CSIC); CSIC - Estacion Experimental de Zonas Aridas (EEZA); CIRAD; Hacettepe University; Utrecht University; Nelson Mandela University; Natural Resources Canada; University of Vermont; Alliance; Bioversity International; University of Sheffield; Imperial College London; University of Debrecen; University of Delaware; Universite Clermont Auvergne (UCA); INRAE; MTA-DE Biodiversity &amp; Ecosystem Services Research Group; Stellenbosch University; Illinois Natural History Survey; University of Illinois System; University of Illinois Urbana-Champaign; University of Liege; Swiss Federal Institutes of Technology Domain; ETH Zurich; University of Western Australia; Aristotle University of Thessaloniki; INRAE; AgroParisTech; CIRAD; Centre National de la Recherche Scientifique (CNRS); Universite des Antilles; Ural State Forest Engineering University; Russian Academy of Sciences; University System Of New Hampshire; University of New Hampshire; Ferdowsi University Mashhad; University of Calgary; Yale University; National University of Singapore; Smithsonian Institution; Smithsonian Tropical Research Institute; University of Edinburgh; Leipzig University; Florida Institute of Technology; University of Konstanz; Taizhou University; University of Erlangen Nuremberg; Sapienza University Rome; Universidad de Concepcion; Bulgarian Academy of Sciences; University of Western Australia; University of Western Australia; Ghent University; Museu Paraense Emilio Goeldi; Escuela Politecnica Superior del Ejercito; Goa University; Pondicherry University; Carl von Ossietzky Universitat Oldenburg; University of Oxford; University of Cambridge; Tsinghua University; Chinese Academy of Forestry; Institute of Desertification Studies, CAF; Fujian Normal University; University of Sheffield; Colgate University; Vrije Universiteit Amsterdam; Free University of Bozen-Bolzano; University of Winnipeg; James Hutton Institute; King Saud University; University of California System; University of California Irvine; United States Department of the Interior; United States Geological Survey; Duke University; Department of Primary Industries &amp; Regional Development NSW; Hiroshima University; University of Tsukuba; State University of New York (SUNY) System; State University of New York (SUNY) College of Environmental Science &amp; Forestry; Sorbonne Universite; Centre National de la Recherche Scientifique (CNRS); Museum National d'Histoire Naturelle (MNHN); George Washington University; National Taiwan University; Zhejiang University; Beijing Forestry University; Institut National Polytechnique Felix Houphouet-Boigny; Carl von Ossietzky Universitat Oldenburg</t>
  </si>
  <si>
    <t>Kattge, J (corresponding author), Max Planck Inst Biogeochem, Hans Knoll Str 10, D-07745 Jena, Germany.;Kattge, J (corresponding author), German Ctr Integrat Biodivers Res iDiv, Leipzig, Germany.</t>
  </si>
  <si>
    <t>jkattge@bgc-jena.mpg.de</t>
  </si>
  <si>
    <t>McCormack, Michael Luke/JPL-8343-2023; Munoz, Francois/C-4239-2015; Perea, Antonio/JAX-3852-2023; Dimitrakopoulos, Panayiotis G./AAB-1182-2022; Tappeiner, Ulrike/JAZ-0929-2023; Camarero, J./A-8602-2013; Souza, Alexandre/ABD-1700-2020; Pausas, Juli/C-5794-2008; Bernhardt-Römermann, Markus/B-3027-2009; Ostonen, Ivika/ABB-2498-2021; Gallagher, Rachael/JLM-3743-2023; Abedi, Mehdi/I-4855-2014; Lim, Jun Ying/AFO-5605-2022; Klipel, Joice/GSN-0905-2022; Ozinga, Wim/F-1640-2011; Rumpf, Sabine/AAF-8795-2019; Veneklaas, Erik/C-8907-2009; Weedon, James/AAA-9064-2019; Garnier, Eric/D-1650-2012; Vibrans, Alexander/C-3089-2013; Han, Wenxuan/B-8791-2016; Vadeboncoeur, Matt/J-6918-2019; Erfmeier, Alexandra/L-1986-2016; Meredieu, Céline/A-7020-2016; Rollinson, Emily/AAF-8298-2020; Schuldt, Bernhard/O-4172-2015; Swenson, Nathan/A-3514-2012; Lamb, Eric/D-9319-2011; Lukács, Balázs/N-1702-2019; Kinlock, Nicole/AAH-1932-2020; Carbognani, Michele/H-6644-2019; , Doug/ISS-4158-2023; Puglielli, Giacomo/I-8022-2019; Jandt, Ute/S-7886-2016; Somers, Ben/ABG-2016-2020; White, Philip/C-5860-2008; Semchenko, Marina/AFS-2075-2022; Blackman, Chris/HNS-6323-2023; Zanini, K./AGK-6724-2022; benomar, lahcen/Q-3080-2019; Aakala, Tuomas/AAA-2574-2020; Tsiripidis, Ioannis/AAA-4465-2021; Justes, Eric/GLT-6299-2022; Adamidis, George/J-2670-2015; Rüger, Nadja/J-6393-2015; Tautenhahn, Susanne/AAF-1657-2019; Shipley, Bill/A-4578-2011; Milla, Ruben/A-3739-2009; Ishihara, Masae/IRZ-1779-2023; Trotsiuk, Volodymyr/AAO-7894-2020; Moretti, Marco/B-7257-2013; Emilio, Thaise/A-6221-2013; Onoda, Yusuke/KAL-8074-2024; Junaedi, Decky/AAE-1535-2019; aleixo, izabela/X-8872-2019; Yanai, Ruth/O-3250-2019; Sitzia, Tommaso/D-3371-2009; Jagodziński, Andrzej/AAA-2537-2021; Giroldo, Aelton/H-9582-2015; Sack, Lawren/A-5492-2008; François, Louis/K-9172-2019; Tóthmérész, Béla/A-5114-2009; Vojtkó, Anna/GPP-7053-2022; Heberling, Mason/I-4506-2019; Raevel, Valerie/M-1871-2019; Dawson, Samantha/W-8587-2019; Svitok, Marek/A-4843-2013; Bergmann, Joana/AAE-7976-2019; Marcilio-Silva, Vinicius/ABC-9739-2021; Massad, Tara/AAS-6548-2021; Van Cleemput, Elisa/AAH-1885-2020; Sardans, Jordi/AEM-0228-2022; Lavorel, Sandra/AGM-2903-2022; O'Hara, Kevin/AAH-6002-2020; Michaletz, Sean/AAO-8175-2021; Maskova, Tereza/ABH-9424-2022; Kollmann, Johannes/B-4255-2012; Higuchi, Pedro/C-3345-2013; Cufar, Katarina/AAE-6288-2020; Steinbauer, Klaus/L-1851-2019; Elser, James/AAL-6199-2020; Brown, Kerry/U-5082-2019; Gea-Izquierdo, Guillermo/JQI-7347-2023; Khalil, Mohammed/AFW-2781-2022; Forgiarini, Cristiane/AAB-4262-2020; Le Bagousse-Pinguet, Yoann/I-2413-2016; makela, annikki/AAN-3996-2021; Medlyn, Belinda/O-5038-2019; Flowers, Timothy/AAI-7078-2020; Liu, Daijun/J-5293-2019; Larkin, Daniel/IVV-7477-2023; Otto, Sarah/K-5625-2012; Bravo, Sandra/ACX-1520-2022; Cornelissen, Johannes/ACP-6399-2022; L, M/JCE-2343-2023; Onipchenko, Vladimir/V-4244-2018; Pärtel, Meelis/D-5493-2012; Fyllas, Nikolaos/AAJ-7807-2020; Mencuccini, Maurizio/B-9052-2011; le Maire, Guerric/AAU-9656-2021; Boughton, Elizabeth/AAA-6439-2020; Craine, Joseph/D-4569-2009; Díaz, Sandra/Q-9804-2018; da Silva, Ana/GXH-4851-2022; Stojanovic, Dejan/AAW-4912-2021; Ejtehadi, Hamid/AAA-1214-2019; Robert, Elisabeth/AAJ-4984-2021; Acosta, Alicia T. R./E-3653-2012; Haines, Anna/O-6563-2018; Robroek, Bjorn/P-7929-2016; Beeckman, Hans/I-7653-2019; Slot, Martijn/H-3179-2019; Svoboda, Miroslav/E-6860-2010; Roddy, Adam/M-4523-2013; Helm, Aveliina/H-3127-2015; Marques, Marcia/F-8699-2012; Kühn, Ingolf/B-9756-2009; Kavelenova, Lyudmila/GVU-5490-2022; Barneche, Diego/A-3498-2014; li, xine/HGC-2054-2022; Conti, Luisa/ABF-8724-2020; Penuelas, Josep/D-9704-2011; Klimešová, Jitka/ABC-6307-2020; WEI, L/AAQ-2731-2020; Aiba, Masahiro/A-1736-2009; Moreno Martinez, Alvaro/AAA-5778-2019; Eckstein, Lutz/A-9241-2012; McCarthy, James/E-9801-2010; Wirth, Christian/A-4446-2016; Fontana, Veronika/KIC-0730-2024; Beloiu Schwenke, Mirela/HRD-0349-2023; Kitzberger, Thomas/H-9209-2015; Melo, Felipe/B-7720-2008; Winkler, Daniel/C-5710-2019; O'Grady, Anthony/B-8148-2011; Schrader, Julian/AAG-9645-2019; Byun, Chaeho/J-4561-2013; Apgaua, Deborah/C-5410-2017; Novakovskiy, Alexander/P-9739-2015; Kohyama, Takashi/A-4031-2012; Alcantara, Julio/O-4400-2017; Ryo, Masahiro/AAL-7294-2020; Erfanian, M./P-6119-2019; Jordan, Gregory/B-3932-2013; Nolan, Rachael/R-8982-2019; Svenning, Jens-Christian/C-8977-2012; Chacón-Madrigal, Eduardo/AAK-1048-2021; Kuppler, Jonas/I-3289-2019; Bond, William/AAY-7631-2020; Illa, Estela/K-6894-2019; Werner, Gijsbert/J-1508-2012; Thornton, Peter/B-9145-2012; Chapin, Kenneth/J-5841-2019; Ottaviani, Gianluigi/AAK-2614-2020; Vaezi, Jamil/AAH-9022-2021; Tedersoo, Leho/ABE-7452-2020; Wang, Feng/AFK-3133-2022; Ordonez, Jenny/IQV-7837-2023; Scherer-Lorenzen, Michael/AGB-4140-2022; Schowanek, Simon/HJI-1168-2023; Ali, Hamada/V-6686-2019; Kempel, Anne/B-3395-2013; Aspinwall, Michael/ABH-9774-2020; Chen, Si-Chong/AAO-1899-2021; Baldocchi, Dennis/A-1625-2009; Rosenfield, Milena/D-3110-2019; Shovon, Tanvir/ABH-8966-2022; Flynn, Dan/AAT-7028-2020; Lewis, Simon/I-9025-2012; Wellstein, Camilla/C-5042-2012; Bjorkman, Anne/H-2211-2016; Mucina, Ladislav/A-6275-2019; Thom, Dominik/AAE-5649-2020; Soltis, Douglas/L-5957-2015; Vellend, Mark/ACZ-5811-2022; Tarin, Tonantzin/ABH-9921-2020; Fidelis, Alessandra/B-9769-2012; Heres, Ana-Maria/IWM-1666-2023; Zotz, Gerhard/Q-5365-2018; Torres-Ruiz, José/I-6587-2012; Verbeeck, Hans/A-2106-2009; Barlow, Jos/HGE-9486-2022; Riibak, Kersti/HHN-4980-2022; Marignani, Michela/AAC-4763-2020; Reich, Paul/D-4321-2013; Böhning-Gaese, Katrin/W-2601-2019; Garrido, Jose Luis/ITV-1707-2023; Martínez-Garza, Cristina/K-4519-2019; Neuschulz, Eike Lena/HLW-5355-2023; Messier, Julie/K-3133-2012; Lukeš, Petr/ABF-2581-2021; Tichy, Lubomir/HKF-7068-2023; Schurr, Frank/O-6575-2016; Jansen, Steven/A-9868-2012; Mason, Kelly/K-7924-2013; Lens, Frederic/B-8482-2011; Lichstein, Jeremy/GMW-6555-2022; Danihelka, Jiří/G-4792-2014; Varhammar, Angelica/G-3701-2016; Delpierre, Nicolas/AHB-2509-2022; de Frutos, Angel/A-4270-2009; Coll, Lluis/C-8567-2014; Petritan, Any/AAB-2471-2022; Van Meerbeek, Koenraad/C-9007-2016; Poschlod, Peter/AAF-7902-2019; Sheppard, Christine/ABB-3124-2021; Beierkuhnlein, Carl/ABF-9693-2021; le Roux, Elizabeth/AAR-6401-2020; Mokany, Karel/C-1464-2009; Cerabolini, Bruno/N-6934-2014; Rosell, Julieta/AAR-5792-2020; Guerin, Greg/R-8955-2019; Niinemets, Ülo/A-3816-2008; Pysek, Petr/B-1957-2012; Wenk, Elizabeth/JWP-3403-2024; Honnay, Olivier/AAH-8625-2019; de Dios, Víctor/AAH-3655-2019; Poorter, Hendrik/B-8062-2010; Chapin, F/AAZ-3931-2020; Sierra, Carlos/A-5694-2009; Portsmuth, Angelika/ABD-9560-2021; Kitajima, Kaoru/M-8521-2018; He, Tianhua/Y-5372-2019; Schmitt, Sylvain/AAP-5806-2020; Ivanova, Larissa/P-7068-2019; Kenzo, Tanaka/AAC-6356-2019; Llusia, Joan/AAA-8510-2019; Muir, Christopher/V-4461-2017; Harrison, Sandy/ADX-4692-2022; Sonnier, Grégory/AAM-2589-2020; Iversen, Colleen/B-8983-2012; Silva, Mateus/Y-3831-2018; Kane, Jeffrey/AAB-6272-2019; Peri, Pablo/ACF-3770-2022; Tysklind, Niklas/A-5275-2017; Dong, Ning/HTP-7810-2023; Bauerle, William/KHZ-1499-2024; Takagi, Kentaro/C-2222-2012; Hietz, Peter/AEP-2325-2022; Cadotte, Marc/AAG-8147-2020; Cavender-Bares, Jeannine/K-5716-2013; SUAREZ, MARIA/H-4962-2015; Goldel, Bastian/JOZ-7874-2023; Minden, Vanessa/AAQ-6891-2021; Narayanan, Ayyappan/AAS-7101-2021; Santa-Regina, Ignacio/L-6868-2014; Kattenborn, Teja/I-7457-2019; Rammig, Anja/LVS-0052-2024; Reinfelder, Ying Fan/HJG-7030-2022; Bruelheide, Helge/G-3907-2013; Craven, Dylan/K-2717-2012; Heuertz, Myriam/D-7458-2013; Valladares, Fernando/K-9406-2014; Rillig, Matthias/AAE-6980-2019; Bucher, Solveig/P-7399-2019; Tsakalos, James/JCP-4089-2023; Nelson, Andrew/N-4737-2018; Tarifa, Rubén/ABC-4369-2021; Chytrý, Milan/J-4954-2012; Wang, weiqi/AAN-8209-2020; Mazzochini, Guilherme/D-1077-2017; Dias, Arildo/HNC-2074-2023; He, Pengcheng/GYJ-6459-2022; Benavides, Raquel/AAQ-5427-2020; Salguero-Gomez, Rob/AAB-8488-2022; Falster, Daniel/AFP-7008-2022; Laughlin, Daniel/G-8855-2012; Scalon, Marina/D-3598-2016; González, Ana/AAC-1416-2021; van Breugel, Michiel/A-8453-2017; Ransijn, Johannes/D-5324-2015; Gleason, Sean/AAZ-7685-2020; Durka, Walter/E-4667-2010; Canullo, Roberto/AAI-9912-2020; Johnson, David/N-3193-2013; Rodrigues, Arthur/ISA-5247-2023; Zirbel, Chad/J-7745-2019; Roy, David/A-6619-2009; Mészáros, Ilona/G-3502-2014; Silva, Vasco/AAX-6872-2020; Domingues, Tomas/G-9707-2011; Rossi, Christian/GSE-2171-2022; Thuiller, Wilfried/G-3283-2010; McFadden, Ian/AAE-8485-2019; Coomes, David/H-5630-2011; Bruun, Hans Henrik/C-4476-2008; Réjou-Méchain, Maxime/ACH-8145-2022; Bordin, Kauane Maiara/V-6640-2019; Bocanegra-González, Kelly/N-4534-2018; Onstein, Renske/AAB-2882-2021; Strydom, Tanya/ABH-3144-2020; Ammer, Christian/ABG-4629-2020; Knops, Johannes/AAA-8546-2020; Amoroso, Mariano/GPX-9214-2022; SHIODERA, Satomi/ABA-5895-2020; Bond-Lamberty, Benjamin/C-6058-2008; Granda, Elena/AAH-2801-2019; Kuyah, Shem/G-6862-2015; Stegen, James/Q-3078-2016; Cherubini, Paolo/N-9702-2013; Dalle Fratte, Michele/A-8918-2015; De Long, Jonathan/F-5681-2014; Weedon, James/C-5473-2008; Wright, S. Joseph/M-3311-2013; Muller, Sandra/G-3739-2012; Tjoelker, Mark/M-2413-2016; Cerruto Ribeiro, Sabina/E-4172-2016; Beierkuhnlein, Carl/ABF-8797-2021; Rillig, Matthias/B-3675-2009; Tng, David/J-3156-2015; Johansen, Jesper Liengaard/J-5934-2015; Walker, Anthony P/G-2931-2016; Nouvellon, Yann/C-9295-2016; Broadley, Martin/E-9081-2011; Herault, Bruno/B-2765-2011; Bigler, Christof/C-6271-2009; Rolo, Victor/H-1713-2016; Wang, Hai/A-1292-2009; Luo, Yunjian/C-5366-2019; Ronzhina, Dina/J-9762-2018; Chianucci, Francesco/C-6586-2013; le Maire, Guerric/P-6378-2014; Diaz Toribio, Milton Hugo/Q-8969-2018; Migalina, Svetlana/AAE-9529-2020; Derroire, Geraldine/I-8959-2012; Catford, Jane/B-9578-2012; Lososova, Zdenka/U-6141-2019; Ganade, Gislene/F-4863-2016; Hou, Enqing/A-2056-2016; Laclau, Jean-Paul/D-8285-2012; Mendes MALHADO, Ana Claudia/I-3089-2012; Williams, Mathew/G-6140-2016; Heuertz, Myriam/A-7831-2011; Zeleny, David/A-2655-2010; Hough-Snee, Nate/E-9598-2011; de Gasper, Andre Luis/D-2563-2013; Battles, John J./G-8233-2012; Mori, Akira/A-6570-2013; Stephan, Jorg/C-1618-2015; Paule, Juraj/A-2998-2017; Campos, Juan Antonio/L-7472-2014; Chen, Anping/H-9960-2014; Usoltsev, Vladimir Andreevich/M-8253-2018; Silva, Joaquim/D-4284-2011; Schmid, Bernhard/C-8625-2009; Gutierrez, Alvaro G./C-1979-2009; Reichstein, Markus/A-7494-2011; van Bodegom, Peter/N-8150-2015; Coll, Lluis/E-8724-2015; Casanoves, Fernando/I-3588-2016; Pierce, Simon/G-6785-2017; Carlucci, Marcos/M-5381-2013; Wright, Ian/G-4979-2012; Schrodt, Franziska/D-2260-2017; Ruiz-Peinado, Ricardo/G-6751-2012; Svitkova, Ivana/U-3230-2018; Fazlioglu, Fatih/A-4824-2018; Tissue, David/H-6596-2015; Kattge, Jens/J-8283-2016; Koike, Fumito/F-5774-2011; Gonzalez-Andujar, Jose L./G-5671-2013; Flynn, Dan/A-4200-2008; Wang, Feng/GQP-5641-2022; Rogers, Alistair/E-1177-2011; Duarte, Leandro/B-6552-2012; Myers-Smith, Isla/D-1529-2013; Manning, Peter/I-6523-2012; Asner, Gregory/G-9268-2013; Corona, Piermaria/G-1565-2011; Ishihara, Masae/P-7979-2014; le Roux, Peter/E-7784-2011; Garrido, Jose Luis/C-9818-2010; Carvalho Gomes da Silva, Fabio/AAB-5806-2020; Schleuning, Matthias/H-2154-2015; Buchmann, Nina/E-6095-2011; Choat, Brendan/C-8445-2009; Ivanov, Leonid/K-1913-2018; Phillips, Oliver/A-1523-2011; Gross, Nicolas/I-2368-2016; Weigelt, Patrick/E-2122-2014; Souza, Alexandre F./G-3016-2011; Torok, Peter/C-5514-2008; Overbeck, Gerhard/D-8695-2013; Joly, Carlos Alfredo/C-4523-2012; Yamada, Toshihiro/A-7189-2018; Burslem, David/F-1204-2019; Kaplan, Zdenek/A-3751-2012; Hogan, Aaron/I-6344-2019; Cervellini, Marco/E-6326-2016; Bowman, David/A-2930-2011; Fagundez, Jaime/J-8428-2014; Thiffault, Nelson/B-3039-2009; Bastianelli, Denis/A-5572-2011; Kjoller, Rasmus/L-7061-2014; ZO-BI, Irie Casimir/GLS-6313-2022; Tabarelli, Marcelo/F-1088-2010; Albert, Cecile/AAA-5490-2019; Baastrup-Spohr, Lars/K-4696-2014; Trivellone, Valeria/AAE-4754-2022; Martinez-Vilalta, Jordi/D-3385-2014; FERRARA, Carlotta/AGG-5754-2022; Lohbeck, Madelon/M-6390-2014; Blanco, Carolina/O-4514-2018; van der Plas, Fons/A-2242-2017; Lopez-Garcia, Alvaro/J-9190-2014; Oakley, Simon/K-1857-2013; Santos, Joaquim/P-5088-2017; Kraft, Nathan Jared Boardman/A-2817-2012; Baker, William/B-1244-2011; Pisek, Jan/A-1692-2012; Tavsanoglu, Cagatay/C-6192-2009; SPASOJEVIC, MARKO/AAO-4307-2020; Linares Calderon, Juan Carlos/G-3474-2011; Siebenkas, Alrun/JDR-5479-2023; Sfair, Julia/C-3693-2014; Hambuckers, Alain/H-9911-2014; Robroek, Bjorn/C-4379-2008; Marcon, Eric/B-5631-2009; van Kleunen, Mark/B-3769-2009; Bahn, Michael/I-3536-2013; Manzoni, Stefano/C-5330-2009; Sosinski Junior, Enio Egon/Q-6639-2017; BAZZATO, ERIKA/HGU-5552-2022; X. Pinho, Bruno/S-3074-2018; Gea-Izquierdo, Guillermo/C-6159-2015; Power, Sally/I-2923-2012; Pillar, Valerio D./B-9872-2008; Kreft, Holger/A-4736-2008; Hickler, Thomas/S-6287-2016; Dainese, Matteo/M-1472-2017; Markesteijn, Lars/S-9744-2018; Garcia-Palacios, Pablo/K-7567-2014; Dechant, Benjamin/X-8010-2018; Moles, Angela/C-3083-2008; Schmidt, Marco/C-3821-2009; Ollerer, Kinga/B-7370-2016; Sperandii, Marta Gaia/K-5617-2019; Atkin, Owen/C-8415-2009; Fry, Ellen/S-7483-2018</t>
  </si>
  <si>
    <t>Bravo, Sandra/0000-0001-6098-7255; Stegen, James/0000-0001-9135-7424; Strydom, Tanya/0000-0001-6067-1349; Cherubini, Paolo/0000-0002-9809-250X; de Frutos, Angel/0000-0002-5250-9488; Dalle Fratte, Michele/0000-0002-7907-1586; Cornwell, Will/0000-0003-4080-4073; De Long, Jonathan/0000-0002-7951-4818; Makela, Annikki/0000-0001-9633-7350; Weedon, James/0000-0003-0491-8719; Wright, S. Joseph/0000-0003-4260-5676; Muller, Sandra/0000-0002-6316-2897; Scherer-Lorenzen, Michael/0000-0001-9566-590X; Slot, Martijn/0000-0002-5558-1792; Tjoelker, Mark/0000-0003-4607-5238; Cerruto Ribeiro, Sabina/0000-0002-4504-3050; Jordan, Greg/0000-0002-6033-2766; Beierkuhnlein, Carl/0000-0002-6456-4628; Rillig, Matthias/0000-0003-3541-7853; Illa, Estela/0000-0001-7136-6518; Tng, David/0000-0001-5135-0922; Johansen, Jesper Liengaard/0000-0001-7602-316X; Aakala, Tuomas/0000-0003-0160-6410; Walker, Anthony P/0000-0003-0557-5594; Nouvellon, Yann/0000-0003-1920-3847; Medlyn, Belinda/0000-0001-5728-9827; Gerhardt Mazzochini, Guilherme/0000-0002-6932-8544; Justes, Eric/0000-0001-7390-7058; Lamb, Eric/0000-0001-5201-4541; Broadley, Martin/0000-0003-3964-7226; Herault, Bruno/0000-0002-6950-7286; Masse, Jacynthe/0000-0001-6511-6061; Cromsigt, Joris/0000-0002-8632-9469; Bigler, Christof/0000-0003-3757-6356; Lichstein, Jeremy/0000-0001-5553-6142; Rejou-Mechain, Maxime/0000-0003-2824-267X; Miller, Jesse/0000-0002-2316-779X; Rammig, Anja/0000-0001-5425-8718; Meredieu, Celine/0000-0002-2950-2253; Komatsu, Kimberly/0000-0001-7056-4547; Dobrowolski, Mark/0000-0001-5586-4023; Oberhuber, Walter/0000-0002-5197-7044; Rolo, Victor/0000-0001-5854-9512; Wei, Liping/0000-0002-4296-9851; Wang, Hai/0000-0001-6507-5503; Luo, Yunjian/0000-0002-7358-5797; Ronzhina, Dina/0000-0003-0854-0223; Chianucci, Francesco/0000-0002-5688-2060; Ordonez Barragan, Jenny Cristina/0000-0003-0558-7229; le Maire, Guerric/0000-0002-5227-958X; Diaz Toribio, Milton Hugo/0000-0003-1675-2699; Migalina, Svetlana/0000-0002-0236-1972; Araujo Frangipani, Marcelo/0000-0001-8050-8282; Shovon, Tanvir Ahmed/0000-0003-3311-1797; Derroire, Geraldine/0000-0001-7239-2881; Srihari, Guruprasad/0009-0006-5110-408X; Catford, Jane/0000-0003-0582-5960; Lososova, Zdenka/0000-0001-9152-7462; Vadeboncoeur, Matthew/0000-0002-8269-0708; Schowanek, Simon D./0000-0001-6036-7507; Ganade, Gislene/0000-0002-9291-1025; Hou, Enqing/0000-0003-4864-2347; Llusia, Joan/0000-0003-0164-2737; Salguero-Gomez, Roberto/0000-0002-6085-4433; Laclau, Jean-Paul/0000-0002-2506-214X; Mason, Norman/0000-0002-6445-4285; Melo, Felipe/0000-0002-1271-3214; Mendes MALHADO, Ana Claudia/0000-0003-3621-779X; Tobias, Joseph/0000-0003-2429-6179; Williams, Mathew/0000-0001-6117-5208; Bruun, Hans Henrik/0000-0003-0674-2577; Heuertz, Myriam/0000-0002-6322-3645; BROWN, KERRY/0000-0002-6342-8966; Zeleny, David/0000-0001-5157-044X; Hough-Snee, Nate/0000-0003-4581-0931; Conti, Luisa/0000-0001-8047-1467; Maire, Vincent/0000-0002-3245-2568; Esquivel-Muelbert, Adriane/0000-0001-5335-1259; Francois, Louis/0000-0001-8292-8360; Dullinger, Stefan/0000-0003-3919-0887; de Gasper, Andre Luis/0000-0002-1940-9581; Battles, John J./0000-0001-7124-7893; Mori, Akira/0000-0002-8422-1198; McFadden, Ian R./0000-0002-4508-7272; Stephan, Jorg/0000-0001-6195-7867; Paule, Juraj/0000-0001-5375-7689; Adamidis, George C/0000-0001-8704-6623; Campos, Juan Antonio/0000-0001-5992-2753; Riviera, Fiamma/0000-0003-2505-8180; Chen, Anping/0000-0003-2085-3863; Usoltsev, Vladimir Andreevich/0000-0003-4587-8952; Camarero, J. Julio/0000-0003-2436-2922; Silva, Joaquim/0000-0001-6604-6878; Benavides, Raquel/0000-0003-2328-5371; Wang, Han/0000-0003-2482-1818; Schmid, Bernhard/0000-0002-8430-3214; Jackson, Robert/0000-0001-8846-7147; Gutierrez, Alvaro G./0000-0001-8928-3198; Jandt, Ute/0000-0002-3177-3669; Wellstein, Camilla/0000-0001-6994-274X; Resco de Dios, Victor/0000-0002-5721-1656; Reichstein, Markus/0000-0001-5736-1112; van Bodegom, Peter/0000-0003-0771-4500; Narayanan, Ayyappan/0000-0003-4383-557X; Mueller, Sandra/0000-0003-4289-755X; Coll, Lluis/0000-0002-8035-5949; Tsakalos, James/0000-0001-5067-196X; De Souza Dias, Arildo/0000-0002-5495-3435; Casanoves, Fernando/0000-0001-8765-9382; Pierce, Simon/0000-0003-1182-987X; Carlucci, Marcos/0000-0002-5868-7090; Klein, Tamir/0000-0002-3882-8845; Junaedi, Decky/0000-0001-5846-6135; Cufar, Katarina/0000-0002-7403-3994; Schmitt, Sylvain/0000-0001-7759-7106; Elsayed Ali, Hamada/0000-0002-7062-9344; Wright, Ian/0000-0001-8338-9143; Schrodt, Franziska/0000-0001-9053-8872; Massad, Tara/0000-0002-7669-3312; Burrascano, Sabina/0000-0002-6537-3313; Minden, Vanessa/0000-0002-4933-5931; Ruiz-Peinado, Ricardo/0000-0003-0126-1651; Petritan, Any Mary/0000-0003-3683-1108; Belluau, Michael/0000-0001-6707-546X; Svitkova, Ivana/0000-0002-5671-0330; Fazlioglu, Fatih/0000-0002-4723-3640; Tissue, David/0000-0002-8497-2047; Kenzo, Tanaka/0000-0002-4856-7204; Kattge, Jens/0000-0002-1022-8469; pandi, vivek/0000-0001-8141-2522; Koike, Fumito/0000-0002-6588-6485; Gonzalez-Andujar, Jose L./0000-0003-2356-4098; Niedrist, Georg/0000-0002-7511-6273; Rumpf, Sabine/0000-0001-5909-9568; Sierra, Carlos/0000-0003-0009-4169; Schrader, Julian/0000-0002-8392-211X; Diaz, Sandra/0000-0003-0012-4612; Tichy, Lubomir/0000-0001-8400-7741; Ray, Courtenay/0000-0002-2276-5915; Flynn, Dan/0000-0002-2978-5257; Wang, Feng/0000-0003-3595-515X; Higuchi, Pedro/0000-0002-3855-555X; Coomes, David/0000-0002-8261-2582; Rogers, Alistair/0000-0001-9262-7430; Duarte, Leandro/0000-0003-1771-0407; Kuppler, Jonas/0000-0003-4409-9367; Myers-Smith, Isla/0000-0002-8417-6112; Manning, Peter/0000-0002-7940-2023; Asner, Gregory/0000-0001-7893-6421; Powell, Austin/0000-0002-9622-0061; Ohtsuka, Toshiyuki/0000-0002-9032-7933; Corona, Piermaria/0000-0002-8105-0792; Ishihara, Masae/0000-0002-8365-7766; le Roux, Peter/0000-0002-7941-7444; Garrido, Jose Luis/0000-0002-6859-4234; Linares, Douglas/0000-0002-6469-3649; Van Cleemput, Elisa/0000-0002-5305-9749; Novakovskiy, Alexander/0000-0003-4105-7436; Sheppard, Christine S./0000-0002-7847-2310; Carvalho Gomes da Silva, Fabio/0000-0002-6305-5602; Schleuning, Matthias/0000-0001-9426-045X; Rollinson, Emily/0000-0003-3428-2352; Silva, Vasco/0000-0003-2729-1824; Verbeeck, Hans/0000-0003-1490-0168; Bergmann, Joana/0000-0002-2008-4198; Gracie, Alistair/0000-0001-5139-9822; Buchmann, Nina/0000-0003-0826-2980; Byun, Chaeho/0000-0003-3209-3275; Somers, Ben/0000-0002-7875-107X; Brendel, Marco R./0000-0003-4356-4597; Choat, Brendan/0000-0002-9105-640X; Ivanov, Leonid/0000-0001-6900-5086; Phillips, Oliver/0000-0002-8993-6168; Le Roux, Elizabeth/0000-0001-8468-8284; Gonzalez Robles, Ana/0000-0003-3135-8905; Jagodzinski, Andrzej/0000-0001-6899-0985; Campany, Courtney/0000-0003-2986-434X; Li, Xine/0000-0002-6958-6252; Stojanovic, Dejan/0000-0003-2967-2049; Gross, Nicolas/0000-0001-9730-3240; Flowers, Timothy/0000-0002-2712-9504; Weigelt, Patrick/0000-0002-2485-3708; Maciel Rabelo Pereira, Camilla/0000-0002-7027-7430; Ryo, Masahiro/0000-0002-5271-3446; Abedi, Mehdi/0000-0002-1499-0119; Souza, Alexandre F./0000-0001-7468-3631; Torok, Peter/0000-0002-4428-3327; Fontana, Veronika/0000-0002-0666-7434; Zirbel, Chad/0000-0002-9289-1722; Overbeck, Gerhard/0000-0002-8716-5136; Westwood, Alana/0000-0002-5388-356X; Martin, Adam Robert/0000-0002-7207-4004; Forgiarini, Cristiane/0000-0002-0319-7430; Moretti, Marco/0000-0002-5845-3198; Joly, Carlos Alfredo/0000-0002-7945-2805; Kerkhoff, Andrew/0000-0001-9617-8687; Ivanova, Larissa/0000-0003-2363-9619; Yamada, Toshihiro/0000-0001-9307-6255; Burslem, David/0000-0001-6033-0990; Coyea, Marie/0000-0001-7741-2589; Lamprecht, Andrea/0000-0002-8719-026X; Nolan, Rachael/0000-0001-9277-5142; Asmara, Degi Harja/0000-0002-6079-1305; Tautenhahn, Susanne/0000-0002-2753-3443; Pauli, Harald/0000-0002-9842-9934; Lukes, Petr/0000-0002-3707-6557; Gliesch, Mariana/0000-0003-3226-6762; Svitok, Marek/0000-0003-2710-8102; Gleason, Sean/0000-0002-5607-4741; Kaplan, Zdenek/0000-0003-1707-7461; Hogan, Aaron/0000-0001-9806-3074; Cervellini, Marco/0000-0002-0853-2330; Yanai, Ruth/0000-0001-6987-2489; Bowman, David/0000-0001-8075-124X; Barlow, Jos/0000-0003-4992-2594; Cerabolini, Bruno Enrico Leone/0000-0002-3793-0733; Paula, Susana/0000-0001-5405-6155; Fagundez, Jaime/0000-0001-6605-7278; Thiffault, Nelson/0000-0003-2017-6890; Bastianelli, Denis/0000-0002-6394-5920; VILLACIS, JAIME/0000-0001-7752-8506; Kjoller, Rasmus/0000-0002-2027-4119; ZO-BI, Irie Casimir/0000-0003-0982-8579; Tabarelli, Marcelo/0000-0001-7573-7216; Winkler, Daniel/0000-0003-4825-9073; Albert, Cecile/0000-0002-0991-1068; Baastrup-Spohr, Lars/0000-0001-8382-984X; Svoboda, Miroslav/0000-0003-4050-3422; Santacruz Garcia, Ana Carolina/0000-0002-3340-4859; Boisvert-Marsh, Laura/0000-0002-0939-8196; Lim, Jun Ying/0000-0001-7493-2159; Trivellone, Valeria/0000-0003-1415-4097; Seymour, Colleen/0000-0002-6729-2576; Metsaranta, Juha/0000-0003-0450-3783; Martinez-Vilalta, Jordi/0000-0002-2332-7298; FERRARA, Carlotta/0000-0001-5249-1196; Schuldt, Bernhard/0000-0003-4738-5289; Lohbeck, Madelon/0000-0002-3959-1800; Blanco, Carolina/0000-0002-8959-2633; Fyllas, Nikolaos/0000-0002-5651-5578; van der Plas, Fons/0000-0003-4680-543X; Beloiu Schwenke, Mirela/0000-0002-3592-8170; Lopez-Garcia, Alvaro/0000-0001-8267-3572; Oakley, Simon/0000-0002-5757-7420; Gachet, Sophie/0000-0002-3599-5189; Gallagher, Rachael/0000-0002-4680-8115; Wells, Aidan/0000-0002-2209-3282; Verheyen, Kris/0000-0002-2067-9108; Hawes, Joseph/0000-0003-0053-2018; Craven, Dylan/0000-0003-3940-833X; Santos, Joaquim/0000-0002-2160-4968; Dimitrakopoulos, Panayiotis/0000-0002-8374-4392; Kraft, Nathan Jared Boardman/0000-0001-8867-7806; Watkins, Harry/0000-0002-4038-7145; Baker, William/0000-0001-6727-1831; Pisek, Jan/0000-0003-0396-2072; Kinlock, Nicole/0000-0002-2917-5133; Dang-Le, Anh Tuan/0000-0002-9794-0669; Tavsanoglu, Cagatay/0000-0003-4447-6492; Ichie, Tomoaki/0000-0002-1979-5806; Torres-Ruiz, Jose Manuel/0000-0003-1367-7056; SPASOJEVIC, MARKO/0000-0003-1808-0048; Silva, Ana Carolina da/0000-0002-1285-640X; Linares Calderon, Juan Carlos/0000-0001-8375-6353; Westoby, Mark/0000-0001-7690-4530; Siebenkas, Alrun/0000-0001-9676-7094; Sfair, Julia/0000-0003-3823-7233; Hambuckers, Alain/0000-0003-2594-2064; Boom, Arnoud/0000-0003-1299-691X; Robroek, Bjorn/0000-0002-6714-0652; Marcon, Eric/0000-0002-5249-321X; van Kleunen, Mark/0000-0002-2861-3701; Johnson, David/0000-0003-2299-2525; Bahn, Michael/0000-0001-7482-9776; Varone, Laura/0000-0002-9989-5283; Manzoni, Stefano/0000-0002-5960-5712; Sosinski Junior, Enio Egon/0000-0001-6310-9474; Chacon-Madrigal, Eduardo/0000-0002-8328-5456; Sitzia, Tommaso/0000-0001-6221-4256; Bordin, Kauane Maiara/0000-0003-3871-6293; BAZZATO, ERIKA/0000-0001-7357-8805; khalil, Mohammed/0000-0002-9310-2780; Klipel, Joice/0000-0003-3936-9692; Honnay, Olivier/0000-0002-4287-8511; X. Pinho, Bruno/0000-0002-6588-3575; Gea-Izquierdo, Guillermo/0000-0003-0148-3721; Power, Sally/0000-0002-2723-8671; te Beest, Mariska/0000-0003-3673-4105; Erfanian, M. Bagher/0000-0002-8671-9037; Varhammar, Angelica/0000-0003-1503-3297; Pillar, Valerio D./0000-0001-6408-2891; Rossi, Christian/0000-0001-9983-8898; Kreft, Holger/0000-0003-4471-8236; FOREY, Estelle/0000-0001-6082-3023; Hickler, Thomas/0000-0002-4668-7552; Dainese, Matteo/0000-0001-7052-5572; Markesteijn, Lars/0000-0003-3046-3121; Beckmann, Michael/0000-0002-5678-265X; Thompson, Ken/0000-0002-1487-3254; Garcia-Palacios, Pablo/0000-0002-6367-4761; Dechant, Benjamin/0000-0001-5171-2364; Cavender-Bares, Jeannine/0000-0003-3375-9630; Moles, Angela/0000-0003-2041-7762; Carbognani, Michele/0000-0001-7701-9859; Schmidt, Marco/0000-0001-6087-6117; Ollerer, Kinga/0000-0003-3142-0000; Veneklaas, Erik/0000-0002-7030-4056; Barneche, Diego/0000-0002-4568-2362; Anten, Niels/0000-0002-9097-0654; Sperandii, Marta Gaia/0000-0002-2507-5928; Marignani, Michela/0000-0002-8420-5454; Vinicius Rodrigues, Arthur/0000-0003-2656-558X; Atkin, Owen/0000-0003-1041-5202; Perea, Antonio J./0000-0001-8351-9358; Williams, Mathew/0000-0003-2055-8741; , Aelton Biasi Giroldo/0000-0001-7850-0011; Fry, Ellen/0000-0001-7513-2006; Granda, Elena/0000-0002-9559-4213; McCormack, Michael Luke/0000-0002-8300-5215</t>
  </si>
  <si>
    <t>Max Planck Institute for Biogeochemistry; Max Planck Society; German Centre for Integrative Biodiversity Research (iDiv) Halle-Jena-Leipzig; International Programme of Biodiversity Science (DIVERSITAS); International Geosphere-Biosphere Programme (IGBP); French Foundation for Biodiversity Research (FRB); GIS 'Climat, Environnement et Societe' France; AXA Research Fund; UK Natural Environment Research Council (NERC); Future Earth; NERC [NE/N012542/1, NE/D010306/1, NE/N012526/1, NE/M018458/2, NE/I02982X/1, NE/R016518/1, NE/D01025X/1, NE/P018920/1, NE/M016323/1] Funding Source: UKRI; STFC [ST/F007159/1] Funding Source: UKRI; Austrian Science Fund (FWF) [P29142] Funding Source: Austrian Science Fund (FWF)</t>
  </si>
  <si>
    <t>Max Planck Institute for Biogeochemistry; Max Planck Society(Max Planck Society); German Centre for Integrative Biodiversity Research (iDiv) Halle-Jena-Leipzig; International Programme of Biodiversity Science (DIVERSITAS); International Geosphere-Biosphere Programme (IGBP); French Foundation for Biodiversity Research (FRB); GIS 'Climat, Environnement et Societe' France; AXA Research Fund(AXA Research Fund); UK Natural Environment Research Council (NERC)(UK Research &amp; Innovation (UKRI)Natural Environment Research Council (NERC)); Future Earth; NERC(UK Research &amp; Innovation (UKRI)Natural Environment Research Council (NERC)); STFC(UK Research &amp; Innovation (UKRI)Science &amp; Technology Facilities Council (STFC)); Austrian Science Fund (FWF)(Austrian Science Fund (FWF))</t>
  </si>
  <si>
    <t>Max Planck Institute for Biogeochemistry; Max Planck Society; German Centre for Integrative Biodiversity Research (iDiv) Halle-Jena-Leipzig; International Programme of Biodiversity Science (DIVERSITAS); International Geosphere-Biosphere Programme (IGBP); Future Earth; French Foundation for Biodiversity Research (FRB); GIS 'Climat, Environnement et Societe' France; UK Natural Environment Research Council (NERC); AXA Research Fund</t>
  </si>
  <si>
    <t>10.1111/gcb.14904</t>
  </si>
  <si>
    <t>DEC 2019</t>
  </si>
  <si>
    <t>JZ7SK</t>
  </si>
  <si>
    <t>WOS:000504934700001</t>
  </si>
  <si>
    <t>Kemppinen, J; Lembrechts, JJ; Van Meerbeek, K; Carnicer, J; Chardon, NI; Kardol, P; Lenoir, J; Liu, DJ; Maclean, I; Pergl, J; Saccone, P; Senior, RA; Shen, T; Slowinska, S; Vandvik, V; von Oppen, J; Aalto, J; Ayalew, B; Bates, O; Bertelsmeier, C; Bertrand, R; Beugnon, R; Borderieux, J; Bruna, J; Buckley, L; Bujan, J; Casanova-Katny, A; Christiansen, DM; Collart, F; De Lombaerde, E; De Pauw, K; Depauw, L; Di Musciano, M; Borrego, RD; Díaz-Calafat, J; Ellis-Soto, D; Esteban, R; de Jong, GF; Gallois, E; Garcia, MB; Gillerot, L; Greiser, C; Gril, E; Haesen, S; Hampe, A; Hedwall, PO; Hes, G; Hespanhol, H; Hoffrén, R; Hylander, K; Jiménez-Alfaro, B; Jucker, T; Klinges, D; Kolstela, J; Kopecky, M; Kovács, B; Maeda, EE; Mális, F; Man, M; Mathiak, C; Meineri, E; Naujokaitis-Lewis, I; Nijs, I; Normand, S; Nuñez, M; Orczewska, A; Peña-Aguilera, P; Pincebourde, S; Plichta, R; Quick, S; Renault, D; Ricci, L; Rissanen, T; Segura-Hernández, L; Selvi, F; Serra-Diaz, JM; Soifer, L; Spicher, F; Svenning, JC; Tamian, A; Thomaes, A; Thoonen, M; Trew, B; van de Vondel, S; van den Brink, L; Vangansbeke, P; Verdonck, S; Vitkova, M; Vives-Ingla, M; von Schmalensee, L; Wang, RX; Wild, J; Williamson, J; Zellweger, F; Zhou, XQ; Zuza, E Jr; De Frenne, P</t>
  </si>
  <si>
    <t>Kemppinen, Julia; Lembrechts, Jonas J.; Van Meerbeek, Koenraad; Carnicer, Jofre; Chardon, Nathalie Isabelle; Kardol, Paul; Lenoir, Jonathan; Liu, Daijun; Maclean, Ilya; Pergl, Jan; Saccone, Patrick; Senior, Rebecca A.; Shen, Ting; Slowinska, Sandra; Vandvik, Vigdis; von Oppen, Jonathan; Aalto, Juha; Ayalew, Biruk; Bates, Olivia; Bertelsmeier, Cleo; Bertrand, Romain; Beugnon, Remy; Borderieux, Jeremy; Bruna, Josef; Buckley, Lauren; Bujan, Jelena; Casanova-Katny, Angelica; Christiansen, Ditte Marie; Collart, Flavien; De Lombaerde, Emiel; De Pauw, Karen; Depauw, Leen; Di Musciano, Michele; Borrego, Raquel Diaz; Diaz-Calafat, Joan; Ellis-Soto, Diego; Esteban, Raquel; de Jong, Geerte Falthammar; Gallois, Elise; Garcia, Maria Begona; Gillerot, Loic; Greiser, Caroline; Gril, Eva; Haesen, Stef; Hampe, Arndt; Hedwall, Per-Ola; Hes, Gabriel; Hespanhol, Helena; Hoffren, Raul; Hylander, Kristoffer; Jimenez-Alfaro, Borja; Jucker, Tommaso; Klinges, David; Kolstela, Joonas; Kopecky, Martin; Kovacs, Bence; Maeda, Eduardo Eiji; Malis, Frantisek; Man, Matej; Mathiak, Corrie; Meineri, Eric; Naujokaitis-Lewis, Ilona; Nijs, Ivan; Normand, Signe; Nunez, Martin; Orczewska, Anna; Pena-Aguilera, Pablo; Pincebourde, Sylvain; Plichta, Roman; Quick, Susan; Renault, David; Ricci, Lorenzo; Rissanen, Tuuli; Segura-Hernandez, Laura; Selvi, Federico; Serra-Diaz, Josep M.; Soifer, Lydia; Spicher, Fabien; Svenning, Jens-Christian; Tamian, Anouch; Thomaes, Arno; Thoonen, Marijke; Trew, Brittany; van de Vondel, Stijn; van den Brink, Liesbeth; Vangansbeke, Pieter; Verdonck, Sanne; Vitkova, Michaela; Vives-Ingla, Maria; von Schmalensee, Loke; Wang, Runxi; Wild, Jan; Williamson, Joseph; Zellweger, Florian; Zhou, Xiaqu; Junior Zuza, Emmanuel; De Frenne, Pieter</t>
  </si>
  <si>
    <t>Microclimate, an important part of ecology and biogeography</t>
  </si>
  <si>
    <t>GLOBAL ECOLOGY AND BIOGEOGRAPHY</t>
  </si>
  <si>
    <t>animal ecology; biodiversity; biogeography; climate change; data acquisition; ecosystem management; microclimate; modelling; plant ecology</t>
  </si>
  <si>
    <t>CLIMATE-CHANGE; THERMAL HETEROGENEITY; SURFACE TEMPERATURES; FOREST STRUCTURE; REFUGIA; BIODIVERSITY; MICROREFUGIA; MITIGATION; LANDSCAPE; RESPONSES</t>
  </si>
  <si>
    <t>Brief introduction: What are microclimates and why are they important?Microclimate science has developed into a global discipline. Microclimate science is increasingly used to understand and mitigate climate and biodiversity shifts. Here, we provide an overview of the current status of microclimate ecology and biogeography in terrestrial ecosystems, and where this field is heading next. Microclimate investigations in ecology and biogeography: We highlight the latest research on interactions between microclimates and organisms, including how microclimates influence individuals, and through them populations, communities and entire ecosystems and their processes. We also briefly discuss recent research on how organisms shape microclimates from the tropics to the poles. Microclimate applications in ecosystem management: Microclimates are also important in ecosystem management under climate change. We showcase new research in microclimate management with examples from biodiversity conservation, forestry and urban ecology. We discuss the importance of microrefugia in conservation and how to promote microclimate heterogeneity. Methods for microclimate science: We showcase the recent advances in data acquisition, such as novel field sensors and remote sensing methods. We discuss microclimate modelling, mapping and data processing, including accessibility of modelling tools, advantages of mechanistic and statistical modelling and solutions for computational challenges that have pushed the state-of-the-art of the field. What's next?We identify major knowledge gaps that need to be filled for further advancing microclimate investigations, applications and methods. These gaps include spatiotemporal scaling of microclimate data, mismatches between macroclimate and microclimate in predicting responses of organisms to climate change, and the need for more evidence on the outcomes of microclimate management.</t>
  </si>
  <si>
    <t>[Kemppinen, Julia] Univ Oulu, Geog Res Unit, FI-90014 Oulu, Finland; [Lembrechts, Jonas J.] Univ Antwerp, Res Grp Plants &amp; Ecoystems PLECO, Antwerp, Belgium; [Van Meerbeek, Koenraad; Haesen, Stef] Katholieke Univ Leuven, Dept Earth &amp; Environm Sci, Leuven, Belgium; [Carnicer, Jofre] Univ Barcelona, Dept Evolutionary Biol Environm Sci &amp; Ecol, CREAF, IRBIO, Barcelona, Spain; [Chardon, Nathalie Isabelle] Univ British Columbia, Biodivers Res Ctr, Vancouver, BC, Canada; [Kardol, Paul] Swedish Univ Agr Sci, Dept Forest Ecol &amp; Management, Uppsala, Sweden; [Lenoir, Jonathan] Univ Picardie Jules Verne, Ecol &amp; Dynam Syst Anthropises EDYSAN, CNRS 7058, Amiens, France; [Liu, Daijun] Univ Vienna, Dept Bot &amp; Biodivers Res, Vienna, Austria; [Maclean, Ilya; Trew, Brittany] Univ Exeter, Environm &amp; Sustainabil Inst, Penryn, England; [Pergl, Jan; Bruna, Josef; Man, Matej] Czech Acad Sci, Inst Bot, Pruhonice, Czech Republic; [Saccone, Patrick] DIBB, OeAW, GLORIA Coordinat Team, IGF, Vienna, Austria; [Saccone, Patrick] DIBB, BOKU, Vienna, Austria; [Senior, Rebecca A.] Univ Durham, Dept Biosci, Conservat Ecol Grp, Durham, England; [Shen, Ting] Univ Liege, Inst Bot, Liege, Belgium; [Shen, Ting] Chinese Acad Sci, Xishuangbanna Trop Bot Garden, Menglun, Yunnan, Peoples R China; [Slowinska, Sandra] Polish Acad Sci, Inst Geog &amp; Spatial Org, Climate Res Dept, Warsaw, Poland; [Vandvik, Vigdis] Univ Bergen, Dept Biol Sci, Bergen, Norway; [Vandvik, Vigdis] Univ Bergen, Bjerknes Ctr Climate Res, Bergen, Norway; [von Oppen, Jonathan] Aarhus Univ, Dept Biol, Sect Ecoinformat &amp; Biodivers, Aarhus C, Denmark; [von Oppen, Jonathan] Aarhus Univ, Dept Biol, Ctr Biodivers Dynam Changing World BIOCHANGE, Aarhus C, Denmark; [Aalto, Juha; Kolstela, Joonas] Finnish Meteorol Inst, Helsinki, Finland; [Ayalew, Biruk; Hylander, Kristoffer] Stockholm Univ, Dept Ecol Environm &amp; Plant Sci, Stockholm, Sweden; [Bates, Olivia; Bertelsmeier, Cleo; Bujan, Jelena; Collart, Flavien] Univ Lausanne, Dept Ecol &amp; Evolut, Lausanne, Switzerland; [Bertrand, Romain; Hes, Gabriel] Univ Toulouse III Paul Sabatier, CNRS, Ctr Rech Biodiversite &amp; Environm CRBE, IRD,UMR5300, Toulouse 9, France; [Beugnon, Remy] German Ctr Integrat Biodivers Res iDiv, Leipzig, Germany; [Beugnon, Remy] Univ Leipzig, Leipzig Inst Meteorol, Leipzig, Germany; [Beugnon, Remy] Univ Montpellier, CNRS, EPHE, IRD,CEFE, Montpellier 5, France; [Borderieux, Jeremy] Univ Lorraine, AgroParisTech, INRAE, UMR Silva, Nancy, France; [Buckley, Lauren] Univ Washington, Dept Biol, Seattle, WA USA; [Casanova-Katny, Angelica] Univ Catol Temuco, Fac Recursos Nat, Dept Ciencias Vet &amp; Salud Publ, Lab Ecofisiol Vegetal &amp; Cambio Climat, Temuco, Chile; [Christiansen, Ditte Marie] Univ Copenhagen, Dept Plant &amp; Environm Sci, Copenhagen, Denmark; [De Lombaerde, Emiel; De Pauw, Karen; Depauw, Leen; Gillerot, Loic; Vangansbeke, Pieter; De Frenne, Pieter] Univ Ghent, Dept Environm, Forest &amp; Nat Lab, Gontrode Melle, Belgium; [Di Musciano, Michele; Ricci, Lorenzo] Univ Aquila, Dept Life Hlth &amp; Environm Sci, Laquila, Italy; [Borrego, Raquel Diaz] CREAF, Barcelona, Spain; [Diaz-Calafat, Joan; Hedwall, Per-Ola] Swedish Univ Agr Sci, Southern Swedish Forest Res Ctr, Alnarp, Sweden; [Ellis-Soto, Diego] Yale Univ, Dept Ecol &amp; Evolutionary Biol, New Haven, CT USA; [Borrego, Raquel Diaz; Vives-Ingla, Maria] Univ Basque Country UPV EHU, Dept Plant Biol &amp; Ecol, Leioa, Spain; [de Jong, Geerte Falthammar] Univ Gothenburg, Dept Biol &amp; Environm Sci, Gothenburg, Sweden; [Gallois, Elise] Univ Edinburgh, Sch Geosci, Edinburgh, Midlothian, Scotland; [Garcia, Maria Begona] CSIC, Pyrenean Inst Ecol, Zaragoza, Spain; [Greiser, Caroline] Stockholm Univ, Dept Phys Geog, Stockholm, Sweden; [Gril, Eva] UMR CNRS 7058, Ecol &amp; Dynam Systemes Anthropises EDYSAN, Amiens, France; [Hampe, Arndt] Univ Bordeaux, INRAE, BIOGECO, Cestas, France; [Hespanhol, Helena] CIBIO, BIOPOLIS Program Genom Biodivers &amp; Land Planning, Vairao, Portugal; [Hoffren, Raul] Univ Zaragoza, Dept Geog &amp; Land Management, Zaragoza, Spain; [Jimenez-Alfaro, Borja] Univ Oviedo, Biodivers Res Inst, Mieres, Spain; [Jucker, Tommaso] Univ Bristol, Sch Biol Sci, Bristol, Avon, England; [Klinges, David; Soifer, Lydia] Univ Florida, Sch Nat Resources &amp; Environm, Gainesville, FL USA; [Kopecky, Martin] Univ Life Sci Prague, Czech Acad Sci, Inst Bot, Prague, Czech Republic; [Kovacs, Bence] Inst Ecol &amp; Bot, Ctr Ecol Res, Vacratot, Hungary; [Kovacs, Bence] Eotvos Lorand Univ, Dept Plant Systemat Ecol &amp; Theoret Biol, Budapest, Hungary; [Maeda, Eduardo Eiji; Rissanen, Tuuli] Univ Helsinki, Dept Geosci &amp; Geog, Fac Sci, Helsinki, Finland; [Malis, Frantisek] Tech Univ Zvolen, Zvolen, Slovakia; [Mathiak, Corrie] Friedrich Schiller Univ Jena, Inst Geog, Chair Soil Sci, Jena, Germany; [Meineri, Eric] Aix Marseille Univ, Marseille, France; [Naujokaitis-Lewis, Ilona] Carleton Univ, Environm &amp; Climate Change Canada, Natl Wildlife Res Ctr, Ottawa, ON, Canada; [Nijs, Ivan] Univ Antwerp, Dept Biol, Plants &amp; Ecosyst, Antwerp, Belgium; [Normand, Signe] Aarhus Univ, Dept Biol, Aarhus C, Denmark; [Nunez, Martin] Univ Houston, Dept Biol &amp; Biochem, Houston, TX USA; [Orczewska, Anna] Univ Silesia, Fac Biol Biotechnol &amp; Environm Protect, Katowice, Poland; [Pena-Aguilera, Pablo] Swedish Univ Agr Sci, Dept Ecol, Uppsala, Sweden; [Pincebourde, Sylvain] Univ Tours, Inst Rech Biol Insecte, UMR 7261, CNRS, Tours, France; [Plichta, Roman] Mendel Univ Brno, Fac Forestry &amp; Wood Technol, Dept Forest Bot Dendrol &amp; Geobiocoenol, Brno, Czech Republic; [Quick, Susan] Univ Birmingham, Birmingham Inst Forest Res, Birmingham, W Midlands, England; [Renault, David] Univ Rennes, CNRS, ECOBIO Ecosyst Biodiversite Evolut, UMR, Rennes, France; [Segura-Hernandez, Laura] Univ Nebraska Lincoln, Sch Biol Sci, Lincoln, NE USA; [Selvi, Federico] Univ Firenze, Dept Agr Food Environm &amp; Forestry, Palermo, Italy; [Serra-Diaz, Josep M.] Univ Lorraine, AgroParisTech, Silva, Nancy, France; [Spicher, Fabien] UMR CNRS 7058, Ecol &amp; Dynam Systemes Anthropises EDYSAN, Amiens, France; [Svenning, Jens-Christian] Aarhus Univ, Ctr Ecol Dynam Novel Biosphere ECONOVO, Dept Biol, Aarhus, Denmark; [Svenning, Jens-Christian] Aarhus Univ, Ctr Biodivers Dynam Changing World BIOCHANGE, Aarhus, Denmark; [Tamian, Anouch] Univ Strasbourg, CNRS, IPHC, UMR 7178, Strasbourg, France; [Thomaes, Arno; Thoonen, Marijke] Res Inst Nat &amp; Forest INBO, Brussels, Belgium; [van de Vondel, Stijn] Univ Antwerp, Dept Biol, Antwerp, Belgium; [van den Brink, Liesbeth] Univ Concepcion, ECOBIOSIS, Concepcion, Chile; [van den Brink, Liesbeth] Univ Tubingen, Plant Ecol Grp, Tubingen, Germany; [Vangansbeke, Pieter] Catholic Univ Louvain, Earth &amp; Life Inst, Environm Sci, Louvain La Neuve, Belgium; [Verdonck, Sanne] Katholieke Univ Leuven, Div Forest Nat &amp; Landscape, Leuven, Belgium; [Vitkova, Michaela] Czech Acad Sci, Inst Bot, Dept Invas Ecol, Pruhonice, Czech Republic; [Vives-Ingla, Maria] Univ Autonoma Barcelona, Catalonia, Spain; [von Schmalensee, Loke] Stockholm Univ, Dept Zool, Stockholm, Sweden; [Wang, Runxi] Univ Hong Kong, Sch Biol Sci, Hong Kong, Peoples R China; [Williamson, Joseph] UCL, Ctr Biodivers &amp; Environm Res, Dept Genet Evolut &amp; Environm, London, England; [Zellweger, Florian] Swiss Fed Inst Forest Snow &amp; Landscape Res WSL, Birmensdorf, Switzerland; [Zhou, Xiaqu] Katholieke Univ Leuven, Dept Earth &amp; Environm Sci, Leuven, Belgium; [Junior Zuza, Emmanuel] Open Univ, Sch Environm Earth &amp; Ecosyst Sci, Milton Keynes, Bucks, England</t>
  </si>
  <si>
    <t>University of Oulu; University of Antwerp; KU Leuven; University of Barcelona; Centro de Investigacion Ecologica y Aplicaciones Forestales (CREAF-CERCA); University of British Columbia; Swedish University of Agricultural Sciences; Universite de Picardie Jules Verne (UPJV); University of Vienna; University of Exeter; Czech Academy of Sciences; Institute of Botany of the Czech Academy of Sciences; Durham University; University of Liege; Chinese Academy of Sciences; Xishuangbanna Tropical Botanical Garden, CAS; Polish Academy of Sciences; University of Bergen; University of Bergen; Bjerknes Centre for Climate Research; Aarhus University; Aarhus University; Finnish Meteorological Institute; Stockholm University; University of Lausanne; Centre National de la Recherche Scientifique (CNRS); Universite de Toulouse; Universite Toulouse III - Paul Sabatier; Institut de Recherche pour le Developpement (IRD); Leipzig University; Universite PSL; Ecole Pratique des Hautes Etudes (EPHE); Institut Agro; Montpellier SupAgro; CIRAD; Centre National de la Recherche Scientifique (CNRS); Institut de Recherche pour le Developpement (IRD); Universite Paul-Valery; Universite de Montpellier; INRAE; AgroParisTech; Universite de Lorraine; University of Washington; University of Washington Seattle; University of Copenhagen; Ghent University; University of L'Aquila; University of Barcelona; Centro de Investigacion Ecologica y Aplicaciones Forestales (CREAF-CERCA); Swedish University of Agricultural Sciences; Yale University; University of Basque Country; University of Gothenburg; University of Edinburgh; Consejo Superior de Investigaciones Cientificas (CSIC); CSIC - Instituto Pirenaico de Ecologia (IPE); Stockholm University; INRAE; Universite de Bordeaux; Universidade do Porto; University of Zaragoza; University of Oviedo; University of Bristol; State University System of Florida; University of Florida; Czech Academy of Sciences; Institute of Botany of the Czech Academy of Sciences; Czech University of Life Sciences Prague; HUN-REN; Hungarian Academy of Sciences; HUN-REN Centre for Ecological Research; Eotvos Lorand University; University of Helsinki; Technical University Zvolen; Friedrich Schiller University of Jena; Aix-Marseille Universite; Environment &amp; Climate Change Canada; Canadian Wildlife Service; National Wildlife Research Centre - Canada; Carleton University; University of Antwerp; Aarhus University; University of Houston System; University of Houston; University of Silesia in Katowice; Swedish University of Agricultural Sciences; Universite de Tours; Centre National de la Recherche Scientifique (CNRS); CNRS - Institute of Ecology &amp; Environment (INEE); Mendel University in Brno; University of Birmingham; Universite de Rennes; Centre National de la Recherche Scientifique (CNRS); University of Nebraska System; University of Nebraska Lincoln; University of Florence; AgroParisTech; Universite de Lorraine; Aarhus University; Aarhus University; Universites de Strasbourg Etablissements Associes; Universite de Strasbourg; Centre National de la Recherche Scientifique (CNRS); CNRS - National Institute of Nuclear and Particle Physics (IN2P3); Research Institute for Nature &amp; Forest; University of Antwerp; Universidad de Concepcion; Eberhard Karls University of Tubingen; Universite Catholique Louvain; KU Leuven; Czech Academy of Sciences; Institute of Botany of the Czech Academy of Sciences; Autonomous University of Barcelona; Stockholm University; University of Hong Kong; University of London; University College London; Swiss Federal Institutes of Technology Domain; Swiss Federal Institute for Forest, Snow &amp; Landscape Research; KU Leuven; Open University - UK</t>
  </si>
  <si>
    <t>Kemppinen, J (corresponding author), Univ Oulu, Geog Res Unit, FI-90014 Oulu, Finland.</t>
  </si>
  <si>
    <t>julia.kemppinen@oulu.fi</t>
  </si>
  <si>
    <t>Beugnon, Rémy/ABE-6063-2020; Di Musciano, Michele/HJY-2563-2023; De Frenne, Pieter/N-4969-2014; Nunez, Martin/KII-2526-2024; Haesen, Stef/HSF-3405-2023; Malis, Frantisek/AAD-5364-2019; Lembrechts, Jonas/E-7651-2014; Senior, Rebecca/AFO-0188-2022; Serra-Diaz, JM/F-7973-2011; thoonen, marijke/JQV-3217-2023; Van Meerbeek, Koenraad/C-9007-2016; Vandvik, Vigdis/C-1924-2008; Jiménez-Alfaro, Borja/K-7221-2014; Gril, Eva/AAA-5223-2022; Trew, Brittany/GLT-2567-2022; Zuza, Emmanuel/AAJ-1382-2021; Kemppinen, J./AAD-8393-2020; De Pauw, Karen/ABE-6037-2021; Aalto, Juha/O-1472-2019; Pergl, Jan/H-1071-2011; Liu, Daijun/J-5293-2019; Wild, Jan/G-2380-2010; Hedwall, Per-Ola/ABG-2195-2020; Bujan, Jelena/IVH-4948-2023; Casanova-Katny, Angelica/M-3994-2014; Svenning, Jens-Christian/C-8977-2012; Plichta, Roman/E-6935-2014; von Schmalensee, Loke/AAD-7360-2022; Ricci, Lorenzo/JPA-4049-2023; Hes, Gabriel/MCJ-1263-2025; van den Brink, Liesbeth/HLP-7678-2023; Vangansbeke, Pieter/AAP-6762-2021; Maclean, Ilya/C-4014-2009; von Oppen, Jonathan/AAT-9946-2020; Bence, Kovács/ISU-3530-2023; Lenoir, Jonathan/AAE-8441-2019; Normand, Signe/AAA-4769-2022; Pincebourde, Sylvain/B-9704-2008; Borderieux, Jeremy/ISA-2812-2023; Van Meerbeek, Koenraad/A-9072-2011; Collart, Flavien/ABG-7680-2020; Hoffren, Raul/HKE-5669-2023; Hespanhol, Helena/L-7301-2013; Thomaes, Arno/AGM-3081-2022; Kardol, Paul/N-8383-2015; Pena-Aguilera, Pablo/LZI-6723-2025; Garcia, Maria B/B-6630-2015; Bruna, Josef/A-6601-2010; Jucker, Tommaso/S-4724-2017</t>
  </si>
  <si>
    <t>Van Meerbeek, Koenraad/0000-0002-9260-3815; Collart, Flavien/0000-0002-4342-5848; Nunez, Martin/0000-0003-0324-5479; Kemppinen, Julia/0000-0001-7521-7229; van den Brink, Liesbeth/0000-0003-0313-8147; Bujan, Jelena/0000-0002-7938-0266; Hoffren, Raul/0000-0002-9123-304X; Hespanhol, Helena/0000-0002-8109-8112; Christiansen, Ditte Marie/0000-0002-7020-5082; Maclean, Ilya/0000-0001-8030-9136; Lembrechts, Jonas/0000-0002-1933-0750; Van de Vondel, Stijn/0000-0002-0223-7330; Borderieux, Jeremy/0000-0003-3993-1067; Bertelsmeier, Cleo/0000-0003-3624-1300; Thomaes, Arno/0000-0001-5723-5976; von Oppen, Jonathan/0000-0001-6346-2964; Kardol, Paul/0000-0001-7065-3435; Di Musciano, Michele/0000-0002-3130-7270; Pena-Aguilera, Pablo/0000-0002-8999-1140; Lenoir, Jonathan/0000-0003-0638-9582; Liu, Daijun/0000-0002-0993-0832; Garcia, Maria B/0000-0003-4231-6006; Rissanen, Tuuli/0000-0001-9912-4676; Thoonen, Marijke/0000-0002-0305-5029; Bruna, Josef/0000-0002-4839-4593; Jucker, Tommaso/0000-0002-0751-6312; Kovacs, Bence/0000-0002-8045-8489; Quick, Susan/0000-0003-4239-5285; Gril, Eva/0000-0002-7340-8264</t>
  </si>
  <si>
    <t>Honours Programme for Future Researchers at the Friedrich-Schiller-University [ED2021-132007B-I00]; Region Sud Provence-Alpes-Cote d'Azur [02697]; Schweizerischer Nationalfonds zur Forderung der Wissenschaftlichen Forschung [193645]; ANILLO ACONCAGUA ANID ACT [210021]; New National Excellence Program of the Ministry for Culture and Innovation from the source of the National Research, Development and Innovation Fund; Slovak Research and Development Agency [APVV-19-0319]; Fonds Wetenschappelijk Onderzoek [1221523N, 1S90923N, ASP035-19]; BiodivClim [TACR SS70010001]; Research Council of Finland [337552, 349606]; Ministerio de Ciencia e Innovacion [FPU17/05869]; Grantova Agentura Ceske Republiky [20-28119S, PID2020-117636GB C21]; NERC [NE/S01537X/1]; Akademie Ved Ceske Republiky [RVO 67985939]; FOVI [210043]; FLOF fellowship of the KU Leuven [3E190655]; Independent Research Fund of Denmark [7027-00133B]; Zone Atelier CNRS Antarctique et Terres Australes; MCIN/AEI [PID2020-113244GA-C22, UPV/EHU-GV IT-1648-22]; FWF Austrian Science Foundation [M2714-B29]; Svenska Forskningsradet Formas [2021-01993, 2021-00816]; National Science Centre in Poland [2022/45/B/ST10/03423]; Agence Nationale de la Recherche, jeunes chercheuses et jeunes chercheurs [ANR-21-CE32-0003]; H2020 European Research Council [864287]; ASICS project [ANR-20 EBI5-0004]; Agence Nationale de la Recherche [ANR-19-CE32-0005-01]; Institut Polaire Francais Paul Emile Victor [136-SUBANTECO]; CNRS; Doctoral Programme in Geosciences at the University of Helsinki; Swiss National Science Foundation Postdoc Mobility Fellowship [194331]; NASA FINESST [80NSSC22K1535]; Villum Fonden [16549]; Danmarks Frie Forskningsfond [0135-00225B]; Spanish Association of Terrestrial Ecology [PID2021-129056OB-I00]; Conaf; Saxon State Ministry for Science, Culture and Tourism [3-7304/35/6-2021/48880]; AgroParisTech/Region Grand-Est joint grant [19_GE8_ 01020p05035]; Danmarks Grundforskningsfond [DNRF173]; Vinnova [2021-01993] Funding Source: Vinnova; Agence Nationale de la Recherche (ANR) [ANR-21-CE32-0003] Funding Source: Agence Nationale de la Recherche (ANR); European Research Council (ERC) [864287] Funding Source: European Research Council (ERC); Formas [2021-00816, 2021-01993] Funding Source: Formas; NERC [NE/S01537X/1] Funding Source: UKRI</t>
  </si>
  <si>
    <t>Honours Programme for Future Researchers at the Friedrich-Schiller-University; Region Sud Provence-Alpes-Cote d'Azur; Schweizerischer Nationalfonds zur Forderung der Wissenschaftlichen Forschung(Swiss National Science Foundation (SNSF)); ANILLO ACONCAGUA ANID ACT; New National Excellence Program of the Ministry for Culture and Innovation from the source of the National Research, Development and Innovation Fund; Slovak Research and Development Agency(Slovak Research and Development Agency); Fonds Wetenschappelijk Onderzoek(FWO); BiodivClim; Research Council of Finland(Research Council of Finland); Ministerio de Ciencia e Innovacion(Ministry of Science and Innovation, Spain (MICINN)Instituto de Salud Carlos IIISpanish Government); Grantova Agentura Ceske Republiky(Grant Agency of the Czech Republic); NERC(UK Research &amp; Innovation (UKRI)Natural Environment Research Council (NERC)); Akademie Ved Ceske Republiky; FOVI; FLOF fellowship of the KU Leuven; Independent Research Fund of Denmark; Zone Atelier CNRS Antarctique et Terres Australes; MCIN/AEI; FWF Austrian Science Foundation(Austrian Science Fund (FWF)); Svenska Forskningsradet Formas(Swedish Research Council Formas); National Science Centre in Poland(National Science Centre, Poland); Agence Nationale de la Recherche, jeunes chercheuses et jeunes chercheurs(Agence Nationale de la Recherche (ANR)Agence nationale pour le developpement de la recherche en sante (ANDRS)); H2020 European Research Council(Horizon 2020European Research Council (ERC)); ASICS project; Agence Nationale de la Recherche(Agence Nationale de la Recherche (ANR)); Institut Polaire Francais Paul Emile Victor; CNRS(Centre National de la Recherche Scientifique (CNRS)); Doctoral Programme in Geosciences at the University of Helsinki; Swiss National Science Foundation Postdoc Mobility Fellowship(Swiss National Science Foundation (SNSF)); NASA FINESST; Villum Fonden(Villum Fonden); Danmarks Frie Forskningsfond; Spanish Association of Terrestrial Ecology; Conaf; Saxon State Ministry for Science, Culture and Tourism; AgroParisTech/Region Grand-Est joint grant; Danmarks Grundforskningsfond(Danmarks Grundforskningsfond); Vinnova(Vinnova); Agence Nationale de la Recherche (ANR)(Agence Nationale de la Recherche (ANR)); European Research Council (ERC)(European Research Council (ERC)); Formas(Swedish Research Council Formas); NERC(UK Research &amp; Innovation (UKRI)Natural Environment Research Council (NERC))</t>
  </si>
  <si>
    <t>Honours Programme for Future Researchers at the Friedrich-Schiller-University; ED2021-132007B-I00; Region Sud Provence-Alpes-Cote d'Azur, Grant/ Award Number: 02697; Schweizerischer Nationalfonds zur Forderung der Wissenschaftlichen Forschung, Grant/ Award Number: 193645; ANILLO ACONCAGUA ANID ACT, Grant/ Award Number: 210021; New National Excellence Program of the Ministry for Culture and Innovation from the source of the National Research, Development and Innovation Fund; Slovak Research and Development Agency project, Grant/ Award Number: APVV-19-0319; Fonds Wetenschappelijk Onderzoek, Grant/ Award Number: 1221523N, 1S90923N and ASP035-19; BiodivClim, Grant/ Award Number: TACR SS70010001; Research Council of Finland, Grant/ Award Number: 337552 and 349606; Ministerio de Ciencia e Innovacion, Grant/ Award Number: FPU17/05869; Grantova Agentura Ceske Republiky, Grant/ Award Number: 20-28119S; PID2020-117636GB C21; NERC, Grant/Award Number: NE/S01537X/1; Akademie Ved Ceske Republiky, Grant/Award Number: RVO 67985939; FOVI, Grant/Award Number: 210043; FLOF fellowship of the KU Leuven, Grant/Award Number: 3E190655; Independent Research Fund of Denmark, Grant/Award Number: 7027-00133B; Zone Atelier CNRS Antarctique et Terres Australes; MCIN/ AEI/10.13039/501100011033, Grant/ Award Number: PID2020-113244GA-C22 and UPV/EHU-GV IT-1648-22; FWF Austrian Science Foundation, Grant/ Award Number: M2714-B29; Svenska Forskningsradet Formas, Grant/Award Number: 2021-01993 and 2021-00816; National Science Centre in Poland, Grant/ Award Number: 2022/45/B/ST10/03423; Agence Nationale de la Recherche, jeunes chercheuses et jeunes chercheurs, Grant/ Award Number: ANR-21-CE32-0003; H2020 European Research Council, Grant/Award Number: 864287; ASICS project, Grant/Award Number: ANR-20 EBI5- 0004; Agence Nationale de la Recherche, Grant/Award Number: ANR-19-CE32-0005-01; Institut Polaire Francais Paul Emile Victor, Grant/Award Number: 136-SUBANTECO; CNRS; Doctoral Programme in Geosciences at the University of Helsinki; Swiss National Science Foundation Postdoc Mobility Fellowship, Grant/Award Number: 194331; NASA FINESST, Grant/ Award Number: 80NSSC22K1535; Villum Fonden, Grant/Award Number: 16549; Danmarks Frie Forskningsfond, Grant/Award Number: 0135-00225B; Spanish Association of Terrestrial Ecology; PID2021-129056OB-I00, Grant/Award Number: REFUGIA project; Conaf; Saxon State Ministry for Science, Culture and Tourism, Grant/Award Number: 3-7304/ 35/6-2021/ 48880; AgroParisTech/ Region Grand-Est joint grant, Grant/Award Number: 19_GE8_ 01020p05035; Danmarks Grundforskningsfond, Grant/Award Number: DNRF173</t>
  </si>
  <si>
    <t>1466-822X</t>
  </si>
  <si>
    <t>1466-8238</t>
  </si>
  <si>
    <t>GLOBAL ECOL BIOGEOGR</t>
  </si>
  <si>
    <t>Glob. Ecol. Biogeogr.</t>
  </si>
  <si>
    <t>e13834</t>
  </si>
  <si>
    <t>10.1111/geb.13834</t>
  </si>
  <si>
    <t>APR 2024</t>
  </si>
  <si>
    <t>Ecology; Geography, Physical</t>
  </si>
  <si>
    <t>Environmental Sciences &amp; Ecology; Physical Geography</t>
  </si>
  <si>
    <t>QU2O4</t>
  </si>
  <si>
    <t>Green Published, Green Accepted, hybrid, Green Submitted</t>
  </si>
  <si>
    <t>WOS:001198910900001</t>
  </si>
  <si>
    <t>Salomón, RL; Peters, RL; Zweifel, R; Sass-Klaassen, UGW; Stegehuis, AI; Smiljanic, M; Poyatos, R; Babst, F; Cienciala, E; Fonti, P; Lerink, BJW; Lindner, M; Martinez-Vilalta, J; Mencuccini, M; Nabuurs, GJ; van der Maaten, E; von Arx, G; Bär, A; Akhmetzyanov, L; Balanzategui, D; Bellan, M; Bendix, J; Berveiller, D; Blazenec, M; Cada, V; Carraro, V; Cecchini, S; Chan, T; Conedera, M; Delpierre, N; Delzon, S; Ditmarová, L; Dolezal, J; Dufrêne, E; Edvardsson, J; Ehekircher, S; Forner, A; Frouz, J; Ganthaler, A; Gryc, V; Güney, A; Heinrich, I; Hentschel, R; Janda, P; Jezík, M; Kahle, HP; Knüsel, S; Krejza, J; Kuberski, L; Kucera, J; Lebourgeois, F; Mikolás, M; Matula, R; Mayr, S; Oberhuber, W; Obojes, N; Osborne, B; Paljakka, T; Plichta, R; Rabbel, I; Rathgeber, CBK; Salmon, Y; Saunders, M; Scharnweber, T; Sitková, Z; Stangler, DF; Sterenczak, K; Stojanovic, M; Strelcová, K; Svetlík, J; Svoboda, M; Tobin, B; Trotsiuk, V; Urban, J; Valladares, F; Vavrcík, H; Vejpustková, M; Walthert, L; Wilmking, M; Zin, E; Zou, JL; Steppe, K</t>
  </si>
  <si>
    <t>Salomon, Roberto L.; Peters, Richard L.; Zweifel, Roman; Sass-Klaassen, Ute G. W.; Stegehuis, Annemiek I.; Smiljanic, Marko; Poyatos, Rafael; Babst, Flurin; Cienciala, Emil; Fonti, Patrick; Lerink, Bas J. W.; Lindner, Marcus; Martinez-Vilalta, Jordi; Mencuccini, Maurizio; Nabuurs, Gert-Jan; van der Maaten, Ernst; von Arx, Georg; Bar, Andreas; Akhmetzyanov, Linar; Balanzategui, Daniel; Bellan, Michal; Bendix, Jorg; Berveiller, Daniel; Blazenec, Miroslav; Cada, Vojtech; Carraro, Vinicio; Cecchini, Sebastien; Chan, Tommy; Conedera, Marco; Delpierre, Nicolas; Delzon, Sylvain; Ditmarova, Lubica; Dolezal, Jiri; Dufrene, Eric; Edvardsson, Johannes; Ehekircher, Stefan; Forner, Alicia; Frouz, Jan; Ganthaler, Andrea; Gryc, Vladimir; Guney, Aylin; Heinrich, Ingo; Hentschel, Rainer; Janda, Pavel; Jezik, Marek; Kahle, Hans-Peter; Knusel, Simon; Krejza, Jan; Kuberski, Lukasz; Kucera, Jiri; Lebourgeois, Francois; Mikolas, Martin; Matula, Radim; Mayr, Stefan; Oberhuber, Walter; Obojes, Nikolaus; Osborne, Bruce; Paljakka, Teemu; Plichta, Roman; Rabbel, Inken; Rathgeber, Cyrille B. K.; Salmon, Yann; Saunders, Matthew; Scharnweber, Tobias; Sitkova, Zuzana; Stangler, Dominik Florian; Sterenczak, Krzysztof; Stojanovic, Marko; Strelcova, Katarina; Svetlik, Jan; Svoboda, Miroslav; Tobin, Brian; Trotsiuk, Volodymyr; Urban, Josef; Valladares, Fernando; Vavrcik, Hanus; Vejpustkova, Monika; Walthert, Lorenz; Wilmking, Martin; Zin, Ewa; Zou, Junliang; Steppe, Kathy</t>
  </si>
  <si>
    <t>The 2018 European heatwave led to stem dehydration but not to consistent growth reductions in forests</t>
  </si>
  <si>
    <t>NATURE COMMUNICATIONS</t>
  </si>
  <si>
    <t>HYDRAULIC SAFETY MARGINS; TREE WATER-DEFICIT; SAP FLOW; DROUGHT; SUMMER; CARBON; PRODUCTIVITY; TEMPERATURE; ECOSYSTEMS; RESPONSES</t>
  </si>
  <si>
    <t>Heatwaves exert disproportionately strong and sometimes irreversible impacts on forest ecosystems. These impacts remain poorly understood at the tree and species level and across large spatial scales. Here, we investigate the effects of the record-breaking 2018 European heatwave on tree growth and tree water status using a collection of high-temporal resolution dendrometer data from 21 species across 53 sites. Relative to the two preceding years, annual stem growth was not consistently reduced by the 2018 heatwave but stems experienced twice the temporary shrinkage due to depletion of water reserves. Conifer species were less capable of rehydrating overnight than broadleaves across gradients of soil and atmospheric drought, suggesting less resilience toward transient stress. In particular, Norway spruce and Scots pine experienced extensive stem dehydration. Our high-resolution dendrometer network was suitable to disentangle the effects of a severe heatwave on tree growth and desiccation at large-spatial scales in situ, and provided insights on which species may be more vulnerable to climate extremes.</t>
  </si>
  <si>
    <t>[Salomon, Roberto L.; Peters, Richard L.; Steppe, Kathy] Univ Ghent, Fac Biosci Engn, Lab Plant Ecol, Dept Plants &amp; Crops, B-9000 Ghent, Belgium; [Salomon, Roberto L.; Peters, Richard L.] Univ Politecn Madrid, Grp Invest Sistemas Nat &amp; Hist Forestal, Madrid 28040, Spain; [Zweifel, Roman; Fonti, Patrick; von Arx, Georg; Rathgeber, Cyrille B. K.; Trotsiuk, Volodymyr; Walthert, Lorenz] Swiss Fed Inst Forest Snow &amp; Landscape Res WSL, CH-8903 Birmensdorf, Switzerland; [Sass-Klaassen, Ute G. W.; Nabuurs, Gert-Jan; Akhmetzyanov, Linar] Wageningen Univ &amp; Res, Forest Ecol &amp; Forest Management, NL-6700 AA Wageningen, Netherlands; [Stegehuis, Annemiek I.; Lindner, Marcus] European Forest Inst, Resilience Programme, D-53113 Bonn, Germany; [Stegehuis, Annemiek I.; Cada, Vojtech; Janda, Pavel; Mikolas, Martin; Matula, Radim; Svoboda, Miroslav] Czech Univ Life Sci Prague, Fac Forestry &amp; Wood Sci, Dept Forest Ecol, Prague 16500, Czech Republic; [Smiljanic, Marko; Scharnweber, Tobias; Wilmking, Martin] Univ Greifswald, DendroGreif, Inst Bot &amp; Landscape Ecol, D-17487 Greifswald, Germany; [Poyatos, Rafael; Martinez-Vilalta, Jordi; Mencuccini, Maurizio] E08193 Bellaterra Cerdanyola Valles, CREAF, Catalonia, Spain; [Poyatos, Rafael; Martinez-Vilalta, Jordi] Univ Autonoma Barcelona, E08193 Bellaterra Cerdanyola Valles, Catalonia, Spain; [Babst, Flurin] Univ Arizona, Sch Nat Resources &amp; Environm, Tucson, AZ 85721 USA; [Babst, Flurin] Univ Arizona, Lab Tree Ring Res, Tucson, AZ 85721 USA; [Cienciala, Emil] IFER Inst Forest Ecosyst Res, Jilove 25401, Czech Republic; [Cienciala, Emil; Bellan, Michal; Krejza, Jan; Stojanovic, Marko; Svetlik, Jan] Czech Acad Sci, Global Change Res Inst, Brno 60300, Czech Republic; [Lerink, Bas J. W.; Nabuurs, Gert-Jan] Wageningen Univ &amp; Res, Wageningen Environm Res, NL-6700 AA Wageningen, Netherlands; [Mencuccini, Maurizio] ICREA, Barcelona 08010, Spain; [van der Maaten, Ernst] Tech Univ Dresden, Forest Growth &amp; Woody Biomass Prod, D-01737 Tharandt, Germany; [Bar, Andreas; Ganthaler, Andrea] Univ Innsbruck, Dept Bot, A-6020 Innsbruck, Austria; [Balanzategui, Daniel; Heinrich, Ingo] GFZ German Res Ctr Geosci, Helmholtz Ctr Potsdam, Climate Dynam &amp; Landscape Evolut, D-14473 Potsdam, Germany; [Balanzategui, Daniel; Heinrich, Ingo] Humboldt Univ, Geog Dept, D-12489 Berlin, Germany; [Bellan, Michal; Krejza, Jan; Svetlik, Jan] Mendel Univ Brno, Fac Forestry &amp; Wood Technol, Dept Forest Ecol, Brno 61300, Czech Republic; [Bendix, Jorg] Fac Geog, LCRS, D-35032 Marburg, Germany; [Berveiller, Daniel; Delpierre, Nicolas; Dufrene, Eric] Univ Paris Saclay, CNRS, AgroParisTech, Ecol Systemat &amp; Evolut, F-91405 Orsay, France; [Blazenec, Miroslav; Ditmarova, Lubica; Jezik, Marek] Slovak Acad Sci, Inst Forest Ecol, Zvolen 96053, Slovakia; [Carraro, Vinicio] Univ Padua, Dept Land Environm Agr &amp; Forestry, Padua, Italy; [Cecchini, Sebastien] Off Natl Forets, Dept Rech Dev &amp; Innovat, F-77300 Fontainebleau, France; [Chan, Tommy; Paljakka, Teemu; Salmon, Yann] Univ Helsinki, Fac Agr &amp; Forestry, Inst Atmospher &amp; Earth Syst Res Forest Sci, Helsinki 00014, Finland; [Conedera, Marco; Knusel, Simon] Swiss Fed Res Inst WSL, Insubr Ecosyst Res Grp, CH-6593 Cadenazzo, Switzerland; [Delzon, Sylvain] Univ Bordeaux, INRAE, BIOGECO, F-33615 Pessac, France; [Dolezal, Jiri] Czech Acad Sci, Inst Bot, Pruhonice, Czech Republic; [Dolezal, Jiri] Univ South Bohemia, Fac Sci, Dept Bot, Ceske Budejovice, Czech Republic; [Edvardsson, Johannes] Lund Univ, Dept Geol, Lab Wood Anat &amp; Dendrochronol, Lund, Sweden; [Ehekircher, Stefan] Univ Hohenheim, Inst Biol, Stuttgart, Germany; [Forner, Alicia] Ctr Invest Desertificac CIDE CSIC, Dept Ecol, Moncada Valencia 46113, Spain; [Forner, Alicia; Valladares, Fernando] CSIC, Natl Museum Nat Sci, Madrid 28006, Spain; [Frouz, Jan] Charles Univ Prague, Fac Sci, Inst Environm studies, Prague, Czech Republic; [Gryc, Vladimir; Vavrcik, Hanus] Mendel Univ Brno, Fac Forestry &amp; Wood Technol, Dept Wood Sci &amp; Technol, Brno 61300, Czech Republic; [Guney, Aylin] Izmir Katip Celebi Univ, Fac Forestry, Cigli Izmir, Turkey; [Guney, Aylin] Southwest Anatolia Forest Res Inst, Antalya, Turkey; [Heinrich, Ingo] German Archaeol Inst, Nat Sci Unit, D-14195 Berlin, Germany; [Hentschel, Rainer] Brandenburg State Forestry Ctr Excellence, Eberswalde, Germany; [Kahle, Hans-Peter; Stangler, Dominik Florian] Univ Freiburg, Chair Forest Growth &amp; Dendroecol, D-79085 Freiburg, Germany; [Kuberski, Lukasz; Zin, Ewa] Forest Res Inst, Dept Nat Forests, PL-17230 Bialowieza, Poland; [Kucera, Jiri] Environm Measuring Syst Ltd, Brno 62100, Czech Republic; [Lebourgeois, Francois; Mayr, Stefan; Oberhuber, Walter; Rathgeber, Cyrille B. K.] Univ Lorraine, AgroParisTech, INRAE, SILVA, F-54000 Nancy, France; [Obojes, Nikolaus] Eurac Res, Inst Alpine Environm, I-39100 Bozen Bolzano, Italy; [Osborne, Bruce] Univ Coll Dublin, UCD Sch Biol &amp; Environm Sci, Dublin, Ireland; [Osborne, Bruce; Tobin, Brian] Univ Coll Dublin, UCD Earth Inst, Dublin, Ireland; [Plichta, Roman; Urban, Josef] Mendel Univ Brno, Fac Forestry &amp; Wood Technol, Dept Forest Bot Dendrol &amp; Geobiocoenol, Brno 61300, Czech Republic; [Rabbel, Inken] Univ Bonn, Dept Geog, D-53115 Bonn, Germany; [Salmon, Yann] Univ Helsinki, Fac Sci, Inst Atmospher &amp; Earth Syst Res Phys, Helsinki 00014, Finland; [Saunders, Matthew] Trinity Coll Dublin, Sch Nat Sci, Dept Bot, Dublin, Ireland; [Sitkova, Zuzana] Forestry Res Inst Zvolen, Natl Forest Ctr, Zvolen 96001, Slovakia; [Sterenczak, Krzysztof] Forest Res Inst, Dept Geomat, PL-05090 Raszyn, Poland; [Strelcova, Katarina] Tech Univ Zvolen, Fac Forestry, Zvolen 96001, Slovakia; [Tobin, Brian] Univ Coll Dublin, Sch Agr &amp; Food Sci, UCD Forestry, Dublin, Ireland; [Urban, Josef] Siberian Fed Univ, Krasnoyarsk 660041, Russia; [Vejpustkova, Monika] Forestry &amp; Game Management Res Inst, Jiloviste 25202, Czech Republic; [Zin, Ewa] Swedish Univ Agr Sci SLU, Southern Swedish Forest Res Ctr, S-23053 Alnarp, Sweden; [Zou, Junliang] Beijing Acad Agr &amp; Forestry Sci, Beijing Res &amp; Dev Ctr Grass &amp; Environm, Beijing 100097, Peoples R China</t>
  </si>
  <si>
    <t>Ghent University; Universidad Politecnica de Madrid; Swiss Federal Institutes of Technology Domain; Swiss Federal Institute for Forest, Snow &amp; Landscape Research; Wageningen University &amp; Research; Czech University of Life Sciences Prague; Universitat Greifswald; Centro de Investigacion Ecologica y Aplicaciones Forestales (CREAF-CERCA); Autonomous University of Barcelona; University of Arizona; University of Arizona; Czech Academy of Sciences; Global Change Research Centre of the Czech Academy of Sciences; Wageningen University &amp; Research; ICREA; Technische Universitat Dresden; University of Innsbruck; Helmholtz Association; Helmholtz-Center Potsdam GFZ German Research Center for Geosciences; Humboldt University of Berlin; Mendel University in Brno; Universite Paris Saclay; Centre National de la Recherche Scientifique (CNRS); AgroParisTech; Slovak Academy of Sciences; University of Padua; University of Helsinki; Swiss Federal Institutes of Technology Domain; Swiss Federal Institute for Forest, Snow &amp; Landscape Research; INRAE; Universite de Bordeaux; Czech Academy of Sciences; Institute of Botany of the Czech Academy of Sciences; University of South Bohemia Ceske Budejovice; Lund University; University Hohenheim; Consejo Superior de Investigaciones Cientificas (CSIC); University of Valencia; CSIC-GV-UV - Centro de Investigaciones sobre Desertificacion (CIDE); Consejo Superior de Investigaciones Cientificas (CSIC); Charles University Prague; Mendel University in Brno; Izmir Katip Celebi University; Ministry of Forestry &amp; Water Affairs - Turkey; University of Freiburg; Forest Research Institute; Universite de Lorraine; INRAE; AgroParisTech; European Academy of Bozen-Bolzano; University College Dublin; University College Dublin; Mendel University in Brno; University of Bonn; University of Helsinki; Trinity College Dublin; National Forest Center - Slovakia; Forest Research Institute; Technical University Zvolen; University College Dublin; Siberian Federal University; Forestry &amp; Game Management Research Institute; Swedish University of Agricultural Sciences; Beijing Academy of Agriculture &amp; Forestry Sciences (BAAFS)</t>
  </si>
  <si>
    <t>Steppe, K (corresponding author), Univ Ghent, Fac Biosci Engn, Lab Plant Ecol, Dept Plants &amp; Crops, B-9000 Ghent, Belgium.;Sass-Klaassen, UGW (corresponding author), Wageningen Univ &amp; Res, Forest Ecol &amp; Forest Management, NL-6700 AA Wageningen, Netherlands.</t>
  </si>
  <si>
    <t>ute.sassklaassen@wur.nl; kathy.steppe@UGent.be</t>
  </si>
  <si>
    <t>Zou, Junliang/HNS-0402-2023; Valladares, Fernando/K-9406-2014; Akhmetzyanov, Linar/AAB-8598-2021; Stegehuis, Annemiek/ABG-5401-2020; Svoboda, Miroslav/E-6860-2010; Rathgeber, Cyrille/A-6510-2009; Kucera, Jiri/F-2022-2014; Nabuurs, Gert-Jan/D-8048-2015; Mencuccini, Maurizio/B-9052-2011; Blazenec, Miroslav/AAD-4479-2019; Trotsiuk, Volodymyr/HKN-4632-2023; Delzon, Sylvain/R-9538-2018; Vejpustkova, Monika/L-7471-2019; Čada, Vojtěch/J-4726-2019; Krejza, Jan/AAJ-2195-2020; Matula, Radim/HRB-4806-2023; Salmon, Yann/AFR-6300-2022; Mikoláš, Martin/T-4576-2018; Frouz, Jan/P-4388-2016; Světlík, Jan/B-7426-2014; Obojes, Nikolaus/AAI-4848-2021; Scharnweber, Tobias/AAV-2390-2020; Tobin, Brian/ABC-9939-2021; Ganthaler, Andrea/AAE-5280-2021; Gueney, Aylin/LTD-1753-2024; Wilmking, Martin/AAV-9310-2020; Janda, Pavel/F-1190-2017; Bär, Andreas/AAW-6461-2020; Bellan, Michal/JAC-4655-2023; Bellan, Michal/B-7220-2014; Salomon, Roberto Luis/E-8530-2010; Wilmking, Martin/LFS-5364-2024; Fonti, Patrick/B-7400-2011; Peters, Richard L./P-7942-2018; Stojanovic, Marko/B-9312-2014; Delpierre, Nicolas/AHB-2509-2022; von Arx, Georg/E-1785-2012; Urban, Josef/A-8754-2013; Sitkova, Zuzana/ABB-5543-2020; Poyatos, Rafael/F-8305-2010; Saunders, Matthew/J-2552-2015; Vavrcik, Hanus/JBJ-6924-2023; Cienciala, Emil/F-1873-2011; FORNER SALES, ALICIA/C-3497-2017; Martinez-Vilalta, Jordi/D-3385-2014; Babst, Flurin/C-5651-2017; Zin, Ewa/E-3538-2016; Plichta, Roman/E-6935-2014; Zweifel, Roman/C-2852-2009; Gryc, Vladimir/B-4753-2014; Krejza, Jan/D-9461-2014</t>
  </si>
  <si>
    <t>Sass-Klaassen, Ute/0000-0002-8479-3209; Bellan, Michal/0000-0001-9602-4629; Chan, Tommy/0000-0002-5700-7209; Salomon, Roberto Luis/0000-0003-2674-1731; Salmon, Yann/0000-0003-4433-4021; van der Maaten, Ernst/0000-0002-5218-6682; Kahle, Hans-Peter/0000-0001-9677-5094; Svetlik, Jan/0000-0002-3812-694X; Wilmking, Martin/0000-0003-4964-2402; Fonti, Patrick/0000-0002-7070-3292; Paljakka, Teemu/0000-0002-3674-4904; Blazenec, Miroslav/0000-0001-9743-614X; DITMAROVA, LUBICA/0000-0002-5546-1918; Svoboda, Miroslav/0000-0003-4050-3422; Oberhuber, Walter/0000-0002-5197-7044; Peters, Richard L./0000-0002-7441-1297; Stojanovic, Marko/0000-0003-4918-8668; Delpierre, Nicolas/0000-0003-0906-9402; von Arx, Georg/0000-0002-8566-4599; Urban, Josef/0000-0003-1730-947X; Stegehuis, Annemiek I./0000-0002-7955-5847; Sitkova, Zuzana/0000-0001-6354-6105; Smiljanic, Marko/0000-0002-2324-0723; Tobin, Brian/0000-0001-6697-3858; Bar, Andreas/0000-0002-0059-3964; Poyatos, Rafael/0000-0003-0521-2523; Saunders, Matthew/0000-0002-1965-8932; Vavrcik, Hanus/0000-0001-9386-9554; Cienciala, Emil/0000-0002-1254-4254; Cada, Vojtech/0000-0002-3922-2108; Mikolas, Martin/0000-0002-3637-3074; FORNER SALES, ALICIA/0000-0002-7123-6403; Martinez-Vilalta, Jordi/0000-0002-2332-7298; Kucera, Jiri/0000-0003-2987-6463; Guney, Aylin/0000-0002-8955-2770; Babst, Flurin/0000-0003-4106-7087; Zin, Ewa/0000-0001-6081-440X; Zou, Junliang/0000-0001-9635-0686; Hentschel, Rainer/0000-0002-1257-885X; Plichta, Roman/0000-0003-2442-8522; Zweifel, Roman/0000-0001-9438-0582; Gryc, Vladimir/0000-0001-9632-9625; Ganthaler, Andrea/0000-0002-8670-6199; Steppe, Kathy/0000-0001-6252-0704; Strelcova, Katarina/0000-0001-7284-8244; Krejza, Jan/0000-0003-2475-2111</t>
  </si>
  <si>
    <t>COST Action network STReESS [FP1106]; Special Research Fund (BOF) of Ghent University for Postdoctoral Fellowships; Spanish Ministry of Science, Innovation, and Universities (Juan de la Cierva Programme) [IJC2018-036123-I]; Federal Office for the Environment FOEN [00.0365.PZ I 0427-0562, 09.0064.PJ/R301-0223]; Swiss National Science Foundation SNF [20FI21_148992, 20FI_173691, P2BSP3_184475, 150205, 20FI20_173691]; Spanish MINECO via competitive [CGL201346808-R, CGL2017-89149-C2-1-R]; Humboldt Research Fellowship for Experienced Researchers (Germany) [RTI2018-095297-J-I00]; HOMING project Inside out [POIR.04.04.00-00-5F85/18-00]; Foundation for Polish Science under the European Regional Development Fund; Ministry of Agriculture, Nature Management and Food Quality; H2020 project VERIFY [776810]; German Federal Ministry of Food and Agriculture (BMEL) [Forst-2017-2]; SustES, Adaptation strategies for sustainable ecosystem services and food security under adverse environmental conditions [CZ.02.1.01/0.0/0.0/16_019/0000797]; Austrian Science Fund (FWF) [P29896-B22]; SACROBOQUE project (GIP-ECOFOR) [2016.013]; FOREPRO project [ANR-19-CE32-0008]; Ministry of Education, Youth and Sports of CR (CzeCOS program) [LM2018123]; Austrian Science Fund (FWF) [P22280-B16, P25643-B16]; French National Research Agency (ANR) [ANR-11-LABX-0002-01]; HEA, PRTLI (Cycle 5) infrastructure award; Czech Science Foundation [21-11487 S]; Ministry of agriculture of the Czech Republic [MZE-RO0118]; Project LIFE + ForBioSensing PL [LIFE13 ENV/PL/000048]; Poland's National Fund for Environmental Protection and Water Management [485/2014/WN10/OP-NM-LF/D]; LTSER platform [LTER_EU_IT_097-Val]; LOEWE priority program Nature 4.0 (UM2; Hessian State Ministry for Higher Education, Research and the Arts, Germany); Ministry of Education, Youth and Sports of CR within the CzeCOS program [LM2018123]; Austrian Science Fund (FWF) [P25643] Funding Source: Austrian Science Fund (FWF); Agence Nationale de la Recherche (ANR) [ANR-19-CE32-0008] Funding Source: Agence Nationale de la Recherche (ANR); Swiss National Science Foundation (SNF) [P2BSP3_184475, 20FI20_173691, 20FI21_148992] Funding Source: Swiss National Science Foundation (SNF)</t>
  </si>
  <si>
    <t>COST Action network STReESS; Special Research Fund (BOF) of Ghent University for Postdoctoral Fellowships; Spanish Ministry of Science, Innovation, and Universities (Juan de la Cierva Programme); Federal Office for the Environment FOEN; Swiss National Science Foundation SNF(Swiss National Science Foundation (SNSF)); Spanish MINECO via competitive; Humboldt Research Fellowship for Experienced Researchers (Germany); HOMING project Inside out; Foundation for Polish Science under the European Regional Development Fund; Ministry of Agriculture, Nature Management and Food Quality; H2020 project VERIFY; German Federal Ministry of Food and Agriculture (BMEL); SustES, Adaptation strategies for sustainable ecosystem services and food security under adverse environmental conditions; Austrian Science Fund (FWF)(Austrian Science Fund (FWF)); SACROBOQUE project (GIP-ECOFOR); FOREPRO project; Ministry of Education, Youth and Sports of CR (CzeCOS program); Austrian Science Fund (FWF)(Austrian Science Fund (FWF)); French National Research Agency (ANR)(Agence Nationale de la Recherche (ANR)Norwegian Agency for Development Cooperation - NORAD); HEA, PRTLI (Cycle 5) infrastructure award; Czech Science Foundation(Grant Agency of the Czech Republic); Ministry of agriculture of the Czech Republic(Ministry of Agriculture, Czech Republic); Project LIFE + ForBioSensing PL; Poland's National Fund for Environmental Protection and Water Management; LTSER platform; LOEWE priority program Nature 4.0 (UM2; Hessian State Ministry for Higher Education, Research and the Arts, Germany); Ministry of Education, Youth and Sports of CR within the CzeCOS program; Austrian Science Fund (FWF)(Austrian Science Fund (FWF)); Agence Nationale de la Recherche (ANR); Swiss National Science Foundation (SNF)(Swiss National Science Foundation (SNSF))</t>
  </si>
  <si>
    <t>This work utilised the network of dendrometer observations established by the COST Action network STReESS (grant FP1106). We acknowledge the involved networks TreeNet, Swiss Long-term Forest Ecosystem Research Programme LWF, French National Network for Long-term FOrest ECOsystem Monitoring RENECOFOR, the German Long Term Ecosystem Research Network LTER-D, the Italian Long Term Ecosystem Research Network ILTER, the Integrated Carbon Observation System ICOS and TreeWatch.net. R.L.S. acknowledges funding from the Special Research Fund (BOF) of Ghent University for Postdoctoral Fellowships and the Spanish Ministry of Science, Innovation, and Universities (Juan de la Cierva Programme, grant IJC2018-036123-I). R.L.P., R.Z., P.F., and G.v.A. acknowledge funding from the Federal Office for the Environment FOEN (00.0365.PZ I 0427-0562, 09.0064.PJ/R301-0223; project treenet.info) and the Swiss National Science Foundation SNF (20FI21_148992, 20FI_173691, P2BSP3_184475; project LOTFOR 150205 and Grant 20FI20_173691; project ICOS-CH). J.M.V. and M.M. acknowledge funding from the Spanish MINECO via competitive grants CGL201346808-R and CGL2017-89149-C2-1-R. R.P. acknowledges funding from the grant RTI2018-095297-J-I00 (Spain) and by a Humboldt Research Fellowship for Experienced Researchers (Germany). F.B acknowledges funding from the HOMING project Inside out (#POIR.04.04.00-00-5F85/18-00) by the Foundation for Polish Science under the European Regional Development Fund. G.J.N. acknowledges funding from the forestclimate pilots of the Netherlands funded by Ministry of Agriculture, Nature Management and Food Quality, the H2020 project VERIFY (776810). M.L. and A.I.S. acknowledge funding from the German Federal Ministry of Food and Agriculture (BMEL; project SURE; Forst-2017-2). E.C. acknowledges funding from SustES, Adaptation strategies for sustainable ecosystem services and food security under adverse environmental conditions (CZ.02.1.01/0.0/0.0/16_019/0000797). S.M. acknowledges funding from the Austrian Science Fund (FWF, project P29896-B22). N.D. acknowledges funding from the SACROBOQUE project (GIP-ECOFOR, grant #2016.013) and the FOREPRO project (ANR-19-CE32-0008). J.K. acknowledges funding from the Ministry of Education, Youth and Sports of CR (CzeCOS program, grant number LM2018123). W.O. acknowledges funding from the Austrian Science Fund (FWF, projects P22280-B16, P25643-B16). C.B.K.R acknowledges funding from the French National Research Agency (ANR) as part of the Investissements d'Avenir program (ANR-11-LABX-0002-01, Lab of Excellence ARBRE). B.T., B.O and M.S acknowledge funding from `HEA, PRTLI (Cycle 5) infrastructure award'. J.U. acknowledges funding from Czech Science Foundation, project 21-11487 S. M.V. acknowledges funding by the Ministry of agriculture of the Czech Republic, institutional support MZE-RO0118. L.K and K.S. acknowledge funding from the Project LIFE + ForBioSensing PL (LIFE13 ENV/PL/000048) and Poland's National Fund for Environmental Protection and Water Management (contract 485/2014/WN10/OP-NM-LF/D). N.O. acknowledges funding from the LTSER platform LTER_EU_IT_097-Val Mazia/Matschertal (Province of Bozen/Bolzano-South Tyrol). J.B. acknowledges funding from the LOEWE priority program Nature 4.0 (UM2; Hessian State Ministry for Higher Education, Research and the Arts, Germany). M.S. acknowledges funding from the Ministry of Education, Youth and Sports of CR within the CzeCOS program (grant number LM2018123). K.S. and R.L.S acknowledge the contribution of Jonas von der Crone. N.D.acknowledges maintenance of microdendrometers by Jean-Marc Louvet, Sophie Lorentz, and French National Forestry Office (ONF) technicians.</t>
  </si>
  <si>
    <t>2041-1723</t>
  </si>
  <si>
    <t>NAT COMMUN</t>
  </si>
  <si>
    <t>Nat. Commun.</t>
  </si>
  <si>
    <t>JAN 10</t>
  </si>
  <si>
    <t>10.1038/s41467-021-27579-9</t>
  </si>
  <si>
    <t>6H6GS</t>
  </si>
  <si>
    <t>WOS:000885536100001</t>
  </si>
  <si>
    <t>Pearman, PB; Broennimann, O; Aavik, T; Albayrak, T; Alves, PC; Aravanopoulos, FA; Bertola, LD; Biedrzycka, A; Buzan, E; Cubric-Curik, V; Djan, M; Fedorca, A; Fuentes-Pardo, AP; Fussi, B; Godoy, JA; Gugerli, F; Hoban, S; Holderegger, R; Hvilsom, C; Iacolina, L; Stroil, BK; Klinga, P; Konopinski, MK; Kopatz, A; Laikre, L; Lopes-Fernandes, M; Mcmahon, BJ; Mergeay, J; Neophytou, C; Palsson, S; Paz-Vinas, I; Posledovich, D; Primmer, CR; Raeymaekers, JAM; Rinkevich, B; Roleckova, B; Runis, D; Schuerz, L; Segelbacher, G; Sonnenschein, KK; Stefanovic, M; Thurfjell, H; Traeger, S; Tsvetkov, IN; Velickovic, N; Vergeer, P; Vernesi, C; Vila, C; Westergren, M; Zachos, FE; Guisan, A; Bruford, M</t>
  </si>
  <si>
    <t>Pearman, Peter B.; Broennimann, Olivier; Aavik, Tsipe; Albayrak, Tamer; Alves, Paulo C.; Aravanopoulos, F. A.; Bertola, Laura D.; Biedrzycka, Aleksandra; Buzan, Elena; Cubric-Curik, Vlatka; Djan, Mihajla; Fedorca, Ancuta; Fuentes-Pardo, Angela P.; Fussi, Barbara; Godoy, Jose A.; Gugerli, Felix; Hoban, Sean; Holderegger, Rolf; Hvilsom, Christina; Iacolina, Laura; Kalamujic Stroil, Belma; Klinga, Peter; Konopinski, Maciej K.; Kopatz, Alexander; Laikre, Linda; Lopes-Fernandes, Margarida; Mcmahon, Barry John; Mergeay, Joachim; Neophytou, Charalambos; Palsson, Snaebjoern; Paz-Vinas, Ivan; Posledovich, Diana; Primmer, Craig R.; Raeymaekers, Joost A. M.; Rinkevich, Baruch; Roleckova, Barbora; Runis, Dainis; Schuerz, Laura; Segelbacher, Gernot; Kavcic Sonnenschein, Katja; Stefanovic, Milomir; Thurfjell, Henrik; Traeger, Sabrina; Tsvetkov, Ivaylo N.; Velickovic, Nevena; Vergeer, Philippine; Vernesi, Cristiano; Vila, Carles; Westergren, Marjana; Zachos, Frank E.; Guisan, Antoine; Bruford, Michael</t>
  </si>
  <si>
    <t>Monitoring of species' genetic diversity in Europe varies greatly and overlooks potential climate change impacts</t>
  </si>
  <si>
    <t>NATURE ECOLOGY &amp; EVOLUTION</t>
  </si>
  <si>
    <t>ADAPTATION; BIODIVERSITY; RANGE; CONSERVATION; POPULATIONS; INDICATORS; MIGRATION; INSIGHTS; MARGINS; LIMITS</t>
  </si>
  <si>
    <t>Genetic monitoring of populations currently attracts interest in the context of the Convention on Biological Diversity but needs long-term planning and investments. However, genetic diversity has been largely neglected in biodiversity monitoring, and when addressed, it is treated separately, detached from other conservation issues, such as habitat alteration due to climate change. We report an accounting of efforts to monitor population genetic diversity in Europe (genetic monitoring effort, GME), the evaluation of which can help guide future capacity building and collaboration towards areas most in need of expanded monitoring. Overlaying GME with areas where the ranges of selected species of conservation interest approach current and future climate niche limits helps identify whether GME coincides with anticipated climate change effects on biodiversity. Our analysis suggests that country area, financial resources and conservation policy influence GME, high values of which only partially match species' joint patterns of limits to suitable climatic conditions. Populations at trailing climatic niche margins probably hold genetic diversity that is important for adaptation to changing climate. Our results illuminate the need in Europe for expanded investment in genetic monitoring across climate gradients occupied by focal species, a need arguably greatest in southeastern European countries. This need could be met in part by expanding the European Union's Birds and Habitats Directives to fully address the conservation and monitoring of genetic diversity. Comparing data on genetic monitoring efforts across Europe with the distributions of areas at species' climatic niche margins, the authors show that monitoring efforts should be expanded to populations at trailing niche margins to include genetic variation that may prove important for adaptation to ongoing climate warming.</t>
  </si>
  <si>
    <t>[Pearman, Peter B.] Univ Basque Country UPV EHU, Fac Sci &amp; Technol, Dept Plant Biol &amp; Ecol, Leioa, Spain; [Pearman, Peter B.] Ikerbasque, Basque Fdn Sci, Bilbao, Spain; [Pearman, Peter B.] BC3 Basque Ctr Climate Change, Leioa, Spain; [Broennimann, Olivier; Guisan, Antoine] Univ Lausanne, Dept Ecol &amp; Evolut, Biophore, Lausanne, Switzerland; [Broennimann, Olivier; Guisan, Antoine] Univ Lausanne, Inst Earth Surface Dynam, Geopolis, Lausanne, Switzerland; [Aavik, Tsipe] Univ Tartu, Inst Ecol &amp; Earth Sci, Tartu, Estonia; [Albayrak, Tamer] Mehmet Akif Ersoy Univ, Fac Sci &amp; Art, Dept Biol, Lab Ornithol, Burdur, Turkiye; [Alves, Paulo C.] Univ Porto, Dept Biol, Fac Ciencias, P-4099002 Porto, Portugal; [Alves, Paulo C.] BIOPOLIS Program Genom Biodivers &amp; Land Planning, CIBIO Campus Vairao, Vairao, Portugal; [Alves, Paulo C.] EBM, Estacao Biol Mertola, Mertola, Portugal; [Aravanopoulos, F. A.] Aristotle Univ Thessaloniki, Lab Range Sci, Fac Forestry &amp; Nat Environm, Thessaloniki 54124, Greece; [Bertola, Laura D.] Univ Copenhagen, Dept Biol, Copenhagen, Denmark; [Biedrzycka, Aleksandra; Konopinski, Maciej K.] Polish Acad Sci, Inst Nat Conservat, Krakow, Poland; [Buzan, Elena] Univ Primorska, Fac Math Nat Sci &amp; Informat Technol, Koper, Slovenia; [Buzan, Elena] Fac Environm Protect, Velenje, Slovenia; [Cubric-Curik, Vlatka] Univ Zagreb, Dept Anim Sci, Zagreb 10000, Croatia; [Djan, Mihajla; Stefanovic, Milomir; Velickovic, Nevena] Univ Novi Sad, Fac Sci, Dept Biol &amp; Ecol, Novi Sad, Serbia; [Fedorca, Ancuta] Natl Inst Res &amp; Dev Forestry Marin Dracea, Wildlife Dept, Voluntari 077190, Romania; [Fedorca, Ancuta] Transilvania Univ Brasov, Dept Forest Engn, Fac Silviculture &amp; Forest Engn, Brasov, Romania; [Fuentes-Pardo, Angela P.] Uppsala Univ, Dept Med Biochem &amp; Microbiol, Uppsala, Sweden; [Fussi, Barbara] Bavarian Off Forest Genet, D-83317 Teisendorf, Germany; [Godoy, Jose A.; Vila, Carles] Donana Biol Stn EBD CSIC, Seville, Spain; [Gugerli, Felix; Holderegger, Rolf; Schuerz, Laura] Swiss Fed Res Inst WSL, Birmensdorf, Switzerland; [Hoban, Sean] Morton Arboretum, Herbarium &amp; Ctr Tree Sci, Lisle, IL USA; [Holderegger, Rolf] ETH, Dept Environm Syst Sci USYS, CH-8092 Zurich, Switzerland; [Hvilsom, Christina] Copenhagen Zoo, DK-2000 Frederiksberg, Denmark; [Iacolina, Laura] Univ Primorska, Fac Math Nat Sci &amp; Informat Technol, Koper, Slovenia; [Iacolina, Laura] Univ Sassari, Dept Vet Med, Sassari, Italy; [Kalamujic Stroil, Belma] Univ Sarajevo, Inst Genet Engn &amp; Biotechnol, Sarajevo, Bosnia &amp; Herceg; [Klinga, Peter] Tech Univ Zvolen, Fac Forestry, Zvolen, Slovakia; [Klinga, Peter] Czech Univ Life Sci, Fac Forestry &amp; Wood Sci, Dept Forest Ecol, Prague, Czech Republic; [Kopatz, Alexander] Norwegian Inst Nat Res, Trondheim, Norway; [Laikre, Linda; Posledovich, Diana] Stockholm Univ, Dept Zool, Div Populat Genet, Stockholm, Sweden; [Lopes-Fernandes, Margarida] Ctr Res Anthropol, Lisbon, Portugal; [Lopes-Fernandes, Margarida] Inst Nat Conservat &amp; Forests ICNF, P-1169230 Lisbon, Portugal; [Mcmahon, Barry John] Univ Coll Dublin, UCD Sch Agr &amp; Food Sci, Dublin, Ireland; [Mergeay, Joachim] Res Inst Nat &amp; Forest, Geraardsbergen, Belgium; [Mergeay, Joachim] Katholieke Univ Leuven, Ecology Evolut &amp; Biodivers Conservat, Leuven, Belgium; [Neophytou, Charalambos] Univ Nat Resources &amp; Life Sci BOKU, Inst Silviculture, Dept Forest &amp; Soil Sci, Vienna, Austria; [Neophytou, Charalambos] Forest Res Inst Baden Wurttemberg, Dept Forest Nat Conservat, Wonnhaldestr 4, D-79100 Freiburg, Germany; [Palsson, Snaebjoern] Univ Iceland, Dept Biol, Reykjavik, Iceland; [Paz-Vinas, Ivan] Colorado State Univ, Dept Biol, Ft Collins, CO 80523 USA; [Primmer, Craig R.] Univ Helsinki, Fac Biol &amp; Environm Sci, Helsinki, Finland; [Raeymaekers, Joost A. M.] Nord Univ, Fac Biosci &amp; Aquaculture, Bodo, Norway; [Rinkevich, Baruch] Natl Inst Oceanog, Israel Oceanog &amp; Limnol Res, IL-3108001 Hefa, Israel; [Roleckova, Barbora] Czech Acad Sci, Inst Vertebrate Biol, Brno, Czech Republic; [Runis, Dainis] Latvian State Forest Res Inst Silava, Genet Resource Ctr, LV-2169 Salaspils, Latvia; [Segelbacher, Gernot] Univ Freiburg, Wildlife Ecol &amp; Management, Freiburg, Germany; [Kavcic Sonnenschein, Katja; Westergren, Marjana] Slovenian Forestry Inst, Ljubljana, Slovenia; [Thurfjell, Henrik] Swedish Univ Agr Sci, Swedish Species Informat Ctr, Uppsala, Sweden; [Traeger, Sabrina] Martin Luther Univ Halle Wittenberg, Inst Biol Geobot &amp; Bot Garden, Halle, Saale, Germany; [Traeger, Sabrina] German Ctr Integrat Biodivers Res iDiv, Halle Jena Leipzig, D-04103 Leipzig, Germany; [Tsvetkov, Ivaylo N.] Bulgarian Acad Sci, Forest Res Inst, Dept Forest Genet Physiol &amp; Plantat, Sofia 1756, Bulgaria; [Vergeer, Philippine] Wageningen Univ, Plant Ecol &amp; Nat Conservat Grp, Wageningen, Netherlands; [Vernesi, Cristiano] Fdn Edmund Mach, Res &amp; Innovat Ctr, Unit Computat Biol, San Michelle Alladige, Italy; [Zachos, Frank E.] Nat Hist Museum Vienna, Vienna, Austria; [Zachos, Frank E.] Univ Vienna, Dept Evolutionary Biol, Vienna, Austria; [Zachos, Frank E.] Univ Free State, Dept Genet, Bloemfontein, South Africa; [Bruford, Michael] Cardiff Univ, Sch Biosci, Cardiff, Wales; [Bruford, Michael] Univ Pretoria, Dept Biochem Genet &amp; Microbiol, Pretoria, South Africa</t>
  </si>
  <si>
    <t>University of Basque Country; Basque Foundation for Science; Basque Centre for Climate Change (BC3); University of Lausanne; University of Lausanne; University of Tartu; Tartu University Institute of Ecology &amp; Earth Sciences; Mehmet Akif Ersoy University; Universidade do Porto; Universidade do Porto; Aristotle University of Thessaloniki; University of Copenhagen; Polish Academy of Sciences; University of Primorska; University of Zagreb; University of Novi Sad; National Research &amp; Development Institute in Forestry Marin Dracea; Transylvania University of Brasov; Uppsala University; Consejo Superior de Investigaciones Cientificas (CSIC); CSIC - Estacion Biologica de Donana (EBD); Swiss Federal Institutes of Technology Domain; Swiss Federal Institute for Forest, Snow &amp; Landscape Research; Swiss Federal Institutes of Technology Domain; ETH Zurich; University of Primorska; University of Sassari; University of Sarajevo; Technical University Zvolen; Czech University of Life Sciences Prague; Norwegian Institute Nature Research; Stockholm University; University College Dublin; Research Institute for Nature &amp; Forest; KU Leuven; BOKU University; University of Iceland; Colorado State University; University of Helsinki; Nord University; Israel Oceanographic &amp; Limnological Research Institute; Czech Academy of Sciences; Institute of Vertebrate Biology of the Czech Academy of Sciences; Latvian State Forest Research Institute Silava; University of Freiburg; Slovenian Forestry Institute; Swedish University of Agricultural Sciences; Martin Luther University Halle Wittenberg; Bulgarian Academy of Sciences; Forest Research Institute, Bulgaria; Wageningen University &amp; Research; Fondazione Edmund Mach; University of Vienna; University of the Free State; Cardiff University; University of Pretoria</t>
  </si>
  <si>
    <t>Pearman, PB (corresponding author), Univ Basque Country UPV EHU, Fac Sci &amp; Technol, Dept Plant Biol &amp; Ecol, Leioa, Spain.;Pearman, PB (corresponding author), Ikerbasque, Basque Fdn Sci, Bilbao, Spain.;Pearman, PB (corresponding author), BC3 Basque Ctr Climate Change, Leioa, Spain.</t>
  </si>
  <si>
    <t>peter.b.pearman@gmail.com</t>
  </si>
  <si>
    <t>Neophytou, Charalambos/AAS-3959-2020; Stefanovic, Milomir/HOH-5877-2023; Konopiński, Maciej/G-9982-2011; Velickovic, Nevena/ABG-4787-2020; Paz-Vinas, Ivan/L-1936-2013; Westergren, Marjana/KXS-0679-2024; Biedrzycka, Aleksandra/F-8554-2012; Gugerli, Felix/U-7195-2019; Iacolina, Laura/P-8530-2016; Broennimann, Olivier/D-3495-2011; McMahon, Barry/AAE-5450-2021; Kalamujić Stroil, Belma/A-4816-2018; Kopatz, Alexander/AAC-3967-2022; Guisan, Antoine/A-1057-2011; Klinga, Peter/B-3459-2015; ARAVANOPOULOS, FILIPPOS/CAA-5630-2022; Pearman, Peter/C-6298-2011; Kopatz, Alexander/A-3174-2012; Primmer, Craig/B-8179-2008; Aavik, Tsipe/H-1277-2015; Mergeay, Joachim/E-7670-2011; Segelbacher, Gernot/F-3633-2011; Raeymaekers, Joost/J-9538-2014; Godoy, Jose A./B-9288-2008; Albayrak, Tamer/R-9608-2016; Fedorca, Ancuta/ADH-6021-2022; ALVES, Paulo Celio/B-5448-2009</t>
  </si>
  <si>
    <t>Guisan, Antoine/0000-0002-3998-4815; Klinga, Peter/0000-0003-1530-670X; ARAVANOPOULOS, FILIPPOS/0000-0001-7194-2642; Pearman, Peter/0000-0002-0794-101X; Kopatz, Alexander/0000-0002-9139-1179; Broennimann, Olivier/0000-0001-9913-3695; Primmer, Craig/0000-0002-3687-8435; Kalamujic Stroil, Belma/0000-0002-4539-1266; Stefanovic, Milomir/0000-0001-6294-3782; Aavik, Tsipe/0000-0001-5232-3950; Mergeay, Joachim/0000-0002-6504-0551; Segelbacher, Gernot/0000-0002-8024-7008; Lopes Fernandes, Margarida/0000-0001-9239-1202; Cubric-Curik, Vlatka/0000-0002-2223-5957; Raeymaekers, Joost/0000-0003-2732-7495; Godoy, Jose A./0000-0001-7502-9471; Albayrak, Tamer/0000-0003-4115-3946; Fedorca, Ancuta/0000-0001-5828-5422; ALVES, Paulo Celio/0000-0003-4797-0939</t>
  </si>
  <si>
    <t>COST; US Geological Survey Powell Center for Synthesis and Analysis; INTER-EXCELLENCE-INTER-COST [CA 18134]; Swedish Research Council Formas; Swedish Research Council [LTC20021]; Estonian Research Council [2020-01290]; Slovenian Research and Innovation Agency [2019-05503]; Romanian Ministry of Research, Innovation and Digitalization funds [PRG1751]; CresPerfInst [P1-0386]; Norges forskningsrad (Research Council of Norway) [34PFE, 160022/F40 NINA]; Slovenian Research Agency [12N]; MCIN/AEI [P4-0107]; [PN23090304]; [PID2020-118028GB-I00]; Formas [2020-01290] Funding Source: Formas; Swedish Research Council [2019-05503] Funding Source: Swedish Research Council</t>
  </si>
  <si>
    <t>COST(European Cooperation in Science and Technology (COST)); US Geological Survey Powell Center for Synthesis and Analysis; INTER-EXCELLENCE-INTER-COST; Swedish Research Council Formas(Swedish Research Council Formas); Swedish Research Council(Swedish Research Council); Estonian Research Council(Estonian Research Council); Slovenian Research and Innovation Agency; Romanian Ministry of Research, Innovation and Digitalization funds; CresPerfInst; Norges forskningsrad (Research Council of Norway)(Research Council of Norway); Slovenian Research Agency(Slovenian Research Agency - Slovenia); MCIN/AEI; ; ; Formas(Swedish Research Council Formas); Swedish Research Council(Swedish Research Council)</t>
  </si>
  <si>
    <t>This publication is based on work from COST Action G-BiKE, CA 18134, supported by COST, www.cost.eu. I.P.-V. was supported by the US Geological Survey Powell Center for Synthesis and Analysis. B. Roleckova was supported by INTER-EXCELLENCE-INTER-COST (LTC20021). D.P. and L.L. were supported by grants to L.L. from the Swedish Research Council Formas (grant no. 2020-01290) and the Swedish Research Council (grant no. 2019-05503). T. Aavik was supported by Estonian Research Council grant PRG1751. A.B. was supported by the Slovenian Research and Innovation Agency (program group P1-0386). A.F. acknowledges support from the Romanian Ministry of Research, Innovation and Digitalization funds PN23090304 (12N/01.01.2023) and CresPerfInst (34PFE/30.12.2021). A.K. was supported by Norges forskningsrad (the Research Council of Norway), grant no. 160022/F40 NINA. K.K.S. and M.W. acknowledge support from the Slovenian Research Agency (research core funding no. P4-0107). P.B.P. acknowledges support from grant no. PID2020-118028GB-I00 funded by MCIN/AEI 10.13039/501100011033. All silhouettes in the figures are from PhyloPic. This paper is dedicated in memory of our colleague and friend Michael Bruford (1963-2023).</t>
  </si>
  <si>
    <t>2397-334X</t>
  </si>
  <si>
    <t>NAT ECOL EVOL</t>
  </si>
  <si>
    <t>Nat. Ecol. Evol.</t>
  </si>
  <si>
    <t>10.1038/s41559-023-02260-0</t>
  </si>
  <si>
    <t>Ecology; Evolutionary Biology</t>
  </si>
  <si>
    <t>Environmental Sciences &amp; Ecology; Evolutionary Biology</t>
  </si>
  <si>
    <t>IX1T8</t>
  </si>
  <si>
    <t>WOS:001143466500003</t>
  </si>
  <si>
    <t>Mukarram, M; Choudhary, S; Kurjak, D; Petek, A; Khan, MMA</t>
  </si>
  <si>
    <t>Mukarram, Mohammad; Choudhary, Sadaf; Kurjak, Daniel; Petek, Anja; Khan, M. Masroor A.</t>
  </si>
  <si>
    <t>Drought: Sensing, signalling, effects and tolerance in higher plants</t>
  </si>
  <si>
    <t>OSMOTIC ADJUSTMENT; RESPONSES; OVEREXPRESSION; GENES; ROLES; ABA</t>
  </si>
  <si>
    <t>Drought can be considered as a cocktail of multiple stressful conditions that contribute to osmotic and ionic imbalance in plants. Considering that water is vital for plant life, the very survival of the plant becomes questionable during drought conditions. Water deficit affects a wide spectrum of morpho-physiological phenomena restricting overall plant growth, development and productivity. To evade such complications and ameliorate drought-induced effects, plants have a battery of various defence mechanisms. These mechanisms can vary from stomatal adjustments to osmotic adjustments and antioxidant metabolism to ion regulations. In this review, we critically evaluate how drought is perceived and signalled through the whole plant via abscisic acid mediated pathways. Additionally, the impact of drought on photosynthesis, gas exchange variables and reactive oxygen species pathway was also reviewed, along with the reversal of these induced effects through associated morpho-physiological counter mechanisms.</t>
  </si>
  <si>
    <t>[Mukarram, Mohammad; Choudhary, Sadaf; Khan, M. Masroor A.] Aligarh Muslim Univ, Adv Plant Physiol Sect, Dept Bot, Aligarh 202002, Uttar Pradesh, India; [Mukarram, Mohammad; Kurjak, Daniel; Petek, Anja] Tech Univ Zvolen, Dept Integrated Forest &amp; Landscape Protect, Fac Forestry, Zvolen, Slovakia</t>
  </si>
  <si>
    <t>Aligarh Muslim University; Technical University Zvolen</t>
  </si>
  <si>
    <t>Mukarram, M (corresponding author), Aligarh Muslim Univ, Adv Plant Physiol Sect, Dept Bot, Aligarh 202002, Uttar Pradesh, India.</t>
  </si>
  <si>
    <t>Mukarram, Mohammad/AAK-6018-2021; Petek-Petrik, Anja/ABE-9211-2021; Kurjak, Daniel/G-2787-2011; Kurjak, Daniel/D-4029-2018</t>
  </si>
  <si>
    <t>Mukarram, Mohammad/0000-0002-9034-9366; Kurjak, Daniel/0000-0002-2489-8463; Petek-Petrik, Anja/0000-0003-0463-5049</t>
  </si>
  <si>
    <t>10.1111/ppl.13423</t>
  </si>
  <si>
    <t>APR 2021</t>
  </si>
  <si>
    <t>SJ7CF</t>
  </si>
  <si>
    <t>WOS:000641932300001</t>
  </si>
  <si>
    <t>Kubovsky, I; Kacíková, D; Kacík, F</t>
  </si>
  <si>
    <t>Kubovsky, Ivan; Kacikova, Danica; Kacik, Frantisek</t>
  </si>
  <si>
    <t>Structural Changes of Oak Wood Main Components Caused by Thermal Modification</t>
  </si>
  <si>
    <t>POLYMERS</t>
  </si>
  <si>
    <t>oak wood; thermal treatment; degradation; infrared spectroscopy; size-exclusion chromatography</t>
  </si>
  <si>
    <t>CHEMICAL-CHANGES; HEAT-TREATMENT; FT-IR; CRYSTALLINE-STRUCTURE; NORWAY SPRUCE; EUROPEAN OAK; CELLULOSE; LIGNIN; SPECTROSCOPY; DEGRADATION</t>
  </si>
  <si>
    <t>Thermal modification of wood causes chemical changes that significantly affect the physical, mechanical and biological properties of wood; thus, it is essential to investigate these changes for better utilization of products. Fourier transform infrared spectroscopy and size exclusion chromatography were used for evaluation of chemical changes at thermal treatment of oak wood. Thermal modification was applied according to Thermowood process at the temperatures of 160, 180 and 210 degrees C, respectively. The results showed that hemicelluloses are less thermally stable than cellulose. Chains of polysaccharides split to shorter ones leading to a decrease of the degree of polymerization and an increase of polydispersity. At the highest temperature of the treatment (210 degrees C), also crosslinking reactions take place. At lower temperatures degradation reactions of lignin predominate, higher temperatures cause mainly condensation reactions and a molecular weight increase. Chemical changes in main components of thermally modified wood mainly affect its mechanical properties, which should be considered into account especially when designing various timber constructions.</t>
  </si>
  <si>
    <t>[Kubovsky, Ivan; Kacikova, Danica; Kacik, Frantisek] Tech Univ Zvolen, Fac Wood Sci &amp; Technol, TG Masaryka 24, Zvolen 96001, Slovakia</t>
  </si>
  <si>
    <t>Technical University Zvolen</t>
  </si>
  <si>
    <t>Kubovsky, I (corresponding author), Tech Univ Zvolen, Fac Wood Sci &amp; Technol, TG Masaryka 24, Zvolen 96001, Slovakia.</t>
  </si>
  <si>
    <t>kubovsky@tuzvo.sk; kacikova@tuzvo.sk; kacik@tuzvo.sk</t>
  </si>
  <si>
    <t>Kacikova, Danica/A-5868-2013; Kubovský, Ivan/AAF-1563-2019; Kacik, Frantisek/H-2531-2012</t>
  </si>
  <si>
    <t>Kacikova, Danica/0000-0002-6307-1549; Kacik, Frantisek/0000-0002-8989-0833; Kubovsky, Ivan/0000-0001-9894-4293</t>
  </si>
  <si>
    <t>Slovak Research and Development Agency [APVV-17-0005, APVV-16-0326]; VEGA Agency of Ministry of Education, Science, Research and Sport of the Slovak Republic [1/0493/18, 1/0387/18]</t>
  </si>
  <si>
    <t>Slovak Research and Development Agency(Slovak Research and Development Agency); VEGA Agency of Ministry of Education, Science, Research and Sport of the Slovak Republic</t>
  </si>
  <si>
    <t>This work was supported by the Slovak Research and Development Agency under the contracts No. APVV-17-0005 (25%) and No. APVV-16-0326 (25%), and by the VEGA Agency of Ministry of Education, Science, Research and Sport of the Slovak Republic No. 1/0493/18 (25%) and No. 1/0387/18 (25%).</t>
  </si>
  <si>
    <t>2073-4360</t>
  </si>
  <si>
    <t>POLYMERS-BASEL</t>
  </si>
  <si>
    <t>Polymers</t>
  </si>
  <si>
    <t>10.3390/polym12020485</t>
  </si>
  <si>
    <t>Polymer Science</t>
  </si>
  <si>
    <t>KU6UK</t>
  </si>
  <si>
    <t>WOS:000519849800235</t>
  </si>
  <si>
    <t>Zellweger, F; De Frenne, P; Lenoir, J; Vangansbeke, P; Verheyen, K; Bernhardt-Römermann, M; Baeten, L; Hédl, R; Berki, I; Brunet, J; Van Calster, H; Chudomelováa, M; Decocq, G; Dirnböck, T; Durak, T; Heinken, T; Jaroszewicz, B; Kopecky, M; Mális, F; Macek, M; Malicki, M; Naaf, T; Nagel, TA; Ortmann-Ajkai, A; Petrík, P; Pielech, R; Reczynska, K; Schmidt, W; Standovár, T; Swierkosz, K; Teleki, B; Vild, O; Wulf, M; Coomes, D</t>
  </si>
  <si>
    <t>Zellweger, Florian; De Frenne, Pieter; Lenoir, Jonathan; Vangansbeke, Pieter; Verheyen, Kris; Bernhardt-Roemermann, Markus; Baeten, Lander; Hedl, Radim; Berki, Imre; Brunet, Jorg; Van Calster, Hans; Chudomelova, Marketa; Decocq, Guillaume; Dirnboeck, Thomas; Durak, Tomasz; Heinken, Thilo; Jaroszewicz, Bogdan; Kopecky, Martin; Malis, Frantisek; Macek, Martin; Malicki, Marek; Naaf, Tobias; Nagel, Thomas A.; Ortmann-Ajkai, Adrienne; Petrik, Petr; Pielech, Remigiusz; Reczynska, Kamila; Schmidt, Wolfgang; Standovar, Tibor; Swierkosz, Krzysztof; Teleki, Balazs; Vild, Ondrej; Wulf, Monika; Coomes, David</t>
  </si>
  <si>
    <t>Forest microclimate dynamics drive plant responses to warming</t>
  </si>
  <si>
    <t>SCIENCE</t>
  </si>
  <si>
    <t>CLIMATE-CHANGE; VULNERABILITY; VEGETATION; MARINE; FUTURE</t>
  </si>
  <si>
    <t>Climate warming is causing a shift in biological communities in favor of warm-affinity species (i.e., thermophilization). Species responses often lag behind climate warming, but the reasons for such lags remain largely unknown. Here, we analyzed multidecadal understory microclimate dynamics in European forests and show that thermophilization and the climatic lag in forest plant communities are primarily controlled by microclimate. Increasing tree canopy cover reduces warming rates inside forests, but loss of canopy cover leads to increased local heat that exacerbates the disequilibrium between community responses and climate change. Reciprocal effects between plants and microclimates are key to understanding the response of forest biodiversity and functioning to climate and land-use changes.</t>
  </si>
  <si>
    <t>[Zellweger, Florian; Coomes, David] Univ Cambridge, Dept Plant Sci, Forest Ecol &amp; Conservat Grp, Cambridge CB2 3EA, England; [Zellweger, Florian] Swiss Fed Inst Forest Snow &amp; Landscape Res WSL, CH-8903 Birmensdorf, Switzerland; [De Frenne, Pieter; Vangansbeke, Pieter; Verheyen, Kris; Baeten, Lander] Univ Ghent, Fac Biosci Engn, Dept Environm, Forest &amp; Nat Lab, B-9090 Melle Gontrode, Belgium; [Lenoir, Jonathan; Decocq, Guillaume] Univ Picardie Jules Verne, UR Ecol &amp; Dynam Syst Anthropises, EDYSAN, CNRS UPJV,UMR 7058, F-800037 Amiens 1, France; [Bernhardt-Roemermann, Markus] Friedrich Schiller Univ Jena, Inst Ecol &amp; Evolut, D-07743 Jena, Germany; [Hedl, Radim; Chudomelova, Marketa; Vild, Ondrej] Czech Acad Sci, Inst Bot, CZ-60200 Brno, Czech Republic; [Hedl, Radim] Palacky Univ, Fac Sci, Dept Bot, CZ-78371 Olomouc, Czech Republic; [Berki, Imre] Univ Sopron, Inst Environm &amp; Earth Sci, H-9400 Sopron, Hungary; [Brunet, Jorg] Swedish Univ Agr Sci, Southern Swedish Forest Res Ctr, S-23053 Alnarp, Sweden; [Van Calster, Hans] Res Inst Nat &amp; Forest INBO, B-1000 Brussels, Belgium; [Dirnboeck, Thomas] Environm Agcy Austria, A-1090 Vienna, Austria; [Durak, Tomasz] Univ Rzeszow, Dept Plant Physiol &amp; Ecol, PL-35959 Rzeszow, Poland; [Heinken, Thilo] Univ Potsdam, Inst Biochem &amp; Biol, Gen Bot, D-14469 Potsdam, Germany; [Jaroszewicz, Bogdan] Univ Warsaw, Fac Biol, Bialowieza Geobot Stn, PL-17230 Bialowieza, Poland; [Kopecky, Martin; Macek, Martin; Petrik, Petr] Czech Acad Sci, Inst Bot, CZ-25243 Pruhonice, Czech Republic; [Kopecky, Martin] Czech Univ Life Sci Prague, Fac Forestry &amp; Wood Sci, CZ-16521 Prague 6, Czech Republic; [Malis, Frantisek] Tech Univ Zvolen, Fac Forestry, SK-96001 Zvolen, Slovakia; [Malis, Frantisek] Natl Forest Ctr, SK-96001 Zvolen, Slovakia; [Malicki, Marek; Reczynska, Kamila] Univ Wroclaw, Inst Environm Biol, Dept Bot, PL-5032850 Wroclaw, Poland; [Naaf, Tobias; Wulf, Monika] Leibniz Ctr Agr Landscape Res ZALF, D-15374 Muencheberg, Germany; [Nagel, Thomas A.] Univ Ljubljana, Biotech Fac, Dept Forestry &amp; Renewable Forest Resources, Ljubljana 1000, Slovenia; [Ortmann-Ajkai, Adrienne] Univ Pecs, Inst Biol, Dept Hydrobiol, H-7624 Pecs, Hungary; [Pielech, Remigiusz] Agr Univ Krakow, Fac Forestry, Dept Forest Biodivers, PL-32425 Krakow, Poland; [Schmidt, Wolfgang] Univ Gottingen, Dept Silviculture &amp; Forest Ecol Temperate Zones, D-37077 Gottingen, Germany; [Standovar, Tibor] Eotvos Lorand Univ, Dept Plant Systemat Ecol &amp; Theoret Biol, Inst Biol, H-1117 Budapest, Hungary; [Swierkosz, Krzysztof] Univ Wroclaw, Museum Nat Hist, PL-50335 Wroclaw, Poland; [Teleki, Balazs] MTA DE Lendulet Funct &amp; Restorat Ecol Res Grp, H-4032 Debrecen, Hungary</t>
  </si>
  <si>
    <t>University of Cambridge; Swiss Federal Institutes of Technology Domain; Swiss Federal Institute for Forest, Snow &amp; Landscape Research; Ghent University; Centre National de la Recherche Scientifique (CNRS); Universite de Picardie Jules Verne (UPJV); Friedrich Schiller University of Jena; Czech Academy of Sciences; Institute of Botany of the Czech Academy of Sciences; Palacky University Olomouc; University of West Hungary; Swedish University of Agricultural Sciences; Research Institute for Nature &amp; Forest; University of Rzeszow; University of Potsdam; University of Warsaw; Czech Academy of Sciences; Institute of Botany of the Czech Academy of Sciences; Czech University of Life Sciences Prague; Technical University Zvolen; National Forest Center - Slovakia; University of Wroclaw; Leibniz Association; Leibniz Zentrum fur Agrarlandschaftsforschung (ZALF); University of Ljubljana; University of Pecs; University of Agriculture in Krakow; University of Gottingen; Eotvos Lorand University; University of Wroclaw</t>
  </si>
  <si>
    <t>Zellweger, F; Coomes, D (corresponding author), Univ Cambridge, Dept Plant Sci, Forest Ecol &amp; Conservat Grp, Cambridge CB2 3EA, England.;Zellweger, F (corresponding author), Swiss Fed Inst Forest Snow &amp; Landscape Res WSL, CH-8903 Birmensdorf, Switzerland.</t>
  </si>
  <si>
    <t>florian.zellweger@wsl.ch; dac18@cam.ac.uk</t>
  </si>
  <si>
    <t>Chudomelová, Markéta/KFS-0934-2024; Vangansbeke, Pieter/AAP-6762-2021; Bernhardt-Römermann, Markus/B-3027-2009; Reczynska, Kamila/L-7060-2019; Brunet, Jörg/B-3583-2012; Heinken, Thilo/GRS-3133-2022; Lenoir, Jonathan/AAE-8441-2019; Petřík, Petr/H-1649-2014; Coomes, David/H-5630-2011; Jaroszewicz, Bogdan/AAC-8184-2020; Malis, Frantisek/AAD-5364-2019; Vild, Ondřej/AAC-4043-2019; Hédl, Radim/A-5631-2011; Baeten, Lander/G-1490-2010; Kopecký, Martin/A-1466-2009; De Frenne, Pieter/N-4969-2014; Pielech, Remigiusz/A-7403-2015; Naaf, Tobias/AAS-7183-2020; Malis, Frantisek/R-8687-2016; Macek, Martin/A-3371-2016; Swierkosz, Krzysztof/L-4718-2019</t>
  </si>
  <si>
    <t>Malicki, Marek/0000-0003-0517-3560; Brunet, Jorg/0000-0003-2667-4575; De Frenne, Pieter/0000-0002-8613-0943; Lenoir, Jonathan/0000-0003-0638-9582; Pielech, Remigiusz/0000-0001-8879-3305; Heinken, Thilo/0000-0002-1681-5971; Verheyen, Kris/0000-0002-2067-9108; Baeten, Lander/0000-0003-4262-9221; Chudomelova, Marketa/0000-0001-7845-4000; Coomes, David/0000-0002-8261-2582; Naaf, Tobias/0000-0002-4809-3694; Berki, Imre/0000-0002-0858-1327; Malis, Frantisek/0000-0003-2760-6988; Macek, Martin/0000-0002-5609-5921; Van Calster, Hans/0000-0001-8595-8426; Jaroszewicz, Bogdan/0000-0002-2042-8245; Reczynska, Kamila/0000-0002-0938-8430; Swierkosz, Krzysztof/0000-0002-5145-178X</t>
  </si>
  <si>
    <t>Swiss National Science Foundation [172198]; Isaac Newton Trust; European Research Council (ERC) under the European Union's Horizon 2020 research and innovation program (ERC) [FORMICA 757833]; ERC Consolidator Grant PASTFORWARD [614839]; Czech Science Foundation [17-09283S, 17-13998S, RVO 67985939, GACR 20-28119S]; Czech Academy of Sciences [17-09283S, 17-13998S, RVO 67985939]; Slovenian Research Agency [J4-1765]; Ministry for Innovation and Technology in Hungary; Agrarklima II [VKSZ_12-1-2013-0034]; Polish Ministry of Science and Higher Education [DS-3421]; Slovak Research and Development Agency [APVV-15-0270]</t>
  </si>
  <si>
    <t>Swiss National Science Foundation(Swiss National Science Foundation (SNSF)); Isaac Newton Trust; European Research Council (ERC) under the European Union's Horizon 2020 research and innovation program (ERC)(European Research Council (ERC)); ERC Consolidator Grant PASTFORWARD(European Research Council (ERC)); Czech Science Foundation(Grant Agency of the Czech Republic); Czech Academy of Sciences(Czech Academy of Sciences); Slovenian Research Agency(Slovenian Research Agency - Slovenia); Ministry for Innovation and Technology in Hungary; Agrarklima II; Polish Ministry of Science and Higher Education(Ministry of Science and Higher Education, Poland); Slovak Research and Development Agency(Slovak Research and Development Agency)</t>
  </si>
  <si>
    <t>F.Z. received funding from the Swiss National Science Foundation (project 172198) and the Isaac Newton Trust, P.D.F. and P.V. from the European Research Council (ERC) under the European Union's Horizon 2020 research and innovation program (ERC Starting Grant FORMICA 757833), and K.V. from ERC Consolidator Grant PASTFORWARD (614839). The Czech Science Foundation and Czech Academy of Sciences funded M.C., O.V., and R.H. (17-09283S, RVO 67985939); M. Macek and M.K. (17-13998S, RVO 67985939); and P.P. (RVO 67985939). M. Malicki received funding from the Czech Science Foundation (project GACR 20-28119S). T.N. received funding from the Slovenian Research Agency (J4-1765). B.T. received funding from the Ministry for Innovation and Technology in Hungary. I.B. received funding from Agrarklima II (VKSZ_12-1-2013-0034). R.P. received funding from the Polish Ministry of Science and Higher Education (DS-3421). F.M. received funding from the Slovak Research and Development Agency (APVV-15-0270).</t>
  </si>
  <si>
    <t>AMER ASSOC ADVANCEMENT SCIENCE</t>
  </si>
  <si>
    <t>1200 NEW YORK AVE, NW, WASHINGTON, DC 20005 USA</t>
  </si>
  <si>
    <t>0036-8075</t>
  </si>
  <si>
    <t>1095-9203</t>
  </si>
  <si>
    <t>Science</t>
  </si>
  <si>
    <t>MAY 15</t>
  </si>
  <si>
    <t>10.1126/science.aba6880</t>
  </si>
  <si>
    <t>LR3QQ</t>
  </si>
  <si>
    <t>Green Submitted, Green Published</t>
  </si>
  <si>
    <t>WOS:000535608300047</t>
  </si>
  <si>
    <t>Kristak, L; Antov, P; Bekhta, P; Lubis, MAR; Iswanto, AH; Reh, R; Sedliacik, J; Savov, V; Taghiyari, HR; Papadopoulos, AN; Pizzi, A; Hejna, A</t>
  </si>
  <si>
    <t>Kristak, Lubos; Antov, Petar; Bekhta, Pavlo; Lubis, Muhammad Adly Rahandi; Iswanto, Apri Heri; Reh, Roman; Sedliacik, Jan; Savov, Viktor; Taghiyari, Hamid R.; Papadopoulos, Antonios N.; Pizzi, Antonio; Hejna, Aleksander</t>
  </si>
  <si>
    <t>Recent progress in ultra-low formaldehyde emitting adhesive systems and formaldehyde scavengers in wood-based panels: a review</t>
  </si>
  <si>
    <t>WOOD MATERIAL SCIENCE &amp; ENGINEERING</t>
  </si>
  <si>
    <t>Formaldehyde emission; formaldehyde-based wood adhesives; scavengers; wood-based panels</t>
  </si>
  <si>
    <t>MEDIUM DENSITY FIBERBOARD; ALUMINUM-OXIDE NANOPARTICLES; THERMAL CURING BEHAVIOR; C-13 NMR-SPECTROSCOPY; UREA-FORMALDEHYDE; MOLE RATIO; SYNTHESIS PARAMETERS; RESIN ADHESIVES; MECHANICAL-PROPERTIES; HYDROLYTIC STABILITY</t>
  </si>
  <si>
    <t>Traditional wood-based panels are produced with synthetic, formaldehyde-based adhesives, commonly made from fossil-derived constituents, such as urea, phenol, melamine, etc. Along with their numerous advantages, such as chemical versatility, high reactivity and excellent adhesive performance, these adhesives are characterized by certain problems, connected with the hazardous volatile organic compounds (VOCs), mostly free formaldehyde in the adhesives and the formaldehyde emission from the finished wood composites, which is carcinogenic to humans and harmful to the environment. The growing environmental concerns and stringent legislative requirements to the formaldehyde emission from wood-based panels have posed new challenges to researchers and industrial practice, related to the development of sustainable, eco-friendly wood-based panels with close-to-zero formaldehyde emission. The most common methods to reduce the formaldehyde emission from wood-based panels have been to decrease the free formaldehyde in the adhesive by modifying the adhesive (like lowering the molar ratio of formaldehyde to urea in UF resin) or by using formaldehyde scavengers, one group of scavengers being for adhesives by mixing or reacting and the second one scavengers for wood-based panels as post-treatments. Another way is to use alternative bio-based adhesives, however, there are still substantial challenges for the complete replacement of formaldehyde-based adhesives with bio-based adhesives, mainly because of their relatively low bonding strength, poor water resistance, etc. This article presents a review and analysis of the current state of research in the field of low formaldehyde emission wood adhesives and formaldehyde scavengers for manufacturing low-toxic, eco-friendly wood composites.</t>
  </si>
  <si>
    <t>[Kristak, Lubos; Reh, Roman; Sedliacik, Jan] Tech Univ Zvolen, Fac Wood Sci &amp; Technol, Zvolen, Slovakia; [Antov, Petar; Savov, Viktor] Univ Forestry, Fac Forest Ind, Sofia, Bulgaria; [Bekhta, Pavlo] Ukrainian Natl Forestry Univ, Dept Wood Based Composites Cellulose &amp; Paper, Lvov, Ukraine; [Lubis, Muhammad Adly Rahandi] Natl Res &amp; Innovat Agcy, Res Ctr Biomat, Cibinong, Indonesia; [Lubis, Muhammad Adly Rahandi] Res Collaborat Ctr Biomass &amp; Biorefinery BRIN, Java, Indonesia; [Lubis, Muhammad Adly Rahandi] Univ Padjajaran, Natl Res &amp; Innovat Agcy, Cibinong Sci Ctr, Java, Indonesia; [Iswanto, Apri Heri] Univ Sumatera Utara, Fac Forestry, Dept Forest Prod, Medan, Indonesia; [Taghiyari, Hamid R.] Shahid Rajaee Teacher Training Univ, Fac Mat Engn &amp; New Technol, Wood Sci &amp; Technol Dept, Tehran, Iran; [Papadopoulos, Antonios N.] Int Hellen Univ, Dept Forestry &amp; Nat Environm, Lab Wood Chem &amp; Technol, Drama, Greece; [Pizzi, Antonio] Univ Lorraine, LERMAB ENSTIB, Epinal, France; [Hejna, Aleksander] Gdansk Univ Technol, Dept Polymer Technol, Gdansk, Poland</t>
  </si>
  <si>
    <t>Technical University Zvolen; University of Forestry - Bulgaria; Ministry of Education &amp; Science of Ukraine; Ukrainian National Forestry University; National Research &amp; Innovation Agency of Indonesia (BRIN); Universitas Padjadjaran; University of North Sumatra; Shahid Rajaee Teacher Training University (SRTTU); International Hellenic University; Universite de Lorraine; Fahrenheit Universities; Gdansk University of Technology</t>
  </si>
  <si>
    <t>Kristak, L (corresponding author), Tech Univ Zvolen, Fac Wood Sci &amp; Technol, Zvolen, Slovakia.</t>
  </si>
  <si>
    <t>kristak@tuzvo.sk</t>
  </si>
  <si>
    <t>Savov, Viktor/AAG-2793-2021; Antov, Petar/AAM-9133-2020; Sedliacik, Jan/R-1488-2019; Réh, Roman/AAC-3170-2019; Lubis, Muhammad/K-2440-2019; Iswanto, Apri/ABA-5024-2021; Pizzi, Antonio/M-5621-2019; Hejna, Aleksander/ABI-7263-2020; Kristak, Lubos/A-1882-2019; Taghiyari, Hamid Reza/ABG-1900-2021; Bekhta, Pavlo/M-1091-2013</t>
  </si>
  <si>
    <t>Hejna, Aleksander/0000-0001-9125-6164; Kristak, Lubos/0000-0002-2385-5760; Savov, Viktor/0000-0001-5111-8760; Lubis, Muhammad Adly Rahandi/0000-0001-7860-3125; Taghiyari, Hamid Reza/0000-0002-6952-0923; Bekhta, Pavlo/0000-0002-4320-5247; Reh, Roman/0000-0003-1874-043X; Antov, Petar/0000-0002-3837-5380; Apri Heri, Iswanto/0000-0002-4243-1429; Papadopoulos, Antonios/0000-0002-6226-5309; Sedliacik, Jan/0000-0003-0014-594X</t>
  </si>
  <si>
    <t>Slovak Research and Development Agency [APVV-18-0378, APVV-19-0269, APVV-20-0004]; Operational Programme Integrated Infrastructure (OPII) - ERDF [ITMS 313011T720]; National Research and Innovation Agency of Indonesia [2/III/HK/2022]; University of Forestry, Sofia, Bulgaria [H.C-.-1145/04.2021]</t>
  </si>
  <si>
    <t>Slovak Research and Development Agency(Slovak Research and Development Agency); Operational Programme Integrated Infrastructure (OPII) - ERDF(European Union (EU)); National Research and Innovation Agency of Indonesia; University of Forestry, Sofia, Bulgaria</t>
  </si>
  <si>
    <t>This research was also supported by the Slovak Research and Development Agency under the contracts No. APVV-18-0378, APVV-19-0269 and APVV-20-0004. This publication is also the result of the project implementation: Progressive research of performance properties of wood-based materials and products (LignoPro), ITMS 313011T720 supported by the Operational Programme Integrated Infrastructure (OPII) funded by the ERDF. This research was also supported by the project No. H.C-.-1145/04.2021 Development, Properties and Application of Eco-Friendly Wood-Based Composites carried out at the University of Forestry, Sofia, Bulgaria. This study was also supported by National Research and Innovation Agency of Indonesia (No. 2/III/HK/2022), Sintesa dan Aplikasi Perekat Poli-Urea Ramah Lingkungan untuk Upcycling Limbah Pelepah Pinang Menjadi Produk Komposit Kreatif dan Ekonomis, with principal investigator Dr. Muhammad Adly Rahandi Lubis.</t>
  </si>
  <si>
    <t>1748-0272</t>
  </si>
  <si>
    <t>1748-0280</t>
  </si>
  <si>
    <t>WOOD MATER SCI ENG</t>
  </si>
  <si>
    <t>Wood Mater. Sci. Eng.</t>
  </si>
  <si>
    <t>MAR 4</t>
  </si>
  <si>
    <t>10.1080/17480272.2022.2056080</t>
  </si>
  <si>
    <t>APR 2022</t>
  </si>
  <si>
    <t>Materials Science, Paper &amp; Wood</t>
  </si>
  <si>
    <t>Materials Science</t>
  </si>
  <si>
    <t>D8DN1</t>
  </si>
  <si>
    <t>WOS:000779763200001</t>
  </si>
  <si>
    <t>Trenčianska univerzita Alexandra Dubčeka v Trenčíne</t>
  </si>
  <si>
    <t>Pourshahrestani, S; Zeimaran, E; Kadri, NA; Mutlu, N; Boccaccini, AR</t>
  </si>
  <si>
    <t>Pourshahrestani, Sara; Zeimaran, Ehsan; Kadri, Nahrizul Adib; Mutlu, Nurshen; Boccaccini, Aldo R.</t>
  </si>
  <si>
    <t>Polymeric Hydrogel Systems as Emerging Biomaterial Platforms to Enable Hemostasis and Wound Healing</t>
  </si>
  <si>
    <t>ADVANCED HEALTHCARE MATERIALS</t>
  </si>
  <si>
    <t>adhesives; hemostasis; hemostats; injectable hydrogels; wound healing</t>
  </si>
  <si>
    <t>OF-THE-ART; HYALURONIC-ACID HYDROGEL; CHITOSAN-BASED HYDROGEL; CROSS-LINKED HYDROGELS; HIGH WET STRENGTH; TISSUE ADHESIVES; DRUG-DELIVERY; INJECTABLE HYDROGEL; OSTEOGENIC DIFFERENTIATION; POLY(GAMMA-GLUTAMIC ACID)</t>
  </si>
  <si>
    <t>Broad interest in developing new hemostatic technologies arises from unmet needs in mitigating uncontrolled hemorrhage in emergency, surgical, and battlefield settings. Although a variety of hemostats, sealants, and adhesives are available, development of ideal hemostatic compositions that offer a range of remarkable properties including capability to effectively and immediately manage bleeding, excellent mechanical properties, biocompatibility, biodegradability, antibacterial effect, and strong tissue adhesion properties, under wet and dynamic conditions, still remains a challenge. Benefiting from tunable mechanical properties, high porosity, biocompatibility, injectability and ease of handling, polymeric hydrogels with outstanding hemostatic properties have been receiving increasing attention over the past several years. In this review, after shedding light on hemostasis and wound healing processes, the most recent progresses in hydrogel systems engineered from natural and synthetic polymers for hemostatic applications are discussed based on a comprehensive literature review. Most studies described used in vivo models with accessible and compressible wounds to assess the hemostatic performance of hydrogels. The challenges that need to be tackled to accelerate the translation of these novel hemostatic hydrogel systems to clinical practice are emphasized and future directions for research in the field are presented.</t>
  </si>
  <si>
    <t>[Pourshahrestani, Sara; Zeimaran, Ehsan; Kadri, Nahrizul Adib] Univ Malaya, Fac Engn, Dept Biomed Engn, Kuala Lumpur 50603, Malaysia; [Mutlu, Nurshen] Alexander Dubcek Univ Trencin, FunGlass Ctr Funct &amp; Surface Functionalized Glass, Trencin 91150, Slovakia; [Boccaccini, Aldo R.] Univ Erlangen Nurnberg, Dept Mat Sci &amp; Engn, Inst Biomat, D-91058 Erlangen, Germany</t>
  </si>
  <si>
    <t>Universiti Malaya; Alexander Dubcek University Trencin; University of Erlangen Nuremberg</t>
  </si>
  <si>
    <t>Pourshahrestani, S (corresponding author), Univ Malaya, Fac Engn, Dept Biomed Engn, Kuala Lumpur 50603, Malaysia.;Boccaccini, AR (corresponding author), Univ Erlangen Nurnberg, Dept Mat Sci &amp; Engn, Inst Biomat, D-91058 Erlangen, Germany.</t>
  </si>
  <si>
    <t>sara.pourshahrestani@um.edu.my; aldo.boccaccini@ww.uni-erlangen.de</t>
  </si>
  <si>
    <t>Zeimaran, Ehsan/U-3906-2018; Boccaccini, Aldo/N-9782-2019; KADRI, NAHRIZUL/W-1531-2019; Pourshahrestani, Sara/Q-6930-2018</t>
  </si>
  <si>
    <t>Zeimaran, Ehsan/0000-0002-0902-6544; Boccaccini, Aldo/0000-0002-7377-2955; Mutlu, Nurshen/0000-0001-6178-0600</t>
  </si>
  <si>
    <t>University of Malaya [GPF030A-2018]; Ministry of Higher Education of Malaysia, FRGS [FP076-2018A]; FunGlass project (Alexander Dubcek University of Trencin, Slovakia)</t>
  </si>
  <si>
    <t>University of Malaya(Universiti Malaya); Ministry of Higher Education of Malaysia, FRGS; FunGlass project (Alexander Dubcek University of Trencin, Slovakia)</t>
  </si>
  <si>
    <t>This work was supported by University of Malaya through grant no. GPF030A-2018 and Ministry of Higher Education of Malaysia, FRGS grant no. FP076-2018A. N.M. acknowledges financial support from FunGlass project (Alexander Dubcek University of Trencin, Slovakia).</t>
  </si>
  <si>
    <t>2192-2640</t>
  </si>
  <si>
    <t>2192-2659</t>
  </si>
  <si>
    <t>ADV HEALTHC MATER</t>
  </si>
  <si>
    <t>Adv. Healthc. Mater.</t>
  </si>
  <si>
    <t>10.1002/adhm.202000905</t>
  </si>
  <si>
    <t>http://dx.doi.org/10.1002/adhm.202000905</t>
  </si>
  <si>
    <t>SEP 2020</t>
  </si>
  <si>
    <t>Engineering, Biomedical; Nanoscience &amp; Nanotechnology; Materials Science, Biomaterials</t>
  </si>
  <si>
    <t>Engineering; Science &amp; Technology - Other Topics; Materials Science</t>
  </si>
  <si>
    <t>OM1BI</t>
  </si>
  <si>
    <t>WOS:000569829900001</t>
  </si>
  <si>
    <t>Trnavská univerzita v Trnave</t>
  </si>
  <si>
    <t>Franklin, RC; Peden, AE; Hamilton, EB; Bisignano, C; Castle, CD; Dingels, ZV; Hay, SI; Liu, ZC; Mokdad, AH; Roberts, NLS; Sylte, DO; Vos, T; Abady, GG; Abosetugn, AE; Ahmed, R; Alahdab, F; Andrei, CL; Antonio, CAT; Arabloo, J; Arba, AAK; Badiye, AD; Bakkannavar, SM; Banach, M; Banik, PC; Banstola, A; Barker-Collo, SL; Barzegar, A; Bayati, M; Bhardwaj, P; Bhaumik, S; Bhutta, ZA; Bijani, A; Boloor, A; Carvalho, F; Chowdhury, MAK; Chu, DT; Colquhoun, SM; Dagne, H; Dagnew, B; Dandona, L; Dandona, R; Daryani, A; Dharmaratne, SD; Forooshani, ZSD; Do, HT; Driscoll, TR; Eagan, AW; El-Khatib, Z; Fernandes, E; Filip, I; Fischer, F; Gebremichael, B; Gupta, G; Haagsma, JA; Hassan, S; Hendrie, D; Hoang, CL; Hole, MK; Holla, R; Hostiuc, S; Househ, M; Ilesanmi, OS; Inbaraj, LR; Irvani, SSN; Islam, MM; Ivers, RQ; Jayatilleke, AU; Joukar, F; Kalhor, R; Kanchan, T; Kapoor, N; Kasaeian, A; Khan, M; Khan, EA; Khubchandani, J; Krishan, K; Kumar, GA; Lauriola, P; Lopez, AD; Madadin, M; Majdan, M; Maled, V; Manafi, N; Manafi, A; McKee, M; Meles, HG; Menezes, RG; Meretoja, TJ; Miller, TR; Mithra, P; Mohammadian-Hafshejani, A; Mohammadpourhodki, R; Mohebi, F; Molokhia, M; Mustafa, G; Negoi, I; Nguyen, CT; Nguyen, HLT; Olagunju, AT; Olagunju, TO; Padubidri, JR; Pakshir, K; Pathak, A; Polinder, S; Pribadi, DRA; Rabiee, N; Radfar, A; Rana, SM; Rickard, J; Safari, S; Salamati, P; Samy, AM; Sarker, AR; Schwebel, DC; Senthilkumaran, S; Shaahmadi, F; Shaikh, MA; Shin, JI; Singh, PK; Soheili, A; Stokes, MA; Suleria, HAR; Tarigan, IU; Temsah, MH; Tesfay, BE; Valdez, PR; Veisani, Y; Ye, PP; Yonemoto, N; Yu, CH; Yusefzadeh, H; Bin Zaman, S; Zhang, ZJ; James, SL</t>
  </si>
  <si>
    <t>Franklin, Richard Charles; Peden, Amy E.; Hamilton, Erin B.; Bisignano, Catherine; Castle, Chris D.; Dingels, Zachary, V; Hay, Simon, I; Liu, Zichen; Mokdad, Ali H.; Roberts, Nicholas L. S.; Sylte, Dillon O.; Theo Vos; Abady, Gdiom Gebreheat; Abosetugn, Akine Eshete; Ahmed, Rushdia; Alahdab, Fares; Andrei, Catalina Liliana; Antonio, Carl Abelardo T.; Arabloo, Jalal; Arba, Aseb Arba Kinfe; Badiye, Ashish D.; Bakkannavar, Shankar M.; Banach, Maciej; Banik, Palash Chandra; Banstola, Amrit; Barker-Collo, Suzanne Lyn; Barzegar, Akbar; Bayati, Mohsen; Bhardwaj, Pankaj; Bhaumik, Soumyadeep; Bhutta, Zulfiqar A.; Bijani, Ali; Boloor, Archith; Carvalho, Felix; Chowdhury, Mohiuddin Ahsanul Kabir; Dinh-Toi Chu; Colquhoun, Samantha M.; Dagne, Henok; Dagnew, Baye; Dandona, Lalit; Dandona, Rakhi; Daryani, Ahmad; Dharmaratne, Samath Dhamminda; Forooshani, Zahra Sadat Dibaji; Hoa Thi Do; Driscoll, Tim Robert; Eagan, Arielle Wilder; El-Khatib, Ziad; Fernandes, Eduarda; Filip, Irina; Fischer, Florian; Gebremichael, Berhe; Gupta, Gaurav; Haagsma, Juanita A.; Hassan, Shoaib; Hendrie, Delia; Chi Linh Hoang; Hole, Michael K.; Holla, Ramesh; Hostiuc, Sorin; Househ, Mowafa; Ilesanmi, Olayinka Stephen; Inbaraj, Leeberk Raja; Irvani, Seyed Sina Naghibi; Islam, M. Mofizul; Ivers, Rebecca Q.; Jayatilleke, Achala Upendra; Joukar, Farahnaz; Kalhor, Rohollah; Kanchan, Tanuj; Kapoor, Neeti; Kasaeian, Amir; Khan, Maseer; Khan, Ejaz Ahmad; Khubchandani, Jagdish; Krishan, Kewal; Kumar, G. Anil; Lauriola, Paolo; Lopez, Alan D.; Madadin, Mohammed; Majdan, Marek; Maled, Venkatesh; Manafi, Navid; Manafi, Ali; McKee, Martin; Meles, Hagazi Gebre; Menezes, Ritesh G.; Meretoja, Tuomo J.; Miller, Ted R.; Mithra, Prasanna; Mohammadian-Hafshejani, Abdollah; Mohammadpourhodki, Reza; Mohebi, Farnam; Molokhia, Mariam; Mustafa, Ghulam; Negoi, Ionut; Cuong Tat Nguyen; Huong Lan Thi Nguyen; Olagunju, Andrew T.; Olagunju, Tinuke O.; Padubidri, Jagadish Rao; Pakshir, Keyvan; Pathak, Ashish; Polinder, Suzanne; Pribadi, Dimas Ria Angga; Rabiee, Navid; Radfar, Amir; Rana, Saleem Muhammad; Rickard, Jennifer; Safari, Saeed; Salamati, Payman; Samy, Abdallah M.; Sarker, Abdur Razzaque; Schwebel, David C.; Senthilkumaran, Subramanian; Shaahmadi, Faramarz; Shaikh, Masood Ali; Shin, Jae Il; Singh, Pankaj Kumar; Soheili, Amin; Stokes, Mark A.; Suleria, Hafiz Ansar Rasul; Tarigan, Ingan Ukur; Temsah, Mohamad-Hani; Tesfay, Berhe Etsay; Valdez, Pascual R.; Veisani, Yousef; Ye, Pengpeng; Yonemoto, Naohiro; Yu, Chuanhua; Yusefzadeh, Hasan; Bin Zaman, Sojib; Zhang, Zhi-Jiang; James, Spencer L.</t>
  </si>
  <si>
    <t>The burden of unintentional drowning: global, regional and national estimates of mortality from the Global Burden of Disease 2017 Study</t>
  </si>
  <si>
    <t>INJURY PREVENTION</t>
  </si>
  <si>
    <t>drowning; burden of disease; global</t>
  </si>
  <si>
    <t>SYSTEMATIC ANALYSIS; 195 COUNTRIES; PREVENTION; POPULATION; INJURY; LIFE; TERRITORIES; CHILDREN; FINLAND; SEX</t>
  </si>
  <si>
    <t>Background Drowning is a leading cause of injury-related mortality globally. Unintentional drowning (International Classification of Diseases (ICD) 10 codes W65-74 and ICD9 E910) is one of the 30 mutually exclusive and collectively exhaustive causes of injury-related mortality in the Global Burden of Disease (GBD) study. This study's objective is to describe unintentional drowning using GBD estimates from 1990 to 2017. Methods Unintentional drowning from GBD 2017 was estimated for cause-specific mortality and years of life lost (YLLs), age, sex, country, region, Socio-demographic Index (SDI) quintile, and trends from 1990 to 2017. GBD 2017 used standard GBD methods for estimating mortality from drowning. Results Globally, unintentional drowning mortality decreased by 44.5% between 1990 and 2017, from 531 956 (uncertainty interval (UI): 484 107 to 572 854) to 295 210 (284 493 to 306 187) deaths. Global age-standardised mortality rates decreased 57.4%, from 9.3 (8.5 to 10.0) in 1990 to 4.0 (3.8 to 4.1) per 100 000 per annum in 2017. Unintentional drowning-associated mortality was generally higher in children, males and in low-SDI to middle-SDI countries. China, India, Pakistan and Bangladesh accounted for 51.2% of all drowning deaths in 2017. Oceania was the region with the highest rate of age-standardised YLLs in 2017, with 45 434 (40 850 to 50 539) YLLs per 100 000 across both sexes. Conclusions There has been a decline in global drowning rates. This study shows that the decline was not consistent across countries. The results reinforce the need for continued and improved policy, prevention and research efforts, with a focus on low- and middle-income countries.</t>
  </si>
  <si>
    <t>[Franklin, Richard Charles] James Cook Univ, Coll Publ Hlth Med &amp; Vet Sci, Douglas, Qld, Australia; [Franklin, Richard Charles; Peden, Amy E.] Royal Life Saving Soc, Sydney, NSW, Australia; [Peden, Amy E.] Univ New South Wales, Fac Med, Sch Publ Hlth &amp; Community Med, Sydney, NSW, Australia; [Hamilton, Erin B.; Bisignano, Catherine; Castle, Chris D.; Dingels, Zachary, V; Hay, Simon, I; Liu, Zichen; Mokdad, Ali H.; Roberts, Nicholas L. S.; Sylte, Dillon O.; Theo Vos; Dandona, Lalit; Dandona, Rakhi; Dharmaratne, Samath Dhamminda; Lopez, Alan D.; James, Spencer L.] Univ Washington, Inst Hlth Metr &amp; Evaluat, Seattle, WA 98121 USA; [Hay, Simon, I; Mokdad, Ali H.; Theo Vos; Dandona, Lalit] Univ Washington, Sch Med, Dept Hlth Metr Sci, Seattle, WA 98121 USA; [Abady, Gdiom Gebreheat] Adigrat Univ, Coll Med &amp; Hlth Sci, Dept Nursing, Adigrat, Ethiopia; [Abosetugn, Akine Eshete] Debre Berhan Univ, Dept Publ Hlth, Debre Berhan, Ethiopia; [Ahmed, Rushdia] BRAC Univ, James P Grant Sch Publ Hlth, Dhaka, Bangladesh; [Ahmed, Rushdia] Int Ctr Diarrhoeal Dis Res, Hlth Syst &amp; Populat Studies Div, Dhaka, Bangladesh; [Alahdab, Fares] Mayo Clin Fdn Med Educ &amp; Res, Evidence Based Practice Ctr, Rochester, MN USA; [Andrei, Catalina Liliana] Carol Davila Univ Med &amp; Pharm, Bucharest, Romania; [Antonio, Carl Abelardo T.] Univ Philippines Manila, Dept Hlth Policy &amp; Adm, Manila, Philippines; [Antonio, Carl Abelardo T.] Hong Kong Polytech Univ, Dept Appl Social Sci, Hong Kong, Peoples R China; [Arabloo, Jalal] Iran Univ Med Sci, Hlth Management &amp; Econ Res Ctr, Tehran, Iran; [Arba, Aseb Arba Kinfe] Wolaita Sodo Univ, Nursing Dept, Wolaita Sodo, Ethiopia; [Badiye, Ashish D.; Kapoor, Neeti] Govt Inst Forens Sci, Dept Forens Sci, Nagpur, Maharashtra, India; [Bakkannavar, Shankar M.] Manipal Acad Higher Educ, Dept Forens Med &amp; Toxicol, Manipal, India; [Banach, Maciej] Med Univ Lodz, Dept Hypertens, Lodz, Poland; [Banach, Maciej] Polish Mothers Mem Hosp Res Inst, Lodz, Poland; [Banik, Palash Chandra] Bangladesh Univ Hlth Sci BUHS, Dept Noncommunicable Dis, Dhaka, Bangladesh; [Banstola, Amrit] Publ Hlth Perspect Nepal, Dept Res, Pokhara Lekhnath Metropo, Nepal; [Barker-Collo, Suzanne Lyn] Univ Auckland, Sch Psychol, Auckland, New Zealand; [Barzegar, Akbar] Kermanshah Univ Med Sci, Occupat Hlth Dept, Kermanshah, Iran; [Bayati, Mohsen] Shiraz Univ Med Sci, Hlth Human Resources Res Ctr, Shiraz, Iran; [Bhardwaj, Pankaj] All India Inst Med Sci, Dept Community Med &amp; Family Med, Jodhpur, Rajasthan, India; [Bhardwaj, Pankaj] Deemed Univ, Datta Meghe Inst Med Sci, Dept Community Med, Wardha, India; [Bhaumik, Soumyadeep] George Inst Global Hlth, New Delhi, India; [Bhutta, Zulfiqar A.] Univ Toronto, Ctr Global Child Hlth, Toronto, ON, Canada; [Bhutta, Zulfiqar A.] Aga Khan Univ, Ctr Excellence Women &amp; Child Hlth, Karachi, Pakistan; [Bijani, Ali] Babol Univ Med Sci, Social Determinants Hlth Res Ctr, Babol, Iran; [Boloor, Archith] Manipal Acad Higher Educ, Dept Internal Med, Mangalore, India; [Carvalho, Felix] Univ Porto, Res Unit Appl Mol Biosci UCIBIO, Porto, Portugal; [Chowdhury, Mohiuddin Ahsanul Kabir; Bin Zaman, Sojib] Int Ctr Diarrhoeal Dis Res, Maternal &amp; Child Hlth Div, Dhaka, Bangladesh; [Chowdhury, Mohiuddin Ahsanul Kabir] Univ South Carolina, Dept Epidemiol &amp; Biostat, Columbia, SC 29208 USA; [Dinh-Toi Chu] Hanoi Natl Univ Educ, Fac Biol, Hanoi, Vietnam; [Colquhoun, Samantha M.] Australian Natl Univ, Res Sch Populat Hlth, Action, ACT, Australia; [Dagne, Henok] Univ Gondar, Environm &amp; Occupat Hlth &amp; Safety, Gondar, Ethiopia; [Dagnew, Baye] Univ Gondar, Dept Human Physiol, Gondar, Ethiopia; [Dandona, Lalit; Dandona, Rakhi; Kumar, G. Anil] Publ Hlth Fdn India, Gurugram, India; [Daryani, Ahmad] Mazandaran Univ Med Sci, Toxoplasmosis Res Ctr, Sari, Iran; [Dharmaratne, Samath Dhamminda] Univ Peradeniya, Dept Community Med, Peradeniya, Sri Lanka; [Forooshani, Zahra Sadat Dibaji] Univ Tehran Med Sci, Tehran, Iran; [Hoa Thi Do] Nguyen Tat Thanh Univ, Ctr Excellence Publ Hlth Nutr, Ho Chi Minh City, Vietnam; [Driscoll, Tim Robert] Univ Sydney, Sydney Sch Publ Hlth, Sydney, NSW, Australia; [Eagan, Arielle Wilder] Harvard Univ, Dept Global Hlth &amp; Social Med, Boston, MA 02115 USA; [Eagan, Arielle Wilder] Tufts Med Ctr, Dept Social Serv, Boston, MA 02111 USA; [El-Khatib, Ziad; Pathak, Ashish] Karolinska Inst, Dept Publ Hlth Sci, Stockholm, Sweden; [El-Khatib, Ziad] Univ Quebec Abitibi Temiscamingue, World Hlth Programme, Rouyn Noranda, PQ, Canada; [Fernandes, Eduarda] Univ Porto, REQUIMTE LAQV, Porto, Portugal; [Filip, Irina] Kaiser Permanente, Psychiat Dept, Fontana, CA USA; [Filip, Irina] AT Still Univ, Sch Hlth Sci, Arizona, MO USA; [Fischer, Florian] Bielefeld Univ, Dept Populat Med &amp; Hlth Serv Res, Bielefeld, Germany; [Gebremichael, Berhe] Haramaya Univ, Publ Hlth Dept, Harar, Ethiopia; [Gupta, Gaurav] World Hlth Org WHO, Noncommunicable Dis NCD, New Delhi, India; [Haagsma, Juanita A.; Polinder, Suzanne] Erasmus MC, Dept Publ Hlth, Rotterdam, Netherlands; [Hassan, Shoaib] Univ Bergen, Ctr Int Hlth, Bergen, Norway; [Hassan, Shoaib] Univ Bergen, Sect Eth &amp; Hlth Econ, Bergen, Norway; [Hendrie, Delia; Miller, Ted R.] Curtin Univ, Sch Publ Hlth, Perth, WA, Australia; [Chi Linh Hoang] Nguyen Tat Thanh Univ, Ctr Excellence Behav Med, Ho Chi Minh City, Vietnam; [Hole, Michael K.] Univ Texas Austin, Dell Med Sch, Dept Pediat, Austin, TX 78712 USA; [Holla, Ramesh] Manipal Acad Higher Educ, Kasturba Med Coll, Manipal, India; [Hostiuc, Sorin] Carol Davila Univ Med &amp; Pharm, Dept Legal Med &amp; Bioeth, Bucharest, Romania; [Hostiuc, Sorin] Natl Inst Legal Med Mina Minov, Clin Legal Med Dept, Bucharest, Romania; [Househ, Mowafa] Hamad Bin Khalifa Univ, Coll Sci &amp; Engn, Div Informat &amp; Comp Technol, Doha, Qatar; [Househ, Mowafa] Qatar Fdn Educ Sci &amp; Community Dev, Doha, Qatar; [Ilesanmi, Olayinka Stephen] Univ Ibadan, Dept Community Med, Ibadan, Nigeria; [Inbaraj, Leeberk Raja] Bangalore Baptist Hosp, Dept Family Med, Bangalore, Karnataka, India; [Irvani, Seyed Sina Naghibi] Shahid Beheshti Univ Med Sci, Res Inst Endocrine Sci, Tehran, Iran; [Islam, M. Mofizul] La Trobe Univ, Sch Psychol &amp; Publ Hlth, Melbourne, Vic, Australia; [Ivers, Rebecca Q.] Univ New South Wales, Sch Publ Hlth &amp; Community Med, Sydney, NSW, Australia; [Jayatilleke, Achala Upendra] Univ Colombo, Inst Med, Colombo, Sri Lanka; [Jayatilleke, Achala Upendra] Univ Colombo, Fac Grad Studies, Colombo, Sri Lanka; [Joukar, Farahnaz] Guilan Univ Med Sci, Gastrointestinal &amp; Liver Dis Res Ctr, Rasht, Iran; [Kalhor, Rohollah] Social Determinants Hlth Res Ctr, Qazvin, Iran; [Kalhor, Rohollah] Qazvin Univ Med Sci, Hlth Serv Management Dept, Qazvin, Iran; [Kanchan, Tanuj] All India Inst Med Sci, Dept Forens Med &amp; Toxicol, Jodhpur, Rajasthan, India; [Kasaeian, Amir] Univ Tehran Med Sci, Hematol Oncol &amp; Stem Cell Transplantat Res Ctr, Tehran, Iran; [Kasaeian, Amir] Iran Univ Med Sci, Pars Adv &amp; Minimally Invas Med Manners Res Ctr, Tehran, Iran; [Khan, Maseer] Jazan Univ, Fac Publ Hlth &amp; Trop Med, Epidemiol Dept, Jazan, Saudi Arabia; [Khan, Ejaz Ahmad] Hlth Serv Acad, Epidemiol &amp; Biostat Dept, Islamabad, Pakistan; [Khubchandani, Jagdish] Ball State Univ, Dept Nutr &amp; Hlth Sci, Muncie, IN 47306 USA; [Krishan, Kewal] Panjab Univ, Dept Anthropol, Chandigarh, India; [Lauriola, Paolo] CNR, Inst Clin Physiol, Pisa, Italy; [Lopez, Alan D.] Univ Melbourne, Melbourne, Vic, Australia; [Madadin, Mohammed] Imam Abdulrahman Bin Faisal Univ, Coll Med, Pathol Dept, Dammam, Saudi Arabia; [Majdan, Marek] Trnava Univ, Dept Publ Hlth, Trnava, Slovakia; [Maled, Venkatesh] SDM Coll Med Sci &amp; Hosp, Hlth Educ &amp; Res Dept, Dharwad, Karnataka, India; [Maled, Venkatesh] Rajiv Gandhi Univ Hlth Sci, Hlth Univ, Bangalore, Karnataka, India; [Manafi, Navid] Iran Univ Med Sci, Ophthalmol Dept, Tehran, Iran; [Manafi, Navid] Univ Manitoba, Ophthalmol Dept, Winnipeg, MB, Canada; [Manafi, Ali] Iran Univ Med Sci, Plast Surg Dept, Tehran, Iran; [McKee, Martin] London Sch Hyg &amp; Trop Med, Dept Hlth Serv Res &amp; Policy, London, England; [Meles, Hagazi Gebre] Mekelle Univ, Mekelle, Ethiopia; [Menezes, Ritesh G.] Imam Abdulrahman Bin Faisal Univ, Forens Med Div, Dammam, Saudi Arabia; [Meretoja, Tuomo J.] Helsinki Univ Hosp, Breast Surg Unit, Helsinki, Finland; [Meretoja, Tuomo J.] Univ Helsinki, Helsinki, Finland; [Miller, Ted R.] Pacific Inst Res &amp; Evaluat, Calverton, MD USA; [Mithra, Prasanna] Manipal Acad Higher Educ, Community Med, Mangalore, India; [Mohammadian-Hafshejani, Abdollah] Shahrekord Univ Med Sci, Dept Epidemiol &amp; Biostat, Shahrekord, Iran; [Mohammadpourhodki, Reza] Shahroud Univ Med Sci, Dept Nursing, Shahroud, Iran; [Mohebi, Farnam] Univ Tehran Med Sci, Noncommunicable Dis Res Ctr, Tehran, Iran; [Mohebi, Farnam] Univ Tehran Med Sci, Iran Natl Inst Hlth Res, Tehran, Iran; [Molokhia, Mariam] Kings Coll London, Fac Life Sci &amp; Med, London, England; [Mustafa, Ghulam] Nishtar Med Univ, Dept Pediat Med, Multan, Pakistan; [Mustafa, Ghulam] Inst Mother &amp; Child Care, Dept Pediat &amp; Pediat Pulmonol, Multan, Pakistan; [Negoi, Ionut] Carol Davila Univ Med &amp; Pharm, Gen Surg Dept, Bucharest, Romania; [Negoi, Ionut] Emergency Hosp Bucharest, Gen Surg Dept, Bucharest, Romania; [Cuong Tat Nguyen; Huong Lan Thi Nguyen] Duy Tan Univ, Inst Global Hlth Innovat, Hanoi, Vietnam; [Olagunju, Andrew T.] McMaster Univ, Dept Psychiat &amp; Behav Neurosci, Hamilton, ON, Canada; [Olagunju, Andrew T.] Univ Lagos, Dept Psychiat, Lagos, Nigeria; [Olagunju, Tinuke O.] McMaster Univ, Dept Pathol &amp; Mol Med, Hamilton, ON, Canada; [Padubidri, Jagadish Rao] Manipal Acad Higher Educ, Kasturba Med Coll, Dept Forens Med, Manipal, India; [Pakshir, Keyvan] Shiraz Univ Med Sci, Parasitol &amp; Mycol, Shiraz, Iran; [Pathak, Ashish] RD Gardi Med Coll, Dept Pediat, Ujjain, Madhya Pradesh, India; [Pribadi, Dimas Ria Angga] Muhammadiyah Univ Surakarta, Hlth Sci Dept, Sukoharjo, Indonesia; [Rabiee, Navid] Sharif Univ Technol, Dept Chem, Tehran, Iran; [Radfar, Amir] Univ Cent Florida, Coll Med, Orlando, FL 32816 USA; [Radfar, Amir] AT Still Univ, Coll Grad Hlth Sci, Mesa, AZ 85206 USA; [Rana, Saleem Muhammad] Univ Lahore, Univ Inst Publ Hlth, Lahore, Pakistan; [Rana, Saleem Muhammad] Univ Hlth Sci, Publ Hlth Dept, Lahore, Pakistan; [Rickard, Jennifer] Univ Minnesota, Dept Surg, Box 242 UMHC, Minneapolis, MN 55455 USA; [Rickard, Jennifer] Univ Teaching Hosp Kigali, Surg Dept, Kigali, Rwanda; [Safari, Saeed] Shahid Beheshti Univ Med Sci, Emergency Dept, Tehran, Iran; [Salamati, Payman] Univ Tehran Med Sci, Sina Trauma &amp; Surg Res Ctr, Tehran, Iran; [Samy, Abdallah M.] Ain Shams Univ, Dept Entomol, Cairo, Egypt; [Sarker, Abdur Razzaque] Bangladesh Inst Dev Studies BIDS, Hlth Econ, Dhaka, Bangladesh; [Schwebel, David C.] Univ Alabama Birmingham, Dept Psychol, Birmingham, AL 35294 USA; [Senthilkumaran, Subramanian] Manian Med Ctr, Emergency Dept, Erode, India; [Shaahmadi, Faramarz] Alborz Univ Med Sci, Dept Hlth Promot &amp; Educ, Karaj, Iran; [Shin, Jae Il] Yonsei Univ, Coll Med, Seoul, South Korea; [Shin, Jae Il] Emory Univ, Div Cardiol, Atlanta, GA 30322 USA; [Singh, Pankaj Kumar] Kathmandu Univ, Dept Forens Med, Dhulikhel, Nepal; [Soheili, Amin] Urmia Univ Med Sci, Med Surg Nursing Dept, Orumiyeh, Iran; [Soheili, Amin] Semnan Univ Med Sci, Emergency Nursing Dept, Semnan, Iran; [Stokes, Mark A.] Deakin Univ, Dept Psychol, Burwood, Vic, Australia; [Suleria, Hafiz Ansar Rasul] Univ Melbourne, Dept Agr &amp; Food Syst, Melbourne, Vic, Australia; [Tarigan, Ingan Ukur] Natl Inst Hlth Res &amp; Dev, Ctr Hlth Resource &amp; Serv Res &amp; Dev, Jakarta, Indonesia; [Temsah, Mohamad-Hani] King Saud Univ, Dept Pediat, Riyadh, Saudi Arabia; [Temsah, Mohamad-Hani] Alfaisal Univ, Coll Med, Riyadh, Saudi Arabia; [Tesfay, Berhe Etsay] Adigrat Univ, Dept Publ Hlth, Adigrat, Ethiopia; [Valdez, Pascual R.] Argentine Soc Med, Buenos Aires, DF, Argentina; [Valdez, Pascual R.] Velez Sarsfield Hosp, Buenos Aires, DF, Argentina; [Veisani, Yousef] Ilam Univ Med Sci, Psychosocial Injuries Res Ctr, Ilam, Iran; [Ye, Pengpeng] Chinese Ctr Dis Control &amp; Prevent, Natl Ctr Chron &amp; Noncommunicable Dis Control, Div Injury Prevent &amp; Mental Hlth Improvement, Beijing, Peoples R China; [Yonemoto, Naohiro] Natl Ctr Neurol &amp; Psychiat, Dept Psychopharmacol, Tokyo, Japan; [Yu, Chuanhua] Wuhan Univ, Dept Epidemiol &amp; Biostat, Wuhan, Peoples R China; [Yu, Chuanhua] Wuhan Univ, Global Hlth Inst, Wuhan, Peoples R China; [Yusefzadeh, Hasan] Urmia Univ Med Sci, Dept Hlth Econ &amp; Management, Orumiyeh, Iran; [Bin Zaman, Sojib] Monash Univ, Sch Clin Sci Monash Hlth, Dept Med, Melbourne, Vic, Australia; [Zhang, Zhi-Jiang] Wuhan Univ, Dept Prevent Med, Wuhan, Peoples R China</t>
  </si>
  <si>
    <t>James Cook University; University of New South Wales Sydney; Institute for Health Metrics &amp; Evaluation; University of Washington; University of Washington Seattle; University of Washington; University of Washington Seattle; Bangladesh Rural Advancement Committee BRAC; BRAC University; International Centre for Diarrhoeal Disease Research (ICDDR); Mayo Clinic; Carol Davila University of Medicine &amp; Pharmacy; University of the Philippines System; University of the Philippines Manila; Hong Kong Polytechnic University; Iran University of Medical Sciences; Manipal Academy of Higher Education (MAHE); Medical University Lodz; Polish Mother's Memorial Hospital - Research Institute; Bangladesh University of Health Sciences (BUHS); University of Auckland; Kermanshah University of Medical Sciences; Shiraz University of Medical Science; All India Institute of Medical Sciences (AIIMS) Jodhpur; Datta Meghe Institute of Higher Education &amp; Research (Deemed to be University); Jawaharlal Nehru Medical College Wardha; University of Toronto; Aga Khan University; Babol University of Medical Sciences; Manipal Academy of Higher Education (MAHE); Universidade do Porto; International Centre for Diarrhoeal Disease Research (ICDDR); University of South Carolina System; University of South Carolina Columbia; Hanoi National University of Education; Australian National University; University of Gondar; University of Gondar; Public Health Foundation of India; Mazandaran University of Medical Sciences; University of Peradeniya; Tehran University of Medical Sciences; Nguyen Tat Thanh University (NTTU); University of Sydney; Harvard University; Tufts Medical Center; Karolinska Institutet; University of Quebec; University Quebec Abitibi-Temiscamingue; Universidade do Porto; Kaiser Permanente; A.T. Still University of Health Sciences; University of Bielefeld; Haramaya University; World Health Organization; Erasmus University Rotterdam; Erasmus MC; University of Bergen; University of Bergen; Curtin University; Nguyen Tat Thanh University (NTTU); University of Texas System; University of Texas Austin; Manipal Academy of Higher Education (MAHE); Kasturba Medical College, Manipal; Carol Davila University of Medicine &amp; Pharmacy; Qatar Foundation (QF); Hamad Bin Khalifa University-Qatar; Qatar Foundation (QF); University of Ibadan; Shahid Beheshti University Medical Sciences; La Trobe University; University of New South Wales Sydney; University of Colombo; University of Colombo; Guilan University of Medical Sciences; Qazvin University of Medical Sciences (QUMS); All India Institute of Medical Sciences (AIIMS) Jodhpur; Tehran University of Medical Sciences; Iran University of Medical Sciences; Jazan University; Health Services Academy; Ball State University; Panjab University; Consiglio Nazionale delle Ricerche (CNR); Istituto di Fisiologia Clinica (IFC-CNR); University of Melbourne; Imam Abdulrahman Bin Faisal University; University of Trnava; Iran University of Medical Sciences; University of Manitoba; Iran University of Medical Sciences; University of London; London School of Hygiene &amp; Tropical Medicine; Mekelle University; Imam Abdulrahman Bin Faisal University; University of Helsinki; Helsinki University Central Hospital; University of Helsinki; Pacific Institute for Research &amp; Evaluation (PIRE); Manipal Academy of Higher Education (MAHE); Shahrekord University Medical Sciences; Shahroud University Medical Sciences; Tehran University of Medical Sciences; Tehran University of Medical Sciences; University of London; King's College London; Carol Davila University of Medicine &amp; Pharmacy; Duy Tan University; McMaster University; University of Lagos; McMaster University; Manipal Academy of Higher Education (MAHE); Kasturba Medical College, Manipal; Shiraz University of Medical Science; Universitas Muhammadiyah Surakarta; Sharif University of Technology; State University System of Florida; University of Central Florida; A.T. Still University of Health Sciences; University of Lahore; University of Health Science - Pakistan; University of Minnesota System; University of Minnesota Twin Cities; Shahid Beheshti University Medical Sciences; Tehran University of Medical Sciences; Egyptian Knowledge Bank (EKB); Ain Shams University; Bangladesh Institute of Development Studies (BIDS); University of Alabama System; University of Alabama Birmingham; Yonsei University; Yonsei University Health System; Emory University; Urmia University of Medical Sciences; Semnan University of Medical Sciences; Deakin University; University of Melbourne; National Institute of Health Research &amp; Development - Indonesia; King Saud University; Alfaisal University; Chinese Center for Disease Control &amp; Prevention; National Center for Neurology &amp; Psychiatry - Japan; Wuhan University; Wuhan University; Urmia University of Medical Sciences; Monash University; Wuhan University</t>
  </si>
  <si>
    <t>James, SL (corresponding author), Univ Washington, Inst Hlth Metr &amp; Evaluat, Seattle, WA 98121 USA.</t>
  </si>
  <si>
    <t>spencj@uw.edu</t>
  </si>
  <si>
    <t>Peden, Amy/AAO-5342-2020; KUMAR, ANIL/ACD-8340-2022; Antonio, Carl/AAP-4280-2020; Andrei, Catalina/KHU-8658-2024; Eagan, Arielle/AAN-3673-2020; Dagnew, Baye/AAL-9572-2020; Mirjalali, Hamed/J-7247-2019; Safiri, Saeid/A-1678-2017; Holla, Ramesh/P-2785-2015; Daryani, Ahmad/E-2186-2017; Stokes, Mark/P-8937-2017; Bohula, Erin/AAW-7276-2020; Temsah, Mohamad-Hani/AAJ-9703-2020; Suleria, Hafiz Ansar Rasul/D-3385-2013; Joukar, Farahnaz/P-9423-2016; Hostiuc, Sorin/I-2017-2019; Hendrie, Delia/AGO-0265-2022; Rabiee, Mohammad/L-9865-2018; Derso, Henok/AAM-6529-2021; Mohebi, Farnam/AGB-7159-2022; Chu, Dinh-Toi/I-7414-2019; James, Spencer/JFK-0818-2023; Barzegar, Akbar/AAN-1581-2021; Arabloo, Jalal/K-1829-2019; Nguyen, HuuTung/AAD-6670-2019; Kaushal, Priyanka/AAG-5075-2021; Kalhor, Rohollah/J-3051-2016; Pathak, Ashish/Y-1821-2019; Eshete, Akine/AAR-3074-2020; Banach, Maciej/A-1271-2009; Househ, Mowafa/GPX-8430-2022; Lopez, Alan/F-1487-2010; Veisani, Yousef/I-7684-2017; Bhaumik, Soumyadeep/JOZ-4026-2023; Shaahmadi, Faramarz/KAM-1652-2024; KANCHAN, TANUJ/L-8547-2015; Prasanna Mithra, MBBS/J-9621-2018; Manafi, Navid/AAM-7393-2020; Bakkannavar, Shankar/K-7634-2015; Roberts, Nicholas/AAL-2040-2021; Vos, Theo/HLH-2955-2023; boloor, archith/AAY-1719-2021; McKee, Marc/E-2187-2011; Jayatilleke, Achala/H-1714-2017; Chowdhury, Mohiuddin Ahsanul Kabir/AAY-9871-2020; Khubchandani, Jagdish/D-1831-2014; Tarigan, Ingan/AFQ-5904-2022; Bayati, Mohsen/R-7729-2017; Ilesanmi, Olayinka/AAF-8628-2021; Zhang, Zhi-Jiang/AAQ-3466-2020; Gupta, Rajat/E-5545-2018; Arba, Aseb/AAM-7998-2020; Samy, Abdallah/B-4375-2010; Padubidri, Jagadish Rao/AIC-5229-2022; Radfar, Amir/I-8057-2019; Gebremichael, Berhe/W-2874-2019; Alahdab, Fares/N-6680-2013; Banstola, Amrit/T-4242-2019; Bhutta, Zulfiqar/L-7822-2015; Banik, Palash/P-7613-2016; Rana, Saleem/Y-9791-2018; Carvalho, Felix/D-4914-2013; Safari, Saeed/J-4604-2017; Khan, Ejaz/B-9340-2016; El-Khatib, Ziad/B-5161-2017; Menezes, Ritesh/A-7480-2015; SHIN, JAE IL/J-6922-2017; Olagunju, Andrew/B-4746-2017; Bhardwaj, Pankaj/AAH-9451-2019; Franklin, Richard/H-1731-2012; Naghibi Irvani, Seyed Sina/O-2413-2018; Bijani, Ali/B-1718-2017; Kasaeian, Amir/C-8290-2017; Hay, Simon/F-8967-2015; Inbaraj, Leeberk/AAY-9266-2020; Negoi, Ionut/A-9039-2012; Kapoor, Neeti/J-4177-2019; Islam, M Mofizul/E-8160-2012; Badiye, Ashish/I-9468-2019; KHAN, MASEER/GXW-1354-2022; Rabiee, Navid/K-4407-2019; Pakshir, Keyvan/U-6856-2017; Gebreheat, Gdiom/AAD-4290-2020; Fischer, Florian/F-9003-2016; Fernandes, Eduarda/D-4943-2013; Krishan, Kewal/I-3285-2014; Samy, Abdallah/I-1415-2014; Majdan, Marek/K-5017-2012; Madadin, Mohammed/F-5174-2015; Meles, Hagazi Gebre/IAP-2796-2023; Mokdad, Ali/AAD-1232-2022</t>
  </si>
  <si>
    <t>Alahdab, Fares/0000-0001-5481-696X; Banstola, Amrit/0000-0003-3185-9638; Dagnew, Baye/0000-0002-2397-5930; Ivers, Rebecca/0000-0003-3448-662X; Arba, Aseb/0000-0002-7026-6731; Bhutta, Zulfiqar/0000-0003-0637-599X; Banik, Palash/0000-0003-2395-9049; Rana, Saleem/0000-0001-6479-9235; Kumar, G Anil/0000-0002-7986-0905; AHMED MOHAMMED, ARIF/0000-0001-5662-0936; Carvalho, Felix/0000-0003-3858-3494; Peden, Amy/0000-0002-6424-1511; arabloo, Jalal/0000-0003-1223-4528; Safari, Saeed/0000-0002-7407-1739; Boloor, Archith/0000-0003-4513-0215; Senthilkumaran, Subramanian/0000-0001-5262-8367; Khan, Ejaz/0000-0002-7072-8035; El-Khatib, Ziad/0000-0003-0756-7280; Bell, Arielle Wilder/0000-0002-6973-9052; Colquhoun, Samantha/0000-0002-6750-1147; Menezes, Ritesh/0000-0002-2135-4161; Mohammadian-Hafshejani, Abdollah/0000-0002-2961-2719; Dandona, Rakhi/0000-0003-0926-788X; SHIN, JAE IL/0000-0003-2326-1820; Dharmaratne, Samath/0000-0003-4144-2107; Olagunju, Andrew/0000-0003-1736-9886; Hostiuc, Sorin/0000-0003-4130-9402; Bhardwaj, Pankaj/0000-0001-9960-3060; AHMED, RUSHDIA/0000-0001-6917-3266; Mohebi, Farnam/0000-0002-6181-2008; Pathak, Ashish/0000-0002-7576-895X; Ye, Pengpeng/0000-0002-2924-1436; Franklin, Richard/0000-0003-1864-4552; Chu, Dinh Toi/0000-0002-4596-2022; Meretoja, Tuomo/0000-0002-2691-0710; Naghibi Irvani, Seyed Sina/0000-0002-4566-7402; Wasif, Muhammad/0009-0004-1374-302X; Bijani, Ali/0000-0003-2233-8726; Kasaeian, Amir/0000-0003-2018-9368; Gebremichael, Berhe/0000-0002-0669-8521; Hay, Simon/0000-0002-0611-7272; Inbaraj, Leeberk/0000-0001-8642-1348; Negoi, Ionut/0000-0002-6950-9599; Miller, Ted/0000-0002-0958-2639; Kapoor, Neeti/0000-0002-3646-5139; Islam, M Mofizul/0000-0003-1330-863X; Badiye, Ashish/0000-0001-8097-7249; KHAN, MASEER/0000-0002-0165-5872; Khubchandani, Jagdish/0000-0002-9058-4278; Temsah, Mohamad-Hani/0000-0002-4389-9322; Bhaumik, Soumyadeep/0000-0001-9579-4453; Suleria, Hafiz Ansar Rasul/0000-0002-2450-0830; Rabiee, Navid/0000-0002-6945-8541; Pakshir, Keyvan/0000-0001-7809-4690; Zaman, Sojib Bin/0000-0002-3043-7954; Padubidri, Jagadish Rao/0000-0002-8671-7664; Gebreheat, Gdiom/0000-0003-1775-8216; Fischer, Florian/0000-0002-4388-1245; Derso, Henok Dagne/0000-0001-7161-0904; Fernandes, Eduarda/0000-0001-6424-0976; Krishan, Kewal/0000-0001-5321-0958; Samy, Abdallah/0000-0003-3978-1134; Majdan, Marek/0000-0001-8037-742X; Madadin, Mohammed/0000-0002-8594-5868; Meles, Hagazi Gebre/0000-0001-5773-4011; Rabiee, Mohammad/0000-0003-1180-8729; Pribadi, Dimas Ria Angga/0000-0001-5231-4974; Mokdad, Ali/0000-0002-4994-3339; Manafi, Navid/0000-0002-4610-402X; Olagunju, Tinuke/0000-0003-4019-8755; Do, Hoa/0000-0001-5442-507X; Chowdhury, Mohiuddin Ahsanul Kabir/0000-0001-6551-5919</t>
  </si>
  <si>
    <t>Bill and Melinda Gates Foundation; Royal Life Saving Society - Australia</t>
  </si>
  <si>
    <t>Bill and Melinda Gates Foundation(Bill &amp; Melinda Gates Foundation); Royal Life Saving Society - Australia</t>
  </si>
  <si>
    <t>This study was funded by the Bill and Melinda Gates Foundation. RCF and AEP were support by funds from the Royal Life Saving Society - Australia.</t>
  </si>
  <si>
    <t>BMJ PUBLISHING GROUP</t>
  </si>
  <si>
    <t>BRITISH MED ASSOC HOUSE, TAVISTOCK SQUARE, LONDON WC1H 9JR, ENGLAND</t>
  </si>
  <si>
    <t>1353-8047</t>
  </si>
  <si>
    <t>1475-5785</t>
  </si>
  <si>
    <t>INJURY PREV</t>
  </si>
  <si>
    <t>Inj. Prev.</t>
  </si>
  <si>
    <t>SUPP_1</t>
  </si>
  <si>
    <t>10.1136/injuryprev-2019-043484</t>
  </si>
  <si>
    <t>http://dx.doi.org/10.1136/injuryprev-2019-043484</t>
  </si>
  <si>
    <t>NZ0BU</t>
  </si>
  <si>
    <t>WOS:000576754700010</t>
  </si>
  <si>
    <t>Brazinova, A; Rehorcikova, V; Taylor, MS; Buckova, V; Majdan, M; Psota, M; Peeters, W; Feigin, V; Theadom, A; Holkovic, L; Synnot, A</t>
  </si>
  <si>
    <t>Brazinova, Alexandra; Rehorcikova, Veronika; Taylor, Mark S.; Buckova, Veronika; Majdan, Marek; Psota, Marek; Peeters, Wouter; Feigin, Valery; Theadom, Alice; Holkovic, Lubomir; Synnot, Anneliese</t>
  </si>
  <si>
    <t>Epidemiology of Traumatic Brain Injury in Europe: A Living Systematic Review</t>
  </si>
  <si>
    <t>JOURNAL OF NEUROTRAUMA</t>
  </si>
  <si>
    <t>epidemiology; living systematic review; traumatic brain injury</t>
  </si>
  <si>
    <t>HEAD-INJURY; HOSPITAL ADMISSIONS; UNITED-STATES; POPULATION; CHILDREN; TRENDS; NORWAY; PATTERNS; MODERATE; AUSTRIA</t>
  </si>
  <si>
    <t>This systematic review provides a comprehensive, up-to-date summary of traumatic brain injury (TBI) epidemiology in Europe, describing incidence, mortality, age, and sex distribution, plus severity, mechanism of injury, and time trends. PubMed, CINAHL, EMBASE, and Web of Science were searched in January 2015 for observational, descriptive, English language studies reporting incidence, mortality, or case fatality of TBI in Europe. There were no limitations according to date, age, or TBI severity. Methodological quality was assessed using the Methodological Evaluation of Observational Research checklist. Data were presented narratively. Sixty-six studies were included in the review. Country-level data were provided in 22 studies, regional population or treatment center catchment area data were reported by 44 studies. Crude incidence rates varied widely. For all ages and TBI severities, crude incidence rates ranged from 47.3 per 100,000, to 694 per 100,000 population per year (country-level studies) and 83.3 per 100,000, to 849 per 100,000 population per year (regional-level studies). Crude mortality rates ranged from 9 to 28.10 per 100,000 population per year (country-level studies), and 3.3 to 24.4 per 100,000 population per year (regional-level studies.) The most common mechanisms of injury were traffic accidents and falls. Over time, the contribution of traffic accidents to total TBI events may be reducing. Case ascertainment and definitions of TBI are variable. Improved standardization would enable more accurate comparisons.</t>
  </si>
  <si>
    <t>[Brazinova, Alexandra; Rehorcikova, Veronika; Taylor, Mark S.; Buckova, Veronika; Majdan, Marek; Psota, Marek; Holkovic, Lubomir] Trnava Univ, Fac Hlth Sci &amp; Social Work, Dept Publ Hlth, Trnava, Slovakia; [Peeters, Wouter] Univ Antwerp, Fac Med &amp; Hlth Sci, Antwerp, Belgium; [Feigin, Valery; Theadom, Alice] Auckland Univ Technol, Fac Hlth &amp; Environm Sci, Natl Inst Stroke &amp; Appl Neurosci, Auckland, New Zealand; [Synnot, Anneliese] Monash Univ, Sch Epidemiol &amp; Prevent Med, Australian &amp; New Zealand Intens Care Res Ctr, Melbourne, Vic, Australia; [Synnot, Anneliese] La Trobe Univ, Sch Psychol &amp; Publ Hlth, Ctr Hlth Commun &amp; Participat, Cochrane Consumers &amp; Commun Review Grp, Melbourne, Vic, Australia</t>
  </si>
  <si>
    <t>University of Trnava; University of Antwerp; Auckland University of Technology; Monash University; La Trobe University</t>
  </si>
  <si>
    <t>Brazinova, A (corresponding author), Trnava Univ, Dept Publ Hlth, Univ Nam 1, Trnava 91701, Slovakia.</t>
  </si>
  <si>
    <t>alexandra.brazinova@truni.sk</t>
  </si>
  <si>
    <t>Feigin, Valery/AAF-2313-2019; Brazinova, Alexandra/C-4265-2016; Majdan, Marek/K-5017-2012</t>
  </si>
  <si>
    <t>Taylor, Mark/0000-0002-7646-7905; Majdan, Marek/0000-0001-8037-742X</t>
  </si>
  <si>
    <t>European Union [602150]</t>
  </si>
  <si>
    <t>European Union(European Union (EU))</t>
  </si>
  <si>
    <t>This study was funded by the European Union FP 7th Framework program (grant 602150).</t>
  </si>
  <si>
    <t>MARY ANN LIEBERT, INC</t>
  </si>
  <si>
    <t>NEW ROCHELLE</t>
  </si>
  <si>
    <t>140 HUGUENOT STREET, 3RD FL, NEW ROCHELLE, NY 10801 USA</t>
  </si>
  <si>
    <t>0897-7151</t>
  </si>
  <si>
    <t>1557-9042</t>
  </si>
  <si>
    <t>J NEUROTRAUM</t>
  </si>
  <si>
    <t>J. Neurotrauma</t>
  </si>
  <si>
    <t>10.1089/neu.2015.4126</t>
  </si>
  <si>
    <t>http://dx.doi.org/10.1089/neu.2015.4126</t>
  </si>
  <si>
    <t>AUG 2016</t>
  </si>
  <si>
    <t>Critical Care Medicine; Clinical Neurology; Neurosciences</t>
  </si>
  <si>
    <t>General &amp; Internal Medicine; Neurosciences &amp; Neurology</t>
  </si>
  <si>
    <t>RZ6DB</t>
  </si>
  <si>
    <t>Green Submitted, hybrid, Green Published</t>
  </si>
  <si>
    <t>WOS:000414487200001</t>
  </si>
  <si>
    <t>Bourne, RRA; Steinmetz, JD; Flaxman, S; Briant, PS; Taylor, HR; Resnikoff, S; Casson, RJ; Abdoli, A; Abu-Gharbieh, E; Afshin, A; Ahmadieh, H; Akalu, Y; Alamneh, AA; Alemayehu, W; Alfaar, AS; Alipour, V; Anbesu, EW; Androudi, S; Arabloo, J; Arditi, A; Asaad, M; Bagli, E; Baig, AA; Bärnighausen, TW; Parodi, MB; Bhagavathula, AS; Bhardwaj, N; Bhardwaj, P; Bhattacharyya, K; Bijani, A; Bikbov, M; Bottone, M; Braithwaite, T; Bron, AM; Butt, ZA; Cheng, CY; Chu, DT; Cicinelli, MV; Coelho, JM; Dagnew, B; Dai, XC; Dana, R; Dandona, L; Dandona, R; Del Monte, MA; Deva, JP; Diaz, D; Djalalinia, S; Dreer, LE; Ehrlich, JR; Ellwein, LB; Emamian, MH; Fernandes, AG; Fischer, F; Friedman, DS; Furtado, JM; Gaidhane, AM; Gaidhane, S; Gazzard, G; Gebremichael, B; George, R; Ghashghaee, A; Golechha, M; Hamidi, S; Hammond, BR; Hartnett, MER; Hartono, RK; Hay, SI; Heidari, G; Ho, HC; Hoang, CL; Househ, M; Ibitoye, SE; Ilic, IM; Ilic, MD; Ingram, AD; Irvani, SSN; Jha, RP; Kahloun, R; Kandel, H; Kasa, AS; Kempen, JH; Keramati, M; Khairallah, M; Khan, EA; Khanna, RC; Khatib, MN; Kim, JE; Kim, YJ; Kisa, A; Kisa, S; Koyanagi, A; Kurmi, OP; Lansingh, V; Leasher, JL; Leveziel, N; Limburg, H; Majdan, M; Manafi, N; Mansouri, K; McAlinden, C; Mohammadi, SF; Mohammadian-Hafshejani, A; Mohammadpourhodki, R; Mokdad, AH; Moosavi, D; Morse, AR; Naderi, M; Naidoo, KS; Nangia, V; Nguyen, CT; Nguyen, HLT; Ogundimu, K; Olagunju, AT; Ostroff, SM; Panda-Jonas, S; Pesudovs, K; Peto, T; Syed, ZQ; Rahman, MHU; Ramulu, PY; Rawaf, DL; Rawaf, S; Reinig, N; Robin, AL; Rossetti, L; Safi, S; Sahebkar, A; Samy, AM; Saxena, D; Serle, JB; Shaikh, MA; Shen, TT; Shibuya, K; Shin, JI; Silva, JC; Silvester, A; Singh, JA; Singhal, D; Sitorus, RS; Skiadaresi, E; Skirbekk, V; Soheili, A; Sousa, RARC; Spurlock, EE; Stambolian, D; Taddele, BW; Tadesse, EG; Tahhan, N; Tareque, MI; Topouzis, F; Tran, BX; Travillian, RS; Tsilimbaris, MK; Varma, R; Virgili, G; Wang, NL; Wang, YX; West, SK; Wong, TY; Zaidi, Z; Zewdie, KA; Jonas, JB; Vos, T</t>
  </si>
  <si>
    <t>Bourne, Rupert R. A.; Steinmetz, Jaimie D.; Flaxman, Seth; Briant, Paul Svitil; Taylor, Hugh R.; Resnikoff, Serge; Casson, Robert James; Abdoli, Amir; Abu-Gharbieh, Eman; Afshin, Ashkan; Ahmadieh, Hamid; Akalu, Yonas; Alamneh, Alehegn Aderaw; Alemayehu, Wondu; Alfaar, Ahmed Samir; Alipour, Vahid; Anbesu, Etsay Woldu; Androudi, Sofia; Arabloo, Jalal; Arditi, Aries; Asaad, Malke; Bagli, Eleni; Baig, Atif Amin; Barnighausen, Till Winfried; Parodi, Maurizio Battaglia; Bhagavathula, Akshaya Srikanth; Bhardwaj, Nikha; Bhardwaj, Pankaj; Bhattacharyya, Krittika; Bijani, Ali; Bikbov, Mukharram; Bottone, Michele; Braithwaite, Tasanee; Bron, Alain M.; Butt, Zahid A.; Cheng, Ching-Yu; Chu, Dinh-Toi; Cicinelli, Maria Vittoria; Coelho, Joao M.; Dagnew, Baye; Dai, Xiaochen; Dana, Reza; Dandona, Lalit; Dandona, Rakhi; Del Monte, Monte A.; Deva, Jenny P.; Diaz, Daniel; Djalalinia, Shirin; Dreer, Laura E.; Ehrlich, Joshua R.; Ellwein, Leon B.; Emamian, Mohammad Hassan; Fernandes, Arthur G.; Fischer, Florian; Friedman, David S.; Furtado, Joao M.; Gaidhane, Abhay Motiramji; Gaidhane, Shilpa; Gazzard, Gus; Gebremichael, Berhe; George, Ronnie; Ghashghaee, Ahmad; Golechha, Mahaveer; Hamidi, Samer; Hammond, Billy Randall; Hartnett, Mary Elizabeth R.; Hartono, Risky Kusuma; Hay, Simon, I; Heidari, Golnaz; Ho, Hung Chak; Chi Linh Hoang; Househ, Mowafa; Ibitoye, Segun Emmanuel; Ilic, Irena M.; Ilic, Milena D.; Ingram, April D.; Irvani, Seyed Sina Naghibi; Jha, Ravi Prakash; Kahloun, Rim; Kandel, Himal; Kasa, Ayele Semachew; Kempen, John H.; Keramati, Maryam; Khairallah, Moncef; Khan, Ejaz Ahmad; Khanna, Rohit C.; Khatib, Mahalaqua Nazli; Kim, Judy E.; Kim, Yun Jin; Kisa, Adnan; Kisa, Sezer; Koyanagi, Ai; Kurmi, Om P.; Lansingh, Van Charles; Leasher, Janet L.; Leveziel, Nicolas; Limburg, Hans; Majdan, Marek; Manafi, Navid; Mansouri, Kaweh; McAlinden, Colm; Mohammadi, Seyed Farzad; Mohammadian-Hafshejani, Abdollah; Mohammadpourhodki, Reza; Mokdad, Ali H.; Moosavi, Delaram; Morse, Alan R.; Naderi, Mehdi; Naidoo, Kovin S.; Nangia, Vinay; Cuong Tat Nguyen; Huong Lan Thi Nguyen; Ogundimu, Kolawole; Olagunju, Andrew T.; Ostroff, Samuel M.; Panda-Jonas, Songhomitra; Pesudovs, Konrad; Peto, Tunde; Syed, Zahiruddin Quazi; Rahman, Mohammad Hifz Ur; Ramulu, Pradeep Y.; Rawaf, David Laith; Rawaf, Salman; Reinig, Nickolas; Robin, Alan L.; Rossetti, Luca; Safi, Sare; Sahebkar, Amirhossein; Samy, Abdallah M.; Saxena, Deepak; Serle, Janet B.; Shaikh, Masood Ali; Shen, Tueng T.; Shibuya, Kenji; Shin, Jae Il; Silva, Juan Carlos; Silvester, Alexander; Singh, Jasvinder A.; Singhal, Deepika; Sitorus, Rita S.; Skiadaresi, Eirini; Skirbekk, Vegard; Soheili, Amin; Sousa, Raul A. R. C.; Spurlock, Emma Elizabeth; Stambolian, Dwight; Taddele, Biruk Wogayehu; Tadesse, Eyayou Girma; Tahhan, Nina; Tareque, Md Ismail; Topouzis, Fotis; Bach Xuan Tran; Travillian, Ravensara S.; Tsilimbaris, Miltiadis K.; Varma, Rohit; Virgili, Gianni; Wang, Ningli; Wang, Ya Xing; West, Sheila K.; Wong, Tien Y.; Zaidi, Zoubida; Zewdie, Kaleab Alemayehu; Jonas, Jost B.; Vos, Theo</t>
  </si>
  <si>
    <t>Vision Loss Expert Grp Global Burd</t>
  </si>
  <si>
    <t>Trends in prevalence of blindness and distance and near vision impairment over 30 years: an analysis for the Global Burden of Disease Study</t>
  </si>
  <si>
    <t>LANCET GLOBAL HEALTH</t>
  </si>
  <si>
    <t>DISABILITY WEIGHTS; PRODUCTIVITY LOSS; OLDER-ADULTS; ANXIETY; MYOPIA; PROJECTIONS; MAGNITUDE; CHILDREN; AFRICA; SCHOOL</t>
  </si>
  <si>
    <t>Background To contribute to the WHO initiative, VISION 2020: The Right to Sight, an assessment of global vision impairment in 2020 and temporal change is needed. We aimed to extensively update estimates of global vision loss burden, presenting estimates for 2020, temporal change over three decades between 1990-2020, and forecasts for 2050. Methods We did a systematic review and meta-analysis of population-based surveys of eye disease from January, 1980, to October, 2018. Only studies with samples representative of the population and with dearly defined visual acuity testing protocols were included. We fitted hierarchical models to estimate 2020 prevalence (with 95% uncertainty intervals [UN]) of mild vision impairment (presenting visual acuity &gt;= 6/18 and &lt;6/12), moderate and severe vision impairment (&lt;6/18 to 3/60), and blindness (&lt;3/60 or less than 10 degrees visual field around central fixation); and vision impairment from uncorrected presbyopia (presenting near vision= 6/12). We forecast estimates of vision loss up to 2050. Findings In 2020, an estimated 43.3 million (95% UI 37.6-48.4) people were blind, of whom 23.9 million (55%; 20.8-26.8) were estimated to be female. We estimated 295 million (267-325) people to have moderate and severe vision impairment, of whom 163 million (55%; 147-179) were female; 258 million (233-285) to have mild vision impairment, of whom 142 million (55%; 128-157) were female; and 510 million (371-667) to have visual impairment from uncorrected presbyopia, of whom 280 million (55%; 205-365) were female. Globally, between 1990 and 2020, among adults aged 50 years or older, age-standardised prevalence of blindness decreased by 28.5% (-29.4 to -27.7) and prevalence of mild vision impairment decreased slightly (-0.3%, -0.8 to -0.2), whereas prevalence of moderate and severe vision impainnent increased slightly (2.5%, 1.9 to 3.2; insufficient data were available to calculate this statistic for vision impairment from uncorrected presbyopia). In this period, the number of people who were blind increased by 50.6% (47.8 to 53.4) and the number with moderate and severe vision impairment increased by 91.7% (87.6 to 95.8). By 2050, we predict 61.0 million (52.9 to 69.3) people will be blind, 474 million (428 to 518) will have moderate and severe vision impairment, 360 million (322 to 400) will have mild vision impairment, and 866 million (629 to 1150) will have uncorrected presbyopia. Interpretation Age-adjusted prevalence of blindness has reduced over the past three decades, yet due to population growth, progress is not keeping pace with needs. We face enormous challenges in avoiding vision impairment as the global population grows and ages. Copyright (C) 2020 The Author(s). Published by Elsevier Ltd.</t>
  </si>
  <si>
    <t>[Bourne, Rupert R. A.; Silvester, Alexander] Anglia Ruskin Univ, Vis &amp; Eye Res Inst, Cambridge CB1 1PT, England; [Steinmetz, Jaimie D.; Briant, Paul Svitil; Afshin, Ashkan; Dai, Xiaochen; Dandona, Lalit; Dandona, Rakhi; Hay, Simon, I; Mokdad, Ali H.; Ostroff, Samuel M.; Reinig, Nickolas; Spurlock, Emma Elizabeth; Travillian, Ravensara S.; Vos, Theo] Univ Washington, Inst Hlth Metr &amp; Evaluat, Seattle, WA 98195 USA; [Afshin, Ashkan; Dandona, Rakhi; Hay, Simon, I; Mokdad, Ali H.; Vos, Theo] Univ Washington, Sch Med, Dept &amp; Hlth Metr Sci, Seattle, WA 98195 USA; [Ostroff, Samuel M.] Univ Washington, Henry M Jackson Sch Int Studies, Seattle, WA 98195 USA; [Shen, Tueng T.] Univ Washington, Dept Ophthalmol, Seattle, WA 98195 USA; [Flaxman, Seth; Bottone, Michele] Imperial Coll London, Dept Math, London, England; [Rawaf, David Laith] Imperial Coll London, WHO Collaborating Ctr Publ Hlth Educ &amp; Training, London, England; [Rawaf, Salman] Imperial Coll London, Dept Primary Care &amp; Publ Hlth, London, England; [Taylor, Hugh R.] Univ Melbourne, Sch Populat &amp; Global &amp; Hlth, Carlton, Vic, Australia; [Resnikoff, Serge; Khanna, Rohit C.; Naidoo, Kovin S.; Pesudovs, Konrad; Tahhan, Nina] UNSW, Sch Optometry &amp; Vis Sci, Sydney, NSW, Australia; [Resnikoff, Serge] Brien Holden Vis Inst, Sydney, NSW, Australia; [Casson, Robert James] Univ Adelaide, Dept Ophthalmol, Adelaide, SA, Australia; [Abdoli, Amir] Jahrom Univ Med Sci, Dept Parasitol &amp; Mycol, Jahrom, Iran; [Abu-Gharbieh, Eman] Univ Sharjah, Dept Clin Sci, Sharjah, U Arab Emirates; [Ahmadieh, Hamid; Safi, Sare] Shahid Beheshti Univ Med Sci, Ophthalm Res Ctr, Tehran, Iran; [Ahmadieh, Hamid] Shahid Beheshti Univ Med Sci, Dept Ophthalmol, Tehran, Iran; [Irvani, Seyed Sina Naghibi] Shahid Beheshti Univ Med Sci, Res Inst Endocrine Sci, Tehran, Iran; [Safi, Sare] Shahid Beheshti Univ Med Sci, Ophthalm Epidemiol Res Ctr, Tehran, Iran; [Akalu, Yonas] Univ Gondar, Dept Med Physiol, Gondar, Ethiopia; [Dagnew, Baye] Univ Gondar, Dept Human Physiol, Gondar, Ethiopia; [Alamneh, Alehegn Aderaw] Debre Markos Univ, Dept Human Nutr &amp; Food Sci, Debre Markos, Ethiopia; [Alemayehu, Wondu] Fred Hollows Fdn, Sydney, NSW, Australia; [Alemayehu, Wondu] Berhan Publ Hlth &amp; Eye Care Consultancy, Addis Ababa, Ethiopia; [Alfaar, Ahmed Samir] Univ Leipzig, Med Ctr, Dept Ophthalmol, Leipzig, Germany; [Alfaar, Ahmed Samir] Charite Med Univ Berlin, Dept Ophthalmol, Berlin, Germany; [Alipour, Vahid; Arabloo, Jalal; Ghashghaee, Ahmad] Iran Univ Med Sci, Hlth Management &amp; Econ Res Ctr, Tehran, Iran; [Alipour, Vahid] Iran Univ Med Sci, Hlth Econ Dept, Tehran, Iran; [Ghashghaee, Ahmad] Iran Univ Med Sci, Student Res Comm, Tehran, Iran; [Manafi, Navid] Iran Univ Med Sci, Sch Med, Tehran, Iran; [Anbesu, Etsay Woldu] Samara Univ, Dept Publ Hlth, Samara, Ethiopia; [Androudi, Sofia] Univ Thessaly, Dept Med, Volos, Greece; [Arditi, Aries] Visibil Metr, Dept Res, Chappaqua, NY USA; [Asaad, Malke] Univ Texas Houston, Dept Plast Surg, Houston, TX USA; [Bagli, Eleni] Univ Hosp Ioannina, Dept Ophthalmol, Ioannina, Greece; [Bagli, Eleni] Fdn Res &amp; Technol, Inst Mol Biol &amp; Biotechnol, Ioannina, Greece; [Baig, Atif Amin] Sultan Zainal Abidin Univ, Unit Biochem, Kuala Terengganu, Malaysia; [Barnighausen, Till Winfried] Heidelberg Univ, Heidelberg Inst Global Hlth, Heidelberg, Germany; [Panda-Jonas, Songhomitra] Heidelberg Univ, Dept Ophthalmol, Heidelberg, Germany; [Barnighausen, Till Winfried] Harvard Univ, TH Chan Sch Publ Hlth, Boston, MA 02115 USA; [Dana, Reza; Friedman, David S.; Kempen, John H.] Harvard Univ, Dept Ophthalmol, Boston, MA 02115 USA; [Parodi, Maurizio Battaglia] Univ Vita Salute San Raffaele, Dept Ophthalmol, Milan, Italy; [Bhagavathula, Akshaya Srikanth] United Arab Emirates Univ, Inst Publ Hlth, Al Ain, U Arab Emirates; [Bhagavathula, Akshaya Srikanth] Charles Univ Prague, Dept Social &amp; Clin Pharm, Hradec Kralove, Czech Republic; [Bhardwaj, Nikha] Govt Med Coll Pali, Dept Anat, Pali, India; [Bhardwaj, Pankaj] All India Inst Med Sci, Dept Community Med &amp; Family Med, Jodhpur, Rajasthan, India; [Bhardwaj, Pankaj] All India Inst Med Sci, Sch Publ Hlth, Jodhpur, Rajasthan, India; [Bhattacharyya, Krittika] Natl Inst Biomed Genom, Dept Stat &amp; Computat Genom, Kalyani, W Bengal, India; [Bhattacharyya, Krittika] Univ Calcutta, Dept Stat, Kolkata, India; [Bijani, Ali] Babol Univ Med Sci, Social Determinants Hlth Res Ctr, Babol, Iran; [Bikbov, Mukharram] Ufa Eye Res Inst, Epidemiol Dept, Ufa, Russia; [Bottone, Michele] Middlesex Univ London, Dept Comp Sci, London, England; [Braithwaite, Tasanee] Moorfields Eye Hosp NHS Fdn Trust, Ophthalmol Dept, London, England; [Braithwaite, Tasanee] London Sch Hyg &amp; Trop Med, Int Ctr Eye Hlth, London, England; [Bron, Alain M.] Univ Hosp Dijon, Dept Ophthalmol, Dijon, France; [Bron, Alain M.] Univ Bourgogne Franche Comte, Nutr Res Grp, Dijon, France; [Butt, Zahid A.] Univ Waterloo, Sch Publ Hlth &amp; Hlth Syst, Waterloo, ON, Canada; [Butt, Zahid A.] Al Shifa Trust Eye Hosp, Al Shifa Sch Publ Hlth, Rawalpindi, Pakistan; [Cheng, Ching-Yu] Singapore Eye Res Inst, Ocular Epidemiol Res Grp, Singapore, Singapore; [Cheng, Ching-Yu] Duke NUS Med Sch, Ophthalmol &amp; Visual Sci Acad Clin Program, Singapore, Singapore; [Chu, Dinh-Toi] Hanoi Natl Univ Educ, Fac Biol, Hanoi, Vietnam; [Cicinelli, Maria Vittoria] Ist Sci San Raffaele, Dept Ophthalmol, Milan, Italy; [Coelho, Joao M.] Univ Porto, Univ Hosp Ctr Porto, Porto, Portugal; [Dandona, Lalit; Dandona, Rakhi] Publ Hlth Fdn India, Gunagram, India; [Dandona, Lalit] Indian Council Med Res, New Delhi, India; [Del Monte, Monte A.; Ehrlich, Joshua R.] Univ Michigan, Dept Ophthalmol &amp; Visual Sci, Ann Arbor, MI 48109 USA; [Ehrlich, Joshua R.] Univ Michigan, Inst Hlth Care Policy &amp; Innovat, Ann Arbor, MI 48109 USA; [Deva, Jenny P.] Univ Tunku Abdul Rahman, Dept Ophthalmol, Kajang, Malaysia; [Diaz, Daniel] Univ Nacl Autonoma Mexico, Ctr Complex Sci, Mexico City, DF, Mexico; [Diaz, Daniel] Autonomous Univ Sinaloa, Fac Vet Med &amp; Zootech, Culiacan Rosales, Mexico; [Djalalinia, Shirin] Minist Hlth &amp; Med Educ, Res &amp; Technol Ctr, Tehran, Iran; [Dreer, Laura E.] Univ Alabama Birmingham, Dept Ophthalmol &amp; Visual Sci, Birmingham, AL USA; [Singh, Jasvinder A.] Univ Alabama Birmingham, Sch Med, Birmingham, AL USA; [Ellwein, Leon B.] NEI, NIH, Bethesda, MD 20892 USA; [Emamian, Mohammad Hassan] Shahroud Univ Med Sci, Ophthalm Epidemiol Res Ctr, Shahroud, Iran; [Fernandes, Arthur G.] Univ Fed Sao Paulo, Dept Ophthalmol &amp; Visual Sci, Sao Paulo, Brazil; [Fischer, Florian] Ravensburg Weingarten Univ Appl Sci, Inst Gerontol Hlth Serv &amp; Nursing Res, Weingarten, Germany; [Furtado, Joao M.] Univ Sao Paulo, Div Ophthalmol, Ribeirao Preto, Brazil; [Gaidhane, Abhay Motiramji; Syed, Zahiruddin Quazi; Saxena, Deepak] Datta Meghe Inst Med Sci, Dept Community Med, Wardha, India; [Khatib, Mahalaqua Nazli] Datta Meghe Inst Med Sci, Ctr Global Evidence Synth Initiat, Wardha, India; [Singhal, Deepika] Datta Meghe Inst Med Sci, Dept Ophthalmol, Wardha, India; [Gaidhane, Shilpa] Datta Meghe Inst Med Sci, Dept Med, Wardha, India; [Gazzard, Gus] UCL, Inst Ophthalmol, London, England; [Gebremichael, Berhe] Haramaya Univ, Sch Publ Hlth, Harar, Ethiopia; [George, Ronnie] Sankara Nethralaya Med Res Fdn, Glaucoma Serv, Chennai, Tamil Nadu, India; [Golechha, Mahaveer] Indian Inst Publ &amp; Hlth, Hlth Syst &amp; Policy Res, Gandhinagar, India; [Saxena, Deepak] Indian Inst Publ &amp; Hlth, Dept Epidemiol, Gandhinagar, India; [Hamidi, Samer] Hamdan Bin Mohammed Smart Univ, Sch Hlth &amp; Environm Studies, Dubai, U Arab Emirates; [Hammond, Billy Randall] Univ Georgia, Brain &amp; Behav Sci Program, Athens, GA 30602 USA; [Hartnett, Mary Elizabeth R.] Univ Utah, Moran Eye Ctr, Salt Lake City, UT USA; [Hartono, Risky Kusuma] Inst Publ Hlth Sci, Sekolah Tinggi Ilmu Kesehatan Indonesia Maju, Jakarta, Indonesia; [Ho, Hung Chak] Univ Hong Kong, Dept Urban Planning &amp; Design, Hong Kong, Peoples R China; [Chi Linh Hoang] Nguyen Tat Thanh Univ, Ctr Excellence Behav Med, Ho Chi Minh City, Vietnam; [Househ, Mowafa] Hamad Bin Khalifa Univ, Coll Sci &amp; Engn, Doha, Qatar; [Ibitoye, Segun Emmanuel] Univ Ibadan, Dept Hlth Promot &amp; Educ, Ibadan, Nigeria; [Ilic, Irena M.] Univ Belgrade, Fac Med, Belgrade, Serbia; [Ilic, Milena D.] Univ Kragujevac, Dept Epidemiol, Kragujevac, Serbia; [Jha, Ravi Prakash] Dr Baba Saheb Ambedkar Med Coll &amp; Hosp, Dept Community Med, Delhi, India; [Jha, Ravi Prakash] Banaras Hindu Univ, Dept Community Med, Varanasi, Uttar Pradesh, India; [Kahloun, Rim] Ophtalmologistes Associes Monastir, Monastir, Tunisia; [Kandel, Himal] Univ Sydney, Dept Ophthalmol, Sydney, NSW, Australia; [Kandel, Himal] Sydney Local Hlth Dist, Dept Ophthalmol, Sydney, NSW, Australia; [Kasa, Ayele Semachew] Bahir Dar Univ, Dept Adult Hlth Nursing, Bahir Dar, Ethiopia; [Kempen, John H.] MyungSung Med Coll, Eye Unit, Addis Ababa, Ethiopia; [Mohammadpourhodki, Reza] Mashhad Univ Med Sci, Kashmar Ctr Higher Hlth Educ, Mashhad, Razavi Khorasan, Iran; [Sahebkar, Amirhossein] Mashhad Univ Med Sci, Neurogen Inflammat Res Ctr, Mashhad, Razavi Khorasan, Iran; [Khairallah, Moncef] Fattouma Bourguiba Univ Hosp, Dept Ophthalmol, Monastir, Tunisia; [Khan, Ejaz Ahmad] Hlth Serv Acad, Dept Epidemiol &amp; Biostat, Islamabad, Pakistan; [Khanna, Rohit C.] LV Prasad Eye Inst, Allen Foster Community Eye Hlth Res Ctr, Hyderabad, India; [Kim, Judy E.] Med Coll Wisconsin, Dept Ophthalmol &amp; Visual Sci, Milwaukee, WI 53226 USA; [Kim, Yun Jin] Xiamen Univ Malaysia, Sch Tradit Chinese Med, Sepang, Malaysia; [Kisa, Adnan] Kristiania Univ Coll, Sch Hlth Sci, Oslo, Norway; [Kisa, Adnan] Tulane Univ, Dept Global Community Hlth &amp; Behav Sci, New Orleans, LA 70118 USA; [Kisa, Sezer] Oslo Metropolitan Univ, Dept Nursing &amp; Hlth Promot, Oslo, Norway; [Koyanagi, Ai] San Juan Dios Sanit Pk, Biomed Res Networking Ctr Mental Hlth Network, St Boi De Uobregat, Spain; [Koyanagi, Ai] Catalan Inst Res &amp; Adv Studies, Barcelona, Spain; [Kurmi, Om P.] McMaster Univ, Dept Med, Hamilton, ON, Canada; [Olagunju, Andrew T.] McMaster Univ, Dept Psychiat &amp; Behav Neurosci, Hamilton, ON, Canada; [Kurmi, Om P.] Univ Birmingham, Inst Occupat &amp; Environm Med, Birmingham, W Midlands, England; [Lansingh, Van Charles] HelpMeSee, New York, NY USA; [Lansingh, Van Charles] Mexican Inst Ophthalmol, Queretaro, Mexico; [Leasher, Janet L.] Nova Southeastern Univ, Coll Optometry, Ft Lauderdale, FL 33314 USA; [Leveziel, Nicolas] CHU Poitiers, Ophthalmol Dept, Poitiers, France; [Leveziel, Nicolas] Natl Inst Hlth &amp; Med Res INSERM, Unite 1084, Poitiers, France; [Limburg, Hans] Hlth Informat Serv, Grootebroek, Netherlands; [Manafi, Navid] Trnava Univ, Dept Publ Hlth, Trnava, Slovakia; [Manafi, Navid] Univ Manitoba, Sch Med, Winnipeg, MB, Canada; [Mansouri, Kaweh] Glaucoma Res Ctr, Montchoisi Clin, Swiss Visio, Lausanne, Switzerland; [Mansouri, Kaweh] Univ Colorado, Dept Ophthalmol, Denver, CO 80202 USA; [McAlinden, Colm] Singleton Hosp, Dept Ophthalmol, Swansea, W Glam, Wales; [Mohammadi, Seyed Farzad] Univ Tehran Med Sci, Translat Ophthalmol Res Ctr, Tehran, Iran; [Mohammadian-Hafshejani, Abdollah] Shahrekord Univ Med Sci, Dept Epidemiol &amp; Biostat, Shahrekord, Iran; [Moosavi, Delaram] Iran Univ Med Sci, Tehran, Iran; [Morse, Alan R.] Lighthouse Guild, New York, NY USA; [Morse, Alan R.] Columbia Univ, Harkness Eye Inst, New York, NY USA; [Naderi, Mehdi] Kermanshah Univ Med Sci, Clin Res Dev Ctr, Kermanshah, Iran; [Naidoo, Kovin S.] Univ KwaZulu Natal, Discipline Optometry, Durban, South Africa; [Nangia, Vinay] Suraj Eye Inst, Nagpur, Maharashtra, India; [Cuong Tat Nguyen; Huong Lan Thi Nguyen] Duy Tan Univ, Inst Global Hlth Innovat, Hanoi, Vietnam; [Ogundimu, Kolawole] Sightsavers, Policy &amp; Programme Syst, Haywards Heath, England; [Olagunju, Andrew T.] Univ Lagos, Dept Psychiat, Lagos, Nigeria; [Peto, Tunde; Virgili, Gianni] Queens Univ, Ctr Publ Hlth, Belfast, Antrim, North Ireland; [Rahman, Mohammad Hifz Ur] Maharishi Markandeshwar Inst Med Sci &amp; Res, Dept Community Med, Ambala, India; [Ramulu, Pradeep Y.] Johns Hopkins Univ, Dept Ophthalmol, Baltimore, MD USA; [Robin, Alan L.] Johns Hopkins Univ, Wilmer Eye Inst, Baltimore, MD 21218 USA; [Rawaf, David Laith] Univ Coll London Hosp, London, England; [Rawaf, Salman] Publ Hlth England, Acad Publ Hlth England, London, England; [Robin, Alan L.] Univ Michigan, Dept Ophthalmol &amp; Visual Sci, Ann Arbor, MD USA; [Rossetti, Luca] Univ Milan, Dept Ophthalmol, Milan, Italy; [Sahebkar, Amirhossein] Food &amp; Drug Adm Islamic Republ Iran, Halal Res Ctr, Tehran, Iran; [Samy, Abdallah M.] Ain Shams Univ, Dept Entomol, Cairo, Egypt; [Serle, Janet B.] Icahn Sch Med Mt Sinai, Dept Ophthalmol, New York, NY USA; [Shibuya, Kenji] Kings Coll London, Inst Populat Hlth, London, England; [Shin, Jae Il] Yonsei Univ, Coll Med, Seoul, South Korea; [Silva, Juan Carlos] Pan Amer Hlth Org, Family Hlth Promot &amp; Life Course Dept, Washington, DC USA; [Silvester, Alexander] SpaMedica, Ophthalmol Dept, Bolton, England; [Singh, Jasvinder A.] US Dept Vet Affairs, Med Serv, Birmingham, AL USA; [Singhal, Deepika] GMERS Med Coll &amp; Civil Hosp, Dept Ophthalmol, Ahmadabad, Gujarat, India; [Sitorus, Rita S.] Univ Indonesia, Dept Ophthalmol, Jakarta, Indonesia; [Sitorus, Rita S.] Mangunkusumo Natl Hosp, Dept Ophthalmol, Jakarta, Indonesia; [Skiadaresi, Eirini] Hywel Dda Univ Hlth Board, Dept Ophthalmol, Llanelli, England; [Skirbekk, Vegard] Norwegian Inst Publ Hlth, Ctr Fertil &amp; Hlth, Oslo, Norway; [Soheili, Amin] Semnan Univ Med Sci, Nursing Care Res Ctr, Semnan, Iran; [Sousa, Raul A. R. C.] Assoc Licensed Optometry Professionals, Direct Board, Linda A Velha, Portugal; [Stambolian, Dwight] Univ Penn, Dept Ophthalmol, Philadelphia, PA 19104 USA; [Taddele, Biruk Wogayehu] Arba Minch Coll Hlth Sci, Dept Pharm, Arba Minch, Ethiopia; [Tadesse, Eyayou Girma] Arba Minch Univ, Dept Biomed Sci, Arba Minch, Ethiopia; [Tareque, Md Ismail] Univ Rajshahi, Dept Populat Sci &amp; Human Resource Dev, Rajshahi, Bangladesh; [Topouzis, Fotis] Aristotle Univ Thessaloniki, Dept Ophthalmol 1, Thessaloniki, Greece; [Bach Xuan Tran] Hanoi Med Univ, Dept Hlth Econ, Hanoi, Vietnam; [Tsilimbaris, Miltiadis K.] Univ Crete, Med Sch, Iraklion, Greece; [Varma, Rohit] Southern Calif Eye Inst, Los Angeles, CA USA; [Virgili, Gianni] Univ Florence, Area Farmaco &amp; Salute Bambino, NEUROFARBA Dipartimento Neurosci, Psicol, Florence, Italy; [Wang, Ningli] Beijing Tongren Hosp, Beijing Tongren Eye Ctr, Beijing, Peoples R China; [Wang, Ya Xing; Jonas, Jost B.] Beijing Tongren Hosp, Beijing Inst Ophthalmol, Beijing, Peoples R China; [Wong, Tien Y.] Singapore Natl Eye Ctr, Singapore Eye Res Inst, Singapore, Singapore; [Zaidi, Zoubida] Univ Ferhat Abbas Setif, Dept Med, Setif, Algeria; [Zewdie, Kaleab Alemayehu] Mekelle Univ, Sch Pharm, Mekelle, Ethiopia; [Jonas, Jost B.] Heidelberg Univ, Dept Ophthalmol, Mannheim, Germany</t>
  </si>
  <si>
    <t>Anglia Ruskin University; Institute for Health Metrics &amp; Evaluation; University of Washington; University of Washington Seattle; University of Washington; University of Washington Seattle; University of Washington; University of Washington Seattle; University of Washington; University of Washington Seattle; Imperial College London; Imperial College London; Imperial College London; University of Melbourne; University of New South Wales Sydney; Brien Holden Vision Institute; University of Adelaide; University of Sharjah; Shahid Beheshti University Medical Sciences; Shahid Beheshti University Medical Sciences; Shahid Beheshti University Medical Sciences; Shahid Beheshti University Medical Sciences; University of Gondar; University of Gondar; Fred Hollows Foundation; Leipzig University; Berlin Institute of Health; Free University of Berlin; Humboldt University of Berlin; Charite Universitatsmedizin Berlin; Iran University of Medical Sciences; Iran University of Medical Sciences; Iran University of Medical Sciences; Iran University of Medical Sciences; Samara University; University of Thessaly; University of Texas System; University of Texas Health Science Center Houston; University Hospital Ioannina; Foundation for Research &amp; Technology - Hellas (FORTH); Universiti Sultan Zainal Abidin; Ruprecht Karls University Heidelberg; Ruprecht Karls University Heidelberg; Harvard University; Harvard T.H. Chan School of Public Health; Harvard University; Vita-Salute San Raffaele University; United Arab Emirates University; Charles University Prague; All India Institute of Medical Sciences (AIIMS) Jodhpur; All India Institute of Medical Sciences (AIIMS) Jodhpur; Department of Biotechnology (DBT) India; National Institute of Biomedical Genomics (NIBMG); University of Calcutta; Babol University of Medical Sciences; Ufa Eye Research Institute; Middlesex University; University of London; University College London; Moorfields Eye Hospital NHS Foundation Trust; University of London; London School of Hygiene &amp; Tropical Medicine; CHU Dijon Bourgogne; University of Waterloo; National University of Singapore; Singapore National Eye Center; National University of Singapore; Hanoi National University of Education; Vita-Salute San Raffaele University; IRCCS Ospedale San Raffaele; Universidade do Porto; Public Health Foundation of India; Indian Council of Medical Research (ICMR); University of Michigan System; University of Michigan; University of Michigan System; University of Michigan; Universiti Tunku Abdul Rahman (UTAR); Universidad Nacional Autonoma de Mexico; Ministry of Health &amp; Medical Education (MOHME); University of Alabama System; University of Alabama Birmingham; University of Alabama System; University of Alabama Birmingham; National Institutes of Health (NIH) - USA; NIH National Eye Institute (NEI); Shahroud University Medical Sciences; Universidade Federal de Sao Paulo (UNIFESP); Universidade de Sao Paulo; Datta Meghe Institute of Higher Education &amp; Research (Deemed to be University); Jawaharlal Nehru Medical College Wardha; Datta Meghe Institute of Higher Education &amp; Research (Deemed to be University); Datta Meghe Institute of Higher Education &amp; Research (Deemed to be University); Jawaharlal Nehru Medical College Wardha; Datta Meghe Institute of Higher Education &amp; Research (Deemed to be University); Jawaharlal Nehru Medical College Wardha; University of London; University College London; Haramaya University; University System of Georgia; University of Georgia; Utah System of Higher Education; University of Utah; University of Hong Kong; Nguyen Tat Thanh University (NTTU); Qatar Foundation (QF); Hamad Bin Khalifa University-Qatar; University of Ibadan; University of Belgrade; University of Kragujevac; Banaras Hindu University (BHU); University of Sydney; Sydney Local Health District; Bahir Dar University; Mashhad University of Medical Sciences; Mashhad University of Medical Sciences; Universite de Monastir; Hopital Fattouma Bourguiba; Health Services Academy; L. V. Prasad Eye Institute; Medical College of Wisconsin; Xiamen University Malaysia Campus; Kristiania University College; Tulane University; Oslo Metropolitan University (OsloMet); ICREA; McMaster University; McMaster University; University of Birmingham; Nova Southeastern University; CHU Poitiers; Universite de Poitiers; Institut National de la Sante et de la Recherche Medicale (Inserm); University of Trnava; University of Manitoba; University of Colorado System; University of Colorado Denver; Singleton Hospital; Tehran University of Medical Sciences; Shahrekord University Medical Sciences; Iran University of Medical Sciences; Columbia University; Kermanshah University of Medical Sciences; University of Kwazulu Natal; Suraj Eye Institute; Duy Tan University; University of Lagos; Queens University Belfast; Maharishi Markandeshwar University; Johns Hopkins University; Johns Hopkins University; Johns Hopkins Medicine; University of London; University College London; University College London Hospitals NHS Foundation Trust; Public Health England; University of Milan; Egyptian Knowledge Bank (EKB); Ain Shams University; Icahn School of Medicine at Mount Sinai; University of London; King's College London; Yonsei University; Yonsei University Health System; Pan American Health Organization; US Department of Veterans Affairs; University of Indonesia; Norwegian Institute of Public Health (NIPH); Semnan University of Medical Sciences; University of Pennsylvania; Arba Minch University; University of Rajshahi; Aristotle University of Thessaloniki; Hanoi Medical University; University of Crete; University of Florence; Capital Medical University; Capital Medical University; Singapore National Eye Center; National University of Singapore; Universite Ferhat Abbas Setif; Mekelle University; Ruprecht Karls University Heidelberg</t>
  </si>
  <si>
    <t>Bourne, RRA (corresponding author), Anglia Ruskin Univ, Vis &amp; Eye Res Inst, Cambridge CB1 1PT, England.</t>
  </si>
  <si>
    <t>rb@rupertboume.co.uk</t>
  </si>
  <si>
    <t>Androudi, Sofia/AAB-7618-2021; Manafi, Navid/AAM-7393-2020; Safi, Sare/AAW-4651-2020; Bron, Alain/AAP-8010-2020; Parodi, Maurizio/K-7876-2016; Rahman, Mohammad Hifz Ur/GVU-3673-2022; Kisa, Sezer/GPC-8087-2022; Kurmi, Om/C-7566-2012; Kisa, Adnan/Q-2081-2019; Diaz, Daniel/P-1916-2018; Bhagavathula, Akshaya/G-6649-2015; Fischer, Florian/F-9003-2016; Wogayehu, Biruk/AAW-3176-2021; Butt, Zahid/W-4292-2017; Naidoo, Kovin/AAF-5914-2020; wang, YA/K-9671-2016; Ghashghaee, Ahmad/HZJ-9700-2023; Naderi, Mehdi/R-4325-2017; Peto, Tunde/G-8812-2018; Emamian, Mohammad Hassan/G-1077-2011; Nguyen, HuuTung/AAD-6670-2019; Gebremichael, Berhe/W-2874-2019; Tsilimbaris, Miltiadis/ITU-2593-2023; Semachew, Ayele/U-5329-2019; Bhattacharyya, Krittika/AAA-8258-2021; Jonas, Jost/AEP-3841-2022; Asaad, Malke/K-1249-2019; cicinelli, maria vittoria/M-1611-2019; Househ, Mowafa/GPX-8430-2022; Abu-Gharbieh, Eman/F-3635-2010; Arabloo, Jalal/K-1829-2019; Sahebkar, Amirhossein/B-5124-2018; Rawaf, David/JXL-7101-2024; Braithwaite, Tasanee/HZL-8579-2023; Vos, Theo/HLH-2955-2023; Jha, Ravi/ABC-6588-2020; Sousa, Raul/D-1641-2011; Kahloun, Rim/O-6421-2015; Bagli, Enrico/E-5906-2012; McAlinden, Colm/AGZ-8185-2022; Anbesu, Etsay/AAM-7221-2021; Hartono, Risky/GQQ-4682-2022; Flaxman, Seth/ADD-9083-2022; , Van Charles Lansingh/C-8672-2018; Pesudovs, Konrad/T-9403-2019; Cheng, Ching-Yu/Y-2229-2019; Ilic, Irena/T-8121-2019; Bijani, Ali/B-1718-2017; Furtado, Joao/AAB-5356-2022; Ibitoye, Segun/AAV-4960-2020; Ehrlich, Josh/AAO-9900-2020; Dagnew, Baye/AAL-9572-2020; Tahhan, Nina/HKN-0336-2023; Chu, Dinh-Toi/I-7414-2019; Dana, Reza/AFK-6929-2022; Bikbov, Mukharram/AAO-7624-2021; Dai, Xiaochen/ABG-4201-2020; Ahmadieh, Hamid/M-4853-2017; Samy, Abdallah/B-4375-2010; Kim, Yun Jin/AAE-8281-2019; Silva, Juan/N-9113-2019; Alipour, Vahid/K-5099-2019; Ilic, Milena/W-1498-2019; Quazi, Syed Zahiruddin/IWM-4926-2023; Alamneh, Alehegn/ADA-2383-2022; Saxena, Deepak/AAH-7395-2019; Khatib, Nazli/E-7308-2010; Leasher, Janet/B-8889-2016; Peto, Tunde/M-2081-2013; Majdan, Marek/K-5017-2012; Hay, Simon/F-8967-2015; Casson, Robert/D-1561-2013; Samy, Abdallah/I-1415-2014; Gaidhane, Abhay/AAK-7144-2020; Fowobaje, Kayode/AAC-2576-2021; Khan, Ejaz/B-9340-2016; ho, Hung Chak/W-3320-2017; SHIN, JAE IL/J-6922-2017; Bhardwaj, Pankaj/AAH-9451-2019; Naghibi Irvani, Seyed Sina/O-2413-2018; Alfaar, Ahmad Samir/C-8483-2011; Wong, Tien Y/AAC-9724-2020; Mokdad, Ali/AAD-1232-2022; Kandel, Himal/Q-1031-2018; Olagunju, Andrew/B-4746-2017; Gaidhane, Shilpa/AAL-2089-2020</t>
  </si>
  <si>
    <t>JHA, RAVI PRAKASH/0000-0001-5230-1436; Quazi Syed, Zahiruddin/0000-0002-1435-899X; Cicinelli, Maria Vittoria/0000-0003-2938-0409; Saxena, Deepak/0000-0003-0563-4259; Khatib, Nazli/0000-0001-5875-8277; Leasher, Janet/0000-0002-8779-5162; Peto, Tunde/0000-0001-6265-0381; Majdan, Marek/0000-0001-8037-742X; Ehrlich, Joshua/0000-0002-0607-3564; Bottone, Michele/0009-0008-2515-4184; Bhardwaj, Nikha/0000-0002-8081-9926; Hay, Simon/0000-0002-0611-7272; Kurmi, Om Prakash/0000-0002-9518-4716; Wogayehu, Biruk/0000-0001-7199-9235; Chu, Dinh Toi/0000-0002-4596-2022; Fernandes, Arthur Gustavo/0000-0002-7525-1838; Casson, Robert/0000-0003-2822-4076; Samy, Abdallah/0000-0003-3978-1134; Battaglia Parodi, Maurizio/0000-0002-0385-7961; Gaidhane, Abhay/0000-0002-4814-2695; Fowobaje, Kayode/0000-0002-3995-160X; Mohammadian-Hafshejani, Abdollah/0000-0002-2961-2719; Khan, Ejaz/0000-0002-7072-8035; Dreer, Laura/0000-0002-4728-5467; ho, Hung Chak/0000-0002-6505-3504; SHIN, JAE IL/0000-0003-2326-1820; Steinmetz, Jaimie/0000-0003-2397-4070; Bhardwaj, Pankaj/0000-0001-9960-3060; Emamian, Mohammad Hassan/0000-0002-1994-1105; Ilic, Irena/0000-0001-5347-3264; Gazzard, Gus/0000-0003-1982-5005; Naghibi Irvani, Seyed Sina/0000-0002-4566-7402; Alfaar, Ahmad Samir/0000-0002-0930-4583; arabloo, Jalal/0000-0003-1223-4528; Wong, Tien Y/0000-0002-8448-1264; Mokdad, Ali/0000-0002-4994-3339; Kandel, Himal/0000-0002-6745-6411; Olagunju, Andrew/0000-0003-1736-9886; Kisa, Adnan/0000-0001-7825-3436; Gaidhane, Shilpa/0000-0002-3012-7438; Bhattacharyya, Krittika/0000-0002-9914-7031; Tejedor Fraile, Jaime/0000-0001-5507-5622</t>
  </si>
  <si>
    <t>Alexander von Humboldt Foundation through the Alexander von Humboldt Professor award - German Federal Ministry of Education and Research; NIHR [HTA 09/104/40]; Moorfields Eye Charity; British Council to Prevent Blindness; Fight for Sight; International Glaucoma Association; NEI [R01EY017011, R01EY015130]; Research to Prevent Blindness; Research Management Centre, Xiamen University Malaysia [XMUMRF/2018-C6/ITCM/0004]; Egyptian Fulbright Mission Program; [EY018400]; National Institutes of Health Research (NIHR) [HTA/09/104/40] Funding Source: National Institutes of Health Research (NIHR)</t>
  </si>
  <si>
    <t>Alexander von Humboldt Foundation through the Alexander von Humboldt Professor award - German Federal Ministry of Education and Research; NIHR(National Institutes of Health Research (NIHR)); Moorfields Eye Charity; British Council to Prevent Blindness; Fight for Sight; International Glaucoma Association; NEI(United States Department of Health &amp; Human ServicesNational Institutes of Health (NIH) - USANIH National Eye Institute (NEI)); Research to Prevent Blindness(Research to Prevent Blindness (RPB)); Research Management Centre, Xiamen University Malaysia; Egyptian Fulbright Mission Program; ; National Institutes of Health Research (NIHR)(National Institutes of Health Research (NIHR))</t>
  </si>
  <si>
    <t>T W Barnighausen was supported by the Alexander von Humboldt Foundation through the Alexander von Humboldt Professor award, funded by the German Federal Ministry of Education and Research. R R A Bourne received institutional support from Anglia Ruskin University (Cambridge, UK). G Gazzard is employed by University College London and supported by grants from the NIHR (HTA 09/104/40), Moorfields Eye Charity, British Council to Prevent Blindness, Fight for Sight, and the International Glaucoma Association. E R Hartnett's work in this article is supported by NEI R01EY017011 and R01EY015130 and a departmental grant from Research to Prevent Blindness awarded to Moran Eye Center, University of Utah (Salt Lake City, UT, USA), and a core grant EY018400. Y J Kim's work in this study was supported from the Research Management Centre, Xiamen University Malaysia (grant number: XMUMRF/2018-C6/ITCM/0004). A M Samy has a fellowship from the Egyptian Fulbright Mission Program. The views expressed in this Article are those of the authors and not necessarily those of any funding body or Department of Health.</t>
  </si>
  <si>
    <t>THE BOULEVARD, LANGFORD LANE, KIDLINGTON, OXFORD OX5 1GB, OXON, ENGLAND</t>
  </si>
  <si>
    <t>2214-109X</t>
  </si>
  <si>
    <t>LANCET GLOB HEALTH</t>
  </si>
  <si>
    <t>Lancet Glob. Health</t>
  </si>
  <si>
    <t>E130</t>
  </si>
  <si>
    <t>E143</t>
  </si>
  <si>
    <t>10.1016/S2214-109X(20)30425-3</t>
  </si>
  <si>
    <t>http://dx.doi.org/10.1016/S2214-109X(20)30425-3</t>
  </si>
  <si>
    <t>RC6GZ</t>
  </si>
  <si>
    <t>WOS:000632898500018</t>
  </si>
  <si>
    <t>Maas, AIR; Menon, DK; Manley, GT; Abrams, M; Åkerlund, C; Andelic, N; Aries, M; Bashford, T; Bell, MJ; Bodien, YG; Brett, BL; Büki, A; Chesnut, RM; Citerio, G; Clark, D; Clasby, B; Cooper, DJ; Czeiter, E; Czosnyka, M; Dams-O'Connor, K; De Keyser, V; Diaz-Arrastia, R; Ercole, A; van Essen, TA; Falvey, É; Ferguson, AR; Figaji, A; Fitzgerald, M; Foreman, B; Gantner, D; Gao, GY; Giacino, J; Gravesteijn, B; Guiza, F; Gupta, D; Gurnell, M; Haagsma, JA; Hammond, FM; Hawryluk, G; Hutchinson, P; van der Jagt, M; Jain, S; Jain, S; Jiang, JY; Kent, H; Kolias, A; Kompanje, EJO; Lecky, F; Lingsma, HF; Maegele, M; Majdan, M; Markowitz, A; McCrea, M; Meyfroidt, G; Mikoli, A; Mondello, S; Mukherjee, P; Nelson, D; Nelson, LD; Newcombe, V; Okonkwo, D; Oresic, M; Peul, W; Pisica, D; Polinder, S; Ponsford, J; Puybasset, L; Raj, R; Robba, C; Roe, C; Rosand, J; Schueler, P; Sharp, DJ; Smielewski, P; Stein, MB; von Steinbüchel, N; Stewart, W; Steyerberg, EW; Stocchetti, N; Temkin, N; Tenovuo, O; Theadom, A; Thomas, I; Espin, AT; Turgeon, AF; Unterberg, A; Van Praag, D; van Veen, E; Verheyden, J; Vande Vyvere, T; Wang, KKW; Wiegers, EJA; Williams, WH; Wilson, L; Wisniewski, SR; Younsi, A; Yue, JK; Yuh, EL; Zeiler, FA; Zeldovich, M; Zemek, R</t>
  </si>
  <si>
    <t>Maas, Andrew I. R.; Menon, David K.; Manley, Geoffrey T.; Abrams, Mathew; Akerlund, Cecilia; Andelic, Nada; Aries, Marcel; Bashford, Tom; Bell, Michael J.; Bodien, Yelena G.; Brett, Benjamin L.; Buki, Andras; Chesnut, Randall M.; Citerio, Giuseppe; Clark, David; Clasby, Betony; Cooper, D. Jamie; Czeiter, Endre; Czosnyka, Marek; Dams-O'Connor, Kristen; De Keyser, Veronique; Diaz-Arrastia, Ramon; Ercole, Ari; van Essen, Thomas A.; Falvey, Eanna; Ferguson, Adam R.; Figaji, Anthony; Fitzgerald, Melinda; Foreman, Brandon; Gantner, Dashiell; Gao, Guoyi; Giacino, Joseph; Gravesteijn, Benjamin; Guiza, Fabian; Gupta, Deepak; Gurnell, Mark; Haagsma, Juanita A.; Hammond, Flora M.; Hawryluk, Gregory; Hutchinson, Peter; van der Jagt, Mathieu; Jain, Sonia; Jain, Swati; Jiang, Ji-Yao; Kent, Hope; Kolias, Angelos; Kompanje, Erwin J. O.; Lecky, Fiona; Lingsma, Hester F.; Maegele, Marc; Majdan, Marek; Markowitz, Amy; McCrea, Michael; Meyfroidt, Geert; Mikoli, Ana; Mondello, Stefania; Mukherjee, Pratik; Nelson, David; Nelson, Lindsay D.; Newcombe, Virginia; Okonkwo, David; Oresic, Matej; Peul, Wilco; Pisica, Dana; Polinder, Suzanne; Ponsford, Jennie; Puybasset, Louis; Raj, Rahul; Robba, Chiara; Roe, Cecilie; Rosand, Jonathan; Schueler, Peter; Sharp, David J.; Smielewski, Peter; Stein, Murray B.; von Steinbuchel, Nicole; Stewart, William; Steyerberg, Ewout W.; Stocchetti, Nino; Temkin, Nancy; Tenovuo, Olli; Theadom, Alice; Thomas, Ilias; Espin, Abel Torres; Turgeon, Alexis F.; Unterberg, Andreas; Van Praag, Dominique; van Veen, Ernest; Verheyden, Jan; Vande Vyvere, Thijs; Wang, Kevin K. W.; Wiegers, Eveline J. A.; Williams, W. Huw; Wilson, Lindsay; Wisniewski, Stephen R.; Younsi, Alexander; Yue, John K.; Yuh, Esther L.; Zeiler, Frederick A.; Zeldovich, Marina; Zemek, Roger</t>
  </si>
  <si>
    <t>TBIR Participants Investigators</t>
  </si>
  <si>
    <t>Traumatic brain injury: progress and challenges in prevention, clinical care, and research</t>
  </si>
  <si>
    <t>LANCET NEUROLOGY</t>
  </si>
  <si>
    <t>CEREBRAL PERFUSION-PRESSURE; NEUROTRAUMA EFFECTIVENESS RESEARCH; POSTTRAUMATIC-STRESS-DISORDER; PREHOSPITAL TRIAGE TOOLS; LIFE-SUSTAINING THERAPY; CRITICALLY-ILL PATIENTS; COMMON DATA ELEMENTS; CT HEAD RULE; OUTCOME PREDICTION; INTENSIVE-CARE</t>
  </si>
  <si>
    <t>[Maas, Andrew I. R.; De Keyser, Veronique; Van Praag, Dominique] Antwerp Univ Hosp, Dept Neurosurg, B-2650 Edegem, Belgium; [Maas, Andrew I. R.; De Keyser, Veronique; Van Praag, Dominique; Vande Vyvere, Thijs] Univ Antwerp, B-2650 Edegem, Belgium; [Menon, David K.; Bashford, Tom; Ercole, Ari; Newcombe, Virginia] Univ Cambridge, Addenbrookes Hosp, Div Anaesthesia, Box 93, Cambridge CB2 2QQ, England; [Manley, Geoffrey T.; Markowitz, Amy; Espin, Abel Torres; Yue, John K.] Univ Calif San Francisco, Dept Neurol Surg, San Francisco, CA USA; [Abrams, Mathew] Karolinska Inst, Int Neuroinformat Coordinating Facil, Stockholm, Sweden; [Akerlund, Cecilia] Karolinska Inst, Dept Physiol &amp; Pharmacol, Sect Perioperat Med &amp; Intens Care, Stockholm, Sweden; [Andelic, Nada; Roe, Cecilie] Oslo Univ Hosp, Dept Phys Med &amp; Rehabil, Div Clin Neurosci, Oslo, Norway; [Andelic, Nada; Roe, Cecilie] Univ Oslo, Oslo, Norway; [Aries, Marcel] Maastricht UMC, Dept Intens Care, Maastricht, Netherlands; [Bell, Michael J.] Univ Pittsburgh, Sch Med, Crit Care Med Neurol Surg &amp; Pediat, Pittsburgh, PA USA; [Bodien, Yelena G.] Harvard Med Sch, Dept Neurol, Boston, MA USA; [Bodien, Yelena G.] Harvard Med Sch, Dept Phys Med &amp; Rehabil, Boston, MA USA; [Brett, Benjamin L.] Med Coll Wisconsin, Dept Neurosurg, Milwaukee, WI 53226 USA; [Buki, Andras] Orebro Univ, Dept Neurosurg, Fac Med &amp; Hlth, Orebro, Sweden; [Buki, Andras; Czeiter, Endre] Univ Pecs, Dept Neurosurg, Med Sch, Pecs, Hungary; [Buki, Andras; Czeiter, Endre] Univ Pecs, ELKH PTE Clin Neurosci MR Res Grp, Pecs, Hungary; [Buki, Andras; Czeiter, Endre] Univ Pecs, Janos Szentagothai Res Ctr, Neurotrauma Res Grp, Pecs, Hungary; [Chesnut, Randall M.] Univ Washington, Dept Neurol Surg, Harborview Med Ctr, Seattle, WA 98195 USA; [Chesnut, Randall M.] Univ Washington, Harborview Med Ctr, Dept Orthopaed &amp; Sports Med, 325 9th Ave, Seattle, WA 98104 USA; [Citerio, Giuseppe] Univ Milano Bicocca, Sch Med &amp; Surg, Milan, Italy; [Citerio, Giuseppe] Azienda Socio Sanitaria Terr ASST Monza, San Gerardo Hosp, NeuroIntens Care, Monza, Italy; [Maas, Andrew I. R.; Clark, David; Czosnyka, Marek; Hutchinson, Peter; Jain, Swati; Kolias, Angelos; Smielewski, Peter] Univ Cambridge, Addenbrookes Hosp, Dept Clin Neurosci, Div Neurosurg,Brain Phys Lab, Cambridge, England; [Clasby, Betony] Univ Sheffield, Dept Sociol Studies, Sheffield, S Yorkshire, England; [Cooper, D. Jamie; Gantner, Dashiell] Monash Univ, Sch Publ Hlth &amp; Prevent Med, Melbourne, Vic, Australia; [Cooper, D. Jamie; Gantner, Dashiell] Alfred Hosp, Melbourne, Vic, Australia; [Dams-O'Connor, Kristen] Icahn Sch Med Mt Sinai, Dept Rehabil &amp; Human Performance, Brain Injury Res Ctr, New York, NY 10029 USA; [Dams-O'Connor, Kristen] Icahn Sch Med Mt Sinai, Brain Injury Res Ctr, Dept Neurol, New York, NY 10029 USA; [Diaz-Arrastia, Ramon] Univ Penn, Dept Neurol, Perelman Sch Med, Philadelphia, PA 19104 USA; [Diaz-Arrastia, Ramon] Univ Penn, Ctr Brain Injury &amp; Repair, Perelman Sch Med, Philadelphia, PA 19104 USA; [van Essen, Thomas A.; Peul, Wilco] Leiden Univ Med Ctr, Dept Neurosurg, Leiden, Netherlands; [van Essen, Thomas A.] Med Ctr Haaglanden, Dept Neurosurg, The Hague, Netherlands; [Falvey, Eanna] Univ Coll Cork, Coll Med &amp; Hlth, Cork, Ireland; [Ferguson, Adam R.] Univ Calif San Francisco, Brain &amp; Spinal Injury Ctr, Weill Inst Neurosci, Dept Neurol Surg, San Francisco, CA USA; [Ferguson, Adam R.] San Francisco Vet Affairs Healthcare Syst, San Francisco, CA USA; [Figaji, Anthony] Univ Cape Town, Div Neurosurg &amp; Neurosci Inst, Cape Town, South Africa; [Fitzgerald, Melinda] Curtin Univ, Curtin Hlth Innovat Res Inst, Bentley, WA, Australia; [Fitzgerald, Melinda] Perron Inst Neurol &amp; Translat Sci, Nedlands, WA, Australia; [Foreman, Brandon] Univ Cincinnati, Gardner Neurosci Inst, Dept Neurol &amp; Rehabil Med, Cincinnati, OH USA; [Gao, Guoyi] Shanghai Jiao Tong Univ, Shanghai Gen Hosp, Dept Neurosurg, Sch Med, Shanghai, Peoples R China; [Giacino, Joseph] Harvard Med Sch, Dept Phys Med &amp; Rehabil, Charlestown, MA USA; [Giacino, Joseph] Spaulding Rehabil Hosp, Charlestown, MA USA; [Gravesteijn, Benjamin; Haagsma, Juanita A.; Kompanje, Erwin J. O.; Lingsma, Hester F.; Mikoli, Ana; Pisica, Dana; Polinder, Suzanne; van Veen, Ernest; Wiegers, Eveline J. A.] Erasmus MC Univ Med Ctr Rotterdam, Dept Publ Hlth, Rotterdam, Netherlands; [Guiza, Fabian; Meyfroidt, Geert] Univ Hosp Leuven, Dept &amp; Lab Intens Care Med, Leuven, Belgium; [Guiza, Fabian; Meyfroidt, Geert] Katholieke Univ Leuven, Leuven, Belgium; [Gupta, Deepak] All India Inst Med Sci, Neurosci Ctr, Dept Neurosurg, New Delhi, India; [Gupta, Deepak] All India Inst Med Sci, JPN Apex Trauma Ctr, New Delhi, India; [Gurnell, Mark] Univ Cambridge, Inst Metab Sci, Metab Res Labs, Cambridge, England; [Hammond, Flora M.] Indiana Univ Sch Med, Dept Phys Med &amp; Rehabil, Rehabil Hosp Indiana, Indianapolis, IN 46202 USA; [Hawryluk, Gregory] Univ Manitoba, Hlth Sci Ctr, Sect Neurosurg, GB1, Winnipeg, MB, Canada; [van der Jagt, Mathieu] Erasmus MC Univ Med Ctr Rotterdam, Dept Intens Care, Rotterdam, Netherlands; [Jain, Sonia] Univ Calif San Diego, Biostat Res Ctr, Herbert Wertheim Sch Publ Hlth, San Diego, CA USA; [Jiang, Ji-Yao] Shanghai Jiao Tong Univ, Shanghai Renji Hosp, Dept Neurosurg, Sch Med, Shanghai, Peoples R China; [Kent, Hope] Univ Exeter, Dept Psychol, Exeter, Devon, England; [Lecky, Fiona] Univ Sheffield, Ctr Urgent &amp; Emergency Care Res, Sch Hlth &amp; Related Res, Hlth Serv Res Sect, Sheffield, S Yorkshire, England; [Maegele, Marc] Witten Herdecke Univ, Cologne Merheim Med Ctr, Dept Trauma &amp; Orthoped Surg, Cologne, Germany; [Majdan, Marek] Trnava Univ, Fac Hlth Sci &amp; Social Work, Inst Global Hlth &amp; Epidemiol, Dept Publ Hlth, Trnava, Slovakia; [McCrea, Michael; Nelson, Lindsay D.] Med Coll Wisconsin, Dept Neurosurg &amp; Neurol, Milwaukee, WI 53226 USA; [Mondello, Stefania] Univ Messina, Dept Biomed &amp; Dent Sci &amp; Morphofunct Imaging, Messina, Italy; [Mukherjee, Pratik; Yuh, Esther L.] Univ Calif San Francisco, Dept Radiol &amp; Biomed Imaging, San Francisco, CA 94143 USA; [Nelson, David] Karolinska Inst, Dept Physiol &amp; Pharmacol, Sect Anesthesiol &amp; Intens Care, Stockholm, Sweden; [Okonkwo, David] Univ Pittsburgh, Dept Neurol Surg, Pittsburgh, PA 15260 USA; [Oresic, Matej; Thomas, Ilias] Orebro Univ, Sch Med Sci, Orebro, Sweden; [Pisica, Dana] Erasmus MC Univ Med Ctr Rotterdam, Dept Neurosurg, Rotterdam, Netherlands; [Ponsford, Jennie] Monash Univ, Monash Epworth Rehabil Res Ctr, Sch Psychol Sci, Turner Inst Brain &amp; Mental Hlth, Melbourne, Vic, Australia; [Puybasset, Louis] Sorbonne Univ, Hop Pitie Salpetriere, AP HP, Dept Anesthesiol &amp; Intens Care, Paris, France; [Raj, Rahul] Helsinki Univ Hosp, Dept Neurosurg, Helsinki, Finland; [Raj, Rahul] Univ Helsinki, Helsinki, Finland; [Robba, Chiara] Policlin San Martino IRCCS Oncol &amp; Neurosci, Dept Anaesthesia &amp; Intens Care, Genoa, Italy; [Robba, Chiara] Univ Genoa, Dipartimento Sci Chirurg &amp; Diagnost, Genoa, Italy; [Rosand, Jonathan] Massachusetts Gen Hosp, Ctr Genom Med, Boston, MA 02114 USA; [Schueler, Peter] ICON, Drug Dev Neurosci, Langen, Germany; [Sharp, David J.] Imperial Coll London, Dept Brain Sci, London, England; [Stein, Murray B.] UCSD Sch Med, Dept Psychiat, La Jolla, CA USA; [Stein, Murray B.] UCSD Sch Med, Dept Family Med &amp; Publ Hlth, La Jolla, CA USA; [von Steinbuchel, Nicole; Zeldovich, Marina] Univ Med Ctr Goettingen, Inst Med Psychol &amp; Med Sociol, Gottingen, Germany; [Stewart, William] Queen Elizabeth Univ Hosp, Dept Neuropathol, Glasgow, Lanark, Scotland; [Stewart, William] Univ Glasgow, Glasgow, Lanark, Scotland; [Steyerberg, Ewout W.] Leiden Univ Med Ctr, Dept Biomed Data Sci, Leiden, Netherlands; [Stocchetti, Nino] Milan Univ, Dept Pathophysiol &amp; Transplantat, Milan, Italy; [Stocchetti, Nino] Fdn IRCCS Ca Granda Osped Maggiore Policlin, Neurosci ICU, Milan, Italy; [Temkin, Nancy] Univ Washington, Dept Neurol Surg, Seattle, WA 98195 USA; [Temkin, Nancy] Univ Washington, Dept Biostat, Seattle, WA 98195 USA; [Tenovuo, Olli] Univ Turku, Turku Univ Hosp, Dept Rehabil &amp; Brain Trauma, Turku, Finland; [Tenovuo, Olli] Univ Turku, Dept Neurol, Turku, Finland; [Theadom, Alice] Auckland Univ, Fac Hlth &amp; Environm Studies, Natl Inst Stroke &amp; Appl Neurosci, Auckland, New Zealand; [Turgeon, Alexis F.] Univ Laval, Dept Anesthesiol &amp; Crit Care Med, Div Crit Care Med, CHU Quebec Univ Laval Res Ctr, Quebec City, PQ, Canada; [Unterberg, Andreas; Younsi, Alexander] Heidelberg Univ Hosp, Dept Neurosurg, Heidelberg, Germany; [Van Praag, Dominique] Antwerp Univ Hosp, Dept Clin Psychol, Edegem, Belgium; [Verheyden, Jan] Icometrix, Leuven, Belgium; [Vande Vyvere, Thijs] Antwerp Univ Hosp, Dept Radiol, Fac Med &amp; Hlth Sci, Edegem, Belgium; [Vande Vyvere, Thijs] Antwerp Univ Hosp, Dept Rehabil Sci MOVANT, Edegem, Belgium; [Wang, Kevin K. W.] Univ Florida, Dept Psychiat, Gainesville, FL 32611 USA; [Williams, W. Huw] Univ Exeter, Ctr Clin Neuropsychol Res, Dept Psychol, Exeter, Devon, England; [Wilson, Lindsay] Univ Stirling, Div Psychol, Stirling, Scotland; [Wisniewski, Stephen R.] Univ Pittsburgh, Grad Sch Publ Hlth, Pittsburgh, PA USA; [Zeiler, Frederick A.] Univ Manitoba, Rady Fac Hlth Sci, Dept Surg, Winnipeg, MB, Canada; [Zeiler, Frederick A.] Univ Manitoba, Rady Fac Hlth Sci, Dept Human Anat, Winnipeg, MB, Canada; [Zeiler, Frederick A.] Univ Manitoba, Rady Fac Hlth Sci, Dept Biomed Engn, Winnipeg, MB, Canada; [Zeiler, Frederick A.] Univ Manitoba, Price Fac Engn, Winnipeg, MB, Canada; [Zemek, Roger] Univ Ottawa, Childrens Hosp Eastern Ontario, Dept Pediat, Ottawa, ON, Canada</t>
  </si>
  <si>
    <t>University of Antwerp; University of Antwerp; University of Cambridge; Cambridge University Hospitals NHS Foundation Trust; Addenbrooke's Hospital; University of California System; University of California San Francisco; Karolinska Institutet; Karolinska Institutet; University of Oslo; University of Oslo; Maastricht University; Maastricht University Medical Centre (MUMC); Pennsylvania Commonwealth System of Higher Education (PCSHE); University of Pittsburgh; Harvard University; Harvard Medical School; Harvard University; Harvard Medical School; Medical College of Wisconsin; Orebro University; University of Pecs; University of Pecs; University of Pecs; Harborview Medical Center; University of Washington; University of Washington Seattle; University of Washington; University of Washington Seattle; Harborview Medical Center; University of Milano-Bicocca; San Gerardo Hospital; University of Cambridge; Cambridge University Hospitals NHS Foundation Trust; Addenbrooke's Hospital; University of Sheffield; Monash University; Florey Institute of Neuroscience &amp; Mental Health; Icahn School of Medicine at Mount Sinai; Icahn School of Medicine at Mount Sinai; University of Pennsylvania; University of Pennsylvania; Leiden University; Leiden University Medical Center (LUMC); Haaglanden Medical Center; University College Cork; University of California System; University of California San Francisco; University of Cape Town; Curtin University; Perron Institute for Neurological &amp; Translational Science; University System of Ohio; University of Cincinnati; Shanghai Jiao Tong University; Harvard University; Harvard Medical School; Harvard University Medical Affiliates; Spaulding Rehabilitation Hospital; Erasmus University Rotterdam; Erasmus MC; KU Leuven; University Hospital Leuven; KU Leuven; All India Institute of Medical Sciences (AIIMS) New Delhi; All India Institute of Medical Sciences (AIIMS) New Delhi; Jai Prakash Narayan Apex Trauma Center; University of Cambridge; Indiana University System; Indiana University Bloomington; University of Manitoba; Children's Hospital Research Institute of Manitoba; Erasmus University Rotterdam; Erasmus MC; University of California System; University of California San Diego; Shanghai Jiao Tong University; University of Exeter; University of Sheffield; University of Trnava; Medical College of Wisconsin; University of Messina; University of California System; University of California San Francisco; Karolinska Institutet; Pennsylvania Commonwealth System of Higher Education (PCSHE); University of Pittsburgh; Orebro University; Erasmus University Rotterdam; Erasmus MC; Monash University; Sorbonne Universite; Assistance Publique Hopitaux Paris (APHP); Hopital Universitaire Pitie-Salpetriere - APHP; University of Helsinki; Helsinki University Central Hospital; University of Helsinki; University of Genoa; Harvard University; Harvard University Medical Affiliates; Massachusetts General Hospital; ICON plc; Imperial College London; University of California System; University of California San Diego; University of California System; University of California San Diego; University of Gottingen; UNIVERSITY GOTTINGEN HOSPITAL; Queen Elizabeth University Hospital (QEUH); University of Glasgow; Leiden University; Leiden University Medical Center (LUMC); University of Milan; IRCCS Ca Granda Ospedale Maggiore Policlinico; University of Washington; University of Washington Seattle; University of Washington; University of Washington Seattle; University of Turku; University of Turku; University of Auckland; Laval University; Ruprecht Karls University Heidelberg; University of Antwerp; University of Antwerp; University of Antwerp; State University System of Florida; University of Florida; University of Exeter; University of Stirling; Pennsylvania Commonwealth System of Higher Education (PCSHE); University of Pittsburgh; University of Manitoba; University of Manitoba; University of Manitoba; University of Manitoba; University of Ottawa; Children's Hospital of Eastern Ontario</t>
  </si>
  <si>
    <t>Maas, AIR (corresponding author), Antwerp Univ Hosp, Dept Neurosurg, B-2650 Edegem, Belgium.;Maas, AIR (corresponding author), Univ Antwerp, B-2650 Edegem, Belgium.;Menon, DK (corresponding author), Univ Cambridge, Addenbrookes Hosp, Div Anaesthesia, Box 93, Cambridge CB2 2QQ, England.</t>
  </si>
  <si>
    <t>andrew.maas@uza.be; dkm13@cam.ac.uk</t>
  </si>
  <si>
    <t>Czeiter, Endre/B-1404-2009; Majdan, Marek/K-5017-2012; Steyerberg, Ewout/C-1509-2018; Czosnyka, Marek/ABN-0802-2022; Clasby, Betony/ABC-4657-2020; Zemek, Roger/H-1039-2018; Peul, Wilco/HZI-4981-2023; Mukherjee, Pratik/A-5446-2008; Figaji, Anthony/ADH-9410-2022; Younsi, Alexander/AAW-7869-2020; Menon, David/AEX-7615-2022; Gurnell, Mark/JRY-6767-2023; Bell, Michael/A-7741-2011; Sharp, David/A-2119-2013; Bashford, Tom/H-9586-2019; Giacino, Joseph/AAF-1952-2021; Van Essen, Thomas/HJZ-2554-2023; Oresic, Matej/K-7673-2016; Maas, Andrew/C-5584-2013; Robba, Chiara/AAS-7421-2020; Aries, Marcel/HFF-8727-2022; Gravesteijn, Benjamin/AAN-9524-2020; Citerio, Giuseppe/B-1839-2015; Zeldovich, Marina/AAE-3995-2022; Antoni, Anna/A-9655-2019; Mondello, Stefania/A-1813-2012; Fitzgerald, Melinda/C-4235-2011; Wilson, Lindsay/A-3659-2009; Ercole, Ari/B-6288-2009; Cooper, D. James/G-7961-2013; Raj, Rahul/K-7693-2012; Yue, John/P-1348-2015; Vande Vyvere, Thijs/AAB-5180-2022</t>
  </si>
  <si>
    <t>Zeldovich, Marina/0000-0003-0172-9904; Antoni, Anna/0000-0003-2294-649X; Kutsogiannis, Demetrios/0000-0003-4934-7470; Van Essen, Thomas/0000-0003-4657-5283; De Keyser, Veronique/0009-0005-0777-8370; Gravesteijn, Benjamin/0000-0001-8096-5803; Williams, William Huw/0000-0003-0670-2620; Mondello, Stefania/0000-0002-8587-3614; Sharp, David/0000-0003-4995-2240; Fitzgerald, Melinda/0000-0002-4823-8179; Lecky, Fiona/0000-0001-6806-0921; Newcombe, Virginia/0000-0001-6044-9035; Wilson, Lindsay/0000-0003-4113-2328; Ercole, Ari/0000-0001-8350-8093; Akerlund, Cecilia/0000-0003-4918-1482; Zeiler, Frederick A./0000-0003-1737-0510; Guiza, Fabian/0000-0001-7026-0957; Oresic, Matej/0000-0002-2856-9165; Bertolini, Guido/0000-0002-3101-4259; Czeiter, Endre/0000-0002-9578-6944; LEVI, LEON/0009-0008-6902-2626; Peul, Willem Cornelis/0000-0001-7274-1447; Kamnitsas, Konstantinos/0000-0003-3281-6509; Cooper, D. James/0000-0002-5872-9051; Thomas, Ilias/0000-0002-5795-7677; Raj, Rahul/0000-0003-4243-9591; Bashford, Tom/0000-0003-0228-9779; Vajkoczy, Peter/0000-0003-4350-392X; Ferguson, Adam/0000-0001-7102-1608; von Steinbuechel, Nicole/0000-0003-4143-4713; Yue, John/0000-0001-9694-7722; Vande Vyvere, Thijs/0000-0003-4032-5443; Figaji, Anthony A./0000-0002-3357-6490; Chieregato, Arturo/0000-0001-6690-8597; Gao, Guoyi/0000-0003-2090-8369; PUYBASSET, Louis/0000-0002-6849-1825; Valeinis, Egils/0009-0009-9510-3232</t>
  </si>
  <si>
    <t>Canadian Institutes of Health Research; European Commission; US National Institutes of Health-National Institute of Neurological Disorders and Stroke; US Department of Defense; NeuroTrauma Sciences, USA; Hannelore Kohl Stiftung, Germany; Integra Life Sciences, USA; One Mind; UK National Institute for Health and Care Research</t>
  </si>
  <si>
    <t>Canadian Institutes of Health Research(Canadian Institutes of Health Research (CIHR)); European Commission(European Union (EU)European Commission Joint Research Centre); US National Institutes of Health-National Institute of Neurological Disorders and Stroke(United States Department of Health &amp; Human ServicesNational Institutes of Health (NIH) - USANIH National Institute of Neurological Disorders &amp; Stroke (NINDS)); US Department of Defense(United States Department of Defense); NeuroTrauma Sciences, USA; Hannelore Kohl Stiftung, Germany; Integra Life Sciences, USA; One Mind; UK National Institute for Health and Care Research</t>
  </si>
  <si>
    <t>We are enormously grateful to our patients with traumatic brain injury-the Commission's most important stakeholders, who have shared their experiences with us and taught us so much. We are deeply indebted to all researchers and study personnel not included in the author list or in the Group contributor list, who contributed to the data collection for the studies reported in this Commission. We acknowledge the support provided by the funding agencies joined in the InTBIR initiative: the Canadian Institutes of Health Research, the European Commission, the US National Institutes of Health-National Institute of Neurological Disorders and Stroke, One Mind, and the US Department of Defense. The Collaborative European NeuroTrauma Effectiveness Research in Traumatic Brain Injury (CENTER-TBI) project received additional support from NeuroTrauma Sciences, USA; the Hannelore Kohl Stiftung, Germany; and Integra Life Sciences, USA. Synergistic funding for the Transforming Research and Clinical Knowledge in Traumatic Brain Injury (TRACK-TBI) study was obtained through the TBI Endpoints Development award from the US Department of Defense. Additionally, DKM was supported through a Senior Investigator Award and funding for the Cambridge Biomedical Research Centre from the UK National Institute for Health and Care Research.</t>
  </si>
  <si>
    <t>1474-4422</t>
  </si>
  <si>
    <t>1474-4465</t>
  </si>
  <si>
    <t>LANCET NEUROL</t>
  </si>
  <si>
    <t>Lancet Neurol.</t>
  </si>
  <si>
    <t>10.1016/S1474-4422(22)00309-X</t>
  </si>
  <si>
    <t>http://dx.doi.org/10.1016/S1474-4422(22)00309-X</t>
  </si>
  <si>
    <t>OCT 2022</t>
  </si>
  <si>
    <t>Clinical Neurology</t>
  </si>
  <si>
    <t>Neurosciences &amp; Neurology</t>
  </si>
  <si>
    <t>7A7EA</t>
  </si>
  <si>
    <t>Green Published, Bronze, Green Submitted, Green Accepted</t>
  </si>
  <si>
    <t>WOS:000898613400021</t>
  </si>
  <si>
    <t>Soriano, JB; Kendrick, PJ; Paulson, KR; Gupta, V; Vos, T; Abrams, EM; Adedoyin, RA; Adhikari, TB; Advani, SM; Agrawal, A; Ahmadian, E; Alahdab, F; Aljunid, SM; Altirkawi, KA; Alvis-Guzman, N; Anber, NH; Andrei, CL; Anjomshoa, M; Ansari, F; Antó, JM; Arabloo, J; Athari, SM; Athari, SS; Awoke, N; Badawi, A; Banoub, JAM; Bennett, DA; Bensenor, IM; Berfield, KS; Bernstein, RS; Bhattacharyya, K; Bijani, A; Brauer, M; Bukhman, G; Butt, ZA; Cámera, LA; Car, J; Carrero, JJ; Carvalho, F; Castañeda-Orjuela, CA; Choi, JYJ; Christopher, DJ; Cohen, AJ; Dandona, L; Dandona, R; Dang, AK; Daryani, A; de Courten, B; Demeke, FM; Demoz, GT; De Neve, JW; Desai, R; Dharmaratne, SD; Diaz, D; Douiri, A; Driscoll, TR; Duken, EE; Eftekhari, A; Elkout, H; Endries, AY; Fadhil, I; Faro, A; Farzadfar, F; Fernandes, E; Filip, I; Fischer, F; Foroutan, M; Garcia-Gordillo, MA; Gebre, AK; Gebremedhin, KB; Gebremeskel, GG; Gezae, KE; Ghoshal, AG; Gill, PS; Gillum, RF; Goudarzi, H; Guo, YM; Gupta, R; Hailu, GB; Hasanzadeh, A; Hassen, HY; Hay, SI; Hoang, CL; Hole, MK; Horita, N; Hosgood, HD; Hostiuc, M; Househ, M; Ilesanmi, OS; Ilic, MD; Irvani, SSN; Islam, SMS; Jakovljevic, M; Jamal, AA; Jha, RP; Jonas, JB; Kabir, Z; Kasaeian, A; Kasahun, GG; Kassa, GM; Kefale, AT; Kengne, AP; Khader, YS; Khafaie, MA; Khan, EA; Khan, J; Khubchandani, J; Kim, YE; Kim, YJ; Kisa, S; Kisa, A; Knibbs, LD; Komaki, H; Koul, PA; Koyanagi, A; Kumar, GA; Lan, Q; Lasrado, S; Lauriola, P; La Vecchia, C; Le, TT; Leigh, J; Levi, M; Li, SS; Lopez, AD; Lotufo, PA; Madotto, F; Mahotra, NB; Majdan, M; Majeed, A; Malekzadeh, R; Mamun, AA; Manafi, N; Manafi, F; Mantovani, LG; Meharie, BG; Meles, HG; Meles, GG; Menezes, RG; Mestrovic, T; Miller, TR; Mini, GK; Mirrakhimov, EM; Moazen, B; Mohammad, KA; Mohammed, S; Mohebi, F; Mokdad, AH; Molokhia, M; Monasta, L; Moradi, M; Moradi, G; Morawska, L; Mousavi, SM; Musa, KI; Mustafa, G; Naderi, M; Naghavi, M; Naik, G; Nair, S; Nangia, V; Nansseu, JR; Nazari, J; Ndwandwe, DE; Negoi, RI; Nguyen, TH; Nguyen, CT; Nguyen, HLT; Nixon, MR; Ofori-Asenso, R; Ogbo, FA; Olagunju, AT; Olagunju, TO; Oren, E; Ortiz, JR; Owolabi, MO; Mahesh, PA; Pakhale, S; Pana, A; Panda-Jonas, S; Park, EK; Pham, HQ; Postma, MJ; Pourjafar, H; Poustchi, H; Radfar, A; Rafiei, A; Rahim, F; Rahman, MHU; Rahman, MA; Rawaf, S; Rawaf, DL; Rawal, L; Reiner, RC; Reitsma, MB; Roever, L; Ronfani, L; Roro, EM; Roshandel, G; Rudd, KE; Sabde, YD; Sabour, S; Saddik, B; Safari, S; Saleem, K; Samy, AM; Santric-Milicevic, MM; Jose, BPS; Sartorius, B; Satpathy, M; Savic, M; Sawhney, M; Sepanlou, SG; Shaikh, MA; Sheikh, A; Shigematsu, M; Shirkoohi, R; Si, S; Siabani, S; Singh, V; Singh, JA; Soljak, M; Somayaji, R; Soofi, M; Soyiri, IN; Tefera, YM; Temsah, MH; Tesfay, BE; Thakur, JS; Toma, AT; Tortajada-Girbés, M; Tran, KB; Tran, BX; Car, LT; Ullah, I; Vacante, M; Valdez, PR; van Boven, JFM; Vasankari, TJ; Veisani, Y; Violante, FS; Wagner, GR; Westerman, R; Wolfe, CDA; Wondafrash, DZ; Wondmieneh, AB; Yonemoto, N; Yoon, SJ; Zaidi, Z; Zamani, M; Zar, HJ; Zhang, YQ</t>
  </si>
  <si>
    <t>Soriano, Joan B.; Kendrick, Parkes J.; Paulson, Katherine R.; Gupta, Vinay; Vos, Theo; Abrams, Elissa M.; Adedoyin, Rufus Adesoji; Adhikari, Tara Ballav; Advani, Shailesh M.; Agrawal, Anurag; Ahmadian, Elham; Alahdab, Fares; Aljunid, Syed Mohamed; Altirkawi, Khalid A.; Alvis-Guzman, Nelson; Anber, Nahla Hamed; Andrei, Catalina Liliana; Anjomshoa, Mina; Ansari, Fereshteh; Anto, Josep M.; Arabloo, Jalal; Athari, Seyyede Masoume; Athari, Seyyed Shamsadin; Awoke, Nefsu; Badawi, Alaa; Banoub, Joseph Adel Mattar; Bennett, Derrick A.; Bensenor, Isabela M.; Berfield, Kathleen Sachiko; Bernstein, Robert S.; Bhattacharyya, Krittika; Bijani, Ali; Brauer, Michael; Bukhman, Gene; Butt, Zahid A.; Camera, Luis Alberto; Car, Josip; Carrero, Juan J.; Carvalho, Felix; Castaneda-Orjuela, Carlos A.; Choi, Jee-Young Jasmine; Christopher, Devasahayam J.; Cohen, Aaron J.; Dandona, Lalit; Dandona, Rakhi; Dang, Anh Kim; Daryani, Ahmad; de Courten, Barbora; Demeke, Feleke Mekonnen; Demoz, Gebre Teklemariam; De Neve, Jan-Walter; Desai, Rupak; Dharmaratne, Samath Dhamminda; Diaz, Daniel; Douiri, Abdel; Driscoll, Tim Robert; Duken, Eyasu Ejeta; Eftekhari, Aziz; Elkout, Hajer; Endries, Aman Yesuf; Fadhil, Ibtihal; Faro, Andre; Farzadfar, Farshad; Fernandes, Eduarda; Filip, Irina; Fischer, Florian; Foroutan, Masoud; Garcia-Gordillo, M. A.; Gebre, Abadi Kahsu; Gebremedhin, Ketema Bizuwork; Gebremeskel, Gebreamlak Gebremedhn; Gezae, Kebede Embaye; Ghoshal, Aloke Gopal; Gill, Paramjit Singh; Gillum, Richard F.; Goudarzi, Houman; Guo, Yuming; Gupta, Rajeev; Hailu, Gessessew Bugssa; Hasanzadeh, Amir; Hassen, Hamid Yimam; Hay, Simon I.; Hoang, Chi Linh; Hole, Michael K.; Horita, Nobuyuki; Hosgood, H. Dean; Hostiuc, Mihaela; Househ, Mowafa; Ilesanmi, Olayinka Stephen; Ilic, Milena D.; Irvani, Seyed Sina Naghibi; Islam, Sheikh Mohammed Shariful; Jakovljevic, Mihajlo; Jamal, Amr A.; Jha, Ravi Prakash; Jonas, Jost B.; Kabir, Zubair; Kasaeian, Amir; Kasahun, Gebremicheal Gebreslassie; Kassa, Getachew Mullu; Kefale, Adane Teshome; Kengne, Andre Pascal; Khader, Yousef Saleh; Khafaie, Morteza Abdullatif; Khan, Ejaz Ahmad; Khan, Junaid; Khubchandani, Jagdish; Kim, Young-Eun; Kim, Yun Jin; Kisa, Sezer; Kisa, Adnan; Knibbs, Luke D.; Komaki, Hamidreza; Koul, Parvaiz A.; Koyanagi, Ai; Kumar, G. Anil; Lan, Qing; Lasrado, Savita; Lauriola, Paolo; La Vecchia, Carlo; Tham Thi Le; Leigh, James; Levi, Miriam; Li, Shanshan; Lopez, Alan D.; Lotufo, Paulo A.; Madotto, Fabiana; Mahotra, Narayan B.; Majdan, Marek; Majeed, Azeem; Malekzadeh, Reza; Mamun, Abdullah A.; Manafi, Navid; Manafi, Farzad; Mantovani, Lorenzo Giovanni; Meharie, Birhanu Geta; Meles, Hagazi Gebre; Meles, Gebrekiros Gebremichael; Menezes, Ritesh G.; Mestrovic, Tomislav; Miller, Ted R.; Mini, G. K.; Mirrakhimov, Erkin M.; Moazen, Babak; Mohammad, Karzan Abdulmuhsin; Mohammed, Shafiu; Mohebi, Farnam; Mokdad, Ali H.; Molokhia, Mariam; Monasta, Lorenzo; Moradi, Masoud; Moradi, Ghobad; Morawska, Lidia; Mousavi, Seyyed Meysam; Musa, Kamarul Imran; Mustafa, Ghulam; Naderi, Mehdi; Naghavi, Mohsen; Naik, Gurudatta; Nair, Sanjeev; Nangia, Vinay; Nansseu, Jobert Richie; Nazari, Javad; Ndwandwe, Duduzile Edith; Negoi, Ruxandra Irina; Trang Huyen Nguyen; Cuong Tat Nguyen; Huong Lan Thi Nguyen; Nixon, Molly R.; Ofori-Asenso, Richard; Ogbo, Felix Akpojene; Olagunju, Andrew T.; Olagunju, Tinuke O.; Oren, Eyal; Ortiz, Justin R.; Owolabi, Mayowa O.; Mahesh, P. A.; Pakhale, Smita; Pana, Adrian; Panda-Jonas, Songhomitra; Park, Eun-Kee; Hai Quang Pham; Postma, Maarten J.; Pourjafar, Hadi; Poustchi, Hossein; Radfar, Amir; Rafiei, Alireza; Rahim, Fakher; Rahman, Mohammad Hifz Ur; Rahman, Muhammad Aziz; Rawaf, Salman; Rawaf, David Laith; Rawal, Lal; Reiner, Robert C., Jr.; Reitsma, Marissa Bettay; Roever, Leonardo; Ronfani, Luca; Roro, Elias Merdassa; Roshandel, Gholamreza; Rudd, Kristina E.; Sabde, Yogesh Damodar; Sabour, Siamak; Saddik, Basema; Safari, Saeed; Saleem, Komal; Samy, Abdallah M.; Santric-Milicevic, Milena M.; Jose, Bruno Piassi Sao; Sartorius, Benn; Satpathy, Maheswar; Savic, Miloje; Sawhney, Monika; Sepanlou, Sadaf G.; Shaikh, Masood Ali; Sheikh, Aziz; Shigematsu, Mika; Shirkoohi, Reza; Si, Si; Siabani, Soraya; Singh, Virendra; Singh, Jasvinder A.; Soljak, Michael; Somayaji, Ranjani; Soofi, Moslem; Soyiri, Ireneous N.; Tefera, Yonatal Mesfin; Temsah, Mohamad-Hani; Tesfay, Berhe Etsay; Thakur, Jarnail Singh; Toma, Alemayehu Toma; Tortajada-Girbes, Miguel; Khanh Bao Tran; Bach Xuan Tran; Car, Lorainne Tudor; Ullah, Irfan; Vacante, Marco; Valdez, Pascual R.; van Boven, Job F. M.; Vasankari, Tommi Juhani; Veisani, Yousef; Violante, Francesco S.; Wagner, Gregory R.; Westerman, Ronny; Wolfe, Charles D. A.; Wondafrash, Dawit Zewdu; Wondmieneh, Adam Belay; Yonemoto, Naohiro; Yoon, Seok-Jun; Zaidi, Zoubida; Zamani, Mohammad; Zar, Heather J.; Zhang, Yunquan</t>
  </si>
  <si>
    <t>GBD Chronic Resp Dis Collaborators</t>
  </si>
  <si>
    <t>Prevalence and attributable health burden of chronic respiratory diseases, 1990-2017: a systematic analysis for the Global Burden of Disease Study 2017</t>
  </si>
  <si>
    <t>LANCET RESPIRATORY MEDICINE</t>
  </si>
  <si>
    <t>EXPOSURE; COPD</t>
  </si>
  <si>
    <t>Background Previous attempts to characterise the burden of chronic respiratory diseases have focused only on specific disease conditions, such as chronic obstructive pulmonary disease (COPD) or asthma. In this study, we aimed to characterise the burden of chronic respiratory diseases globally, providing a comprehensive and up-to-date analysis on geographical and time trends from 1990 to 2017. Methods Using data from the Global Burden of Diseases, Injuries, and Risk Factors Study (GBD) 2017, we estimated the prevalence, morbidity, and mortality attributable to chronic respiratory diseases through an analysis of deaths, disability-adjusted life-years (DALYs), and years of life lost (YLL) by GBD super-region, from 1990 to 2017, stratified by age and sex. Specific diseases analysed included asthma, COPD, interstitial lung disease and pulmonary sarcoidosis, pneumoconiosis, and other chronic respiratory diseases. We also assessed the contribution of risk factors (smoking, second-hand smoke, ambient particulate matter and ozone pollution, household air pollution from solid fuels, and occupational risks) to chronic respiratory disease-attributable DALYs. Findings In 2017, 544.9 million people (95% uncertainty interval [UI] 506.9- 584.8) worldwide had a chronic respiratory disease, representing an increase of 39.8% compared with 1990. Chronic respiratory disease prevalence showed wide variability across GBD super-regions, with the highest prevalence among both males and females in high-income regions, and the lowest prevalence in sub-Saharan Africa and south Asia. The age-sex- specific prevalence of each chronic respiratory disease in 2017 was also highly variable geographically. Chronic respiratory diseases were the third leading cause of death in 2017 (7.0% [95% UI 6.8-7 .2] of all deaths), behind cardiovascular diseases and neoplasms. Deaths due to chronic respiratory diseases numbered 3 914 196 (95% UI 3 790 578-4 044 819) in 2017, an increase of 18.0% since 1990, while total DALYs increased by 13.3%. However, when accounting for ageing and population growth, declines were observed in age-standardised prevalence (14.3% decrease), agestandardised death rates (42.6%), and age-standardised DALY rates (38.2%). In males and females, most chronic respiratory disease-attributable deaths and DALYs were due to COPD. In regional analyses, mortality rates from chronic respiratory diseases were greatest in south Asia and lowest in sub-Saharan Africa, also across both sexes. Notably, although absolute prevalence was lower in south Asia than in most other super-regions, YLLs due to chronic respiratory diseases across the subcontinent were the highest in the world. Death rates due to interstitial lung disease and pulmonary sarcoidosis were greater than those due to pneumoconiosis in all super-regions. Smoking was the leading risk factor for chronic respiratory disease-related disability across all regions for men. Among women, household air pollution from solid fuels was the predominant risk factor for chronic respiratory diseases in south Asia and sub-Saharan Africa, while ambient particulate matter represented the leading risk factor in southeast Asia, east Asia, and Oceania, and in the Middle East and north Africa super-region. Interpretation Our study shows that chronic respiratory diseases remain a leading cause of death and disability worldwide, with growth in absolute numbers but sharp declines in several age-standardised estimators since 1990. Premature mortality from chronic respiratory diseases seems to be highest in regions with less-resourced health systems on a per-capita basis. Copyright (C) 2020 The Author(s). Published by Elsevier Ltd.</t>
  </si>
  <si>
    <t>[Soriano, Joan B.] Univ Autonoma Madrid, Hosp Univ Princesa, Madrid 28005, Spain; [Soriano, Joan B.] CIBERES, Madrid, Spain; [Kendrick, Parkes J.; Paulson, Katherine R.; Gupta, Vinay; Vos, Theo; Brauer, Michael; Cohen, Aaron J.; Dandona, Lalit; Dandona, Rakhi; Dharmaratne, Samath Dhamminda; Hay, Simon I.; Lopez, Alan D.; Mokdad, Ali H.; Naghavi, Mohsen; Nixon, Molly R.; Reiner, Robert C., Jr.; Reitsma, Marissa Bettay] Univ Washington, Inst Hlth Metr &amp; Evaluat, Seattle, WA 98195 USA; [Berfield, Kathleen Sachiko] Univ Washington, Dept Surg, Seattle, WA 98195 USA; [Vos, Theo; Dandona, Rakhi; Dharmaratne, Samath Dhamminda; Hay, Simon I.; Lopez, Alan D.; Mokdad, Ali H.; Naghavi, Mohsen; Reiner, Robert C., Jr.; Sartorius, Benn] Univ Washington, Sch Med, Dept Hlth Metr Sci, Seattle, WA USA; [Ortiz, Justin R.] Univ Washington, Dept Global Hlth, Seattle, WA 98195 USA; [Somayaji, Ranjani] Univ Washington, Dept Med, Seattle, WA USA; [Oren, Eyal] Univ Washington, Seattle, WA 98195 USA; [Abrams, Elissa M.] Univ Manitoba, Sect Allergy &amp; Clin Immunol, Winnipeg, MB, Canada; [Manafi, Navid] Univ Manitoba, Ophthalmol Dept, Winnipeg, MB, Canada; [Abrams, Elissa M.] Univ British Columbia, Dept Pediat, Vancouver, BC, Canada; [Brauer, Michael] Univ British Columbia, Sch Populat &amp; Publ Hlth, Vancouver, BC, Canada; [Adedoyin, Rufus Adesoji] Obafemi Awolowo Univ, Dept Med Rehab, Ife, Nigeria; [Adhikari, Tara Ballav] Aarhus Univ, Dept Publ Hlth, Aarhus, Denmark; [Adhikari, Tara Ballav] Univ Southern Denmark, Nepal Hlth Frontiers, Kathmandu, Nepal; [Advani, Shailesh M.] NIH, Social Behav Res Branch, Bldg 10, Bethesda, MD 20892 USA; [Advani, Shailesh M.] Georgetown Univ, Dept Oncol, Washington, DC USA; [Agrawal, Anurag] CSIR, Inst Genom &amp; Integrat Biol, Delhi, India; [Agrawal, Anurag] Baylor Coll Med, Internal Med, Houston, TX 77030 USA; [Ahmadian, Elham] Tabriz Univ Med Sci, Res Ctr Chron Kidney Dis, Tabriz, Iran; [Ansari, Fereshteh] Tabriz Univ Med Sci, Res Ctr Evidence Based Med, Tabriz, Iran; [Ahmadian, Elham] Joint Ukraine Azerbaijan Int Res &amp; Educ Ctr Nanob, Baku, Azerbaijan; [Alahdab, Fares] Mayo Clin, Fdn Med Educ &amp; Res, Mayo Evidence Based Practice Ctr, Rochester, MN USA; [Aljunid, Syed Mohamed] Kuwait Univ, Dept Hlth Policy &amp; Management, Safat, Kuwait; [Aljunid, Syed Mohamed] Natl Univ Malaysia, Int Ctr Casemix &amp; Clin Coding, Bandar Tun Razak, Malaysia; [Altirkawi, Khalid A.; Temsah, Mohamad-Hani] King Saud Univ, Pediat Intens Care Unit, Riyadh, Saudi Arabia; [Jamal, Amr A.] King Saud Univ, Dept Family &amp; Community Med, Riyadh, Saudi Arabia; [Alvis-Guzman, Nelson] Univ Cartagena, Res Grp Hlth Econ, Cartagena, Colombia; [Alvis-Guzman, Nelson] Univ Coast, Res Grp Hosp Management &amp; Hlth Policies, Barranquilla, Colombia; [Anber, Nahla Hamed] Mansoura Univ, Fac Med, Mansoura, Egypt; [Anber, Nahla Hamed] Mansoura Univ, Mansoura, Egypt; [Andrei, Catalina Liliana] Carol Davila Univ Med &amp; Pharm, Cardiol Dept, Bucharest, Romania; [Hostiuc, Mihaela] Carol Davila Univ Med &amp; Pharm, Dept Internal Med, Bucharest, Romania; [Negoi, Ruxandra Irina] Carol Davila Univ Med &amp; Pharm, Dept Anat &amp; Embryol, Bucharest, Romania; [Anjomshoa, Mina] Rafsanjan Univ Med Sci, Social Determinants Hlth Res Ctr, Rafsanjan, Iran; [Ansari, Fereshteh] AREEO, Razi Vaccine &amp; Serum Res Inst, Tehran, Iran; [Anto, Josep M.] Barcelona Inst Global Hlth, Noncommunicable Dis &amp; Environm Programme, Barcelona, Spain; [Anto, Josep M.] Univ Pompeu Fabra, Dept Expt &amp; Hlth Sci, Barcelona, Spain; [Arabloo, Jalal] Iran Univ Med Sci, Hlth Management &amp; Econ Res Ctr, Tehran, Iran; [Kasaeian, Amir] Iran Univ Med Sci, Pars Adv &amp; Minimally Invas Med Manners Res Ctr, Tehran, Iran; [Manafi, Navid] Iran Univ Med Sci, Dept Ophthalmol, Tehran, Iran; [Athari, Seyyed Shamsadin] Maragheh Univ Med Sci, Dept Biol, Maragheh, Iran; [Eftekhari, Aziz] Maragheh Univ Med Sci, Dept Pharmacol &amp; Toxicol, Maragheh, Iran; [Hasanzadeh, Amir] Maragheh Univ Med Sci, Dept Microbiol, Maragheh, Iran; [Pourjafar, Hadi] Maragheh Univ Med Sci, Dept Nutr &amp; Food Sci, Maragheh, Iran; [Athari, Seyyede Masoume] Zanjan Univ Med Sci, Dept Immunol, Zanjan, Iran; [Awoke, Nefsu] Wolaita Sodo Univ, Dept Nursing, Wolaita Sodo, Ethiopia; [Badawi, Alaa] Publ Hlth Agcy Canada, Publ Hlth Risk Sci Div, Toronto, ON, Canada; [Badawi, Alaa] Univ Toronto, Dept Nutr Sci, Toronto, ON, Canada; [Manafi, Farzad] Univ Toronto, Joint Ctr Bioeth, Toronto, ON, Canada; [Banoub, Joseph Adel Mattar] Univ London, Dept Internal Med, London, England; [Banoub, Joseph Adel Mattar] Alexandria Univ, Dept Gen Med, Alexandria, Egypt; [Bennett, Derrick A.] Univ Oxford, Nuffield Dept Populat Hlth, Oxford, England; [Bensenor, Isabela M.] Univ Sao Paulo, Dept Internal Med, Sao Paulo, Brazil; [Berfield, Kathleen Sachiko] Dept Vet Affairs, Thorac Surg, Seattle, WA USA; [Bernstein, Robert S.] Emory Univ, Hubert Dept Global Hlth, Atlanta, GA 30322 USA; [Bhattacharyya, Krittika] Natl Inst Biomed Genom, Dept Stat &amp; Computat Genom, Kalyani, W Bengal, India; [Bhattacharyya, Krittika] Univ Calcutta, Dept Stat, Kolkata, India; [Bijani, Ali] Babol Univ Med Sci, Social Determinants Hlth Res Ctr, Babol, Iran; [Zamani, Mohammad] Babol Univ Med Sci, Student Res Comm, Babol, Iran; [Bukhman, Gene] Harvard Univ, Dept Global Hlth &amp; Social Med, Boston, MA 02115 USA; [Sheikh, Aziz] Harvard Univ, Div Gen Internal Med, Boston, MA 02115 USA; [Wagner, Gregory R.] Harvard Univ, Dept Environm Hlth, Boston, MA 02115 USA; [Bukhman, Gene] Partners Hlth, Boston, MA USA; [Butt, Zahid A.] Univ Waterloo, Sch Publ Hlth &amp; Hlth Syst, Waterloo, ON, Canada; [Butt, Zahid A.] Al Shifa Trust Eye Hosp, Al Shifa Sch Publ Hlth, Rawalpindi, Pakistan; [Camera, Luis Alberto] Hosp Italiano Buenos Aires, Internal Med Dept, Buenos Aires, DF, Argentina; [Camera, Luis Alberto; Valdez, Pascual R.] Argentine Soc Med, Buenos Aires, DF, Argentina; [Car, Josip] Nanyang Technol Univ, Ctr Populat Hlth Sci, Singapore, Singapore; [Soljak, Michael; Car, Lorainne Tudor] Nanyang Technol Univ, Lee Kong Chian Sch Med, Singapore, Singapore; [Car, Josip; Majeed, Azeem; Rawaf, Salman; Soljak, Michael] Imperial Coll London, Dept Primary Care &amp; Publ Hlth, London, England; [Rawaf, David Laith] Imperial Coll London, WHO Collaborating Ctr Publ Hlth Educ &amp; Training, London, England; [Carrero, Juan J.] Karolinska Inst, Dept Med Epidemiol &amp; Biostat, Stockholm, Sweden; [Carvalho, Felix] Univ Porto, Res Unit Appl Mol Biosci UCIBIO, Porto, Portugal; [Fernandes, Eduarda] Univ Porto, Associated Lab Green Chem LAQV, Porto, Portugal; [Castaneda-Orjuela, Carlos A.] Natl Inst Hlth, Colombian Natl Hlth Observ, Bogota, Colombia; [Castaneda-Orjuela, Carlos A.] Univ Nacl Colombia, Epidemiol &amp; Publ Hlth Evaluat Grp, Bogota, Colombia; [Choi, Jee-Young Jasmine] Seoul Natl Univ Hosp, Biomed Informat, Seoul, South Korea; [Christopher, Devasahayam J.] Christian Med Coll &amp; Hosp CMC, Dept Pulm Med, Vellore, Tamil Nadu, India; [Cohen, Aaron J.] Hlth Effects Inst, Boston, MA USA; [Dandona, Lalit; Dandona, Rakhi; Kumar, G. Anil] Publ Hlth Fdn India, Gurugram, India; [Dandona, Lalit] Indian Council Med Res, New Delhi, India; [Dang, Anh Kim; Cuong Tat Nguyen; Huong Lan Thi Nguyen; Hai Quang Pham] Duy Tan Univ, Inst Global Hlth Innovat, Hanoi, Vietnam; [Daryani, Ahmad] Mazandaran Univ Med Sci, Toxoplasmosis Res Ctr, Sari, Iran; [Rafiei, Alireza] Mazandaran Univ Med Sci, Dept Immunol, Sari, Iran; [Rafiei, Alireza] Mazandaran Univ Med Sci, Mol &amp; Cell Biol Res Ctr, Sari, Iran; [de Courten, Barbora] Monash Univ, Sch Clin Sci, Melbourne, Vic, Australia; [Guo, Yuming; Ofori-Asenso, Richard] Monash Univ, Dept Epidemiol &amp; Prevent Med, Melbourne, Vic, Australia; [Li, Shanshan; Si, Si] Monash Univ, Sch Publ Hlth &amp; Prevent Med, Melbourne, Vic, Australia; [Demeke, Feleke Mekonnen] Bahir Dar Univ, Dept Med Lab Sci, Bahir Dar, Ethiopia; [Demoz, Gebre Teklemariam; Kasahun, Gebremicheal Gebreslassie] Aksum Univ, Sch Pharm, Aksum, Ethiopia; [Gebremeskel, Gebreamlak Gebremedhn] Aksum Univ, Dept Nursing, Aksum, Ethiopia; [De Neve, Jan-Walter; Moazen, Babak; Mohammed, Shafiu] Heidelberg Univ, HIGH, Heidelberg, Germany; [Panda-Jonas, Songhomitra] Heidelberg Univ, Dept Ophthalmol, Heidelberg, Germany; [Desai, Rupak] Atlanta Vet Affairs Med Ctr, Div Cardiol, Decatur, GA USA; [Dharmaratne, Samath Dhamminda] Univ Peradeniya, Dept Community Med, Peradeniya, Sri Lanka; [Diaz, Daniel] Univ Nacl Autonoma Mexico, Ctr Complex Sci, Mexico City, DF, Mexico; [Diaz, Daniel] Autonomous Univ Sinaloa, Fac Vet Med &amp; Zootechn, Culiacan Rosales, Mexico; [Douiri, Abdel; Wolfe, Charles D. A.] Kings Coll London, Sch Populat Hlth &amp; Environm Sci, London, England; [Molokhia, Mariam] Kings Coll London, Fac Life Sci &amp; Med, London, England; [Driscoll, Tim Robert] Univ Sydney, Sydney Sch Publ Hlth, Sydney, NSW, Australia; [Islam, Sheikh Mohammed Shariful] Univ Sydney, Sydney Med Sch, Sydney, NSW, Australia; [Leigh, James] Univ Sydney, Asbestos Dis Res Inst, Sydney, NSW, Australia; [Duken, Eyasu Ejeta] Wollega Univ, Coll Hlth Sci, Nekemte, Ethiopia; [Roro, Elias Merdassa] Wollega Univ, Dept Publ Hlth, Nekemte, Ethiopia; [Duken, Eyasu Ejeta] Jimma Univ, Mycobacteriol Res Ctr, Jimma, Ethiopia; [Eftekhari, Aziz] John Paul II Catholic Univ Lublin, Dept Pharmacol &amp; Toxicol, Lublin, Poland; [Elkout, Hajer] Tripoli Univ, Dept Community Med, Tripoli, Libya; [Elkout, Hajer] WHO, Hlth Informat, Tripoli, Libya; [Endries, Aman Yesuf] St Pauls Hosp Millennium Med Coll, Publ Hlth Dept, Addis Ababa, Ethiopia; [Fadhil, Ibtihal] Minist Publ Hlth &amp; Populat, Div Noncommunicable Dis, Dubai, U Arab Emirates; [Faro, Andre] Univ Fed Sergipe, Dept Psychol, Sao Cristovao, Brazil; [Farzadfar, Farshad; Mohebi, Farnam] Univ Tehran Med Sci, Noncommunicable Dis Res Ctr, Tehran, Iran; [Hasanzadeh, Amir] Univ Tehran Med Sci, Dept Microbiol, Tehran, Iran; [Kasaeian, Amir] Univ Tehran Med Sci, Hematol Oncol &amp; Stem Cell Transplantat Res Ctr, Tehran, Iran; [Malekzadeh, Reza; Poustchi, Hossein; Sepanlou, Sadaf G.] Univ Tehran Med Sci, Digest Dis Res Inst, Tehran, Iran; [Mohebi, Farnam] Univ Tehran Med Sci, NIHR, Tehran, Iran; [Mousavi, Seyyed Meysam] Univ Tehran Med Sci, Dept Hlth Policy Management &amp; Econ, Tehran, Iran; [Rahim, Fakher] Univ Tehran Med Sci, Metabol &amp; Genom Res Ctr, Tehran, Iran; [Shirkoohi, Reza] Univ Tehran Med Sci, Canc Res Inst, Tehran, Iran; [Shirkoohi, Reza] Univ Tehran Med Sci, Canc Biol Res Ctr, Tehran, Iran; [Filip, Irina] Kaiser Permanente, Dept Psychiat, Fontana, CA USA; [Filip, Irina] AT Still Univ, Sch Hlth Sci, Mesa, AZ 85206 USA; [Fischer, Florian] Ravensburg Weingarten Univ Appl Sci, Inst Gerontol Hlth Serv &amp; Nursing Res, Weingarten, Germany; [Foroutan, Masoud] Abadan Fac Med Sci, Dept Med Parasitol, Abadan, Iran; [Garcia-Gordillo, M. A.] Autonomous Univ Chile, Fac Business &amp; Management, Talca, Chile; [Gebre, Abadi Kahsu] Mekelle Univ, Sch Pharm, Mekelle, Ethiopia; [Gebremeskel, Gebreamlak Gebremedhn] Mekelle Univ, Dept Nursing, Mekelle, Ethiopia; [Gezae, Kebede Embaye] Mekelle Univ, Dept Biostat, Mekelle, Ethiopia; [Hailu, Gessessew Bugssa] Mekelle Univ, Dept Med Parasitol &amp; Entomol, Mekelle, Ethiopia; [Meles, Gebrekiros Gebremichael] Mekelle Univ, Sch Publ Hlth, Mekelle, Ethiopia; [Wondafrash, Dawit Zewdu] Mekelle Univ, Dept Pharmacol &amp; Toxicol, Mekelle, Ethiopia; [Meles, Hagazi Gebre] Mekelle Univ, Mekelle, Ethiopia; [Gebre, Abadi Kahsu] Edith Cowan Univ, Sch Med &amp; Hlth Sci, Perth, WA, Australia; [Gebremedhin, Ketema Bizuwork] Addis Ababa Univ, Dept Nursing &amp; Midwifery, Addis Ababa, Ethiopia; [Roro, Elias Merdassa] Addis Ababa Univ, Sch Publ Hlth, Addis Ababa, Ethiopia; [Wondafrash, Dawit Zewdu] Addis Ababa Univ, Dept Pharmacol, Addis Ababa, Ethiopia; [Wondmieneh, Adam Belay] Addis Ababa Univ, Sch Nursing &amp; Midwifery, Addis Ababa, Ethiopia; [Ghoshal, Aloke Gopal] Natl Allergy Asthma Bronchitis Inst, Resp Med, Kolkata, India; [Ghoshal, Aloke Gopal] Fortis Hosp, Dept Resp Med, Kolkata, India; [Gill, Paramjit Singh] Univ Warwick, Med Sch, Coventry, W Midlands, England; [Gillum, Richard F.] Howard Univ, Div Gen Internal Med, Washington, DC 20059 USA; [Gillum, Richard F.] Howard Univ, Dept Community &amp; Family Med, Washington, DC 20059 USA; [Goudarzi, Houman] Hokkaido Univ, Dept Resp Med, Sapporo, Hokkaido, Japan; [Goudarzi, Houman] Hokkaido Univ, Ctr Environm &amp; Hlth Sci, Sapporo, Hokkaido, Japan; [Guo, Yuming] Binzhou Med Univ, Dept Epidemiol, Yantai, Peoples R China; [Gupta, Rajeev] Eternal Heart Care Ctr &amp; Res Inst, Dept Prevent Cardiol, Jaipur, Rajasthan, India; [Gupta, Rajeev] Mahatma Gandhi Univ Med Sci, Dept Med, Jaipur, Rajasthan, India; [Hassen, Hamid Yimam] Univ Antwerp Hosp, Dept Primary &amp; Interdisciplinary Care, Antwerp, Belgium; [Hassen, Hamid Yimam] Mizan Tepi Univ, Dept Publ Hlth, Mizan Teferi, Ethiopia; [Hoang, Chi Linh; Trang Huyen Nguyen] Nguyen Tat Thanh Univ, Ctr Excellence Behav Med, Ho Chi Minh City, Vietnam; [Hole, Michael K.] Univ Texas Austin, Dept Pediat, Austin, TX 78712 USA; [Horita, Nobuyuki] Yokohama City Univ, Dept Pulmonol, Kanazawa Ku, Yokohama, Kanagawa, Japan; [Horita, Nobuyuki] NIH, NHGRI, Bldg 10, Bethesda, MD 20892 USA; [Hosgood, H. Dean] Albert Einstein Coll Med, Dept Epidemiol &amp; Populat Hlth, Bronx, NY 10467 USA; [Househ, Mowafa] Hamad Bin Khalifa Univ, Coll Sci &amp; Engn, Doha, Qatar; [Ilesanmi, Olayinka Stephen] Univ Ibadan, Dept Community Med, Ibadan, Nigeria; [Owolabi, Mayowa O.] Univ Ibadan, Dept Med, Ibadan, Nigeria; [Ilesanmi, Olayinka Stephen] Univ Coll Hosp, Dept Community Med, Ibadan, Nigeria; [Ilic, Milena D.] Univ Kragujevac, Dept Epidemiol, Kragujevac, Serbia; [Jakovljevic, Mihajlo] Univ Kragujevac, Dept Global Hlth Econ &amp; Policy, Kragujevac, Serbia; [Irvani, Seyed Sina Naghibi] Shahid Beheshti Univ Med Sci, Res Inst Endocrine Sci, Tehran, Iran; [Sabour, Siamak] Shahid Beheshti Univ Med Sci, Dept Epidemiol, Tehran, Iran; [Safari, Saeed] Shahid Beheshti Univ Med Sci, Dept Emergency Med, Tehran, Iran; [Islam, Sheikh Mohammed Shariful] Deakin Univ, Inst Phys Act &amp; Nutr, Burwood, Vic, Australia; [Jakovljevic, Mihajlo] IM Sechenov First Moscow State Med Univ, NA Semashko Dept Publ Hlth &amp; Healthcare, Moscow, Russia; [Jha, Ravi Prakash] Baba Saheb Ambedkar Med Coll &amp; Hosp, Dept Community Med, Delhi, India; [Jha, Ravi Prakash] Banaras Hindu Univ, Dept Community Med, Varanasi, Uttar Pradesh, India; [Jonas, Jost B.] Heidelberg Univ, Dept Ophthalmol, Mannheim, Germany; [Jonas, Jost B.] Beijing Tongren Hosp, Beijing Inst Ophthalmol, Beijing, Peoples R China; [Kabir, Zubair] Univ Coll Cork, Sch Publ Hlth, Cork, Ireland; [Kassa, Getachew Mullu] Debre Markos Univ, Coll Hlth Sci, Debre Markos, Ethiopia; [Kefale, Adane Teshome] Debre Berhan Univ, Dept Pharm, Debre Berhan, Ethiopia; [Kefale, Adane Teshome] Univ Tasmania, Sch Pharm, Hobart, Tas, Australia; [Kengne, Andre Pascal] Med Res Council South Africa, Noncommunicable Dis Res Unit, Cape Town, South Africa; [Zar, Heather J.] Med Res Council South Africa, Unit Child &amp; Adolescent Hlth, Cape Town, South Africa; [Kengne, Andre Pascal] Univ Cape Town, Dept Med, Cape Town, South Africa; [Zar, Heather J.] Univ Cape Town, Dept Paedt &amp; Child Hlth, Cape Town, South Africa; [Khader, Yousef Saleh] Jordan Univ Sci &amp; Technol, Dept Publ Hlth, Irbid, Jordan; [Khafaie, Morteza Abdullatif] Ahvaz Jundishapur Univ Med Sci, Social Determinants Hlth Res Ctr, Ahvaz, Iran; [Rahim, Fakher] Ahvaz Jundishapur Univ Med Sci, Thalassemia &amp; Hemoglobinopathy Res Ctr, Ahvaz, Iran; [Khan, Ejaz Ahmad] Hlth Serv Acad, Dept Epidemiol &amp; Biostat, Islamabad, Pakistan; [Khan, Junaid] Int Inst Populat Sci, Dept Populat Studies, Mumbai, Maharashtra, India; [Khubchandani, Jagdish] Ball State Univ, Dept Nutr &amp; Hlth Sci, Muncie, IN 47306 USA; [Kim, Young-Eun; Yoon, Seok-Jun] Korea Univ, Dept Prevent Med, Seoul, South Korea; [Kim, Young-Eun] Xiamen Univ Malaysia, Sch Tradit Chinese Med, Sepang, Malaysia; [Kisa, Sezer] Oslo Metropolitan Univ, Dept Nursing &amp; Hlth Promot, Oslo, Norway; [Kisa, Adnan] Kristiania Univ Coll, Sch Hlth Sci, Oslo, Norway; [Kisa, Adnan] Tulane Univ, Global Community Hlth &amp; Behav Sci, New Orleans, LA 70118 USA; [Knibbs, Luke D.] Univ Queensland, Sch Publ Hlth, Herston, Qld, Australia; [Komaki, Hamidreza] Hamadan Univ Med Sci, Neurophysiol Res Ctr, Hamadan, Iran; [Komaki, Hamidreza] Inst Res Fundamental Sci, Brain Engn Res Ctr, Tehran, Iran; [Koul, Parvaiz A.] Sheri Kashmir Inst Med Sci, Dept Internal &amp; Pulm Med, Srinagar, India; [Koyanagi, Ai] San Juan de Dios Sanitary Pk, CIBERSAM, St Boi De Llobregat, Spain; [Koyanagi, Ai] Catalan Inst Res &amp; Adv Studies ICREA, Barcelona, Spain; [Lan, Qing] NCI, Div Canc Epidemiol &amp; Genet, Rockville, MD USA; [Lasrado, Savita] Father Muller Med Coll, Dept Otorhinolaryngol, Mangalore, India; [Lauriola, Paolo] CNR, Inst Clin Physiol, Pisa, Italy; [La Vecchia, Carlo] Univ Milan, Dept Clin Sci &amp; Community Hlth, Milan, Italy; [Tham Thi Le] Univ Maryland, Dept Pharmaceut Hlth Serv Res, Baltimore, MD 21201 USA; [Ortiz, Justin R.] Univ Maryland, Ctr Vaccine Dev, Baltimore, MD 21201 USA; [Levi, Miriam] USL Tuscany Ctr, Dept Prevent, Florence, Italy; [Levi, Miriam] Univ Florence, Dept Hlth Sci, Florence, Italy; [Lopez, Alan D.] Univ Melbourne, Melbourne Sch Populat &amp; Global Hlth, Melbourne, Vic, Australia; [Lotufo, Paulo A.] Univ Sao Paulo, Dept Med, Sao Paulo, Brazil; [Madotto, Fabiana; Mantovani, Lorenzo Giovanni] IRCCS MultiMed, Value Based Healthcare Unit, Sesto San Giovanni, Italy; [Mahotra, Narayan B.] Tribhuvan Univ, Dept Clin Physiol, Kathmandu, Nepal; [Majdan, Marek] Trnava Univ, Dept Publ Hlth, Trnava, Slovakia; [Malekzadeh, Reza; Sepanlou, Sadaf G.] Shiraz Univ Med Sci, Noncommunicable Dis Res Ctr, Shiraz, Iran; [Mamun, Abdullah A.] Univ Queensland, Inst Social Sci Res, Indooroopilly, Qld, Australia; [Mantovani, Lorenzo Giovanni] Univ Milano Bicocca, Sch Med &amp; Surg, Monza, Italy; [Meharie, Birhanu Geta] Wollo Univ, Dept Pharm, Dessie, Ethiopia; [Tefera, Yonatal Mesfin] Wollo Univ, Dept Environm Hlth, Dessie, Ethiopia; [Wondmieneh, Adam Belay] Wollo Univ, Dept Nursing, Dessie, Ethiopia; [Menezes, Ritesh G.] Imam Abdulrahman Bin Faisal Univ, Forens Med Div, Dammam, Saudi Arabia; [Mestrovic, Tomislav] Zora Profoz Polyclin, Clin Microbiol &amp; Parasitol Unit, Zagreb, Croatia; [Mestrovic, Tomislav] Univ North, Univ Ctr Varazdin, Varazhdin, Croatia; [Miller, Ted R.] Pacific Inst Res Evaluat, Calverton, MD USA; [Miller, Ted R.] Curtin Univ, Sch Publ Hlth, Perth, WA, Australia; [Mini, G. K.] Ananthapuri Hosp &amp; Res Inst, Global Inst Publ Hlth, Trivandrum, Kerala, India; [Mini, G. K.] Womens Social &amp; Hlth Studies Fdn, Trivandrum, Kerala, India; [Mirrakhimov, Erkin M.] Kyrgyz State Med Acad, Internal Med Programme, Bishkek, Kyrgyzstan; [Mirrakhimov, Erkin M.] Natl Ctr Cardiol &amp; Internal Dis, Dept Atherosclerosis &amp; Coronary Heart Dis, Bishkek, Kyrgyzstan; [Moazen, Babak] Frankfurt Univ Appl Sci, Inst Addict Res ISFF, Frankfurt, Germany; [Mohammad, Karzan Abdulmuhsin] Salahaddin Univ Erbil, Dept Biol, Erbil, Iraq; [Mohammed, Shafiu] Ahmadu Bello Univ, Hlth Syst &amp; Policy Res Unit, Zaria, Nigeria; [Monasta, Lorenzo; Ronfani, Luca] Burlo Garofolo Inst Maternal &amp; Child Hlth, Clin Epidemiol &amp; Publ Hlth Res Unit, Trieste, Italy; [Moradi, Masoud] Kermanshah Univ Med Sci, Res Ctr Environm Determinants Hlth, Kermanshah, Iran; [Naderi, Mehdi] Kermanshah Univ Med Sci, Clin Res Dev Ctr, Kermanshah, Iran; [Siabani, Soraya] Kermanshah Univ Med Sci, Dept Hlth Educ &amp; Hlth Promot, Kermanshah, Iran; [Soofi, Moslem] Kermanshah Univ Med Sci, Social Dev &amp; Hlth Promot Res Ctr, Kermanshah, Iran; [Moradi, Ghobad] Kurdistan Univ Med Sci, Social Determinants Hlth Res Ctr, Sanandaj, Iran; [Moradi, Ghobad] Kurdistan Univ Med Sci, Dept Epidemiol &amp; Biostat, Sanandaj, Iran; [Morawska, Lidia] Queensland Univ Technol, Int Lab Air Qual &amp; Hlth, Brisbane, Qld, Australia; [Musa, Kamarul Imran] Sci Univ Malaysia, Sch Med Sci, Kubang Kerian, Malaysia; [Mustafa, Ghulam] Childrens Hosp &amp; Inst Child Hlth, Dept Pediat Med, Multan, Pakistan; [Mustafa, Ghulam] Inst M &amp; Child Care, Dept Pediat &amp; Pediat Pulmonol, Multan, Pakistan; [Naik, Gurudatta] Univ Alabama Birmingham, Ctr Comprehens Canc, Birmingham, AL 35294 USA; [Singh, Jasvinder A.] Univ Alabama Birmingham, Sch Med, Birmingham, AL USA; [Nair, Sanjeev] Govt Med Coll Trivandrum, Dept Pulm Med, Trivandrum, Kerala, India; [Nair, Sanjeev] Hlth Act People, Trivandrum, Kerala, India; [Nangia, Vinay] Suraj Eye Inst, Nagpur, Maharashtra, India; [Nansseu, Jobert Richie] Minist Publ Hlth, Dept Control Dis Epidem &amp; Pandem, Yaounde, Cameroon; [Nansseu, Jobert Richie] Univ Yaounde I, Dept Publ Heath, Yaounde, Cameroon; [Nazari, Javad] Arak Univ Med Sci, Dept Pediat, Arak, Iran; [Ndwandwe, Duduzile Edith] South African Med Res Council, Cochrane South Africa, Cape Town, South Africa; [Negoi, Ruxandra Irina] Cardioaid, Bucharest, Romania; [Ofori-Asenso, Richard] Univ Copenhagen, Dept Pharm, Copenhagen, Denmark; [Ogbo, Felix Akpojene] Western Sydney Univ, Translat Hlth Res Inst, Sydney, NSW, Australia; [Olagunju, Andrew T.] McMaster Univ, Dept Psychiat &amp; Behav Neurosci, Hamilton, ON, Canada; [Olagunju, Tinuke O.] McMaster Univ, Dept Pathol &amp; Mol Med, Hamilton, ON, Canada; [Olagunju, Andrew T.] Univ Lagos, Dept Psychiat, Lagos, Nigeria; [Oren, Eyal] San Diego State Univ, Grad Sch Publ Hlth, San Diego, CA 92182 USA; [Owolabi, Mayowa O.] Univ Coll Hosp, Dept Med, Ibadan, Nigeria; Jagadguru Sri Shivarathreeswara Acad Hlth Educ &amp;, Dept Resp Med, Mysore, Karnataka, India; [Pakhale, Smita] Ottawa Hosp Res Inst, Dept Med, Ottawa, ON, Canada; [Pana, Adrian] Bucharest Univ Econ Studies, Dept Stat &amp; Econometr, Bucharest, Romania; [Pana, Adrian] Ctr Hlth Outcomes Evaluat, Dept Hlth Metr, Bucharest, Romania; [Park, Eun-Kee] Kosin Univ, Dept Med Humanities &amp; Social Med, Busan, South Korea; [Postma, Maarten J.; van Boven, Job F. M.] Univ Groningen, Univ Med Ctr Groningen, Groningen, Netherlands; [Postma, Maarten J.] Univ Groningen, Sch Econ &amp; Business, Groningen, Netherlands; [Pourjafar, Hadi] Alborz Univ Med Sci, Dietary Supplements &amp; Probiot Res Ctr, Karaj, Iran; [Radfar, Amir] Univ Cent Florida, Coll Med, Orlando, FL 32816 USA; [Rahman, Muhammad Aziz] Maharishi Markandeshwar Inst Med Sci &amp; Res, Dept Community Med, Ambala, India; [Rahman, Mohammad Hifz Ur] Federat Univ Australia, Sch Nursing &amp; Healthcare Profess, Berwick, Vic, Australia; [Rahman, Mohammad Hifz Ur] La Trobe Univ, Sch Nursing &amp; Midwifery, Melbourne, Vic, Australia; [Rawaf, Salman] Publ Hlth England, Acad Publ Hlth England, London, England; [Rawaf, David Laith] Univ Coll London Hosp, London, England; [Rawal, Lal] CQ Univ, Sch Hlth Med &amp; Appl Sci, Sydney, NSW, Australia; [Roever, Leonardo] Univ Fed Uberlandia, Dept Clin Res, Uberlandia, MG, Brazil; [Roshandel, Gholamreza] Golestan Univ Med Sci, GRCGH, Gorgan, Golestan, Iran; [Rudd, Kristina E.] Univ Pittsburgh, Dept Crit Care Med, Pittsburgh, PA USA; [Sabde, Yogesh Damodar] Natl Inst Res Environm Hlth, Environm Epidemiol &amp; Publ Hlth, Bhopal, India; [Saddik, Basema] Univ Sharjah, Dept Family &amp; Community Med, Sharjah, U Arab Emirates; [Saleem, Komal] Univ Manchester, Med &amp; Human Sci Dept, Manchester, Lancs, England; [Saleem, Komal] UCL, Div Med, London, England; [Samy, Abdallah M.] Ain Shams Univ, Dept Entomol, Cairo, Egypt; [Santric-Milicevic, Milena M.] Univ Belgrade, Fac Med, Belgrade, Serbia; [Santric-Milicevic, Milena M.] Univ Belgrade, Sch Publ Hlth &amp; Hlth Management, Belgrade, Serbia; [Jose, Bruno Piassi Sao] Univ Fed Minas Gerais, Dept Infect Dis &amp; Trop Med, Belo Horizonte, MG, Brazil; [Sartorius, Benn] London Sch Hyg &amp; Trop Med, Fac Infect &amp; Trop Dis, London, England; [Satpathy, Maheswar] Utkal Univ, UGC Ctr Adv Study Psychol, Bhubaneswar, Odisha, India; [Satpathy, Maheswar] Udyam Global Assoc Sustainable Dev, Bhubaneswar, India; [Savic, Miloje] GSK Biol, Wavre, Belgium; [Sawhney, Monika] Univ N Carolina, Dept Publ Hlth Sci, Charlotte, NC USA; [Sheikh, Aziz] Univ Edinburgh, Ctr Med Informat, Edinburgh, Midlothian, Scotland; [Shigematsu, Mika] Natl Inst Infect Dis, Tokyo, Japan; [Siabani, Soraya] Univ Technol Sydney, Sch Hlth, Sydney, NSW, Australia; [Singh, Virendra] Asthma Bhawan, Dept Pulm Med, Jaipur, Rajasthan, India; [Singh, Jasvinder A.] US Dept Vet Affairs, Med Serv, Birmingham, AL USA; [Somayaji, Ranjani] Univ Calgary, Dept Med, Calgary, AB, Canada; [Soyiri, Ireneous N.] Univ Hull, Hull York Med Sch, Kingston Upon Hull, N Humberside, England; [Tefera, Yonatal Mesfin] Univ Adelaide, Sch Publ Hlth, Adelaide, SA, Australia; [Tesfay, Berhe Etsay] Adigrat Univ, Dept Publ Hlth, Adigrat, Ethiopia; [Thakur, Jarnail Singh] Post Grad Inst Med Educ &amp; Res, Sch Publ Hlth, Chandigarh, India; [Toma, Alemayehu Toma] Hawassa Univ, Dept Pharm, Hawassa, Ethiopia; [Tortajada-Girbes, Miguel] Univ Hosp Doctor Peset, Pediat Dept, Valencia, Spain; [Tortajada-Girbes, Miguel] Univ Valencia, Dept Pediat Obstet &amp; Gynecol, Valencia, Spain; [Khanh Bao Tran] Univ Auckland, Mol Med &amp; Pathol, Auckland, New Zealand; [Khanh Bao Tran] Maurice Wilkins Ctr, Clin Hematol &amp; Toxicol, Auckland, New Zealand; [Bach Xuan Tran] Hanoi Med Univ, Dept Hlth Econ, Hanoi, Vietnam; [Ullah, Irfan] Iqra Natl Univ, Dept Allied Hlth Sci, Peshawar, Pakistan; [Vacante, Marco] Univ Catania, Dept Gen Surg &amp; Med Surg Specialties, Catania, Italy; [Valdez, Pascual R.] Velez Sarsfield Hosp, Buenos Aires, DF, Argentina; [Vasankari, Tommi Juhani] UKK Inst, Tampere, Finland; [Veisani, Yousef] Ilam Univ Med Sci, Psychosocial Injuries Res Ctr, Ilam, Iran; [Violante, Francesco S.] Univ Bologna, Dept Med &amp; Surg Sci, Bologna, Italy; [Violante, Francesco S.] St Orsola Malpighi Hosp, Occupat Hlth Unit, Bologna, Italy; [Westerman, Ronny] Fed Inst Populat Res, Competence Ctr Mortal Follow Up, German Natl Cohort, Wiesbaden, Germany; [Wolfe, Charles D. A.] Guys &amp; St Thomas Hosp, NIHR Biomed Res Ctr, London, England; [Wolfe, Charles D. A.] Kings Coll London, NIHR Biomed Res Ctr, London, England; [Yonemoto, Naohiro] Natl Ctr Neurol &amp; Psychiat, Dept Neuropsychopharmaol, Kodaira, Tokyo, Japan; [Yonemoto, Naohiro] Juntendo Univ, Dept Publ Hlth, Tokyo, Japan; [Zaidi, Zoubida] Univ Ferhat Abbas Setif, Dept Med, Setif, Algeria; [Zhang, Yunquan] Wuhan Univ Sci &amp; Technol, Sch Publ Hlth, Wuhan, Hubei, Peoples R China; [Zhang, Yunquan] Wuhan Univ Sci &amp; Technol, Hubei Prov Key Lab Occupat Hazard Identificat &amp; C, Wuhan, Hubei, Peoples R China</t>
  </si>
  <si>
    <t>Autonomous University of Madrid; Hospital de La Princesa; CIBER - Centro de Investigacion Biomedica en Red; CIBERES; University of Washington; University of Washington Seattle; Institute for Health Metrics &amp; Evaluation;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Manitoba; University of Manitoba; University of British Columbia; University of British Columbia; Obafemi Awolowo University; Aarhus University; National Institutes of Health (NIH) - USA; Georgetown University; Council of Scientific &amp; Industrial Research (CSIR) - India; CSIR - Institute of Genomics &amp; Integrative Biology (IGIB); Baylor College of Medicine; Tabriz University of Medical Science; Tabriz University of Medical Science; Mayo Clinic; Kuwait University; King Saud University; King Saud University; Universidad de Cartagena; Universidad de la Costa; Egyptian Knowledge Bank (EKB); Mansoura University; Egyptian Knowledge Bank (EKB); Mansoura University; Carol Davila University of Medicine &amp; Pharmacy; Carol Davila University of Medicine &amp; Pharmacy; Carol Davila University of Medicine &amp; Pharmacy; Razi Vaccine &amp; Serum Research Institute; ISGlobal; Pompeu Fabra University; Iran University of Medical Sciences; Iran University of Medical Sciences; Iran University of Medical Sciences; Public Health Agency of Canada; University of Toronto; University of Toronto; University of London; Egyptian Knowledge Bank (EKB); Alexandria University; University of Oxford; Universidade de Sao Paulo; Emory University; Department of Biotechnology (DBT) India; National Institute of Biomedical Genomics (NIBMG); University of Calcutta; Babol University of Medical Sciences; Babol University of Medical Sciences; Harvard University; Harvard University; Harvard University; Partners Healthcare System; University of Waterloo; Hospital Italiano de Buenos Aires; University of Buenos Aires; University of Buenos Aires Hospital; Nanyang Technological University; Nanyang Technological University; Imperial College London; Imperial College London; Karolinska Institutet; Universidade do Porto; Universidade do Porto; Universidad Nacional de Colombia; Seoul National University (SNU); Seoul National University Hospital; Christian Medical College &amp; Hospital (CMCH) Vellore; Health Effects Institute (HEI); Public Health Foundation of India; Indian Council of Medical Research (ICMR); Duy Tan University; Mazandaran University of Medical Sciences; Mazandaran University of Medical Sciences; Mazandaran University of Medical Sciences; Monash University; Monash University; Monash University; Bahir Dar University; Ruprecht Karls University Heidelberg; Ruprecht Karls University Heidelberg; US Department of Veterans Affairs; Veterans Health Administration (VHA); Atlanta VA Health Care System; University of Peradeniya; Universidad Nacional Autonoma de Mexico; University of London; King's College London; University of London; King's College London; University of Sydney; University of Sydney; Asbestos Diseases Research Institute; University of Sydney; Jimma University; Catholic University of Lublin; University of Tripoli; World Health Organization; Universidade Federal de Sergipe;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Kaiser Permanente; A.T. Still University of Health Sciences; Universidad Autonoma de Chile; Mekelle University; Mekelle University; Mekelle University; Mekelle University; Mekelle University; Mekelle University; Mekelle University; Edith Cowan University; Addis Ababa University; Addis Ababa University; Addis Ababa University; Addis Ababa University; University of Warwick; Howard University; Howard University; Hokkaido University; Hokkaido University; Binzhou Medical University; Eternal Heart Care Centre &amp; Research Institute; University of Antwerp; Nguyen Tat Thanh University (NTTU); University of Texas System; University of Texas Austin; Yokohama City University; National Institutes of Health (NIH) - USA; NIH National Human Genome Research Institute (NHGRI); Yeshiva University; Montefiore Medical Center; Albert Einstein College of Medicine; Qatar Foundation (QF); Hamad Bin Khalifa University-Qatar; University of Ibadan; University of Ibadan; University of Ibadan; University College Hospital, Ibadan; University of Kragujevac; University of Kragujevac; Shahid Beheshti University Medical Sciences; Shahid Beheshti University Medical Sciences; Shahid Beheshti University Medical Sciences; Deakin University; Sechenov First Moscow State Medical University; Banaras Hindu University (BHU); Ruprecht Karls University Heidelberg; Capital Medical University; University College Cork; University of Tasmania; University of Cape Town; University of Cape Town; Jordan University of Science &amp; Technology; Ahvaz Jundishapur University of Medical Sciences (AJUMS); Ahvaz Jundishapur University of Medical Sciences (AJUMS); Health Services Academy; International Institute for Population Sciences; Ball State University; Korea University; Xiamen University Malaysia Campus; Oslo Metropolitan University (OsloMet); Kristiania University College; Tulane University; University of Queensland; Hamadan University of Medical Sciences; Sher-i-Kashmir Institute of Medical Sciences; CIBER - Centro de Investigacion Biomedica en Red; CIBERSAM; ICREA; National Institutes of Health (NIH) - USA; NIH National Cancer Institute (NCI); NIH National Cancer Institute- Division of Cancer Epidemiology &amp; Genetics; Father Muller Medical College; Consiglio Nazionale delle Ricerche (CNR); Istituto di Fisiologia Clinica (IFC-CNR); University of Milan; University System of Maryland; University of Maryland Baltimore; University System of Maryland; University of Maryland Baltimore; University of Florence; University of Melbourne; Universidade de Sao Paulo; IRCCS Multimedica; Tribhuvan University; University of Trnava; Shiraz University of Medical Science; University of Queensland; University of Milano-Bicocca; Imam Abdulrahman Bin Faisal University; University North - Croatia; Pacific Institute for Research &amp; Evaluation (PIRE); Curtin University; Ministry of Health - Kyrgyzstan; Kyrgyz State Medical Academy; Salahaddin University; Ahmadu Bello University; IRCCS Burlo Garofolo; Kermanshah University of Medical Sciences; Kermanshah University of Medical Sciences; Kermanshah University of Medical Sciences; Kermanshah University of Medical Sciences; Kurdistan University of Medical Sciences; Kurdistan University of Medical Sciences; Queensland University of Technology (QUT); Universiti Sains Malaysia; University of Alabama System; University of Alabama Birmingham; University of Alabama System; University of Alabama Birmingham; Suraj Eye Institute; University of Yaounde I; South African Medical Research Council; University of Copenhagen; Western Sydney University; McMaster University; McMaster University; University of Lagos; California State University System; San Diego State University; University of Ibadan; University College Hospital, Ibadan; JSS Academy of Higher Education &amp; Research; University of Ottawa; Ottawa Hospital Research Institute; Bucharest University of Economic Studies; University of Groningen; University of Groningen; State University System of Florida; University of Central Florida; Maharishi Markandeshwar University; Federation University Australia; La Trobe University; Public Health England; University of London; University College London; University College London Hospitals NHS Foundation Trust; Central Queensland University; Universidade Federal de Uberlandia; Golestan University of Medical Sciences; Pennsylvania Commonwealth System of Higher Education (PCSHE); University of Pittsburgh; Indian Council of Medical Research (ICMR); ICMR - National Institute for Research in Environmental Health (NIREH); University of Sharjah; University of Manchester; University of London; University College London; Egyptian Knowledge Bank (EKB); Ain Shams University; University of Belgrade; University of Belgrade; Universidade Federal de Minas Gerais; University of London; London School of Hygiene &amp; Tropical Medicine; Utkal University; GlaxoSmithKline; GlaxoSmithKline Belgium; University of North Carolina; University of North Carolina Charlotte; University of Edinburgh; National Institute of Infectious Diseases (NIID); University of Technology Sydney; US Department of Veterans Affairs; University of Calgary; University of York - UK; University of Hull; University of Adelaide; Post Graduate Institute of Medical Education &amp; Research (PGIMER), Chandigarh; Hawassa University; University of Valencia; University of Auckland; Hanoi Medical University; University of Catania; UKK Institute; University of Bologna; IRCCS Azienda Ospedaliero-Universitaria di Bologna; Guy's &amp; St Thomas' NHS Foundation Trust; University of London; King's College London; National Center for Neurology &amp; Psychiatry - Japan; Juntendo University; Universite Ferhat Abbas Setif; Wuhan University of Science &amp; Technology; Wuhan University of Science &amp; Technology</t>
  </si>
  <si>
    <t>Soriano, JB (corresponding author), Univ Autonoma Madrid, Hosp Univ Princesa, Madrid 28005, Spain.</t>
  </si>
  <si>
    <t>jbsoriano2@gmail.com</t>
  </si>
  <si>
    <t>Anber, Nahla/AAM-9830-2021; Jonas, Jost/AEP-3841-2022; Sheikh, Aziz/D-2818-2009; Mantovani, Lorenzo/AAC-4263-2021; Sen, Abhijit/AAD-6009-2022; Siabani, Soraya/U-7739-2017; Reitsma, Marissa/AAE-7719-2020; Aljunid, Syed Mohamed/J-6009-2014; Badawi, Alaa/ABC-1300-2021; Toma, Alemayehu/I-2560-2018; Levi, Miriam/AAR-8512-2020; Soyiri, Dr. Ireneous/IQS-7439-2023; Househ, Mowafa/GPX-8430-2022; Kefale, Adane/AAP-6928-2020; Car, Lorainne/E-1205-2017; Saddik, Basema/H-5679-2019; Meharie, Birhanu/AAG-2261-2021; Jha, Ravi/ABC-6588-2020; Andrei, Catalina/KHU-8658-2024; Moradi, Masoud/AAF-2174-2020; Vos, Theo/HLH-2955-2023; Arabloo, Jalal/K-1829-2019; Vacante, Marco/S-4377-2019; Li, Shanshan/HLH-7747-2023; Kassa, Getachew/AFU-1253-2022; Endries, Aman/AAN-6871-2021; Elsayed, Omar/O-7012-2018; Violante, Francesco/A-6934-2009; Ndwandwe, Duduzile/L-2296-2013; Rafiei, Alireza/A-2314-2009; Leong, Elvynna/GPC-8264-2022; Roshandel, Gholamreza/AAJ-9562-2021; Alvis Guzman, Nelson/D-4913-2013; Butt, Zahid/W-4292-2017; Ullah, Irfan/L-5150-2017; Gebremedhin, Ketema/JCN-7040-2023; Gebreslassie, Gebremicheal/AAI-9900-2020; Gezae, Kebede Embaye/HPC-7086-2023; Samy, Abdallah/B-4375-2010; Rahimi-Movaghar, Afarin/E-9505-2011; mohammadi, mokhtar/U-4872-2019; Goleij, Pouya/AAH-1048-2020; Pana, Adrian/LJM-3701-2024; Bhattacharyya, Krittika/AAA-8258-2021; naik, Gurudatta/O-7284-2015; Kengne, Andre/ABB-3696-2020; Hasanzadeh, Amir/AAI-8266-2020; Mohebi, Farnam/AGB-7159-2022; Tefera, Yonatal Mesfin/GXV-7491-2022; Rudd, Kristina/AFM-0440-2022; Cohen, Aaron/ABA-0606-2022; Athari, Seyyed/F-5963-2017; Shirkoohi, Reza/ACG-1572-2022; Kisa, Adnan/Q-2081-2019; Kisa, Sezer/GPC-8087-2022; Daryani, Ahmad/E-2186-2017; Roro, Elias/HGU-5987-2022; Zar, Heather/GZL-5350-2022; KUMAR, ANIL/ACD-8340-2022; Khubchandani, Jagdish/D-1831-2014; f, m/AAM-2063-2021; Mini, GK/GMX-3520-2022; Goudarzi, Houman/LHA-3852-2024; Rawaf, David/JXL-7101-2024; Kim, Yun Jin/AAE-8281-2019; Madotto, Fabiana/AAA-9802-2019; Ansari, Fereshteh/AAG-9873-2019; Mustafa, Ghulam/AET-4683-2022; van Boven, Job/K-7942-2019; , B/HZK-8896-2023; Gebremeskel, GEBREAMLAK/ABB-8484-2020; Tran, Khanh/A-2437-2019; Bensenor, Isabela/L-3306-2017; Fadhil, Ibtihal/AAF-4123-2021; Nguyen, Hoang/HJI-3940-2023; Temsah, Mohamad-Hani/AAJ-9703-2020; Agrawal, Anurag/GZL-5821-2022; Gupta, Rajat/E-5545-2018; Anto, J/H-2676-2014; Ilic, Milena/W-1498-2019; Manafi, Navid/AAM-7393-2020; Brauer, Michael/Y-2810-2019; Meles, Gebrekiros/AAX-8170-2020; de Courten, Barbora/B-3308-2012; Cho, Hye-Min/D-9097-2019; La Vecchia, Carlo/Z-1710-2019; Veisani, Yousef/I-7684-2017; Rahman, Mohammad Hifz Ur/GVU-3673-2022; Kabir, Zubair/KQX-5433-2024; Mahesh, P/R-1184-2019; Awoke, Nefsu/AFV-2432-2022; Lopez, Alan/F-1487-2010; Nazari, Javad/ABE-6348-2021; Ilesanmi, Olayinka/AAF-8628-2021; Lotufo, Paulo/A-9843-2008; Sisay, Eskinder/AAB-8251-2022; Faro, Andre/J-1696-2014; Rawal, Lal/AEP-3205-2022; Garcia-Gordillo, Miguel Angel/L-1839-2018; Diaz, Daniel/P-1916-2018; Alahdab, Fares/N-6680-2013; Soyiri, Ireneous/H-4594-2011; Satpathy, Maheswar/J-3135-2017; Mirrakhimov, Erkin/E-6900-2017; Hay, Simon/F-8967-2015; khader, yousef/AAE-9620-2019; Khafaie, Morteza Abdullatif/J-5659-2016; Koul, Parvaiz/B-1666-2017; Hassen, Hamid/A-1105-2019; Mamun, Abdullah/A-4673-2011; Adhikari, Tara Ballav/J-7071-2019; Morawska, Lidia/B-4140-2011; Roever MHS, PhD, Post-Doctorate, MBA (Data Science), Scientific Editor, Leonardo/F-5315-2012; Zhang, Yunquan/M-9828-2017; Moradi, Ghobad/R-1267-2016; Jamal, Amr/B-9495-2009; Douiri, Abdel/HQY-8025-2023; Santric Milicevic, Milena/H-6423-2018; Khan, Ejaz/B-9340-2016; Carvalho, Felix/D-4914-2013; Islam, Sheikh Mohammed Shariful/B-1219-2011; Olagunju, Andrew/B-4746-2017; Safari, Saeed/J-4604-2017; Castaneda-Orjuela, Carlos/N-2601-2017; Guo, Yuming/I-8353-2018; Samy, Abdallah/I-1415-2014; Rahim, Fakher/AAC-3905-2019; De Neve, Jan-Walter/D-7547-2017; Bijani, Ali/B-1718-2017; Fischer, Florian/F-9003-2016; Meles, Hagazi Gebre/IAP-2796-2023; Majeed, Azeem/KHC-7311-2024; Monasta, Lorenzo/B-1388-2012; Kasaeian, Amir/C-8290-2017; Menezes, Ritesh/A-7480-2015; Altirkawi, Khalid/D-7302-2017; Mashiya, Nombeko Monica/AET-3950-2022; Naderi, Mehdi/R-4325-2017; Mousavi, Seyyed Meysam/P-7797-2015; Soriano, Joan B/O-1215-2017; Desai, Rupak/K-9846-2019; Majdan, Marek/K-5017-2012; Musa, Kamarul Imran/N-3198-2015; Fernandes, Eduarda/D-4943-2013; Naghibi Irvani, Seyed Sina/O-2413-2018; Mokdad, Ali/AAD-1232-2022; Soofi, Moslem/E-7665-2019; Rahman, Muhammad Aziz/B-3380-2009; Eftekhari, Aziz/O-5120-2017; Radfar, Amir/I-8057-2019; Car, Josip/H-6755-2015; Demoz, Gebre Teklemariam/K-6986-2019; Ahmadian, Elham/P-8048-2017; /B-3002-2014; Sepanlou, Sadaf/H-9343-2016; Mohammed, Shafiu/P-2016-2014</t>
  </si>
  <si>
    <t>Faro, Andre/0000-0002-7348-6297; Rawal, Lal/0000-0003-1106-0108; Garcia-Gordillo, Miguel Angel/0000-0003-1736-0996; Gupta, Rajeev/0000-0002-8356-3137; Gebreslassie, Gebremicheal/0000-0002-8981-1832; Diaz, Daniel/0000-0003-2302-1982; Alahdab, Fares/0000-0001-5481-696X; Kisa, Adnan/0000-0001-7825-3436; Soyiri, Ireneous/0000-0003-4697-5156; Satpathy, Maheswar/0000-0003-3521-4781; Mirrakhimov, Erkin/0000-0003-2982-6108; Temsah, Mohamad-Hani/0000-0002-4389-9322; Gebremeskel, Gebreamlak/0000-0002-6464-5604; Meles, Gebrekiros/0000-0001-6563-0001; Hay, Simon/0000-0002-0611-7272; khader, yousef/0000-0002-7830-6857; Khafaie, Morteza Abdullatif/0000-0002-1651-3017; Sabde, Yogesh/0000-0003-1787-2553; Koul, Parvaiz/0000-0002-1700-9285; Olagunju, Tinuke/0000-0003-4019-8755; Li, Shanshan/0000-0002-9021-8470; Mohebi, Farnam/0000-0002-6181-2008; Hassen, Hamid/0000-0001-6485-4193; Mamun, Abdullah/0000-0002-1535-8086; Adhikari, Tara Ballav/0000-0002-7654-5483; Morawska, Lidia/0000-0002-0594-9683; Kim, Young-Eun/0000-0003-0694-6844; Roever MHS, PhD, Post-Doctorate, MBA (Data Science), Scientific Editor, Leonardo/0000-0002-7517-5548; Abrams, Elissa/0000-0003-3433-1986; Zhang, Yunquan/0000-0002-2618-5088; Moradi, Ghobad/0000-0003-2612-6528; Jamal, Amr/0000-0002-4051-6592; Douiri, Abdel/0000-0002-4354-4433; Santric Milicevic, Milena/0000-0002-0684-359X; Bennett, Derrick/0000-0002-9170-8447; Khan, Ejaz/0000-0002-7072-8035; Ilic, Milena/0000-0003-3229-4990; Alvis-Guzman, Nelson/0000-0001-9458-864X; Carvalho, Felix/0000-0003-3858-3494; Islam, Sheikh Mohammed Shariful/0000-0001-7926-9368; Olagunju, Andrew/0000-0003-1736-9886; Mohammad, Karzan/0000-0003-1631-5675; Safari, Saeed/0000-0002-7407-1739; Castaneda-Orjuela, Carlos/0000-0002-8735-6223; Agrawal, Anurag/0000-0002-0340-5252; Tran, Bach/0000-0002-2191-3947; Mahesh, Padukudru Anand/0000-0003-1632-5945; Bhattacharyya, Krittika/0000-0002-9914-7031; Anber, Nahla/0000-0001-5684-9298; arabloo, Jalal/0000-0003-1223-4528; Miller, Ted/0000-0002-0958-2639; van Boven, Job/0000-0003-2368-2262; Ortiz, Justin/0000-0002-3138-5965; GEBRE, ABADI KAHSU/0000-0002-1975-0085; Soljak, Michael/0000-0002-0303-1617; Hasanzadeh, Amir/0000-0003-2893-4369; Farzadfar, Farshad/0000-0001-8288-4046; Leigh, james/0000-0002-0171-4019; Guo, Yuming/0000-0002-1766-6592; Samy, Abdallah/0000-0003-3978-1134; Moradi, Masoud/0000-0003-2036-5333; Pakhale, Smita/0000-0002-4051-962X; Kumar, G Anil/0000-0002-7986-0905; Rahim, Fakher/0000-0002-2857-4562; De Neve, Jan-Walter/0000-0003-0090-8249; /0000-0002-4565-5364; Sheikh, Aziz/0000-0001-7022-3056; Bijani, Ali/0000-0003-2233-8726; Ndwandwe, Duduzile/0000-0001-7129-3865; Dandona, Rakhi/0000-0003-0926-788X; Fischer, Florian/0000-0002-4388-1245; Mantovani, Lorenzo Giovanni/0000-0003-3866-8199; Meles, Hagazi Gebre/0000-0001-5773-4011; Komaki, Hamidreza/0000-0003-1830-9500; Majeed, Azeem/0000-0002-2357-9858; Kassa, Getachew M/0000-0002-8095-7376; Khubchandani, Jagdish/0000-0002-9058-4278; Zar, Heather/0000-0002-9046-759X; Moazen, Babak/0000-0002-2552-0438; Monasta, Lorenzo/0000-0001-7774-548X; Kasaeian, Amir/0000-0003-2018-9368; Bizuwork, Ketema/0000-0003-3335-8052; Menezes, Ritesh/0000-0002-2135-4161; Altirkawi, Khalid/0000-0002-7331-4196; LASRADO, SAVITA/0000-0001-9261-9238; Mashiya, Nombeko Monica/0000-0003-0124-9118; Naderi, Mehdi/0000-0002-5608-6582; Mousavi, Seyyed Meysam/0000-0002-6795-7224; Soriano, Joan B/0000-0001-9740-2994; Desai, Rupak/0000-0002-5315-6426; Kabir, Zubair/0000-0003-1529-004X; Majdan, Marek/0000-0001-8037-742X; Musa, Kamarul Imran/0000-0002-3708-0628; nazari, javad/0000-0002-8277-6819; Adedoyin, Rufus/0000-0001-6877-6997; Fernandes, Eduarda/0000-0001-6424-0976; Kengne, Andre Pascal/0000-0002-5183-131X; Naghibi Irvani, Seyed Sina/0000-0002-4566-7402; Mokdad, Ali/0000-0002-4994-3339; Soofi, Moslem/0000-0003-4922-8412; Rahman, Muhammad Aziz/0000-0003-1665-7966; Rafiei, AliReza/0000-0002-1766-6605; Ullah, Irfan/0000-0001-6992-6723; Mini, GK/0000-0003-2775-629X; Eftekhari, Aziz/0000-0003-0274-4479; Radfar, Amir/0000-0001-6177-3048; Car, Josip/0000-0001-8969-371X; Mena, Alemayehu Toma/0000-0003-1511-1531; Demoz, Gebre Teklemariam/0000-0002-2534-821X; Awoke, Nefsu/0000-0002-1037-5004; Ahmadian, Elham/0000-0002-7230-0489; /0000-0002-9160-6846; Sartorius, Benn/0000-0001-6761-2325; Sepanlou, Sadaf/0000-0002-3669-5129; Mohammed, Shafiu/0000-0001-5715-966X; Manafi, Navid/0000-0002-4610-402X; JHA, RAVI PRAKASH/0000-0001-5230-1436; Brauer, Michael/0000-0002-9103-9343</t>
  </si>
  <si>
    <t>Bill AMP; Melinda Gates Foundation</t>
  </si>
  <si>
    <t>Bill AMP; Melinda Gates Foundation(CGIAR)</t>
  </si>
  <si>
    <t>Bill &amp; Melinda Gates Foundation.</t>
  </si>
  <si>
    <t>2213-2600</t>
  </si>
  <si>
    <t>LANCET RESP MED</t>
  </si>
  <si>
    <t>Lancet Resp. Med.</t>
  </si>
  <si>
    <t>Critical Care Medicine; Respiratory System</t>
  </si>
  <si>
    <t>General &amp; Internal Medicine; Respiratory System</t>
  </si>
  <si>
    <t>LY6DQ</t>
  </si>
  <si>
    <t>WOS:000540618400031</t>
  </si>
  <si>
    <t>Pavelka, M; Van-Zandvoort, K; Abbott, S; Sherratt, K; Majdan, M; Jarcuska, P; Krajci, M; Flasche, S; Funk, S</t>
  </si>
  <si>
    <t>Pavelka, Martin; Van-Zandvoort, Kevin; Abbott, Sam; Sherratt, Katharine; Majdan, Marek; Jarcuska, Pavol; Krajci, Marek; Flasche, Stefan; Funk, Sebastian</t>
  </si>
  <si>
    <t>CMMID COVID-19 Working Grp; Inst Zdravotnych Analyz</t>
  </si>
  <si>
    <t>The impact of population-wide rapid antigen testing on SARS-CoV-2 prevalence in Slovakia</t>
  </si>
  <si>
    <t>Slovakia conducted multiple rounds of population-wide rapid antigen testing for severe acute respiratory syndrome coronavirus 2 (SARS-CoV-2) in late 2020, combined with a period of additional contact restrictions. Observed prevalence decreased by 58% (95% confidence interval: 57 to 58%) within 1 week in the 45 counties that were subject to two rounds of mass testing, an estimate that remained robust when adjusting for multiple potential confounders. Adjusting for epidemic growth of 4.4% (1.1 to 6.9%) per day preceding the mass testing campaign, the estimated decrease in prevalence compared with a scenario of unmitigated growth was 70% (67 to 73%). Modeling indicated that this decrease could not be explained solely by infection control measures but required the addition of the isolation and quarantine of household members of those testing positive.</t>
  </si>
  <si>
    <t>[Pavelka, Martin; Krajci, Marek] Slovak Minist Hlth, Bratislava, Slovakia; [Pavelka, Martin] Inst Hlth Anal, Bratislava, Slovakia; [Pavelka, Martin] London Sch Hyg &amp; Trop Med, Dept Publ Hlth &amp; Policy, London, England; [Van-Zandvoort, Kevin; Abbott, Sam; Sherratt, Katharine; Flasche, Stefan; Funk, Sebastian] London Sch Hyg &amp; Trop Med, Dept Infect Dis Epidemiol, London, England; [Van-Zandvoort, Kevin; Abbott, Sam; Sherratt, Katharine; Flasche, Stefan; Funk, Sebastian] London Sch Hyg &amp; Trop Med, Ctr Math Modelling Infect Dis, London, England; [Majdan, Marek] Trnava Univ, Fac Hlth Sci &amp; Social Work, Inst Global Hlth &amp; Epidemiol, Trnava, Slovakia; [Jarcuska, Pavol] Pavol Jozef Safarik Univ, Fac Med, Kosice, Slovakia</t>
  </si>
  <si>
    <t>University of London; London School of Hygiene &amp; Tropical Medicine; University of London; London School of Hygiene &amp; Tropical Medicine; University of London; London School of Hygiene &amp; Tropical Medicine; University of Trnava; University of Pavol Jozef Safarik Kosice</t>
  </si>
  <si>
    <t>Pavelka, M (corresponding author), Slovak Minist Hlth, Bratislava, Slovakia.;Pavelka, M (corresponding author), Inst Hlth Anal, Bratislava, Slovakia.;Pavelka, M (corresponding author), London Sch Hyg &amp; Trop Med, Dept Publ Hlth &amp; Policy, London, England.</t>
  </si>
  <si>
    <t>martin.pavelka@health.gov.sk</t>
  </si>
  <si>
    <t>Jarčuška, Pavol/AAU-9902-2020; Funk, Sebastian/A-2743-2011; Jarvis, Christopher/A-2969-2016; Majdan, Marek/K-5017-2012</t>
  </si>
  <si>
    <t>van Zandvoort, Kevin/0000-0002-7770-0537; Jarvis, Christopher/0000-0002-0812-2446; Pavelka, Martin/0000-0002-7275-1271; Jarcuska, Pavol/0000-0001-8706-1751; Majdan, Marek/0000-0001-8037-742X; Abbott, Sam/0000-0001-8057-8037; Flasche, Stefan/0000-0002-5808-2606; Sherratt, Katharine/0000-0003-2049-3423</t>
  </si>
  <si>
    <t>Sir Henry Dale Fellowship - Wellcome Trust [208812/Z/17/Z]; Sir Henry Dale Fellowship - Royal Society [208812/Z/17/Z]; Wellcome Trust Senior Research Fellowship; Elrha's Research for Health in Humanitarian Crises (R2HC) Programme - UK Government (DFID); Wellcome Trust; UK National Institute for Health Research (NIHR); BBSRC [LIDP BB/M009513/1]; Bill &amp; Melinda Gates Foundation [INV-001754, INV-003174, OPP1157270]; NTD Modelling Consortium [OPP1184344, OPP1180644, OPP1183986]; DFID/Wellcome Trust Epidemic Preparedness Coronavirus research program [221303/Z/20/Z]; EDCTP2 [RIA2020EF-2983-CSIGN]; ERC [757699]; European Union's Horizon 2020 research and innovation program-project EpiPose [101003688]; Global Challenges Research Fund (GCRF) project RECAP [ES/P010873/1]; HDR UK [MR/S003975/1]; MRC [MR/N013638/1]; Nakajima Foundation; National Institute for Health Research NIHR [16/136/46, 16/137/109]; Health Protection Research Unit for Immunisation [NIHR200929]; Health Protection Research Unit for Modelling Methodology [NIHR200929, HPRU-2012-10096, NIHR200908, PR-OD-1017-20002]; Royal Society Dorothy Hodgkin Fellowship [RP\EA\180004]; UK DHSC/UK Aid/NIHR [PR-OD-1017-20001]; UK MRC [MC_PC_19065, MR/P014658/1]; UK Public Health Rapid Support Team - United Kingdom Department of Health and Social Care; Wellcome Trust [208812/Z/17/Z, 206250/Z/17/Z, 206471/Z/17/Z, 210758/Z/18/Z]; Bill and Melinda Gates Foundation [INV-001754] Funding Source: Bill and Melinda Gates Foundation; European Research Council (ERC) [757699] Funding Source: European Research Council (ERC)</t>
  </si>
  <si>
    <t>Sir Henry Dale Fellowship - Wellcome Trust(Wellcome Trust); Sir Henry Dale Fellowship - Royal Society(Royal Society); Wellcome Trust Senior Research Fellowship(Wellcome Trust); Elrha's Research for Health in Humanitarian Crises (R2HC) Programme - UK Government (DFID); Wellcome Trust(Wellcome Trust); UK National Institute for Health Research (NIHR)(National Institutes of Health Research (NIHR)); BBSRC(UK Research &amp; Innovation (UKRI)Biotechnology and Biological Sciences Research Council (BBSRC)); Bill &amp; Melinda Gates Foundation(Bill &amp; Melinda Gates FoundationBill &amp; Melinda Gates Foundation Grand Challenges Explorations InitiativeCGIAR); NTD Modelling Consortium; DFID/Wellcome Trust Epidemic Preparedness Coronavirus research program; EDCTP2; ERC(European Research Council (ERC)); European Union's Horizon 2020 research and innovation program-project EpiPose; Global Challenges Research Fund (GCRF) project RECAP; HDR UK; MRC(UK Research &amp; Innovation (UKRI)Medical Research Council UK (MRC)); Nakajima Foundation; National Institute for Health Research NIHR(National Institutes of Health Research (NIHR)); Health Protection Research Unit for Immunisation; Health Protection Research Unit for Modelling Methodology; Royal Society Dorothy Hodgkin Fellowship(Royal Society); UK DHSC/UK Aid/NIHR; UK MRC(UK Research &amp; Innovation (UKRI)Medical Research Council UK (MRC)); UK Public Health Rapid Support Team - United Kingdom Department of Health and Social Care; Wellcome Trust(Wellcome Trust); Bill and Melinda Gates Foundation(Bill &amp; Melinda Gates Foundation); European Research Council (ERC)(European Research Council (ERC))</t>
  </si>
  <si>
    <t>This work was supported by a Sir Henry Dale Fellowship jointly funded by the Wellcome Trust and the Royal Society 208812/Z/17/Z (to S.Fl.); Wellcome Trust Senior Research Fellowship (to S.Fu., S.A., and K.S.); and Elrha's Research for Health in Humanitarian Crises (R2HC) Programme funded by the UK Government (DFID), the Wellcome Trust, and the UK National Institute for Health Research (NIHR) (K.V.-Z.). The following funding sources are acknowledged as providing funding for the working group authors: BBSRC LIDP BB/M009513/1 (to D.S.); Bill &amp; Melinda Gates Foundation INV-001754 (to M.Q.); INV-003174 (to K.P., M.J., and Y.L.); OPP1157270 (to K.A.); NTD Modelling Consortium OPP1184344 (to C. A. B.P. and G.F.M.); OPP1180644 (to S.R.P.); OPP1183986 (to E.S.N.); DFID/Wellcome Trust Epidemic Preparedness Coronavirus research program 221303/Z/20/Z: (to C.A.B.P.); EDCTP2 RIA2020EF-2983-CSIGN (to H.P.G.); ERC #757699 (to M.Q.); The European Union's Horizon 2020 research and innovation program-project EpiPose 101003688 (to K.P., M.J., P.K., R.C.B., W.J.E., and Y.L.); The Global Challenges Research Fund (GCRF) project RECAP managed through RCUK and ESRC ES/P010873/1 (to A.G., C.I.J., and T.J.); HDR UK MR/S003975/1 (to R. M.E.); MRC MR/N013638/1 (to N.R.W.); Nakajima Foundation (to A.E.); The National Institute for Health Research NIHR 16/136/46 (to B.J.Q.); 16/137/109 (to B.J. Q., F.Y.S., M.J., and Y.L.); Health Protection Research Unit for Immunisation NIHR200929 (to N.G.D.); Health Protection Research Unit for Modelling Methodology HPRU-2012-10096 (to T.J.); NIHR200908 (to R.M.E.); NIHR200929 (to F.G.S. and M.J.); PR-OD-1017-20002 (to A.R. and W.J.E.); The Royal Society Dorothy Hodgkin Fellowship (to R.L.); RP\EA\180004 (to P.K.); UK DHSC/UK Aid/NIHR PR-OD-1017-20001 (to H. P. G.); UK MRC MC_PC_19065-Covid 19: Understanding the dynamics and drivers of the COVID-19 epidemic using real-time outbreak analytics (to A.G., N.G.D., R.M.E., S.C., T.J., W.J. E., and Y.L.); MR/P014658/1 (to G.M.K.); The UK Public Health Rapid Support Team funded by the United Kingdom Department of Health and Social Care (to T.J.); Wellcome Trust 206250/Z/17/Z (to A.J.K. and T.W.R.); 206471/Z/17/Z (to O.J.B.); 208812/Z/17/Z (to S. C.); 210758/Z/18/Z (to J.D.M., J.H., N.I.B., S.A., and S.R.M.). The funders had no role in study design, data collection and analysis, decision to publish, or preparation of the manuscript.</t>
  </si>
  <si>
    <t>MAY 7</t>
  </si>
  <si>
    <t>10.1126/science.abf9648</t>
  </si>
  <si>
    <t>http://dx.doi.org/10.1126/science.abf9648</t>
  </si>
  <si>
    <t>SA2AW</t>
  </si>
  <si>
    <t>WOS:000649103500047</t>
  </si>
  <si>
    <t>Univerzita J. Selyeho</t>
  </si>
  <si>
    <t>Rafiei-Sardooi, E; Azareh, A; Choubin, B; Mosavi, AH; Clague, JJ</t>
  </si>
  <si>
    <t>Rafiei-Sardooi, Elham; Azareh, Ali; Choubin, Bahram; Mosavi, Amir H.; Clague, John J.</t>
  </si>
  <si>
    <t>Evaluating urban flood risk using hybrid method of TOPSIS and machine learning</t>
  </si>
  <si>
    <t>INTERNATIONAL JOURNAL OF DISASTER RISK REDUCTION</t>
  </si>
  <si>
    <t>Urban flooding; Hazard; Vulnerability; TOPSIS; Machine learning; Artificial intelligence</t>
  </si>
  <si>
    <t>SUPPORT VECTOR MACHINE; MULTICRITERIA DECISION-MAKING; LANDSLIDE SUSCEPTIBILITY; RANDOM-FOREST; SOCIOECONOMIC IMPACTS; SPATIAL PREDICTION; GIS TECHNIQUES; CLIMATE-CHANGE; MODELS; VULNERABILITY</t>
  </si>
  <si>
    <t>With the growth of cities, urban flooding has increasingly become an issue for regional and national governments. The destructive effects of floods are magnified in cities. Accurate models of urban flood susceptibility are required to mitigate this hazard mitigation and build resilience in cities. In this paper, we evaluate flood riskin Jiroft city, Iran, using a combination of machine learning and decision-making methods. Flood hazard maps were created using three state-of-the-art machine learning methods (support vector machine, random forest, and boosted regression tree). The metadata supporting our analysis comprises 218 flood inundation points and a variety of derived factors: slope aspect, elevation, slope angle, rainfall, distance to streets, distance to rivers, land use/land cover, distance to urban drainages, urban drainage density, and curve number. We then employed the TOPSIS decision-making tool for urban flood vulnerability analysis, which is based on socio-economic factors such as building density, population density, building history, and socio-economic conditions. Finally, we derived an urban flood risk map for Jiroft based on flood hazard and vulnerability maps. Of the three models tested, the random forest model yielded the most accurate map. The results indicate that urban drainage density and distance to urban drainages are the most important factors in urban flood hazard modeling. As might be expected, areas with a high or very high population density are most vulnerable to flooding. These results show that flood risk mapping provide insights for priority planning in flood risk management, especially in areas with limited hydrological data.</t>
  </si>
  <si>
    <t>[Rafiei-Sardooi, Elham] Univ Jiroft, Dept Ecol Engn, Fac Nat Resources, Kerman, Iran; [Azareh, Ali] Univ Jiroft, Dept Geog, Kerman, Iran; [Choubin, Bahram] AREEO, West Azarbaijan Agr &amp; Nat Resources Res &amp; Educ Ct, Soil Conservat &amp; Watershed Management Res Dept, Orumiyeh, Iran; [Mosavi, Amir H.] Obuda Univ, Inst Software Design &amp; Dev, H-1034 Budapest, Hungary; [Mosavi, Amir H.] J Selye Univ, Dept Informat, Komamo 94501, Slovakia; [Clague, John J.] Simon Fraser Univ, Dept Earth Sci, Burnaby, BC, Canada</t>
  </si>
  <si>
    <t>Obuda University; J. Selye University; Simon Fraser University</t>
  </si>
  <si>
    <t>Azareh, A (corresponding author), Univ Jiroft, Dept Geog, Kerman, Iran.;Mosavi, AH (corresponding author), Obuda Univ, Inst Software Design &amp; Dev, H-1034 Budapest, Hungary.</t>
  </si>
  <si>
    <t>aliazareh@ujiroft.ac.ir; amir.mosavi@kvk.uni-obuda.hu</t>
  </si>
  <si>
    <t>Mosavi, Amir/I-7440-2018; azareh, ali/AAZ-9617-2021; Choubin, Bahram/C-4892-2017</t>
  </si>
  <si>
    <t>Choubin, Bahram/0000-0001-6350-7157; /0000-0003-4842-0613</t>
  </si>
  <si>
    <t>2212-4209</t>
  </si>
  <si>
    <t>INT J DISAST RISK RE</t>
  </si>
  <si>
    <t>Int. J. Disaster Risk Reduct.</t>
  </si>
  <si>
    <t>10.1016/j.ijdrr.2021.102614</t>
  </si>
  <si>
    <t>http://dx.doi.org/10.1016/j.ijdrr.2021.102614</t>
  </si>
  <si>
    <t>OCT 2021</t>
  </si>
  <si>
    <t>Geosciences, Multidisciplinary; Meteorology &amp; Atmospheric Sciences; Water Resources</t>
  </si>
  <si>
    <t>Geology; Meteorology &amp; Atmospheric Sciences; Water Resources</t>
  </si>
  <si>
    <t>WM4PN</t>
  </si>
  <si>
    <t>WOS:000711069000001</t>
  </si>
  <si>
    <t>Nosratabadi, S; Mosavi, A; Duan, P; Ghamisi, P; Filip, F; Band, SS; Reuter, U; Gama, J; Gandomi, AH</t>
  </si>
  <si>
    <t>Nosratabadi, Saeed; Mosavi, Amirhosein; Puhong Duan; Ghamisi, Pedram; Filip, Ferdinand; Band, Shahab S.; Reuter, Uwe; Gama, Joao; Gandomi, Amir H.</t>
  </si>
  <si>
    <t>Data Science in Economics: Comprehensive Review of Advanced Machine Learning and Deep Learning Methods</t>
  </si>
  <si>
    <t>data science; deep learning; economic model; ensemble; economics; cryptocurrency; machine learning; deep reinforcement learning; big data; bitcoin; time series; network science; prediction; survey; artificial intelligence; literature review</t>
  </si>
  <si>
    <t>PREDICTION; HYBRID; MODEL; CLASSIFICATION; PERFORMANCE</t>
  </si>
  <si>
    <t>This paper provides a comprehensive state-of-the-art investigation of the recent advances in data science in emerging economic applications. The analysis is performed on the novel data science methods in four individual classes of deep learning models, hybrid deep learning models, hybrid machine learning, and ensemble models. Application domains include a broad and diverse range of economics research from the stock market, marketing, and e-commerce to corporate banking and cryptocurrency. Prisma method, a systematic literature review methodology, is used to ensure the quality of the survey. The findings reveal that the trends follow the advancement of hybrid models, which outperform other learning algorithms. It is further expected that the trends will converge toward the evolution of sophisticated hybrid deep learning models.</t>
  </si>
  <si>
    <t>[Nosratabadi, Saeed] Szent Istvan Univ, Doctoral Sch Management &amp; Business Adm, H-2100 Godollo, Hungary; [Mosavi, Amirhosein] Ton Duc Thang Univ, Environm Qual Atmospher Sci &amp; Climate Change Res, Ho Chi Minh City, Vietnam; [Mosavi, Amirhosein] Ton Duc Thang Univ, Fac Environm &amp; Labour Safety, Ho Chi Minh, Vietnam; [Puhong Duan] Hunan Univ, Coll Elect &amp; Informat Engn, Changsha 410082, Peoples R China; [Ghamisi, Pedram] Helmholtz Inst Freiberg Resource Technol, Helmholtz Zentrum Dresden Rossendorf, D-09599 Freiberg, Germany; [Filip, Ferdinand] J Selye Univ, Dept Math, Komarno 94501, Slovakia; [Band, Shahab S.] Duy Tan Univ, Inst Res &amp; Dev, Da Nang 550000, Vietnam; [Band, Shahab S.] Natl Yunlin Univ Sci &amp; Technol, Coll Future, Future Technol Res Ctr, 123 Univ Rd,Sect 3, Touliu 64002, Yunlin, Taiwan; [Reuter, Uwe] Tech Univ Dresden, Fac Civil Engn, D-01069 Dresden, Germany; [Gama, Joao] INESC TEC, Fac Lab Artificial Intelligence &amp; Decis Support L, Campus FEUP,Rua Roberto Frias, P-4200465 Porto, Portugal; [Gandomi, Amir H.] Univ Technol Sydney, Fac Engn &amp; Informat Technol, Sydney, NSW 2007, Australia</t>
  </si>
  <si>
    <t>Hungarian University of Agriculture &amp; Life Sciences; Ton Duc Thang University; Ton Duc Thang University; Hunan University; Helmholtz Association; Helmholtz-Zentrum Dresden-Rossendorf (HZDR); J. Selye University; Duy Tan University; National Yunlin University Science &amp; Technology; Technische Universitat Dresden; INESC TEC; University of Technology Sydney</t>
  </si>
  <si>
    <t>Mosavi, A (corresponding author), Ton Duc Thang Univ, Environm Qual Atmospher Sci &amp; Climate Change Res, Ho Chi Minh City, Vietnam.;Mosavi, A (corresponding author), Ton Duc Thang Univ, Fac Environm &amp; Labour Safety, Ho Chi Minh, Vietnam.;Band, SS (corresponding author), Duy Tan Univ, Inst Res &amp; Dev, Da Nang 550000, Vietnam.;Band, SS (corresponding author), Natl Yunlin Univ Sci &amp; Technol, Coll Future, Future Technol Res Ctr, 123 Univ Rd,Sect 3, Touliu 64002, Yunlin, Taiwan.</t>
  </si>
  <si>
    <t>saeed.nosratabadi@phd.uni-szie.hu; amirhosein.mosavi@tdtu.edu.vn; puhong_duan@hnu.edu.cn; p.ghamisi@hzdr.de; filipf@ujs.sk; shamshirbandshahaboddin@duytan.edu.vn; uwe.reuter@tu-dresden.de; jgama@fep.up.pt; gandomi@uts.edu.au</t>
  </si>
  <si>
    <t>Mosavi, Amir/I-7440-2018; S.Band, Shahab/ABI-7388-2020; Filip, Ferdinánd/AAA-1439-2019; Nosratabadi, Saeed/P-7552-2016; Ghamisi, Pedram/ABD-5419-2021; Gandomi, Amir/J-7595-2013; Gama, Joao/A-2070-2008; S. Band, Shahab/ABB-2469-2020; Reuter, Uwe/HLG-6096-2023</t>
  </si>
  <si>
    <t>Duan, Puhong/0000-0001-5066-4399; /0000-0003-4842-0613; Gandomi, Amir/0000-0002-2798-0104; Gama, Joao/0000-0003-3357-1195; S. Band, Shahab/0000-0001-6109-1311; Ghamisi, Pedram/0000-0003-1203-741X; Filip, Ferdinand/0000-0003-1439-4330; Reuter, Uwe/0000-0002-8527-0725</t>
  </si>
  <si>
    <t>Hungarian-Mexican bilateral Scientific and Technological [2019-2.1.11TET-2019-00007]; project in the framework of the New Szechenyi Plan [EFOP-3.6.2-16-2017-00016]; European Union; European social fund</t>
  </si>
  <si>
    <t>Hungarian-Mexican bilateral Scientific and Technological; project in the framework of the New Szechenyi Plan; European Union(European Union (EU)); European social fund(European Social Fund (ESF))</t>
  </si>
  <si>
    <t>This research in part by the Hungarian-Mexican bilateral Scientific and Technological (2019-2.1.11TET-2019-00007) project, and also EFOP-3.6.2-16-2017-00016 project in the framework of the New Szechenyi Plan. Completing this project is supported by the European Union and co-financed by the European social fund.</t>
  </si>
  <si>
    <t>10.3390/math8101799</t>
  </si>
  <si>
    <t>http://dx.doi.org/10.3390/math8101799</t>
  </si>
  <si>
    <t>OM7OH</t>
  </si>
  <si>
    <t>Green Published, Green Submitted, gold</t>
  </si>
  <si>
    <t>WOS:000586208600001</t>
  </si>
  <si>
    <t>Pinter, G; Felde, I; Mosavi, A; Ghamisi, P; Gloaguen, R</t>
  </si>
  <si>
    <t>Pinter, Gergo; Felde, Imre; Mosavi, Amir; Ghamisi, Pedram; Gloaguen, Richard</t>
  </si>
  <si>
    <t>COVID-19 Pandemic Prediction for Hungary; A Hybrid Machine Learning Approach</t>
  </si>
  <si>
    <t>machine learning; prediction model; COVID-19</t>
  </si>
  <si>
    <t>IMPERIALIST COMPETITIVE ALGORITHM; FUZZY INFERENCE SYSTEM; DENGUE OUTBREAK; ANFIS; PARAMETERS; MODEL; SEIR</t>
  </si>
  <si>
    <t>Several epidemiological models are being used around the world to project the number of infected individuals and the mortality rates of the COVID-19 outbreak. Advancing accurate prediction models is of utmost importance to take proper actions. Due to the lack of essential data and uncertainty, the epidemiological models have been challenged regarding the delivery of higher accuracy for long-term prediction. As an alternative to the susceptible-infected-resistant (SIR)-based models, this study proposes a hybrid machine learning approach to predict the COVID-19, and we exemplify its potential using data from Hungary. The hybrid machine learning methods of adaptive network-based fuzzy inference system (ANFIS) and multi-layered perceptron-imperialist competitive algorithm (MLP-ICA) are proposed to predict time series of infected individuals and mortality rate. The models predict that by late May, the outbreak and the total morality will drop substantially. The validation is performed for 9 days with promising results, which confirms the model accuracy. It is expected that the model maintains its accuracy as long as no significant interruption occurs. This paper provides an initial benchmarking to demonstrate the potential of machine learning for future research.</t>
  </si>
  <si>
    <t>[Pinter, Gergo; Felde, Imre] Obuda Univ, John von Neumann Fac Informat, H-1034 Budapest, Hungary; [Mosavi, Amir] Tech Univ Dresden, Fac Civil Engn, D-01069 Dresden, Germany; [Mosavi, Amir] Obuda Univ, Kalman Kando Fac Elect Engn, H-1034 Budapest, Hungary; [Mosavi, Amir] Thuringian Inst Sustainabil &amp; Climate Protect, D-07743 Jena, Germany; [Mosavi, Amir] J Selye Univ, Dept Math, Komarno 94501, Slovakia; [Ghamisi, Pedram] Helmholtz Zentrum Dresden Rossendorf, Helmholtz Inst Freiberg Resource Technol, Machine Learning Grp, Chemnitzer Str 40, D-09599 Freiberg, Germany; [Gloaguen, Richard] Helmholtz Zentrum Dresden Rossendorf, Helmholtz Inst Freiberg Resource Technol, Chemnitzer Str 40, D-09599 Freiberg, Germany</t>
  </si>
  <si>
    <t>Obuda University; Technische Universitat Dresden; Obuda University; J. Selye University; Helmholtz Association; Helmholtz-Zentrum Dresden-Rossendorf (HZDR); Helmholtz Association; Helmholtz-Zentrum Dresden-Rossendorf (HZDR)</t>
  </si>
  <si>
    <t>Mosavi, A (corresponding author), Tech Univ Dresden, Fac Civil Engn, D-01069 Dresden, Germany.;Mosavi, A (corresponding author), Obuda Univ, Kalman Kando Fac Elect Engn, H-1034 Budapest, Hungary.;Mosavi, A (corresponding author), Thuringian Inst Sustainabil &amp; Climate Protect, D-07743 Jena, Germany.;Mosavi, A (corresponding author), J Selye Univ, Dept Math, Komarno 94501, Slovakia.</t>
  </si>
  <si>
    <t>pinter.gergo@nik.uni-obuda.hu; felde@uni-obuda.hu; amir.mosavi@mailbox.tu-dresden.de; p.ghamisi@hzdr.de; r.gloaguen@hzdr.de</t>
  </si>
  <si>
    <t>Mosavi, Amir/I-7440-2018; Ghamisi, Pedram/ABD-5419-2021; Pintér, Gergő/AAC-3534-2022; Gloaguen, Richard/A-1238-2011; Felde, Imre/ABB-8474-2020</t>
  </si>
  <si>
    <t>/0000-0003-4842-0613; Gloaguen, Richard/0000-0002-4383-473X; Ghamisi, Pedram/0000-0003-1203-741X; Pinter, Gergo/0000-0003-4731-3816</t>
  </si>
  <si>
    <t>European Union [EFOP-3.6.1-16-2016-00010, 2017-1.3.1-VKE-2017-00025]</t>
  </si>
  <si>
    <t>We acknowledge the financial support of this work by the Hungarian State and the European Union under the EFOP-3.6.1-16-2016-00010 project and the 2017-1.3.1-VKE-2017-00025 project.</t>
  </si>
  <si>
    <t>10.3390/math8060890</t>
  </si>
  <si>
    <t>http://dx.doi.org/10.3390/math8060890</t>
  </si>
  <si>
    <t>MN4KG</t>
  </si>
  <si>
    <t>Green Submitted, gold</t>
  </si>
  <si>
    <t>WOS:000550811800001</t>
  </si>
  <si>
    <t>Emadi, M; Taghizadeh-Mehrjardi, R; Cherati, A; Danesh, M; Mosavi, A; Scholten, T</t>
  </si>
  <si>
    <t>Emadi, Mostafa; Taghizadeh-Mehrjardi, Ruhollah; Cherati, Ali; Danesh, Majid; Mosavi, Amir; Scholten, Thomas</t>
  </si>
  <si>
    <t>Predicting and Mapping of Soil Organic Carbon Using Machine Learning Algorithms in Northern Iran</t>
  </si>
  <si>
    <t>REMOTE SENSING</t>
  </si>
  <si>
    <t>soil organic carbon; carbon sequestration; machine learning; deep neural networks; susceptibility; big data; mapping; soil informatics; geochemistry; remote sensing; deep learning; data science; system science</t>
  </si>
  <si>
    <t>ARTIFICIAL NEURAL-NETWORK; SPATIAL PREDICTION; SEMIARID RANGELANDS; GENETIC ALGORITHM; REGRESSION TREE; RANDOM FORESTS; MATTER CONTENT; GRADIENT; MODELS; STOCKS</t>
  </si>
  <si>
    <t>Estimation of the soil organic carbon (SOC) content is of utmost importance in understanding the chemical, physical, and biological functions of the soil. This study proposes machine learning algorithms of support vector machines (SVM), artificial neural networks (ANN), regression tree, random forest (RF), extreme gradient boosting (XGBoost), and conventional deep neural network (DNN) for advancing prediction models of SOC. Models are trained with 1879 composite surface soil samples, and 105 auxiliary data as predictors. The genetic algorithm is used as a feature selection approach to identify effective variables. The results indicate that precipitation is the most important predictor driving 14.9% of SOC spatial variability followed by the normalized difference vegetation index (12.5%), day temperature index of moderate resolution imaging spectroradiometer (10.6%), multiresolution valley bottom flatness (8.7%) and land use (8.2%), respectively. Based on 10-fold cross-validation, the DNN model reported as a superior algorithm with the lowest prediction error and uncertainty. In terms of accuracy, DNN yielded a mean absolute error of 0.59%, a root mean squared error of 0.75%, a coefficient of determination of 0.65, and Lin's concordance correlation coefficient of 0.83. The SOC content was the highest in udic soil moisture regime class with mean values of 3.71%, followed by the aquic (2.45%) and xeric (2.10%) classes, respectively. Soils in dense forestlands had the highest SOC contents, whereas soils of younger geological age and alluvial fans had lower SOC. The proposed DNN (hidden layers = 7, and size = 50) is a promising algorithm for handling large numbers of auxiliary data at a province-scale, and due to its flexible structure and the ability to extract more information from the auxiliary data surrounding the sampled observations, it had high accuracy for the prediction of the SOC base-line map and minimal uncertainty.</t>
  </si>
  <si>
    <t>[Emadi, Mostafa; Danesh, Majid] Sari Agr Sci &amp; Nat Resources Univ, Coll Crop Sci, Dept Soil Sci, Sari 4818168984, Iran; [Taghizadeh-Mehrjardi, Ruhollah; Scholten, Thomas] Univ Tubingen, Dept Geosci Soil Sci &amp; Geomorphol, D-72070 Tubingen, Germany; [Taghizadeh-Mehrjardi, Ruhollah] Ardakan Univ, Fac Agr &amp; Nat Resources, Ardakan 8951656767, Iran; [Cherati, Ali] AREEO, Mazandaran Agr &amp; Nat Resources Res &amp; Educ Ctr, Soil &amp; Water Res Dept, Sari 4849155356, Iran; [Mosavi, Amir] Tech Univ Dresden, Fac Civil Engn, D-01069 Dresden, Germany; [Mosavi, Amir] Duy Tan Univ, Inst Res &amp; Dev, Da Nang 550000, Vietnam; [Mosavi, Amir] J Selye Univ, Dept Informat, Komarno 94501, Slovakia; [Scholten, Thomas] Univ Tubingen, CRC 1070, Ressource Cultures, D-72070 Tubingen, Germany; [Scholten, Thomas] Univ Tubingen, DFG Cluster Excellence Machine Learning, D-72070 Tubingen, Germany</t>
  </si>
  <si>
    <t>Sari Agricultural Sciences &amp; Natural Resources University (SANRU); Eberhard Karls University of Tubingen; Technische Universitat Dresden; Duy Tan University; J. Selye University; Eberhard Karls University of Tubingen; Eberhard Karls University of Tubingen</t>
  </si>
  <si>
    <t>Mosavi, A (corresponding author), Tech Univ Dresden, Fac Civil Engn, D-01069 Dresden, Germany.;Mosavi, A (corresponding author), Duy Tan Univ, Inst Res &amp; Dev, Da Nang 550000, Vietnam.;Mosavi, A (corresponding author), J Selye Univ, Dept Informat, Komarno 94501, Slovakia.</t>
  </si>
  <si>
    <t>mostafa.emadi@sanru.ac.ir; ruhollah.taghizadeh-mehrjardi@mnf.uni-tuebingen.de; a.cherati@areeo.ac.ir; m.danesh@sanru.ac.ir; amir.mosavi@mailbox.tu-dresden.de; thomas.scholten@uni-tuebingen.de</t>
  </si>
  <si>
    <t>Scholten, Thomas/E-4024-2012; Taghizadeh-Mehrjardi, Ruhollah/H-3682-2013; Mosavi, Amir/I-7440-2018; Danesh, Majid/GZL-5507-2022</t>
  </si>
  <si>
    <t>Taghizadeh, Ruhollah/0000-0002-4620-6624; /0000-0003-4842-0613; Danesh, Majid/0000-0002-9595-7088; cherati, ali/0000-0002-1387-9750</t>
  </si>
  <si>
    <t>Sari Agricultural Sciences and Natural Resources University (SANRU) [T161-1368]; Alexander von Humboldt Foundation [3.4-1164573-IRN-GFHERMES-P]; German Research Foundation (DFG) through the Collaborative Research Center [SFB 1070]; German Research Foundation (DFG) through DFG Cluster of Excellence `Machine Learning-New Perspectives for Science' [EXC 2064/1, 390727645]</t>
  </si>
  <si>
    <t>Sari Agricultural Sciences and Natural Resources University (SANRU)(Sari Agricultural Sciences &amp; Natural Resources University (SANRU)); Alexander von Humboldt Foundation(Alexander von Humboldt Foundation); German Research Foundation (DFG) through the Collaborative Research Center(German Research Foundation (DFG)); German Research Foundation (DFG) through DFG Cluster of Excellence `Machine Learning-New Perspectives for Science'(German Research Foundation (DFG))</t>
  </si>
  <si>
    <t>This study is financially supported by the Sari Agricultural Sciences and Natural Resources University (SANRU) (under grant no.T161-1368). The work of Ruhollah Taghizadeh-Mehrjardi has been supported by the Alexander von Humboldt Foundation under the grant number: Ref 3.4-1164573-IRN-GFHERMES-P. Thomas Scholten thanks the German Research Foundation (DFG) for supporting this research through the Collaborative Research Center (SFB 1070) `Resource Cultures' (subprojects Z, S and B02) and the DFG Cluster of Excellence `Machine Learning-New Perspectives for Science', EXC 2064/1, project number 390727645. We thank Ruth Kerry, Geography Department, Brigham Young University, USA, who thoroughly revised the technical English of the paper.</t>
  </si>
  <si>
    <t>2072-4292</t>
  </si>
  <si>
    <t>REMOTE SENS-BASEL</t>
  </si>
  <si>
    <t>Remote Sens.</t>
  </si>
  <si>
    <t>10.3390/rs12142234</t>
  </si>
  <si>
    <t>http://dx.doi.org/10.3390/rs12142234</t>
  </si>
  <si>
    <t>Environmental Sciences; Geosciences, Multidisciplinary; Remote Sensing; Imaging Science &amp; Photographic Technology</t>
  </si>
  <si>
    <t>Environmental Sciences &amp; Ecology; Geology; Remote Sensing; Imaging Science &amp; Photographic Technology</t>
  </si>
  <si>
    <t>MX0MI</t>
  </si>
  <si>
    <t>gold, Green Submitted</t>
  </si>
  <si>
    <t>WOS:000557422500001</t>
  </si>
  <si>
    <t>Univerzita Komenského v Bratislave</t>
  </si>
  <si>
    <t>Hussain, I; Amara, U; Bibi, F; Hanan, A; Lakhan, MN; Soomro, IA; Khan, A; Shaheen, I; Sajjad, U; Rani, GM; Javed, MS; Khan, K; Hanif, MB; Assiri, MA; Sahoo, S; Al Zoubi, W; Mohapatra, D; Zhang, KL</t>
  </si>
  <si>
    <t>Hussain, Iftikhar; Amara, Umay; Bibi, Faiza; Hanan, Abdul; Lakhan, Muhammad Nazim; Soomro, Irfan Ali; Khan, Amjad; Shaheen, Irum; Sajjad, Uzair; Rani, Gokana Mohana; Javed, Muhammad Sufyan; Khan, Karim; Hanif, Muhammad Bilal; Assiri, Mohammed A.; Sahoo, Sumanta; Al Zoubi, Wail; Mohapatra, Debananda; Zhang, Kaili</t>
  </si>
  <si>
    <t>Mo-based MXenes: Synthesis, properties, and applications</t>
  </si>
  <si>
    <t>ADVANCES IN COLLOID AND INTERFACE SCIENCE</t>
  </si>
  <si>
    <t>2D material; MXenes; Mo-MXenes; Synthesis; Advancements; Applications</t>
  </si>
  <si>
    <t>DENSITY-FUNCTIONAL-THEORY; TRANSITION-METAL CARBIDES; 2-DIMENSIONAL MOLYBDENUM CARBIDES; MO2CTX MXENE; ANODE MATERIALS; THERMOELECTRIC-MATERIALS; ELECTRONIC-PROPERTIES; MECHANICAL-BEHAVIOR; THERMAL-STABILITY; RECENT PROGRESS</t>
  </si>
  <si>
    <t>Ti-MXene allows a range of possibilities to tune their compositional stoichiometry due to their electronic and electrochemical properties. Other than conventionally explored Ti-MXene, there have been ample opportunities for the non-Ti-based MXenes, especially the emerging Mo-based MXenes. Mo-MXenes are established to be remarkable with optoelectronic and electrochemical properties, tuned energy, catalysis, and sensing applications. In this timely review, we systematically discuss the various organized synthesis procedures, associated experimental tunning parameters, physiochemical properties, structural evaluation, stability challenges, key findings, and a wide range of applications of emerging Mo-MXene over Ti-MXenes. We also critically examined the precise control of Mo-MXenes to cater to advanced applications by comprehensively evaluating the summary of recent studies using artificial intelligence and machine learning tools. The critical future perspectives, significant challenges, and possible outlooks for successfully developing and using Mo-MXenes for various practical applications are highlighted.</t>
  </si>
  <si>
    <t>[Hussain, Iftikhar; Zhang, Kaili] City Univ Hong Kong, Dept Mech Engn, 83 Tat Chee Ave, Hong Kong, Peoples R China; [Amara, Umay] City Univ Hong Kong, Dept Mat Sci &amp; Engn, Hong Kong, Peoples R China; [Bibi, Faiza; Hanan, Abdul] Sunway Univ, Sunway Ctr Electrochem Energy &amp; Sustainable Techno, Sch Engn &amp; Technol, Subang Jaya 47500, Selangor, Malaysia; [Lakhan, Muhammad Nazim] RMIT Univ, STEM Coll, Sch Sci, Appl Chem &amp; Environm Sci, Melbourne, Vic 3000, Australia; [Soomro, Irfan Ali] Beijing Univ Chem Technol, Inst Computat Chem, Coll Chem, State Key Lab Chem Resource Engn, Beijing 100029, Peoples R China; [Khan, Amjad] Korea Univ Technol &amp; Educ, Sch Mechatron Engn, Cheonan 31253, South Korea; [Shaheen, Irum] Sabanci Univ, SUNUM Nanotechnol Res &amp; Applicat Ctr, TR-34956 Istanbul, Turkiye; [Sajjad, Uzair] Natl Taipei Univ Technol, Dept Energy &amp; Refrigerating Air Conditioning Engn, Taipei 10608, Taiwan; [Rani, Gokana Mohana] Natl Taiwan Univ Sci &amp; Technol, Dept Mat Sci &amp; Engn, Keelung Rd, Taipei 10607, Taiwan; [Javed, Muhammad Sufyan] Lanzhou Univ, Sch Phys Sci &amp; Technol, Lanzhou 730000, Peoples R China; [Khan, Karim] Dongguan Univ Technol, Sch Elect Engn &amp; Intelligentizat, Dongguan 523808, Peoples R China; [Hanif, Muhammad Bilal] Comenius Univ, Fac Nat Sci, Dept Inorgan Chem, Bratislava 84215, Slovakia; [Assiri, Mohammed A.] King Khalid Univ, Fac Sci, Dept Chem, Abha 61413, Saudi Arabia; [Sahoo, Sumanta] Yeungnam Univ, Sch Chem Engn, Gyongsan 38541, Gyeongbuk, South Korea; [Al Zoubi, Wail] Yeungnam Univ, Sch Mat Sci &amp; Engn, Mat Electrochem Lab, Gyongsan 38541, South Korea; [Mohapatra, Debananda] Ulsan Natl Inst Sci &amp; Technol, Grad Sch Semicond Mat &amp; Devices Engn, 50 UNIST Gil, Ulsan 44919, South Korea</t>
  </si>
  <si>
    <t>City University of Hong Kong; City University of Hong Kong; Sunway University; Royal Melbourne Institute of Technology (RMIT); Beijing University of Chemical Technology; Korea University of Technology &amp; Education; Sabanci University; National Taipei University of Technology; National Taiwan University of Science &amp; Technology; Lanzhou University; Dongguan University of Technology; Comenius University Bratislava; King Khalid University; Yeungnam University; Yeungnam University; Ulsan National Institute of Science &amp; Technology (UNIST)</t>
  </si>
  <si>
    <t>Hussain, I; Zhang, KL (corresponding author), City Univ Hong Kong, Dept Mech Engn, 83 Tat Chee Ave, Hong Kong, Peoples R China.;Sahoo, S (corresponding author), Yeungnam Univ, Sch Chem Engn, Gyongsan 38541, Gyeongbuk, South Korea.;Al Zoubi, W (corresponding author), Yeungnam Univ, Sch Mat Sci &amp; Engn, Mat Electrochem Lab, Gyongsan 38541, South Korea.;Mohapatra, D (corresponding author), Ulsan Natl Inst Sci &amp; Technol, Grad Sch Semicond Mat &amp; Devices Engn, 50 UNIST Gil, Ulsan 44919, South Korea.</t>
  </si>
  <si>
    <t>ihussaintoori1@gmail.com; gmohanarani@gmail.com; sumanta95@gmail.com; wailalzoubi@ynu.ac.kr; debanandam@unist.ac.kr; kaizhang@cityu.edu.hk</t>
  </si>
  <si>
    <t>Hanif, Muhammad Bilal/LWI-8698-2024; Hussain, Iftikhar/HDO-8411-2022; Sajjad, Uzair/AAV-8645-2021; Lakhan, Muhammad Nazim/AAV-5494-2020; Sahoo, Sumanta/H-9443-2019; Javed, Muhammd Sufyan/K-1592-2019; Khan, Amjad/GPG-3143-2022; Soomro, Irfan Ali/CAH-8512-2022; Mohapatra, Dr. Debananda/K-8381-2016; Zhang, Kaili/F-9178-2012; Gokana, Mohana Rani/ABC-2990-2021; Hanan, Abdul/GRE-7802-2022; Khan, Karim/U-4197-2019</t>
  </si>
  <si>
    <t>SOOMRO, IRFAN ALI/0000-0002-6994-1613; Hanif, Muhammad Bilal/0000-0002-0321-9353; Zhang, Kaili/0000-0002-5926-2019; Khan, Amjad/0000-0002-2698-3215; Gokana, Mohana Rani/0000-0001-5096-8819; Hanan, Abdul/0000-0001-6162-0519; Hussain, Iftikhar/0000-0001-6576-2119; Khan, Karim/0000-0001-8689-9245</t>
  </si>
  <si>
    <t>Hong Kong Research Grants Council [CityU 11201522]; National Research Foundation (NRF) of South Korea [2022R1A2C1004392]; Deanship of Scientific Research at King Khalid University, Saudi Arabia [R.G.P. 2/523/44]</t>
  </si>
  <si>
    <t>Hong Kong Research Grants Council(Hong Kong Research Grants Council); National Research Foundation (NRF) of South Korea(National Research Foundation of Korea); Deanship of Scientific Research at King Khalid University, Saudi Arabia</t>
  </si>
  <si>
    <t>This work was supported by the Hong Kong Research Grants Council (project number CityU 11201522) . This research was also supported by National Research Foundation (NRF) of South Korea (2022R1A2C1004392) . Mohammed A. Assiri expresses his appreciation to the Deanship of Scientific Research at King Khalid University, Saudi Arabia, for funding this work through research group program under grant number R.G.P. 2/523/44.</t>
  </si>
  <si>
    <t>0001-8686</t>
  </si>
  <si>
    <t>1873-3727</t>
  </si>
  <si>
    <t>ADV COLLOID INTERFAC</t>
  </si>
  <si>
    <t>Adv. Colloid Interface Sci.</t>
  </si>
  <si>
    <t>10.1016/j.cis.2023.103077</t>
  </si>
  <si>
    <t>Chemistry, Physical</t>
  </si>
  <si>
    <t>GZ2M7</t>
  </si>
  <si>
    <t>WOS:001156436300001</t>
  </si>
  <si>
    <t>Speybroeck, J; Beukema, W; Dufresnes, C; Fritz, U; Jablonski, D; Lymberakis, P; Martínez-Solano, I; Razzetti, E; Vamberger, M; Vences, M; Vörös, J; Crochet, PA</t>
  </si>
  <si>
    <t>Speybroeck, Jeroen; Beukema, Wouter; Dufresnes, Christophe; Fritz, Uwe; Jablonski, Daniel; Lymberakis, Petros; Martinez-Solano, Inigo; Razzetti, Edoardo; Vamberger, Melita; Vences, Miguel; Voros, Judit; Crochet, Pierre-Andre</t>
  </si>
  <si>
    <t>Species list of the European herpetofauna-2020 update by the Taxonomic Committee of the Societas Europaea Herpetologica</t>
  </si>
  <si>
    <t>AMPHIBIA-REPTILIA</t>
  </si>
  <si>
    <t>Amphibia; amphibians; Europe; reptiles; Reptilia; taxonomy; updated species list</t>
  </si>
  <si>
    <t>ISLAND MICROGEOGRAPHIC VARIATION; FAMILY SALAMANDRIDAE AMPHIBIA; INDOTYPHLOPS-BRAMINUS DAUDIN; LISSOTRITON-BOSCAI CAUDATA; COMMON MIDWIFE TOAD; PHYLOGENETIC-RELATIONSHIPS; EMYS-ORBICULARIS; MEADOW LIZARD; MITOCHONDRIAL PHYLOGEOGRAPHY; HISTORICAL BIOGEOGRAPHY</t>
  </si>
  <si>
    <t>The last species list of the European herpetofauna was published by Speybroeck, Beukema and Crochet (2010). In the meantime, ongoing research led to numerous taxonomic changes, including the discovery of new species-level lineages as well as reclassifications at genus level, requiring significant changes to this list. As of 2019, a new Taxonomic Committee was established as an official entity within the European Herpetological Society, Societas Europaea Herpetologica (SEH). Twelve members from nine European countries reviewed, discussed and voted on recent taxonomic research on a case-by-case basis. Accepted changes led to critical compilation of a new species list, which is hereby presented and discussed. According to our list, 301 species (95 amphibians. 15 chelonians, including six species of sea turtles, and 191 squamates) occur within our expanded geographical definition of Europe. The list includes 14 non-native species (three amphibians, one chelonian. and ten squamates).</t>
  </si>
  <si>
    <t>[Speybroeck, Jeroen] Res Inst Nat &amp; Forest, Havenlaan 88 Bus 73, B-1000 Brussels, Belgium; [Beukema, Wouter] Univ Ghent, Dept Pathol Bacteriol &amp; Avian Dis, Wildlife Hlth Ghent, Salisburylaan 133, B-9820 Merelbeke, Belgium; [Dufresnes, Christophe] Nanjing Forestry Univ, Coll Biol &amp; Environm, LASER, Nanjing, Peoples R China; [Fritz, Uwe; Vamberger, Melita] Museum Zool, AB Meyer Bldg,Konigsbrucker Landstr 159, D-01109 Dresden, Germany; [Jablonski, Daniel] Comenius Univ, Dept Zool, Ilkovicova 6, Bratislava 84215, Slovakia; [Lymberakis, Petros] Univ Crete, Nat Hist Museum Crete, Knossou Ave, Iraklion 71409, Irakleio, Greece; [Martinez-Solano, Inigo] CSIC, Museo Nacl Ciencias Nat MNCN, C Jose Gutierrez Abascal 2, Madrid 28006, Spain; [Razzetti, Edoardo] Univ Pavia, Kosmos Museo Storia Nat, Piazza Botta 9, I-27100 Pavia, Italy; [Vences, Miguel] Braunschweig Univ Technol, Zool Inst, Div Evolutionary Biol, Mendelssohnstr 4, D-38106 Braunschweig, Germany; [Voros, Judit] Hungarian Nat Hist Museum, Dept Zool, Baross U 13, H-1088 Budapest, Hungary; [Crochet, Pierre-Andre] Univ Paul Valery Montpellier 3, Univ Montpellier, CEFE, CNRS,EPHE,IRD, Montpellier, France</t>
  </si>
  <si>
    <t>Research Institute for Nature &amp; Forest; Ghent University; Nanjing Forestry University; Comenius University Bratislava; University of Crete; Consejo Superior de Investigaciones Cientificas (CSIC); CSIC - Museo Nacional de Ciencias Naturales (MNCN); University of Pavia; Braunschweig University of Technology; Universite PSL; Ecole Pratique des Hautes Etudes (EPHE); Institut Agro; Montpellier SupAgro; CIRAD; Centre National de la Recherche Scientifique (CNRS); Institut de Recherche pour le Developpement (IRD); Universite Paul-Valery; Universite de Montpellier</t>
  </si>
  <si>
    <t>Speybroeck, J (corresponding author), Res Inst Nat &amp; Forest, Havenlaan 88 Bus 73, B-1000 Brussels, Belgium.</t>
  </si>
  <si>
    <t>jeroen.speybroeck@inbo.be</t>
  </si>
  <si>
    <t>Vences, Miguel/E-5573-2010; Speybroeck, Jeroen/LXA-4993-2024; Beukema, Wouter/D-6365-2014; Martinez-Solano, Inigo/LVA-0474-2024; Razzetti, Edoardo/M-1868-2019; Dufresnes, Christophe/U-1387-2019; Fritz, Uwe/AAC-4029-2019; Jablonski, Daniel/AAT-7357-2020</t>
  </si>
  <si>
    <t>Speybroeck, Jeroen/0000-0002-7241-7804; Vamberger, Melita/0000-0002-1404-2469; Voros, Judit/0000-0001-9707-1443; Lymberakis, Petros/0000-0002-5067-9600</t>
  </si>
  <si>
    <t>BRILL</t>
  </si>
  <si>
    <t>LEIDEN</t>
  </si>
  <si>
    <t>PLANTIJNSTRAAT 2, P O BOX 9000, 2300 PA LEIDEN, NETHERLANDS</t>
  </si>
  <si>
    <t>0173-5373</t>
  </si>
  <si>
    <t>1568-5381</t>
  </si>
  <si>
    <t>Amphib. Reptil.</t>
  </si>
  <si>
    <t>10.1163/15685381-bja10010</t>
  </si>
  <si>
    <t>Zoology</t>
  </si>
  <si>
    <t>LR6UA</t>
  </si>
  <si>
    <t>WOS:000535826400001</t>
  </si>
  <si>
    <t>Mehran, MT; Khan, MZ; Song, RH; Lim, TH; Naqvi, M; Raza, R; Zhu, B; Hanif, MB</t>
  </si>
  <si>
    <t>Mehran, Muhammad Taqi; Khan, Muhammad Zubair; Song, Rak-Hyun; Lim, Tak-Hyoung; Naqvi, Muhammad; Raza, Rizwan; Zhu, Bin; Hanif, Muhammad Bilal</t>
  </si>
  <si>
    <t>A comprehensive review on durability improvement of solid oxide fuel cells for commercial stationary power generation systems</t>
  </si>
  <si>
    <t>APPLIED ENERGY</t>
  </si>
  <si>
    <t>Solid oxide fuel cell; Durability; Degradation; Stationary power generation; Lifetime</t>
  </si>
  <si>
    <t>NI-YSZ CERMET; SR SURFACE SEGREGATION; FERRITIC STAINLESS-STEELS; TOLERANT ANODE MATERIALS; DIFFUSION BARRIER LAYER; LONG-TERM STABILITY; SOFC CATHODE; GDC INTERLAYER; ELECTROCHEMICAL PROPERTIES; ALLOY INTERCONNECTS</t>
  </si>
  <si>
    <t>Solid oxide fuel cells (SOFCs) are recognized as an alternative for power generation applications due to their high efficiency and environment-friendly behaviour. The electronic devices and power age could be revolutionized with the commercialization of such devices. Stationary power generation systems based on SOFCs are a step closer to commercialization due to the latest developments in the technology that promises to overcome the inherent bottleneck of high-temperature fuel cells, i.e., durability. According to the US Department of Energy (DOE), the stationary power generation system should have a lifetime of 40,000 h continuous operation. The efficiency of SOFCs is mainly dependent on their components such as anode, cathode, interconnect, and electrolyte. There are numerous factors affecting the efficiency of SOFCs that include the composition of the fuel, kinetics, and thermodynamics of the cell, and working temperature. In this paper, we have presented a comprehensive review of the recent developments to produce durable SOFCs for commercial stationary power generation systems. The review summarizes several prominent degradation mechanisms involved in the SOFC components and methods to reduce the degradation process. In addition, the methods and techniques adopted for the degradation analysis are fully demonstrated, followed by a detailed durability diagnostic through in-situ and ex-situ durability testing. The review is complemented by a lucid presentation of future research challenges and the knowledge gaps coupled with potential recommendations to fill the gaps. The new engineering designs, the material development and the new knowledge presented in this study could provide useful guidance for the key stakeholders, policymakers and power generation entities to commercially implement the application of durable SOFCs for stationary power generation.</t>
  </si>
  <si>
    <t>[Mehran, Muhammad Taqi] Natl Univ Sci &amp; Technol NUST, Sch Chem &amp; Mat Engn SCME, Dept Chem Engn, H-12, Islamabad 44000, Pakistan; [Khan, Muhammad Zubair] Pak Austria Fachhsch Inst Appl Sci &amp; Technol, Dept Mat Sci &amp; Engn, Haripur 22621, KPK, Pakistan; [Song, Rak-Hyun; Lim, Tak-Hyoung] Korea Inst Energy Res, Fuel Cell Res Ctr, 152 Gajeong Ro, Daejeon 34129, South Korea; [Naqvi, Muhammad] Amer Univ Middle East, Coll Engn &amp; Technol, Kuwait, Kuwait; [Raza, Rizwan] Chalmers Univ Technol, Chem &amp; Chem Engn, SE-41296 Gothenburg, Sweden; [Zhu, Bin] Southeast Univ, Energy Storage Joint Res Ctr, Sch Energy &amp; Environm, Jiangsu Prov Key Lab Solar Energy Sci &amp; Technol, Nanjing 210096, Peoples R China; [Hanif, Muhammad Bilal] Comenius Univ, Fac Nat Sci, Dept Inorgan Chem, Ilkovicova 6, Bratislava 84215, Slovakia</t>
  </si>
  <si>
    <t>National University of Sciences &amp; Technology - Pakistan; Korea Institute of Energy Research (KIER); American University of the Middle East; Chalmers University of Technology; Southeast University - China; Comenius University Bratislava</t>
  </si>
  <si>
    <t>Naqvi, M (corresponding author), Amer Univ Middle East, Coll Engn &amp; Technol, Kuwait, Kuwait.;Raza, R (corresponding author), Chalmers Univ Technol, Chem &amp; Chem Engn, SE-41296 Gothenburg, Sweden.</t>
  </si>
  <si>
    <t>sayed.naqvi@aum.edu.kw; rizwanraza@cuilahore.edu.pk</t>
  </si>
  <si>
    <t>Zhang, Binbin/C-9035-2013; Song, Rak-Hyun/AGP-4683-2022; Hanif, Muhammad Bilal/LWI-8698-2024; Khan, Muhammad Zuabir/HPG-8890-2023; Raza, Rizwan/B-4526-2012</t>
  </si>
  <si>
    <t>Khan, Muhammad Zubair/0009-0003-1817-2003; Hanif, Muhammad Bilal/0000-0002-0321-9353; Raza, Rizwan/0000-0003-0599-3630</t>
  </si>
  <si>
    <t>School of Chemical and Materials Engineering; School of Chemical and Materials Engineering (SCME) , NUST, H-12, Islamabad, Pakistan</t>
  </si>
  <si>
    <t>The financial support from the School of Chemical and Materials Engineering (SCME) , NUST, H-12, Islamabad, Pakistan is acknowledged.</t>
  </si>
  <si>
    <t>0306-2619</t>
  </si>
  <si>
    <t>1872-9118</t>
  </si>
  <si>
    <t>APPL ENERG</t>
  </si>
  <si>
    <t>Appl. Energy</t>
  </si>
  <si>
    <t>DEC 15</t>
  </si>
  <si>
    <t>10.1016/j.apenergy.2023.121864</t>
  </si>
  <si>
    <t>SEP 2023</t>
  </si>
  <si>
    <t>U0DP5</t>
  </si>
  <si>
    <t>WOS:001081602000001</t>
  </si>
  <si>
    <t>Schwartz, DA; Avvad-Portari, E; Babál, P; Baldewijns, M; Blomberg, M; Bouachba, A; Camacho, J; Collardeau-Frachon, S; Colson, A; Dehaene, I; Ferreres, JC; Fitzgerald, B; Garrido-Pontnou, M; Gergis, H; Hargitai, B; Helguera-Repetto, AC; Holmström, S; Irles, CL; Leijonhfvud, Å; Libbrecht, S; Marton, T; McEntagart, N; Molina, JT; Morotti, R; Nadal, A; Navarro, A; Nelander, M; Oviedo, A; Otani, ARO; Papadogiannakis, N; Petersen, AC; Roberts, DJ; Saad, AG; Sand, A; Schoenmakers, S; Sehn, JK; Simpson, PR; Thomas, K; Valdespino-Vázquez, MY; van der Meeren, LE; Van Dorpe, J; Verdijk, RM; Watkins, JC; Zaigham, M</t>
  </si>
  <si>
    <t>Schwartz, David A.; Avvad-Portari, Elyzabeth; Babal, Pavel; Baldewijns, Marcella; Blomberg, Marie; Bouachba, Amine; Camacho, Jessica; Collardeau-Frachon, Sophie; Colson, Arthur; Dehaene, Isabelle; Carles Ferreres, Joan; Fitzgerald, Brendan; Garrido-Pontnou, Marta; Gergis, Hazem; Hargitai, Beata; Cecilia Helguera-Repetto, A.; Holmstrom, Sandra; Liliane Irles, Claudine; Leijonhfvud, Asa; Libbrecht, Sasha; Marton, Tamas; McEntagart, Noel; Molina, James T.; Morotti, Raffaella; Nadal, Alfons; Navarro, Alexandra; Nelander, Maria; Oviedo, Angelica; Oyamada Otani, Andre Ricardo; Papadogiannakis, Nikos; Petersen, Astrid C.; Roberts, Drucilla J.; Saad, Ali G.; Sand, Anna; Schoenmakers, Sam; Sehn, Jennifer K.; Simpson, Preston R.; Thomas, Kristen; Yolotzin Valdespino-Vazquez, M.; van der Meeren, Lotte E.; Van Dorpe, Jo; Verdijk, Robert M.; Watkins, Jaclyn C.; Zaigham, Mehreen</t>
  </si>
  <si>
    <t>Placental Tissue Destruction and Insufficiency From COVID-19 Causes Stillbirth and Neonatal Death From Hypoxic-Ischemic Injury</t>
  </si>
  <si>
    <t>ARCHIVES OF PATHOLOGY &amp; LABORATORY MEDICINE</t>
  </si>
  <si>
    <t>PERIVILLOUS FIBRIN DEPOSITION; CHRONIC INTERVILLOSITIS; ZIKA VIRUS; VIRAL-INFECTION; HOFBAUER CELLS; DEFINITIONS; SARS-COV-2; PATHOLOGY; LESIONS; PROLIFERATION</t>
  </si>
  <si>
    <t>Context.-Perinatal death is an increasingly important problem as the coronavirus disease 2019 (COVID-19) pandemic continues, but the mechanism of death has been unclear. Objective.-To evaluate the role of the placenta in causing stillbirth and neonatal death following maternal infection with COVID-19 and confirmed placental positivity for severe acute respiratory syndrome coronavirus 2 (SARS-CoV-2). Design.-Case-based retrospective clinicopathologic analysis by a multinational group of 44 perinatal specialists from 12 countries of placental and autopsy pathology findings from 64 stillborns and 4 neonatal deaths having placentas testing positive for SARS-CoV-2 following delivery to mothers with COVID-19. Results.-Of the 3 findings constituting SARS-CoV-2 placentitis, all 68 placentas had increased fibrin deposition and villous trophoblast necrosis and 66 had chronic histiocytic intervillositis. Sixty-three placentas had massive perivillous fibrin deposition. Severe destructive placental disease from SARS-CoV-2 placentitis averaged 77.7% tissue involvement. Other findings included multiple intervillous thrombi (37%; 25 of 68) and chronic villitis (32%; 22 of 68). The majority (19; 63%) of the 30 autopsies revealed no significant fetal abnormalities except for intrauterine hypoxia and asphyxia. Among all 68 cases, SARS-CoV-2 was detected from a body specimen in 16 of 28 cases tested, most frequently from nasopharyngeal swabs. Four autopsied stillborns had SARS-CoV-2 identified in internal organs. Conclusions.-The pathology abnormalities composing SARS-CoV-2 placentitis cause widespread and severe placental destruction resulting in placental malperfusion and insufficiency. In these cases, intrauterine and perinatal death likely results directly from placental insufficiency and fetal hypoxic-ischemic injury. There was no evidence that SARS-CoV-2 involvement of the fetus had a role in causing these deaths. (Arch Pathol Lab Med. 2022;146:660-676; doi: 10.5858/ arpa.2022-0029-SA)</t>
  </si>
  <si>
    <t>[Avvad-Portari, Elyzabeth] Fiocruz MS, Dept Pathol, Fernandes Figueira Inst, Rio De Janeiro, Brazil; [Babal, Pavel] Comenius Univ, Fac Med, Dept Pathol, Bratislava, Slovakia; [Baldewijns, Marcella; Yolotzin Valdespino-Vazquez, M.] Univ Hosp Leuven, Dept Pathol, Leuven, Belgium; [Blomberg, Marie] Linkoping Univ, Dept Obstet &amp; Gynecol, Linkoping, Sweden; [Blomberg, Marie] Linkoping Univ, Dept Biomed &amp; Clin Sci, Linkoping, Sweden; [Bouachba, Amine] Hosp Civils Lyon, Inst Pathol Multisite, Lyon, France; [Bouachba, Amine; Collardeau-Frachon, Sophie] SOFFOET Soc Francaise Fooetopathol, Paris, France; [Camacho, Jessica; Garrido-Pontnou, Marta; Navarro, Alexandra] Hosp Univ Vall dHebron, Pathol Dept, Barcelona, Spain; [Collardeau-Frachon, Sophie] Univ Claude Bernard Lyon 1, Hosp Civils Lyon, Dept Pathol, Hop Femme Mere Enfant, Bron, France; [Colson, Arthur] Catholic Univ Louvain, Inst Expt &amp; Clin Res IREC, Dept Obstet, Brussels, Belgium; [Dehaene, Isabelle] Ghent Univ Hosp, Dept Obstet &amp; Gynaecol, Ghent, Belgium; [Van Dorpe, Jo] Ghent Univ Hosp, Dept Pathol, Ghent, Belgium; [Carles Ferreres, Joan] Parc Tauli Hosp Univ, Inst Invest &amp; Innovacio Parc Tauli I3PT, Pathol Dept, Barcelona, Spain; [Carles Ferreres, Joan] Univ Autonoma Barcelona, Sch Med, Dept Morphol Sci, Sabadell, Spain; [Fitzgerald, Brendan] Cork Univ Hosp, Dept Pathol, Cork, Ireland; [Garrido-Pontnou, Marta] Univ Autonoma Barcelona, Sch Med, Dept Morphol Sci, Barcelona, Spain; [Gergis, Hazem] Doncaster &amp; Bassetlaw NHS Teaching Hosp, Womens Hosp, Dept Obstet &amp; Gynaecol, Doncaster, England; [Hargitai, Beata] NHS Fdn Trust, Birmingham Womens &amp; Childrens Hosp, Dept Cellular Pathol, Div Perinatal Pathol, Birmingham, W Midlands, England; [Cecilia Helguera-Repetto, A.] Natl Inst Perinatol, Dept Immunobiochem, Mexico City, DF, Mexico; [Yolotzin Valdespino-Vazquez, M.] Natl Inst Perinatol, Dept Anat Pathol, Mexico City, DF, Mexico; [Holmstrom, Sandra] Halland Hosp, Dept Obstet &amp; Gynaecol, Varberg, Sweden; [Liliane Irles, Claudine] Natl Inst Perinatol Isidro Espinosa de los Reyes, Dept Physiol &amp; Cellular Dev, Mexico City, DF, Mexico; [Leijonhfvud, Asa] Lund Univ, Helsingborg Hosp, Dept Obstet &amp; Gynaecol, Dept Clin Sci Helsingborg, Lund, Sweden; [Libbrecht, Sasha] Antwerp Univ Hosp, Dept Pathol Anat, Edegem, Belgium; [Marton, Tamas] Birmingham Womens Hosp, Cellular Pathol Dept, Birmingham, W Midlands, England; [McEntagart, Noel] Rotunda Hosp, Histopathol, Dublin, Ireland; [Molina, James T.] CHRISTUS Hosp St Elizabeth, Pathol &amp; Lab Med, Beaumont, TX USA; [Simpson, Preston R.] CHRISTUS Hosp St Elizabeth, Dept Pathol, Beaumont, TX USA; [Morotti, Raffaella] Yale Univ, Sch Med, Dept Pathol &amp; Pediat, Autopsy Serv, New Haven, CT USA; [Nadal, Alfons] Hosp Clin Barcelona, Pathol Dept, Barcelona, Spain; [Nadal, Alfons] Univ Barcelona, Sch Med, Dept Basic Clin Practice, Barcelona, Spain; [Nadal, Alfons] August Pi &amp; Sunyer Biomed Res Inst IDIBAPS, Barcelona, Spain; [Nelander, Maria] Uppsala Univ, Dept Womens &amp; Childrens Hlth, Uppsala, Sweden; [Oviedo, Angelica] Burrell Coll Osteopath Med, Dept Pathol &amp; Lab Med, Las Cruces, NM USA; [Oyamada Otani, Andre Ricardo] Lab Ferdinando Costa, Sao Paulo, Brazil; [Papadogiannakis, Nikos] Karolinska Inst, Dept Lab Med, Div Pathol, Stockholm, Sweden; [Sand, Anna] Karolinska Inst, Dept Womens &amp; Childrens Hlth, Stockholm, Sweden; [Papadogiannakis, Nikos] Karolinska Univ Hosp, Dept Pathol, Stockholm, Sweden; [Petersen, Astrid C.] Aalborg Univ Hosp, Dept Pathol, Aalborg, Denmark; [Roberts, Drucilla J.; Watkins, Jaclyn C.] Harvard Med Sch, Massachusetts Gen Hosp, Dept Pathol, Boston, MA 02115 USA; [Saad, Ali G.] Univ Miami, Miller Sch Med, Dept Pathol,Holtz Childrens Hosp, Pediat Pathol &amp; Neuropathol,Jackson Hlth Syst, Miami, FL 33136 USA; [Sand, Anna] Karolinska Univ Hosp, Dept Obstet &amp; Gynaecol, Stockholm, Sweden; [Schoenmakers, Sam; Verdijk, Robert M.] Erasmus MC Univ Med Ctr Rotterdam, Dept Obstet &amp; Gynaecol, Rotterdam, Netherlands; [Sehn, Jennifer K.] St Louis Univ, Sch Med, Dept Pathol, St Louis, MO 63104 USA; [Thomas, Kristen] NYU, Sch Med, Dept Pathol, NYU Langone Hlth Main Campus, New York, NY USA; [Thomas, Kristen] NYU, Sch Med, Bellevue Hosp Ctr, New York, NY USA; [van der Meeren, Lotte E.] Leiden Univ Med Ctr, Dept Pathol, Leiden, Netherlands; [van der Meeren, Lotte E.] Univ Med Ctr Utrecht, Dept Pathol, Utrecht, Netherlands; [Zaigham, Mehreen] Lund Univ, Inst Clin Sci Lund, Obstet &amp; Gynecol, Lund, Sweden; [Zaigham, Mehreen] Skane Univ Hosp, Dept Obstet &amp; Gynecol, Malmo, Sweden; [Zaigham, Mehreen] Skane Univ Hosp, Dept Obstet &amp; Gynecol, Lund, Sweden; [Schwartz, David A.] Perinatal Pathol, Consultat Practice, Atlanta, GA 30322 USA</t>
  </si>
  <si>
    <t>Fundacao Oswaldo Cruz; Comenius University Bratislava; KU Leuven; University Hospital Leuven; Linkoping University; Linkoping University; CHU Lyon; Hospital Universitari Vall d'Hebron; Universite Claude Bernard Lyon 1; CHU Lyon; Universite Catholique Louvain; Ghent University; Ghent University Hospital; Ghent University; Ghent University Hospital; Autonomous University of Barcelona; Parc Tauli Hospital Universitari; Autonomous University of Barcelona; University College Cork; Autonomous University of Barcelona; Birmingham Women's Hospital; Oxford University Hospitals NHS Foundation Trust; Helsingborgs Hospital; Lund University; University of Antwerp; Birmingham Women's Hospital; Yale University; University of Barcelona; Hospital Clinic de Barcelona; University of Barcelona; University of Barcelona; Hospital Clinic de Barcelona; IDIBAPS; Uppsala University; Karolinska Institutet; Karolinska Institutet; Karolinska Institutet; Karolinska University Hospital; Aalborg University; Aalborg University Hospital; Harvard University; Harvard University Medical Affiliates; Massachusetts General Hospital; Harvard Medical School; University of Miami; Karolinska Institutet; Karolinska University Hospital; Erasmus University Rotterdam; Erasmus MC; Saint Louis University; New York University; Bellevue Hospital Center; New York University; Leiden University; Leiden University Medical Center (LUMC); Utrecht University; Utrecht University Medical Center; Lund University; Lund University; Skane University Hospital; Lund University; Skane University Hospital</t>
  </si>
  <si>
    <t>Schwartz, DA (corresponding author), 1950 Grace Arbor Ct, Atlanta, GA 30329 USA.</t>
  </si>
  <si>
    <t>davidalanschwartz@gmail.com</t>
  </si>
  <si>
    <t>Schoenmakers, Sam/ACO-9196-2022; Hargitai, Beata/LKJ-8059-2024; Irles, Claudine/AAA-4538-2022; Libbrecht, Sasha/AAW-8186-2021; Fitzgerald, Brendan/KIK-9515-2024; Babal, Pavel/KCK-6329-2024; Colson, Arthur/ABA-7068-2020; Zaigham, Mehreen/AAN-1007-2021; Ferreres, Joan/ABF-5889-2020; Schwartz, David/AAX-7306-2021; Marton, Tamas/KIK-0876-2024; Collardeau-Frachon, Sophie/H-2000-2014</t>
  </si>
  <si>
    <t>van der Meeren, Lotte Elisabeth/0000-0002-4537-5645; Dehaene, Isabelle/0000-0002-4826-6946; Lab, Carmen/0000-0002-5935-3236; Helguera Repetto, A Cecilia/0000-0001-6715-9671; Baldewijns, Marcella/0000-0002-0882-2944; Fitzgerald, Brendan/0000-0002-8509-088X; Carmen, Team1/0000-0003-4234-1746; VALDESPINO VAZQUEZ, MARIA YOLOTZIN/0000-0003-4735-4730; Irles, Claudine/0000-0003-3952-4007; Colson, Arthur/0000-0002-8691-123X; Zaigham, Mehreen/0000-0003-0129-1578; Sand, Anna/0000-0002-0253-3770; Collardeau-Frachon, Sophie/0000-0001-8604-1089; Schwartz, David A./0000-0002-7486-8545; Marton, Tamas/0000-0001-5585-2276; Libbrecht, Sasha/0000-0003-1451-6158</t>
  </si>
  <si>
    <t>Slovak Research and Development Agency grant [PP-COVID-20-051]; Belgian Fund for Scientific Research [40002773]; Fetus for Life charity</t>
  </si>
  <si>
    <t>Slovak Research and Development Agency grant; Belgian Fund for Scientific Research(Fonds de la Recherche Scientifique - FNRS); Fetus for Life charity</t>
  </si>
  <si>
    <t>Baba ' l received support from Slovak Research and Development Agency grant PP-COVID-20-051. Colson received support from the Belgian Fund for Scientific Research (FNRS-F.R. S., grant number 40002773) and the Fetus for Life charity. The other authors have no relevant financial interest in the products or companies described in this article.</t>
  </si>
  <si>
    <t>COLL AMER PATHOLOGISTS</t>
  </si>
  <si>
    <t>NORTHFIELD</t>
  </si>
  <si>
    <t>C/O KIMBERLY GACKI, 325 WAUKEGAN RD, NORTHFIELD, IL 60093-2750 USA</t>
  </si>
  <si>
    <t>0003-9985</t>
  </si>
  <si>
    <t>1543-2165</t>
  </si>
  <si>
    <t>ARCH PATHOL LAB MED</t>
  </si>
  <si>
    <t>Arch. Pathol. Lab. Med.</t>
  </si>
  <si>
    <t>10.5858/arpa.2022-0029-SA</t>
  </si>
  <si>
    <t>Medical Laboratory Technology; Medicine, Research &amp; Experimental; Pathology</t>
  </si>
  <si>
    <t>Medical Laboratory Technology; Research &amp; Experimental Medicine; Pathology</t>
  </si>
  <si>
    <t>1V2RZ</t>
  </si>
  <si>
    <t>Green Published, Green Submitted, Green Accepted, gold</t>
  </si>
  <si>
    <t>WOS:000805944600002</t>
  </si>
  <si>
    <t>Klionsky, DJ; Abdel-Aziz, AK; Abdelfatah, S; Abdellatif, M; Abdoli, A; Abel, S; Abeliovich, H; Abildgaard, MH; Abudu, YP; Acevedo-Arozena, A; Adamopoulos, IE; Adeli, K; Adolph, TE; Adornetto, A; Aflaki, E; Agam, G; Agarwal, A; Aggarwal, BB; Agnello, M; Agostinis, P; Agrewala, JN; Agrotis, A; Aguilar, P; Ahmad, ST; Ahmed, ZM; Ahumada-Castro, U; Aits, S; Aizawa, S; Akkoc, Y; Akoumianaki, T; Akpinar, HA; Al-Abd, AM; Al-Akra, L; Al-Gharaibeh, A; Alaoui-Jamali, MA; Alberti, S; Alcocer-Gómez, E; Alessandri, C; Ali, M; Al-Bari, MAA; Aliwaini, S; Alizadeh, J; Almacellas, E; Almasan, A; Alonso, A; Alonso, GD; Altan-Bonnet, N; Altieri, DC; Alves, S; da Costa, CA; Alzaharna, MM; Amadio, M; Amantini, C; Amaral, C; Ambrosio, S; Amer, AO; Ammanathan, V; An, ZY; Andersen, SU; Andrabi, SA; Andrade-Silva, M; Andres, AM; Angelini, S; Ann, D; Anozie, UC; Ansari, MY; Antas, P; Antebi, A; Antón, Z; Anwar, T; Apetoh, L; Apostolova, N; Araki, T; Araki, Y; Arasaki, K; Araújo, WL; Araya, J; Arden, C; Arévalo, MA; Arguelles, S; Arias, E; Arikkath, J; Arimoto, H; Ariosa, AR; Armstrong-James, D; Arnauné-Pelloquin, L; Aroca, A; Arroyo, DS; Arsov, I; Artero, R; Asaro, DML; Aschner, M; Ashrafizadeh, M; Ashur-Fabian, O; Atanasov, AG; Au, AK; Auberger, P; Auner, HW; Aurelian, L; Autelli, R; Avagliano, L; Avalos, Y; Aveic, S; Aveleira, CA; AvinWittenberg, T; Aydin, Y; Ayton, S; Ayyadevara, S; Azzopardi, M; Baba, M; Backer, JM; Backues, SK; Bae, DH; Bae, ON; Bae, SH; Baehrecke, EH; Baek, A; Baek, SH; Baek, SH; Bagetta, G; Bagniewska-Zadworna, A; Bai, H; Bai, J; Bai, XY; Bai, YD; Bairagi, N; Baksi, S; Balbi, T; Baldari, CT; Balduini, W; Ballabio, A; Ballester, M; Balazadeh, S; Balzan, R; Bandopadhyay, R; Banerjee, S; Banerjee, S; Bao, Y; Baptista, MS; Baracca, A; Barbati, C; Bargiela, A; Barilà, D; Barlow, PG; Barmada, SJ; Barreiro, E; Barreto, GE; Bartek, J; Bartel, B; Bartolome, A; Barve, GR; Basagoudanavar, SH; Bassham, DC; Bast, RC ; Basu, A; Batoko, H; Batten, I; Baulieu, EE; Baumgarner, BL; Bayry, J; Beale, R; Beau, I; Beaumatin, F; Bechara, LRG; Beck, GR ; Beers, MF; Begun, J; Behrends, C; Behrens, GMN; Bei, R; Bejarano, E; Bel, S; Behl, C; Belaid, A; Belgareh-Touzé, N; Bellarosa, C; Belleudi, F; Perez, MB; Bello-Morales, R; Beltran, JSD; Beltran, S; Benbrook, DM; Bendorius, M; Benitez, BA; Benito-Cuesta, I; Bensalem, J; Berchtold, MW; Berezowska, S; Bergamaschi, D; Bergami, M; Bergmann, A; Berliocchi, L; Berlioz-Torrent, C; Bernard, A; Berthoux, L; Besirli, CG; Besteiro, S; Betin, VM; Beyaert, R; Bezbradica, JS; Bhaskar, K; Bhatia-Kissova, I; Bhattacharya, R; Bhattacharya, S; Bhattacharyya, S; Bhuiyan, MS; Bhutia, SK; Bi, LR; Bi, XL; Biden, TJ; Bijian, K; Billes, VA; Binart, N; Bincoletto, C; Birgisdottir, AB; Bjorkoy, G; Blanco, G; Blas-Garcia, A; Blasiak, J; Blomgran, R; Blomgren, K; Blum, JS; Boada-Romero, E; Boban, M; BoeszeBattaglia, K; Boeuf, P; Boland, B; Bomont, P; Bonaldo, P; Bonam, SR; Bonfili, L; Bonifacino, JS; Boone, BA; Bootman, MD; Bordi, M; Borner, C; Bornhauser, BC; Borthakur, G; Bosch, J; Bose, S; Botana, LM; Botas, J; Boulanger, CM; Boulton, ME; Bourdenx, M; Bourgeois, B; Bourke, NM; Bousquet, G; Boya, P; Bozhkov, P; Bozi, LHM; Bozkurt, TO; Brackney, DE; Brandts, CH; Braun, RJ; Braus, GH; Bravo-Sagua, R; Bravo-San Pedro, JM; Brest, P; Bringer, MA; Briones-Herrera, A; Broaddus, VC; Brodersen, P; Alvarez, ÉMC; Brodsky, JL; Brody, SL; Bronson, PG; Bronstein, JM; Brown, CN; Brown, RE; Brum, PC; Brumell, JH; Brunetti-Pierri, N; Bruno, D; Bryson-Richardson, RJ; Bucci, C; Buchrieser, C; Bueno, M; Buitrago-Molina, LE; Buraschi, S; Buch, S; Buchan, JR; Buckingham, EM; Budak, H; Budini, M; Bultynck, G; Burada, F; Burgoyne, JR; Burón, MI; Bustos, V; Büttner, S; Butturini, E; Byrd, A; Cabas, I; Cabrera-Benitez, S; Cadwell, K; Cai, JJ; Cai, L; Cai, Q; Cairó, M; Calbet, JA; Caldwell, GA; Caldwell, KA; Call, JA; Calvani, R; Calvo, AC; Barrera, MCR; Camara, NO; Camonis, JH; Camougrand, N; Campanella, M; Campbell, EM; Campbell-Valois, FX; Campello, S; Campesi, I; Campos, JC; Camuzard, O; Cancino, J; de Almeida, DC; Canesi, L; Caniggia, I; Canonico, B; Cantí, C; Cao, B; Caraglia, M; Caramés, B; Carchman, EH; Cardenal-Muñoz, E; Cardenas, C; Cardenas, L; Cardoso, SM; Carew, JS; Carle, GF; Carleton, G; Carloni, S; Carmona-Gutierrez, D; Carneiro, LA; Carnevali, O; Carosi, JM; Carra, S; Carrier, A; Carrier, L; Carroll, B; Carter, AB; Carvalho, AN; Casanova, M; Casas, C; Casas, J; Cassioli, C; Castillo, EF; Castillo, K; Castillo-Lluva, S; Castoldi, F; Castori, M; Castro, AF; Castro-Caldas, M; Castro-Hernandez, J; Castro-Obregon, S; Catz, SD; Cavadas, C; Cavaliere, F; Cavallini, G; Cavinato, M; Cayuela, ML; Rica, PC; Cecarini, V; Cecconi, F; Cechowska-Pasko, M; Cenci, S; Ceperuelo-Mallafré, V; Cerqueira, JJ; Cerutti, JM; Cervia, D; Cetintas, VB; Cetrullo, S; Chae, HJ; Chagin, AS; Chai, CY; Chakrabarti, G; Chakrabarti, O; Chakraborty, T; Chakraborty, T; Chami, M; Chamilos, G; Chan, DW; Chan, EYW; Chan, ED; Chan, HYE; Chan, HH; Chan, H; Chan, MT; Chan, YS; Chandra, PK; Chang, CP; Chang, CM; Chang, HC; Chang, K; Chao, J; Chapman, T; Charlet-Berguerand, N; Chatterjee, S; Chaube, SK; Chaudhary, A; Chauhan, S; Chaum, E; Checler, F; Cheetham, ME; Chen, CS; Chen, GC; Chen, JF; Chen, LL; Chen, LL; Chen, L; Chen, ML; Chen, MK; Chen, N; Chen, Q; Chen, RH; Chen, S; Chen, W; Chen, WQ; Chen, XM; Chen, XW; Chen, X; Chen, Y; Chen, YG; Chen, YY; Chen, YQ; Chen, YJ; Chen, YQ; Chen, ZS; Chen, Z; Chen, ZH; Chen, ZJ; Chen, ZX; Cheng, HH; Cheng, J; Cheng, SY; Cheng, W; Cheng, XD; Cheng, XT; Cheng, YY; Cheng, ZY; Chen, Z; Cheong, H; Cheong, JK; Chernyak, B; Cherry, S; Cheung, CFR; Cheung, CHA; Cheung, KH; Chevet, E; Chi, RJ; Chiang, AKS; Chiaradonna, F; Chiarelli, R; Chiariello, M; Chica, N; Chiocca, S; Chiong, M; Chiou, SH; Chiramel, A; Chiurchiù, V; Cho, DH; Choe, SK; Choi, AMK; Choi, ME; Choudhury, KR; Chow, NS; Chu, CT; Chua, JP; Chua, JJE; Chung, H; Chung, KP; Chung, S; Chung, SH; Chung, YL; Cianfanelli, V; Ciechomska, IA; Cifuentes, M; Cinque, L; Cirak, S; Cirone, M; Clague, MJ; Clarke, R; Clementi, E; Coccia, EM; Codogno, P; Cohen, E; Cohen, MM; Colasanti, T; Colasuonno, F; Colbert, RA; Colell, A; Coll, NS; Collins, MO; Colombo, M; Colón-Ramos, DA; Combaret, L; Comincini, S; Cominetti, MR; Consiglio, A; Conte, A; Conti, F; Contu, VR; Cookson, MR; Coombs, KM; Coppens, I; Corasaniti, MT; Corkery, DP; Cordes, N; Cortese, K; Costa, MD; Costantino, S; Costelli, P; Coto-Montes, A; Crack, PJ; Crespo, JL; Criollo, A; Crippa, V; Cristofani, R; Csizmadia, T; Cuadrado, A; Cui, B; Cui, J; Cui, YX; Cui, Y; Culetto, E; Cumino, AC; Cybulsky, A; Czaja, MJ; Czuczwar, SJ; D'Adamo, S; D'Amelio, M; D'Arcangelo, D; D'Lugos, AC; D'Orazi, G; da Silva, JA; Dafsari, HS; Dagda, RK; Dagdas, Y; Daglia, M; Dai, X; Dai, Y; Dai, YY; Dal Col, J; Dalhaimer, P; Dalla Valle, L; Dallenga, T; Dalmasso, G; Damme, M; Dando, I; Dantuma, NP; Darling, AL; Das, H; Dasarathy, S; Dasari, SK; Dash, S; Daumke, O; Dauphinee, AN; Davies, JS; Dávila, VA; Davis, RJ; Davis, T; Naidu, SD; De Amicis, F; De Bosscher, K; De Felice, F; De Franceschi, L; De Leonibus, C; Barbosa, MGD; De Meyer, GRY; De Milito, A; De Nunzio, C; De Palma, C; De Santi, M; De Virgilio, C; De Zio, D; Debnath, J; DeBosch, BJ; Decuypere, J; Deehan, MA; Deflorian, G; DeGregori, J; Dehay, B; Del Rio, G; Delaney, JR; Delbridge, LMD; Delorme-Axford, E; Delpino, MV; Demarchi, F; Dembitz, V; Demers, ND; Deng, HB; Deng, ZQ; Dengjel, J; Dent, P; Denton, D; DePamphilis, ML; Der, CJ; Deretic, V; Descoteaux, A; Devis, L; Devkota, S; Devuyst, O; Dewson, G; Dharmasivam, M; Dhiman, R; di Bernardo, D; Di Cristina, M; Di Domenico, F; Di Fazio, P; Di Fonzo, A; Di Guardo, G; Di Guglielmo, GM; Di Leo, L; Di Malta, C; Di Nardo, A; Di Rienzo, M; Di Sano, F; Diallinas, G; Diao, JJ; Diaz-Araya, G; Díaz-Laviada, I; Dickinson, JM; Diederich, M; Dieudé, M; Dikic, I; Ding, SP; Ding, WX; Dini, L; Dinic, J; Dinic, M; Dinkova-Kostova, AT; Dionne, MS; Distler, JHW; Diwan, A; Dixon, IMC; Djavaheri-Mergny, M; Dobrinski, I; Dobrovinskaya, O; Dobrowolski, R; Dobson, RCJ; Emre, SD; Donadelli, M; Dong, B; Dong, XN; Dong, ZW; Ii, GWD; Dotsch, V; Dou, H; Dou, J; Dowaidar, M; Dridi, S; Drucker, L; Du, AL; Du, CG; Du, GW; Du, HN; Du, LL; du Toit, A; Duan, SB; Duan, XQ; Duarte, SP; Dubrovska, A; Dunlop, EA; Dupont, N; Durán, R; Dwarakanath, BS; Dyshlovoy, SA; Ebrahimi-Fakhari, D; Eckhart, L; Edelstein, CL; Efferth, T; Eftekharpour, E; Eichinger, L; Eid, N; Eisenberg, T; Eissa, NT; Eissa, S; Ejarque, M; El Andaloussi, A; El-Hage, N; El-Naggar, S; Eleuteri, AM; El-Shafey, ES; Elgendy, M; Eliopoulos, AG; Elizalde, MM; Elks, PM; Elsasser, HP; Elsherbiny, ES; Emerling, BM; Emre, NCT; Eng, CH; Engedal, N; Engelbrecht, AM; Engelsen, AST; Enserink, JM; Escalante, R; Esclatine, A; Escobar-Henriques, M; Eskelinen, EL; Espert, L; Eusebio, MO; Fabrias, G; Fabrizi, C; Facchiano, A; Facchiano, F; Fadeel, B; Fader, C; Faesen, AC; Fairlie, WD; Falcó, A; Falkenburger, BH; Fan, DP; Fan, J; Fan, YB; Fang, EF; Fang, YS; Fang, YQ; Fanto, M; Farfel-Becker, T; Faure, M; Fazeli, G; Fedele, AO; Feldman, AM; Feng, D; Feng, JC; Feng, LF; Feng, YB; Feng, YC; Feng, W; Araujo, TF; Ferguson, TA; Fernandez-Checa, JC; FernándezVeledo, S; Fernie, AR; Ferrante, AW Jr; Ferraresi, A; Ferrari, MF; Ferreira, JCB; Ferro-Novick, S; Figueras, A; Filadi, R; Filigheddu, N; FilippiChiela, E; Filomeni, G; Fimia, GM; Fineschi, V; Finetti, F; Finkbeiner, S; Fisher, EA; Fisher, PB; Flamigni, F; Fliesler, SJ; Flo, TH; Florance, I; Florey, O; Florio, T; Fodor, E; Follo, C; Fon, EA; Forlino, A; Fornai, F; Fortini, P; Fracassi, A; Fraldi, A; Franco, B; Franco, R; Franconi, F; Frankel, LB; Friedman, SL; Fröhlich, LF; Frühbeck, G; Fuentes, JM; Fujiki, Y; Fujita, N; Fujiwara, Y; Fukuda, M; Fulda, S; Furic, L; Furuya, N; Fusco, C; Gack, MU; Gaffke, L; Galadari, S; Galasso, A; Galindo, MF; Kankanamalage, SG; Galluzzi, L; Galy, V; Gammoh, N; Gan, BY; Ganley, IG; Gao, F; Gao, H; Gao, MH; Gao, P; Gao, SJ; Gao, WT; Gao, XB; Garcera, A; Garcia, MN; Garcia, VE; García-Del Portillo, F; Garcia-Escudero, V; GarciaGarcia, A; Garcia-Macia, M; García-Moreno, D; Garcia-Ruiz, C; García-Sanz, P; Garg, AD; Gargini, R; Garofalo, T; Garry, RF; Gassen, NC; Gatica, D; Ge, L; Ge, WZ; Geiss-Friedlander, R; Gelfi, C; Genschik, P; Gentle, IE; Gerbino, V; Gerhardt, C; Germain, K; Germain, M; Gewirtz, DA; Afshar, EG; Ghavami, S; Ghigo, A; Ghosh, M; Giamas, G; Giampietri, C; Giatromanolaki, A; Gibson, GE; Gibson, SB; Ginet, V; Giniger, E; Giorgi, C; Girao, H; Girardin, SE; Giridharan, M; Giuliano, S; Giulivi, C; Giuriato, S; Giustiniani, J; Gluschko, A; Goder, V; Goginashvili, A; Golab, J; Goldstone, DC; Golebiewska, A; Gomes, LR; Gomez, R; Gómez-Sánchez, R; Gomez-Puerto, MC; Gomez-Sintes, R; Gong, Q; Goni, FM; González-Gallego, J; Gonzalez-Hernandez, T; Gonzalez-Polo, RA; Gonzalez-Reyes, JA; González-Rodríguez, P; Goping, IS; Gorbatyuk, MS; Gorbunov, N; Gorojod, RM; Gorski, SM; Goruppi, S; Gotor, C; Gottlieb, RA; Gozes, I; Gozuacik, D; Graef, M; Gräler, MH; Granatiero, V; Grasso, D; Gray, JP; Green, DR; Greenhough, A; Gregory, SL; Griffin, EF; Grinstaff, MW; Gros, F; Grose, C; Gross, AS; Gruber, F; Grumati, P; Grune, T; Gu, XY; Guan, JL; Guardia, CM; Guda, K; Guerra, F; Guerri, C; Guha, P; Guillén, C; Gujar, S; Gukovskaya, A; Gukovsky, I; Gunst, J; Günther, A; Guntur, AR; Guo, CY; Guo, C; Guo, HQ; Guo, LW; Guo, M; Gupta, P; Fernandez, AF; Gupta, SK; Gupta, S; Gupta, VB; Gupta, V; Gustafsson, AB; Gutterman, DD; Ranjitha, HB; Haapasalo, A; Haber, JE; Hadano, S; Hafrén, AJ; Haidar, M; Hall, BS; Halldén, G; Hamacher-Brady, A; Hamann, A; Hamasaki, M; Han, WD; Hansen, M; Hanson, P; Hao, ZJ; Harada, M; Harhaji-Trajkovic, L; Hariharan, N; Haroon, N; Harris, J; Hasegawa, T; Nagoor, NH; Haspel, JA; Haucke, V; Hawkins, WD; Hay, BA; Haynes, CM; Hayrabedyan, SB; Hays, TS; He, CC; He, Q; He, RR; He, YW; He, YY; Heakal, Y; Heberle, AM; Hejtmancik, JF; Helgason, GV; Henkel, V; Herb, M; Hergovich, A; Herman-Antosiewicz, A; Hernández, A; Hernandez, C; Hernandez-Diaz, S; Hernandez-Gea, V; Herpin, A; Herreros, J; Hervás, JH; Hesselson, D; Hetz, C; Heussler, VT; Higuchi, Y; Hilfiker, S; Hill, JA; Hlavacek, WS; Ho, EA; Ho, IHT; Ho, PWL; Ho, S; Ho, WY; Hobbs, GA; Hochstrasser, M; Hoet, PHM; Hofius, D; Hofman, P; Höhn, A; Holmberg, C; Hombrebueno, JR; Hong, CW; Hong, YR; Hooper, L; Hoppe, T; Horos, R; Hoshida, Y; Hsin, IL; Hsu, HY; Hu, B; Hu, D; Hu, LF; Hu, MC; Hu, RG; Hu, W; Hu, YC; Hu, ZW; Hua, F; Hua, JL; Hua, YQ; Huan, CM; Huang, CH; Huang, CS; Huang, CX; Huang, CL; Huang, HS; Huang, K; Huang, MLH; Huang, R; Huang, S; Huang, TZ; Huang, X; Huang, YJ; Huber, TB; Hubert, V; Hubner, CA; Hughes, SM; Hughes, WE; Humbert, M; Hummer, G; Hurley, JH; Hussain, S; Hussain, S; Hussey, PJ; Hutabarat, M; Hwang, HY; Hwang, S; Ieni, A; Ikeda, F; Imagawa, Y; Imai, Y; Imbriano, C; Imoto, M; Inman, DM; Inoki, K; Iovanna, J; Iozzo, R; Ippolito, G; Irazoqui, JE; Iribarren, P; Ishaq, M; Ishikawa, M; Ishimwe, N; Isidoro, C; Ismail, N; Issazadeh-Navikas, S; Itakura, E; Ito, D; Ivankovic, D; Ivanova, S; Iyer, AK; Izquierdo, JM; Izumi, M; Jäättelä, M; Jabir, MS; Jackson, WT; Jacobo-Herrera, N; Jacomin, AC; Jacquin, E; Jadiya, P; Jaeschke, H; Jagannath, C; Jakobi, AJ; Jakobsson, J; Janji, B; JansenDürr, P; Jansson, PJ; Jantsch, J; Januszewski, S; Jassey, A; Jean, S; JeltschDavid, H; Jendelova, P; Jenny, A; Jensen, TE; Jessen, N; Jewell, JL; Ji, J; Jia, LJ; Jia, R; Jiang, LW; Jiang, Q; Jiang, RC; Jiang, T; Jiang, XJ; Jiang, Y; Jimenez-Sanchez, M; Jin, EJ; Jin, FY; Jin, HC; Jin, L; Jin, LQ; Jin, MY; Jin, S; Jo, EK; Joffre, C; Johansen, T; Johnson, GVW; Johnston, SA; Jokitalo, E; Jolly, MK; Joosten, LAB; Jordan, J; Joseph, B; Ju, DW; Ju, JS; Ju, JF; Juárez, E; Judith, D; Juhász, G; Jun, Y; Jung, CH; Jung, S; Jung, YK; Jungbluth, H; Jungverdorben, J; Just, S; Kaarniranta, K; Kaasik, A; Kabuta, T; Kaganovich, D; Kahana, A; Kain, R; Kajimura, S; Kalamvoki, M; Kalia, M; Kalinowski, DS; Kaludercic, N; Kalvari, I; Kaminska, J; Kaminskyy, VO; Kanamori, H; Kanasaki, K; Kang, C; Kang, R; Kang, SS; Kaniyappan, S; Kanki, T; Kanneganti, TD; Kanthasamy, AG; Kanthasamy, A; Kantorow, M; Kapuy, O; Karamouzis, M; Karim, MR; Karmakar, P; Katare, RG; Kato, M; Kaufmann, SHE; Kauppinen, A; Kaushal, GP; Kaushik, S; Kawasaki, K; Kazan, K; Ke, PY; Keating, DJ; Keber, U; Kehrl, JH; Keller, KE; Keller, CW; Kemper, JK; Kenific, CM; Kepp, O; Kermorgant, S; Kern, A; Ketteler, R; Keulers, TG; Khalfin, B; Khalil, H; Khambu, B; Khan, SY; Khandelwal, VKM; Khandia, R; Kho, W; Khobrekar, N; Khuansuwan, S; Khundadze, M; Killackey, SA; Kim, D; Kim, DR; Kim, DH; Kim, DE; Kim, EY; Kim, EK; Kim, H; Kim, HS; Kim, HR; Kim, JH; Kim, JK; Kim, JH; Kim, J; Kim, JH; Kim, KI; Kim, PK; Kim, SJ; Kimball, SR; Kimchi, A; Kimmelman, AC; Kimura, T; King, MA; Kinghorn, KJ; Kinsey, CG; Kirkin, V; Kirshenbaum, LA; Kiselev, SL; Kishi, S; Kitamoto, K; Kitaoka, Y; Kitazato, K; Kitsis, RN; Kittler, JT; Kjaerulff, O; Klein, PS; Klopstock, T; Klucken, J; Knovelsrud, H; Knorr, RL; Ko, BB; Ko, F; Ko, JL; Kobayashi, H; Kobayashi, S; Koch, I; Koch, JC; Koenig, U; Kögel, D; Koh, YH; Koike, M; Kohlwein, SD; Kocaturk, NM; Komatsu, M; König, J; Kono, T; Kopp, BT; Korcsmaros, T; Korkmaz, G; Korolchuk, V; Korsnes, MS; Koskela, A; Kota, J; Kotake, Y; Kotler, ML; Kou, YJ; Koukourakis, M; Koustas, E; Kovacs, AL; Kovács, T; Koya, D; Kozako, T; Kraft, C; Krainc, D; Krämer, H; Krasnodembskaya, AD; Kretz-Remy, C; Kroemer, G; Ktistakis, NT; Kuchitsu, K; Kuenen, S; Kuerschner, L; Kukar, T; Kumar, A; Kumar, A; Kumar, D; Kumar, D; Kumar, S; Kume, S; Kumsta, C; Kundu, CN; Kundu, M; Kunnumakkara, AB; Kurgan, L; Kutateladze, TG; Kutlu, O; Kwak, S; Kwon, HJ; Kwon, TK; Kwon, YT; Kyrmizi, I; La Spada, A; Labonté, P; Ladoire, S; Laface, I; Lafont, F; Lagace, DC; Lahiri, V; Lai, ZB; Laird, AS; Lakkaraju, A; Lamark, T; Lan, SH; Landajuela, A; Lane, DJR; Lane, JD; Lang, CH; Lange, C; Langer, R; Lapaquette, P; Laporte, J; LaRusso, NF; Lastres-Becker, I; Lau, WCY; Laurie, GW; Lavandero, S; Law, BYK; Law, HKW; Layfield, R; Le, WD; Le Stunff, H; Leary, AY; Lebrun, JJ; Leck, LYW; Leduc-Gaudet, JP; Lee, C; Lee, CP; Lee, DH; Lee, EB; Lee, EF; Lee, GM; Lee, HJ; Lee, HK; Lee, JM; Lee, JS; Lee, JA; Lee, JY; Lee, JH; Lee, M; Lee, MG; Lee, MJ; Lee, MS; Lee, SY; Lee, SJ; Lee, SY; Lee, SB; Lee, WH; Lee, YR; Lee, YH; Lee, Y; Lefebvre, C; Legouis, R; Lei, YL; Lei, YC; Leikin, S; Leitinger, G; Lemus, L; Leng, SL; Lenoir, O; Lenz, G; Lenz, HJ; Lenzi, P; León, Y; Leopoldino, AM; Leschczyk, C; Leskelä, S; Letellier, E; Leung, CT; Leung, PS; Leventhal, JS; Levine, B; Lewis, PA; Ley, K; Li, B; Li, DQ; Li, JM; Li, J; Li, J; Li, K; Li, LW; Li, M; Li, M; Li, M; Li, M; Li, MC; Li, PL; Li, MQ; Li, Q; Li, S; Li, TG; Li, W; Li, WM; Li, X; Li, YP; Li, Y; Li, ZQ; Li, ZY; Li, ZY; Lian, JQ; Liang, CY; Liang, QR; Liang, WC; Liang, YH; Liang, YT; Liao, GH; Liao, LJ; Liao, MZ; Liao, YF; Librizzi, M; Lie, PPY; Lilly, MA; Lim, HJ; Lima, TRR; Limana, F; Lin, C; Lin, CW; Lin, DS; Lin, FC; Lin, JDD; Lin, KM; Lin, KH; Lin, LT; Lin, PH; Lin, Q; Lin, SF; Lin, SJ; Lin, WY; Lin, XY; Lin, YX; Lin, YS; Linden, R; Lindner, P; Ling, SC; Lingor, P; Linnemann, AK; Liou, Y; Lipinski, MM; Lipovsek, S; Lira, VA; Lisiak, N; Liton, PB; Liu, C; Liu, CH; Liu, CF; Liu, CH; Liu, F; Liu, H; Liu, HS; Liu, HF; Liu, HF; Liu, J; Liu, J; Liu, JL; Liu, LY; Liu, LH; Liu, ML; Liu, Q; Liu, W; Liu, WD; Liu, XH; Liu, XD; Liu, XG; Liu, X; Liu, XD; Liu, YF; Liu, Y; Liu, Y; Liu, YY; Liu, YL; Livingston, JA; Lizard, G; Lizcano, JM; Ljubojevic-Holzer, S; LLeonart, ME; Llobet-Navàs, D; Llorente, A; Lo, CH; Lobato-Márquez, D; Long, Q; Long, YC; Loos, B; Loos, JA; López, MG; López-Doménech, G; López-Guerrero, JA; López-Jiménez, AT; López-Valero, I; Lorenowicz, MJ; Lorente, M; Lorincz, P; Lossi, L; Lotersztajn, S; Lovat, PE; Lovell, JF; Lovy, A; Lu, G; Lu, HC; Lu, JH; Lu, JJ; Lu, MJ; Lu, SY; Luciani, A; Lucocq, JM; Ludovico, P; Luftig, MA; Luhr, M; Luis-Ravelo, D; Lum, JJ; Luna-Dulcey, L; Lund, AH; Lund, VK; Lünemann, JD; Lüningschrör, P; Luo, HL; Luo, RC; Luo, SQ; Luo, Z; Luparello, C; Lüscher, B; Luu, L; Lyakhovich, A; Lyamzaev, KG; Lystad, AH; Lytvynchuk, L; Ma, AC; Ma, CL; Ma, MX; Ma, NF; Ma, QH; Ma, XL; Ma, YY; Ma, ZY; MacDougald, OA; Macian, F; MacIntosh, GC; MacKeigan, JP; Macleod, KF; Maday, S; Madeo, F; Madesh, M; Madl, T; Madrigal-Matute, J; Maeda, A; Maejima, Y; Magarinos, M; Mahavadi, P; Maiani, E; Maiese, K; Maiti, P; Maiuri, MC; Majello, B; Major, MB; Makareeva, E; Malik, F; Mallilankaraman, K; Malorni, W; Maloyan, A; Mammadova, N; Man, GCW; Manai, F; Mancias, JD; Mandelkow, EM; Mandell, MA; Manfredi, AA; Manjili, MH; Manjithaya, R; Manque, P; Manshian, BB; Manzano, R; Manzoni, C; Mao, K; Marchese, C; Marchetti, S; Marconi, AM; Marcucci, F; Mardente, S; Mareninova, OA; Margeta, M; Mari, M; Marinelli, S; Marinelli, O; Mariño, G; Mariotto, S; Marshall, RS; Marten, MR; Martens, S; Martin, APJ; Martin, KR; Martin, S; Martin, S; Martín-Segura, A; Martín-Acebes, MA; Martin-Burriel, I; Martin-Rincon, M; Martin-Sanz, P; Martina, JA; Martinet, W; Martinez, A; Martinez, A; Martinez, J; Velazquez, MM; Martinez-Lopez, N; Martinez-Vicente, M; Martins, DO; Lange, Ü; Lopez-Perez, O; Martins, JO; Martins, WK; Martins-Marques, T; Marzetti, E; Masaldan, S; Masclaux-Daubresse, C; Mashek, DG; Massa, V; Massieu, L; Masson, GR; Masuelli, L; Masyuk, A; Masyuk, T; Matarrese, P; Matheu, A; Matoba, S; Matsuzaki, S; Mattar, P; Matte, A; Mattoscio, D; Mauriz, JL; Mauthe, M; Mauvezin, C; Maverakis, E; Maycotte, P; Mayer, J; Mazzoccoli, G; Mazzoni, C; Mazzulli, JR; McCarty, N; McDonald, C; McGill, MR; McKenna, SL; McLaughlin, B; McLoughlin, F; McNiven, MA; McWilliams, TG; Mechta-Grigoriou, F; Medeiros, TC; Medina, DL; Megeney, LA; Megyeri, K; Mehrpour, M; Mehta, JL; Meijer, AJ; Meijer, AH; Mejlvang, J; Meléndez, A; Melk, A; Memisoglu, G; Mendes, AF; Meng, D; Meng, F; Meng, T; Menna-Barreto, R; Menon, MB; Mercer, C; Mercier, AE; Mergny, JL; Merighi, A; Merkley, SD; Merla, G; Meske, V; Mestre, AC; Metur, SP; Meyer, C; Meyer, H; Mi, WY; Mialet-Perez, J; Miao, JY; Micale, L; Miki, Y; Milan, E; Milczarek, M; Miller, DL; Miller, S; Miller, S; Millward, SW; Milosevic, I; Minina, EA; Mirzaei, H; Mirzaei, HR; Mirzaei, M; Mishra, A; Mishra, N; Mishra, PK; Marjanovic, MM; Misasi, R; Misra, A; Misso, G; Mitchell, C; Mitou, G; Miura, T; Miyamoto, S; Miyazaki, M; Miyazaki, M; Miyazaki, T; Miyazawa, K; Mizushima, N; Mogensen, TH; Mograbi, B; Mohammadinejad, R; Mohamud, Y; Mohanty, A; Mohapatra, S; Möhlmann, T; Mohmmed, A; Moles, A; Moley, KH; Molinari, M; Mollace, V; Müller, AB; Mollereau, B; Mollinedo, F; Montagna, C; Monteiro, MJ; Montella, A; Montes, LR; Montico, B; Mony, VK; Compagnoni, GM; Moore, MN; Moosavi, MA; Mora, AL; Mora, M; Morales-Alamo, D; Moratalla, R; Moreira, P; Morelli, E; Moreno, S; Moreno-Blas, D; Moresi, V; Morga, B; Morgan, AH; Morin, F; Morishita, H; Moritz, OL; Moriyama, M; Moriyasu, Y; Morleo, M; Morselli, E; Moruno-Manchon, JF; Moscat, J; Mostowy, S; Motori, E; Moura, AF; Moustaid-Moussa, N; Mrakovcic, M; MuciñoHernández, G; Mukherjee, A; Mukhopadhyay, S; Levy, JMM; Mulero, V; Muller, S; Münch, C; Munjal, A; Munoz-Canoves, P; Muñoz-Galdeano, T; Münz, C; Murakawa, T; Muratori, C; Murphy, BM; Murphy, JP; Murthy, A; Myöhänen, TT; Mysorekar, IU; Mytych, J; Nabavi, SM; Nabissi, M; Nagy, P; Nah, J; Nahimana, A; Nakagawa, I; Nakamura, K; Nakatogawa, H; Nandi, SS; Nanjundan, M; Nanni, M; Napolitano, G; Nardacci, R; Narita, M; Nassif, M; Nathan, I; Natsumeda, M; Naude, RJ; Naumann, C; Naveiras, O; Navid, F; Nawrocki, ST; Nazarko, TY; Nazio, F; Negoita, F; Neill, T; Neisch, AL; Neri, LM; Netea, MG; Neubert, P; Neufeld, TP; Neumann, D; Neutzner, A; Newton, PT; Ney, PA; Nezis, IP; Ng, CCW; Ng, TB; Nguyen, HTT; Nguyen, LT; Ni, HM; Cheallaigh, CN; Ni, Z; Nicolao, MC; Nicoli, F; Nieto-Diaz, M; Nilsson, P; Ning, S; Niranjan, R; Nishimune, H; Niso-Santano, M; Nixon, RA; Nobili, A; Nobrega, C; Noda, T; Nogueira-Recalde, U; Nolan, TM; Nombela, I; Novak, I; Novoa, B; Nozawa, T; Nukina, N; Nussbaum-Krammer, C; Nylandsted, J; O'Donovan, TR; O'Leary, SM; O'Rourke, EJ; O'Sullivan, MP; O'Sullivan, TE; Oddo, S; Oehme, I; Ogawa, M; Ogier-Denis, E; Ogmundsdottir, MH; Ogretmen, B; Oh, GT; Oh, SH; Oh, YJ; Ohama, T; Ohashi, Y; Ohmuraya, M; Oikonomou, V; Ojha, R; Okamoto, K; Okazawa, H; Oku, M; Oliván, S; Oliveira, JMA; Ollmann, M; Olzmann, JA; Omari, S; Omary, MB; Önal, G; Ondrej, M; Ong, SB; Ong, SG; Onnis, A; Orellana, JA; Orellana-Muñoz, S; Ortega-Villaizan, MD; Ortiz-Gonzalez, XR; Ortona, E; Osiewacz, HD; Osman, AHK; Osta, R; Otegui, MS; Otsu, K; Ott, C; Ottobrini, L; Ou, JHJ; Outeiro, TF; Oynebraten, I; Ozturk, M; Pagès, G; Pahari, S; Pajares, M; Pajvani, UB; Pal, R; Paladino, S; Pallet, N; Palmieri, M; Palmisano, G; Palumbo, C; Pampaloni, F; Pan, LF; Pan, QJ; Pan, WL; Pan, X; Panasyuk, G; Pandey, R; Pandey, UB; Pandya, V; Paneni, F; Pang, SY; Panzarini, E; Papademetrio, DL; Papaleo, E; Papinski, D; Papp, D; Park, EC; Park, HT; Park, JM; Park, J; Park, JT; Park, J; Park, SC; Park, SY; Parola, AH; Parys, JB; Pasquier, A; Pasquier, B; Passos, JF; Pastore, N; Patel, HH; Patschan, D; Pattingre, S; Pedraza-Alva, G; Pedraza-Chaverri, J; Pedrozo, Z; Pei, G; Pei, JM; Peled-Zehavi, H; Pellegrini, JM; Pelletier, J; Peñalva, MA; Peng, D; Peng, Y; Penna, F; Pennuto, M; Pentimalli, F; Pereira, CM; Pereira, GJS; Pereira, LC; de Almeida, LP; Perera, ND; PerezOliva, AB; Pérez-Pérez, ME; Periyasamy, P; Perl, A; Perrotta, C; Perrotta, I; Pestell, RG; Petersen, M; Petrache, I; Petrovski, G; Pfirrmann, T; Pfister, AS; Philips, JA; Pi, HF; Picca, A; Pickrell, AM; Picot, S; Pierantoni, GM; Pierdominici, M; Pierre, P; Pierrefite-Carle, V; Pierzynowska, K; Pietrocola, F; Pietruczuk, M; Pignata, C; PimentelMuiños, FX; Pinar, M; Pinheiro, RO; Pinkas-Kramarski, R; Pinton, P; Pircs, K; Piya, S; Pizzo, P; Plantinga, TS; Platta, HW; Plaza-Zabala, A; Plomann, M; Plotnikov, EY; Plun-Favreau, H; Pluta, R; Pocock, R; Pöggeler, S; Pohl, C; Poirot, M; Poletti, A; Ponpuak, M; Popelka, H; Popova, B; Porta, H; Alcon, SP; Portilla-Fernandez, E; Post, M; Potts, MB; Poulton, J; Powers, T; Prahlad, V; Prajsnar, TK; Praticò, D; Prencipe, R; Priault, M; ProikasCezanne, T; Promponas, VJ; Proud, CG; Puertollano, R; Puglielli, L; Pulinilkunnil, T; Puri, D; Puri, R; Puyal, J; Qi, XP; Qi, YM; Qian, WB; Qiang, L; Qiu, Y; Quadrilatero, J; Quarleri, J; Raben, N; Rabinowich, H; Ragona, D; Ragusa, MJ; Rahimi, N; Rahmati, M; Raia, V; Raimundo, N; Rajasekaran, NS; Rao, SR; Rami, A; Ramírez-Pardo, I; Ramsden, DB; Randow, F; Rangarajan, PN; Ranieri, D; Rao, H; Rao, L; Rao, R; Rathore, S; Ratnayaka, JA; Ratovitski, EA; Ravanan, P; Ravegnini, G; Ray, SK; Razani, B; Rebecca, V; Reggiori, F; Régnier-Vigouroux, A; Reichert, AS; Reigada, D; Reiling, JH; Rein, T; Reipert, S; Rekha, RS; Ren, HM; Ren, J; Ren, WC; Renault, T; Renga, G; Reue, K; Rewitz, K; Ramos, BRD; Riazuddin, SA; Ribeiro-Rodrigues, TM; Ricci, JE; Ricci, R; Riccio, V; Richardson, D; Rikihisa, Y; Risbud, M; Risueño, RM; Ritis, K; Rizza, S; Rizzuto, R; Roberts, HC; Roberts, LD; Robinson, KJ; Roccheri, MC; Rocchi, S; Rodney, GG; Rodrigues, T; Silva, VRR; Rodriguez, A; Rodriguez-Barrueco, R; Rodriguez-Henche, N; Rodriguez-Rocha, H; Roelofs, J; Rogers, RS; Rogov, VV; Rojo, A; Rolka, K; Romanello, V; Romani, L; Romano, A; Romano, PS; Romeo-Guitart, D; Romero, LC; Romero, M; Roney, JC; Rongo, C; Roperto, S; Rosenfeldt, MT; Rosenstiel, P; Rosenwald, AG; Roth, KA; Roth, L; Roth, S; Rouschop, KMA; Roussel, BD; Roux, S; Rovere-Querini, P; Roy, A; Rozieres, A; Ruano, D; Rubinsztein, DC; Rubtsova, MP; Ruckdeschel, K; Ruckenstuhl, C; Rudolf, E; Rudolf, R; Ruggieri, A; Ruparelia, AA; Rusmini, P; Russell, RR; Russo, GL; Russo, M; Russo, R; Ryabaya, OO; Ryan, KM; Ryu, KY; Sabater-Arcis, M; Sachdev, U; Sacher, M; Sachse, C; Sadhu, A; Sadoshima, J; Safren, N; Saftig, P; Sagona, AP; Sahay, G; Sahebkar, A; Sahin, M; Sahin, O; Sahni, S; Saito, N; Saito, S; Saito, T; Sakai, R; Sakai, Y; Sakamaki, JI; Saksela, K; Salazar, G; Salazar-Degracia, A; Salekdeh, GH; Saluja, AK; Sampaio-Marques, B; Sanchez, MC; Sanchez-Alcazar, JA; Sanchez-Vera, V; Sancho-Shimizu, V; Sanderson, JT; Sandri, M; Santaguida, S; Santambrogio, L; Santana, MM; Santoni, G; Sanz, A; Sanz, P; Saran, S; Sardiello, M; Sargeant, TJ; Sarin, A; Sarkar, C; Sarkar, S; Sarrias, MR; Sarkar, S; Sarmah, DT; Sarparanta, J; Sathyanarayan, A; Sathyanarayanan, R; Scaglione, KM; Scatozza, F; Schaefer, L; Schafer, ZT; Schaible, UE; Schapira, AH; Scharl, M; Schatzl, HM; Schein, CH; Scheper, W; Scheuring, D; Schiaffino, MV; Schiappacassi, M; Schindl, R; Schlattner, U; Schmidt, O; Schmitt, R; Schmidt, SD; Schmitz, I; Schmukler, E; Schneider, A; Schneider, BE; Schober, R; Schoijet, AC; Schott, MB; Schramm, M; Schröder, B; Schuh, K; Schüller, C; Schulze, RJ; Schürmanns, L; Schwamborn, JC; Schwarten, M; Scialo, F; Sciarretta, S; Scott, MJ; Scotto, KW; Scovassi, AI; Scrima, A; Scrivo, A; Sebastian, D; Sebti, S; Sedej, S; Segatori, L; Segev, N; Seglen, PO; Seiliez, I; Seki, E; Selleck, SB; Sellke, FW; Perez-Lara, A; Selsby, JT; Sendtner, M; Senturk, S; Seranova, E; Sergi, C; Serra-Moreno, R; Sesaki, H; Settembre, C; Setty, SRG; Sgarbi, G; Sha, O; Shacka, JJ; Shah, JA; Shang, DT; Shao, CS; Shao, F; Sharbati, S; Sharkey, LM; Sharma, D; Sharma, G; Sharma, K; Sharma, P; Sharma, S; Shen, HM; Shen, HT; Shen, JG; Shen, M; Shen, WL; Shen, ZN; Sheng, R; Sheng, Z; Sheng, ZH; Shi, JJ; Shi, XB; Shi, YH; Shiba-Fukushima, K; Shieh, J; Shimada, Y; Shimizu, S; Shimozawa, M; Shintani, T; Shoemaker, CJ; Shojaei, S; Shoji, I; Shravage, B; Shridhar, V; Shu, CW; Shu, HB; Shui, K; Shukla, AK; Shutt, TE; Sica, V; Siddiqui, A; Sierra, A; Sierra-Torre, V; Signorelli, S; Sil, P; Silva, BJD; Silva, JD; Silva-Pavez, E; Silvente-Poirot, S; Simmonds, RE; Simon, AK; Simon, HU; Simons, M; Singh, A; Singh, LP; Singh, R; Singh, S; Singh, SK; Singh, SB; Singh, S; Singh, SP; Sinha, D; Sinha, RA; Sinha, S; Sirko, A; Sirohi, K; Sivridis, EL; Skendros, P; Skirycz, A; Slaninová, I; Smaili, SS; Smertenko, A; Smith, MD; Soenen, SJ; Sohn, EJ; Sok, SPM; Solaini, G; Soldati, T; Soleimanpour, SA; Soler, RM; Solovchenko, A; Somarelli, JA; Sonawane, A; Song, FY; Song, HK; Song, JX; Song, KH; Song, ZY; Soria, LR; Sorice, M; Soukas, AA; Soukup, SF; Sousa, D; Sousa, N; Spagnuolo, PA; Spector, SA; Bharath, MMS; St Clair, D; Stagni, V; Staiano, L; Stalnecker, CA; Stankov, M; Stathopulos, PB; Stefan, K; Stefan, SM; Stefanis, L; Steffan, JS; Steinkasserer, A; Stenmark, H; Sterneckert, J; Stevens, C; Stoka, V; Storch, S; Stork, B; Strappazzon, F; Strohecker, AM; Stupack, DG; Su, HX; Su, LY; Su, LX; SuarezFontes, AM; Subauste, CS; Subbian, S; Subirada, P; Sudhandiran, G; Sue, CM; Sui, XB; Summers, C; Sun, GC; Sun, J; Sun, K; Sun, MX; Sun, QM; Sun, Y; Sun, ZJ; Sunahara, KKS; Sundberg, E; Susztak, K; Sutovsky, P; Suzuki, H; Sweeney, G; Symons, JD; Sze, SCW; Szewczyk, NJ; Tabolacci, C; Tacke, F; Taegtmeyer, H; Tafani, M; Tagaya, M; Tai, HR; Tait, SWG; Takahashi, Y; Takats, S; Talwar, P; Tam, C; Tam, SY; Tampellini, D; Tamura, A; Tan, CT; Tan, EK; Tan, YQ; Tanaka, M; Tanaka, M; Tang, D; Tang, JF; Tang, TS; Tanida, I; Tao, ZP; Taouis, M; Tatenhorst, L; Tavernarakis, N; Taylor, A; Taylor, GA; Taylor, JM; Tchetina, E; Tee, AR; Tegeder, I; Teis, D; Teixeira, N; Teixeira-Clerc, F; Tekirdag, KA; Tencomnao, T; Tenreiro, S; Tepikin, A; Testillano, PS; Tettamanti, G; Tharaux, P; Thedieck, K; Thekkinghat, AA; Thellung, S; Thinwa, JW; Thirumalaikumar, VP; Thomas, SM; Thomes, PG; Thorburn, A; Thukral, L; Thum, T; Thumm, M; Tian, L; Tichy, A; Till, A; Timmerman, V; Titorenko, V; Todi, S; Todorova, K; Toivonen, JM; Tomaipitinca, L; Tomar, D; Tomas-Zapico, C; Tong, BCK; Tong, C; Tong, X; Tooze, SA; Torgersen, ML; Torii, S; Torres-López, L; Torriglia, A; Towers, CG; Towns, R; Toyokuni, S; Trajkovic, V; Tramontano, D; Tran, Q; Travassos, LH; Trelford, CB; Tremel, S; Trougakos, IP; Tsao, BP; Tschan, MP; Tse, HF; Tse, TF; Tsugawa, H; Tsvetkov, AS; Tumbarello, DA; Tumtas, Y; Tuñón, MJ; Turcotte, S; Turk, B; Turk, V; Turner, BJ; Tuxworth, R; Tyler, JK; Tyutereva, E; Uchiyama, Y; UgunKlusek, A; Uhlig, HH; Ulasov, I; Umekawa, M; Ungermann, C; Unno, R; Urbe, S; Uribe-Carretero, E; Üstün, S; Uversky, VN; Vaccari, T; Vaccaro, M; Vahsen, BF; Vakifahmetoglu-Norberg, H; Valdor, R; Valente, MJ; Valko, A; Vallee, RB; Valverde, AM; Van den Berghe, G; van Der Veen, S; Van Kaer, L; van Loosdregt, J; van Wijk, SJL; Vandenberghe, W; Vanhorebeek, I; Vannier-Santos, MA; Vannini, N; Vanrell, MC; Vantaggiato, C; Varano, G; Varela-Nieto, I; Varga, M; Vasconcelos, MH; Vats, S; Vavvas, DG; VegaNaredo, I; Vega-Rubin-de-Celis, S; Velasco, G; Velázquez, AP; Vellai, T; Vellenga, E; Velotti, F; Verdier, M; Verginis, P; Vergne, I; Verkade, P; Verma, M; Verstreken, P; Vervliet, T; Vervoorts, J; Vessoni, AT; Victor, VM; Vidal, M; Vidoni, C; Vieira, OV; Vierstra, RD; Viganó, S; Vihinen, H; Vijayan, V; Vila, M; Vilar, M; Villalba, JM; Villalobo, A; Villarejo-Zori, B; Villarroya, F; Villarroya, J; Vincent, O; Vindis, C; Viret, C; Viscomi, MT; Visnjic, D; Vitale, I; Vocadlo, DJ; Voitsekhovskaja, OV; Volonté, C; Volta, M; Vomero, M; Von Haefen, C; Vooijs, MA; Voos, W; Vucicevic, L; Wade-Martins, R; Waguri, S; Waite, KA; Wakatsuki, S; Walker, DW; Walker, MJ; Walker, SA; Walter, J; Wandosell, FG; Wang, B; Wang, CY; Wang, C; Wang, CR; Wang, CW; Wang, CY; Wang, D; Wang, FY; Wang, F; Wang, FM; Wang, GS; Wang, H; Wang, H; Wang, HX; Wang, HG; Wang, JR; Wang, JG; Wang, J; Wang, JD; Wang, K; Wang, LR; Wang, LM; Wang, MH; Wang, MQ; Wang, NB; Wang, PW; Wang, PP; Wang, P; Wang, P; Wang, QJ; Wang, Q; Wang, QK; Wang, QA; Wang, WT; Wang, WY; Wang, XN; Wang, XJ; Wang, Y; Wang, YC; Wang, YZ; Wang, YY; Wang, YH; Wang, YP; Wang, Y; Wang, YQ; Wang, Z; Wang, ZY; Wang, ZG; Warnes, G; Warnsmann, V; Watada, H; Watanabe, E; Watchon, M; Weaver, TE; Wegrzyn, G; Wehman, AM; Wei, HF; Wei, L; Wei, TT; Wei, YJ; Weiergräber, OH; Weihl, CC; Weindl, G; Weiskirchen, R; Wells, A; Wen, RXH; Wen, X; Werner, A; Weykopf, B; Wheatley, SP; Whitton, JL; Whitworth, AJ; Wiktorska, K; Wildenberg, ME; Wileman, T; Wilkinson, S; Willbold, D; Williams, B; Williams, RSB; Williams, RL; Williamson, PR; Wilson, RA; Winner, B; Winsor, NJ; Witkin, SS; Wodrich, H; Woehlbier, U; Wollert, T; Wong, E; Wong, JH; Wong, RW; Wong, VKW; Wong, WWL; Wu, AG; Wu, CB; Wu, J; Wu, JF; Wu, KK; Wu, M; Wu, SY; Wu, SZ; Wu, SY; Wu, SF; Wu, WKK; Wu, XH; Wu, XQ; Wu, YW; Wu, YH; Xavier, RJ; Xia, HG; Xia, LX; Xia, ZY; Xiang, G; Xiang, J; Xiang, ML; Xiang, W; Xiao, B; Xiao, GZ; Xiao, HY; Xiao, HT; Xiao, J; Xiao, L; Xiao, S; Xiao, Y; Xie, BM; Xie, CM; Xie, M; Xie, YX; Xie, ZP; Xie, ZL; Xilouri, M; Xu, CF; Xu, E; Xu, HX; Xu, J; Xu, JR; Xu, L; Xu, WW; Xu, XL; Xue, Y; Yakhine-Diop, SMS; Yam(data truncated to fit)</t>
  </si>
  <si>
    <t>Klionsky, Daniel J.; Abdel-Aziz, Amal Kamal; Abdelfatah, Sara; Abdellatif, Mahmoud; Abdoli, Asghar; Abel, Steffen; Abeliovich, Hagai; Abildgaard, Marie H.; Abudu, Yakubu Princely; Acevedo-Arozena, Abraham; Adamopoulos, Iannis E.; Adeli, Khosrow; Adolph, Timon E.; Adornetto, Annagrazia; Aflaki, Elma; Agam, Galila; Agarwal, Anupam; Aggarwal, Bharat B.; Agnello, Maria; Agostinis, Patrizia; Agrewala, Javed N.; Agrotis, Alexander; Aguilar, Patricia, V; Ahmad, S. Tariq; Ahmed, Zubair M.; Ahumada-Castro, Ulises; Aits, Sonja; Aizawa, Shu; Akkoc, Yunus; Akoumianaki, Tonia; Akpinar, Hafize Aysin; Al-Abd, Ahmed M.; Al-Akra, Lina; Al-Gharaibeh, Abeer; Alaoui-Jamali, Moulay A.; Alberti, Simon; Alcocer-Gomez, Elisabet; Alessandri, Cristiano; Ali, Muhammad; Al-Bari, M. Abdul Alim; Aliwaini, Saeb; Alizadeh, Javad; Almacellas, Eugenia; Almasan, Alexandru; Alonso, Alicia; Alonso, Guillermo D.; Altan-Bonnet, Nihal; Altieri, Dario C.; Alves, Sara; da Costa, Cristine Alves; Alzaharna, Mazen M.; Amadio, Marialaura; Amantini, Consuelo; Amaral, Cristina; Ambrosio, Susanna; Amer, Amal O.; Ammanathan, Veena; An, Zhenyi; Andersen, Stig U.; Andrabi, Shaida A.; Andrade-Silva, Magaiver; Andres, Allen M.; Angelini, Sabrina; Ann, David; Anozie, Uche C.; Ansari, Mohammad Y.; Antas, Pedro; Antebi, Adam; Anton, Zurine; Anwar, Tahira; Apetoh, Lionel; Apostolova, Nadezda; Araki, Toshiyuki; Araki, Yasuhiro; Arasaki, Kohei; Araujo, Wagner L.; Araya, Jun; Arden, Catherine; Arevalo, Maria-Angeles; Arguelles, Sandro; Arias, Esperanza; Arikkath, Jyothi; Arimoto, Hirokazu; Ariosa, Aileen R.; Armstrong-James, Darius; Arnaune-Pelloquin, Laetitia; Aroca, Angeles; Arroyo, Daniela S.; Arsov, Ivica; Artero, Ruben; Asaro, Dalia Maria Lucia; Aschner, Michael; Ashrafizadeh, Milad; Ashur-Fabian, Osnat; Atanasov, Atanas G.; Au, Alicia K.; Auberger, Patrick; Auner, Holger W.; Aurelian, Laure; Autelli, Riccardo; Avagliano, Laura; Avalos, Yenniffer; Aveic, Sanja; Aveleira, Celia Alexandra; AvinWittenberg, Tamar; Aydin, Yucel; Ayton, Scott; Ayyadevara, Srinivas; Azzopardi, Maria; Baba, Misuzu; Backer, Jonathan M.; Backues, Steven K.; Bae, Dong-Hun; Bae, Ok-Nam; Bae, Soo Han; Baehrecke, Eric H.; Baek, Ahruem; Baek, Seung-Hoon; Baek, Sung Hee; Bagetta, Giacinto; Bagniewska-Zadworna, Agnieszka; Bai, Hua; Bai, Jie; Bai, Xiyuan; Bai, Yidong; Bairagi, Nandadulal; Baksi, Shounak; Balbi, Teresa; Baldari, Cosima T.; Balduini, Walter; Ballabio, Andrea; Ballester, Maria; Balazadeh, Salma; Balzan, Rena; Bandopadhyay, Rina; Banerjee, Sreeparna; Banerjee, Sulagna; Bao, Yan; Baptista, Mauricio S.; Baracca, Alessandra; Barbati, Cristiana; Bargiela, Ariadna; Barila, Daniela; Barlow, Peter G.; Barmada, Sami J.; Barreiro, Esther; Barreto, George E.; Bartek, Jiri; Bartel, Bonnie; Bartolome, Alberto; Barve, Gaurav R.; Basagoudanavar, Suresh H.; Bassham, Diane C.; Bast, Robert C., Jr.; Basu, Alakananda; Batoko, Henri; Batten, Isabella; Baulieu, Etienne E.; Baumgarner, Bradley L.; Bayry, Jagadeesh; Beale, Rupert; Beau, Isabelle; Beaumatin, Florian; Bechara, Luiz R. G.; Beck, George R., Jr.; Beers, Michael F.; Begun, Jakob; Behrends, Christian; Behrens, Georg M. N.; Bei, Roberto; Bejarano, Eloy; Bel, Shai; Behl, Christian; Belaid, Amine; Belgareh-Touze, Naima; Bellarosa, Cristina; Belleudi, Francesca; Bello Perez, Melissa; Bello-Morales, Raquel; de Oliveira Beltran, Jackeline Soares; Beltran, Sebastian; Benbrook, Doris Mangiaracina; Bendorius, Mykolas; Benitez, Bruno A.; Benito-Cuesta, Irene; Bensalem, Julien; Berchtold, Martin W.; Berezowska, Sabina; Bergamaschi, Daniele; Bergami, Matteo; Bergmann, Andreas; Berliocchi, Laura; Berlioz-Torrent, Clarisse; Bernard, Amelie; Berthoux, Lionel; Besirli, Cagri G.; Besteiro, Sebastien; Betin, Virginie M.; Beyaert, Rudi; Bezbradica, Jelena S.; Bhaskar, Kiran; Bhatia-Kissova, Ingrid; Bhattacharya, Resham; Bhattacharya, Sujoy; Bhattacharyya, Shalmoli; Bhuiyan, Md Shenuarin; Bhutia, Sujit Kumar; Bi, Lanrong; Bi, Xiaolin; Biden, Trevor J.; Bijian, Krikor; Billes, Viktor A.; Binart, Nadine; Bincoletto, Claudia; Birgisdottir, Asa B.; Bjorkoy, Geir; Blanco, Gonzalo; Blas-Garcia, Ana; Blasiak, Janusz; Blomgran, Robert; Blomgren, Klas; Blum, Janice S.; Boada-Romero, Emilio; Boban, Mirta; BoeszeBattaglia, Kathleen; Boeuf, Philippe; Boland, Barry; Bomont, Pascale; Bonaldo, Paolo; Bonam, Srinivasa Reddy; Bonfili, Laura; Bonifacino, Juan S.; Boone, Brian A.; Bootman, Martin D.; Bordi, Matteo; Borner, Christoph; Bornhauser, Beat C.; Borthakur, Gautam; Bosch, Jurgen; Bose, Santanu; Botana, Luis M.; Botas, Juan; Boulanger, Chantal M.; Boulton, Michael E.; Bourdenx, Mathieu; Bourgeois, Benjamin; Bourke, Nollaig M.; Bousquet, Guilhem; Boya, Patricia; Bozhkov, Peter, V; Bozi, Luiz H. M.; Bozkurt, Tolga O.; Brackney, Doug E.; Brandts, Christian H.; Braun, Ralf J.; Braus, Gerhard H.; Bravo-Sagua, Roberto; Bravo-San Pedro, Jose M.; Brest, Patrick; Bringer, Marie-Agnes; Briones-Herrera, Alfredo; Broaddus, V. Courtney; Brodersen, Peter; Alvarez, Elida M. C.; Brodsky, Jeffrey L.; Brody, Steven L.; Bronson, Paola G.; Bronstein, Jeff M.; Brown, Carolyn N.; Brown, Rhoderick E.; Brum, Patricia C.; Brumell, John H.; Brunetti-Pierri, Nicola; Bruno, Daniele; Bryson-Richardson, Robert J.; Bucci, Cecilia; Buchrieser, Carmen; Bueno, Marta; Buitrago-Molina, Laura Elisa; Buraschi, Simone; Buch, Shilpa; Buchan, J. Ross; Buckingham, Erin M.; Budak, Hikmet; Budini, Mauricio; Bultynck, Geert; Burada, Florin; Burgoyne, Joseph R.; Buron, M. Isabel; Bustos, Victor; Buttner, Sabrina; Butturini, Elena; Byrd, Aaron; Cabas, Isabel; Cabrera-Benitez, Sandra; Cadwell, Ken; Cai, Jingjing; Cai, Lu; Cai, Qian; Cairo, Montserrat; Calbet, Jose A.; Caldwell, Guy A.; Caldwell, Kim A.; Call, Jarrod A.; Calvani, Riccardo; Calvo, Ana C.; Barrera, Miguel Calvo-Rubio; Camara, Niels Os; Camonis, Jacques H.; Camougrand, Nadine; Campanella, Michelangelo; Campbell, Edward M.; Campbell-Valois, Francois-Xavier; Campello, Silvia; Campesi, Ilaria; Campos, Juliane C.; Camuzard, Olivier; Cancino, Jorge; de Almeida, Danilo Candido; Canesi, Laura; Caniggia, Isabella; Canonico, Barbara; Canti, Carles; Cao, Bin; Caraglia, Michele; Carames, Beatriz; Carchman, Evie H.; Cardenal-Munoz, Elena; Cardenas, Cesar; Cardenas, Luis; Cardoso, Sandra M.; Carew, Jennifer S.; Carle, Georges F.; Carleton, Gillian; Carloni, Silvia; Carmona-Gutierrez, Didac; Carneiro, Leticia A.; Carnevali, Oliana; Carosi, Julian M.; Carra, Serena; Carrier, Alice; Carrier, Lucie; Carroll, Bernadette; Carter, A. Brent; Carvalho, Andreia Neves; Casanova, Magali; Casas, Caty; Casas, Josefina; Cassioli, Chiara; Castillo, Eliseo F.; Castillo, Karen; Castillo-Lluva, Sonia; Castoldi, Francesca; Castori, Marco; Castro, Ariel F.; Castro-Caldas, Margarida; Castro-Hernandez, Javier; Castro-Obregon, Susana; Catz, Sergio D.; Cavadas, Claudia; Cavaliere, Federica; Cavallini, Gabriella; Cavinato, Maria; Cayuela, Maria L.; Rica, Paula Cebollada; Cecarini, Valentina; Cecconi, Francesco; Cechowska-Pasko, Marzanna; Cenci, Simone; Ceperuelo-Mallafre, Victoria; Cerqueira, Joao J.; Cerutti, Janete M.; Cervia, Davide; Cetintas, Vildan Bozok; Cetrullo, Silvia; Chae, Han-Jung; Chagin, Andrei S.; Chai, Chee-Yin; Chakrabarti, Gopal; Chakrabarti, Oishee; Chakraborty, Tapas; Chakraborty, Trinad; Chami, Mounia; Chamilos, Georgios; Chan, David W.; Chan, Edmond Y. W.; Chan, Edward D.; Chan, H. Y. Edwin; Chan, Helen H.; Chan, Hung; Chan, Matthew T., V; Chan, Yau Sang; Chandra, Partha K.; Chang, Chih-Peng; Chang, Chunmei; Chang, Hao-Chun; Chang, Kai; Chao, Jie; Chapman, Tracey; Charlet-Berguerand, Nicolas; Chatterjee, Samrat; Chaube, Shail K.; Chaudhary, Anu; Chauhan, Santosh; Chaum, Edward; Checler, Frederic; Cheetham, Michael E.; Chen, ChangShi; Chen, Guang-Chao; Chen, Jian-Fu; Chen, Liam L.; Chen, Leilei; Chen, Lin; Chen, Mingliang; Chen, MuKuan; Chen, Ning; Chen, Quan; Chen, Ruey-Hwa; Chen, Shi; Chen, Wei; Chen, Weiqiang; Chen, XinMing; Chen, Xiong-Wen; Chen, Xu; Chen, Yan; Chen, Ye-Guang; Chen, Yingyu; Chen, Yongqiang; Chen, YuJen; Chen, Yue-Qin; Chen, Zhefan Stephen; Chen, Zhi; Chen, Zhi-Hua; Chen, Zhijian J.; Chen, Zhixiang; Cheng, Hanhua; Cheng, Jun; Cheng, Shi-Yuan; Cheng, Wei; Cheng, Xiaodong; Cheng, Xiu-Tang; Cheng, Yiyun; Cheng, Zhiyong; Chen, Zhong; Cheong, Heesun; Cheong, Jit Kong; Chernyak, Boris, V; Cherry, Sara; Cheung, Chi Fai Randy; Cheung, Chun Hei Antonio; Cheung, King-Ho; Chevet, Eric; Chi, Richard J.; Chiang, Alan Kwok Shing; Chiaradonna, Ferdinando; Chiarelli, Roberto; Chiariello, Mario; Chica, Nathalia; Chiocca, Susanna; Chiong, Mario; Chiou, Shih-Hwa; Chiramel, Abhilash, I; Chiurchiu, Valerio; Cho, Dong-Hyung; Choe, Seong-Kyu; Choi, Augustine M. K.; Choi, Mary E.; Choudhury, Kamalika Roy; Chow, Norman S.; Chu, Charleen T.; Chua, Jason P.; Chua, John Jia En; Chung, Hyewon; Chung, Kin Pan; Chung, Seockhoon; Chung, So-Hyang; Chung, Yuen-Li; Cianfanelli, Valentina; Ciechomska, Iwona A.; Cifuentes, Mariana; Cinque, Laura; Cirak, Sebahattin; Cirone, Mara; Clague, Michael J.; Clarke, Robert; Clementi, Emilio; Coccia, Eliana M.; Codogno, Patrice; Cohen, Ehud; Cohen, Mickael M.; Colasanti, Tania; Colasuonno, Fiorella; Colbert, Robert A.; Colell, Anna; Coll, Nuria S.; Collins, Mark O.; Colombo, Maria, I; Colon-Ramos, Daniel A.; Combaret, Lydie; Comincini, Sergio; Cominetti, Marcia R.; Consiglio, Antonella; Conte, Andrea; Conti, Fabrizio; Contu, Viorica Raluca; Cookson, Mark R.; Coombs, Kevin M.; Coppens, Isabelle; Corasaniti, Maria Tiziana; Corkery, Dale P.; Cordes, Nils; Cortese, Katia; Costa, Maria do Carmo; Costantino, Sarah; Costelli, Paola; Coto-Montes, Ana; Crack, Peter J.; Crespo, Jose L.; Criollo, Alfredo; Crippa, Valeria; Cristofani, Riccardo; Csizmadia, Tamas; Cuadrado, Antonio; Cui, Bing; Cui, Jun; Cui, Yixian; Cui, Yong; Culetto, Emmanuel; Cumino, Andrea C.; Cybulsky, Andrey, V; Czaja, Mark J.; Czuczwar, Stanislaw J.; D'Adamo, Stefania; D'Amelio, Marcello; D'Arcangelo, Daniela; D'Lugos, Andrew C.; D'Orazi, Gabriella; da Silva, James A.; Dafsari, Hormos Salimi; Dagda, Ruben K.; Dagdas, Yasin; Daglia, Maria; Dai, Xiaoxia; Dai, Yun; Dai, Yuyuan; Dal Col, Jessica; Dalhaimer, Paul; Dalla Valle, Luisa; Dallenga, Tobias; Dalmasso, Guillaume; Damme, Markus; Dando, Ilaria; Dantuma, Nico P.; Darling, April L.; Das, Hiranmoy; Dasarathy, Srinivasan; Dasari, Santosh K.; Dash, Srikanta; Daumke, Oliver; Dauphinee, Adrian N.; Davies, Jeffrey S.; Davila, Valeria A.; Davis, Roger J.; Davis, Tanja; Naidu, Sharadha Dayalan; De Amicis, Francesca; De Bosscher, Karolien; De Felice, Francesca; De Franceschi, Lucia; De Leonibus, Chiara; de Mattos Barbosa, Mayara G.; De Meyer, Guido R. Y.; De Milito, Angelo; De Nunzio, Cosimo; De Palma, Clara; De Santi, Mauro; De Virgilio, Claudio; De Zio, Daniela; Debnath, Jayanta; DeBosch, Brian J.; Decuypere, JeanPaul; Deehan, Mark A.; Deflorian, Gianluca; DeGregori, James; Dehay, Benjamin; Del Rio, Gabriel; Delaney, Joe R.; Delbridge, Lea M. D.; Delorme-Axford, Elizabeth; Delpino, M. Victoria; Demarchi, Francesca; Dembitz, Vilma; Demers, Nicholas D.; Deng, Hongbin; Deng, Zhiqiang; Dengjel, Joern; Dent, Paul; Denton, Donna; DePamphilis, Melvin L.; Der, Channing J.; Deretic, Vojo; Descoteaux, Albert; Devis, Laura; Devkota, Sushil; Devuyst, Olivier; Dewson, Grant; Dharmasivam, Mahendiran; Dhiman, Rohan; di Bernardo, Diego; Di Cristina, Manlio; Di Domenico, Fabio; Di Fazio, Pietro; Di Fonzo, Alessio; Di Guardo, Giovanni; Di Guglielmo, Gianni M.; Di Leo, Luca; Di Malta, Chiara; Di Nardo, Alessia; Di Rienzo, Martina; Di Sano, Federica; Diallinas, George; Diao, Jiajie; Diaz-Araya, Guillermo; Diaz-Laviada, Ines; Dickinson, Jared M.; Diederich, Marc; Dieude, Melanie; Dikic, Ivan; Ding, Shiping; Ding, Wen-Xing; Dini, Luciana; Dinic, Jelena; Dinic, Miroslav; Dinkova-Kostova, Albena T.; Dionne, Marc S.; Distler, Jorg H. W.; Diwan, Abhinav; Dixon, Ian M. C.; Djavaheri-Mergny, Mojgan; Dobrinski, Ina; Dobrovinskaya, Oxana; Dobrowolski, Radek; Dobson, Renwick C. J.; Emre, Serap Dokmeci; Donadelli, Massimo; Dong, Bo; Dong, Xiaonan; Dong, Zhiwu; Ii, Gerald W. Dorn; Dotsch, Volker; Dou, Huan; Dou, Juan; Dowaidar, Moataz; Dridi, Sami; Drucker, Liat; Du, Ailian; Du, Caigan; Du, Guangwei; Du, Hai-Ning; Du, Li-Lin; du Toit, Andre; Duan, Shao-Bin; Duan, Xiaoqiong; Duarte, Sonia P.; Dubrovska, Anna; Dunlop, Elaine A.; Dupont, Nicolas; Duran, Raul, V; Dwarakanath, Bilikere S.; Dyshlovoy, Sergey A.; Ebrahimi-Fakhari, Darius; Eckhart, Leopold; Edelstein, Charles L.; Efferth, Thomas; Eftekharpour, Eftekhar; Eichinger, Ludwig; Eid, Nabil; Eisenberg, Tobias; Eissa, N. Tony; Eissa, Sanaa; Ejarque, Miriam; El Andaloussi, Abdeljabar; El-Hage, Nazira; El-Naggar, Shahenda; Eleuteri, Anna Maria; El-Shafey, Eman S.; Elgendy, Mohamed; Eliopoulos, Aristides G.; Elizalde, Maria M.; Elks, Philip M.; Elsasser, Hans-Peter; Elsherbiny, Eslam S.; Emerling, Brooke M.; Emre, N. C. Tolga; Eng, Christina H.; Engedal, Nikolai; Engelbrecht, Anna-Mart; Engelsen, Agnete S. T.; Enserink, Jorrit M.; Escalante, Ricardo; Esclatine, Audrey; Escobar-Henriques, Mafalda; Eskelinen, Eeva-Liisa; Espert, Lucile; Eusebio, Makandjou-Ola; Fabrias, Gemma; Fabrizi, Cinzia; Facchiano, Antonio; Facchiano, Francesco; Fadeel, Bengt; Fader, Claudio; Faesen, Alex C.; Fairlie, W. Douglas; Falco, Alberto; Falkenburger, Bjorn H.; Fan, Daping; Fan, Jie; Fan, Yanbo; Fang, Evandro F.; Fang, Yanshan; Fang, Yognqi; Fanto, Manolis; Farfel-Becker, Tamar; Faure, Mathias; Fazeli, Gholamreza; Fedele, Anthony O.; Feldman, Arthur M.; Feng, Du; Feng, Jiachun; Feng, Lifeng; Feng, Yibin; Feng, Yuchen; Feng, Wei; Araujo, Thais Fenz; Ferguson, Thomas A.; Fernandez-Checa, Jose C.; FernandezVeledo, Sonia; Fernie, Alisdair R.; Ferrante, Anthony W. Jryyy; Ferraresi, Alessandra; Ferrari, Merari F.; Ferreira, Julio C. B.; Ferro-Novick, Susan; Figueras, Antonio; Filadi, Riccardo; Filigheddu, Nicoletta; FilippiChiela, Eduardo; Filomeni, Giuseppe; Fimia, Gian Maria; Fineschi, Vittorio; Finetti, Francesca; Finkbeiner, Steven; Fisher, Edward A.; Fisher, Paul B.; Flamigni, Flavio; Fliesler, Steven J.; Flo, Trude H.; Florance, Ida; Florey, Oliver; Florio, Tullio; Fodor, Erika; Follo, Carlo; Fon, Edward A.; Forlino, Antonella; Fornai, Francesco; Fortini, Paola; Fracassi, Anna; Fraldi, Alessandro; Franco, Brunella; Franco, Rodrigo; Franconi, Flavia; Frankel, Lisa B.; Friedman, Scott L.; Frohlich, Leopold F.; Fruhbeck, Gema; Fuentes, Jose M.; Fujiki, Yukio; Fujita, Naonobu; Fujiwara, Yuuki; Fukuda, Mitsunori; Fulda, Simone; Furic, Luc; Furuya, Norihiko; Fusco, Carmela; Gack, Michaela U.; Gaffke, Lidia; Galadari, Sehamuddin; Galasso, Alessia; Galindo, Maria F.; Kankanamalage, Sachith Gallolu; Galluzzi, Lorenzo; Galy, Vincent; Gammoh, Noor; Gan, Boyi; Ganley, Ian G.; Gao, Feng; Gao, Hui; Gao, Minghui; Gao, Ping; Gao, Shou-Jiang; Gao, Wentao; Gao, Xiaobo; Garcera, Ana; Garcia, Maria Noe; Garcia, Veronica E.; Garcia-Del Portillo, Francisco; Garcia-Escudero, Vega; GarciaGarcia, Aracely; Garcia-Macia, Marina; Garcia-Moreno, Diana; Garcia-Ruiz, Carmen; Garcia-Sanz, Patricia; Garg, Abhishek D.; Gargini, Ricardo; Garofalo, Tina; Garry, Robert F.; Gassen, Nils C.; Gatica, Damian; Ge, Liang; Ge, Wanzhong; Geiss-Friedlander, Ruth; Gelfi, Cecilia; Genschik, Pascal; Gentle, Ian E.; Gerbino, Valeria; Gerhardt, Christoph; Germain, Kyla; Germain, Marc; Gewirtz, David A.; Afshar, Elham Ghasemipour; Ghavami, Saeid; Ghigo, Alessandra; Ghosh, Manosij; Giamas, Georgios; Giampietri, Claudia; Giatromanolaki, Alexandra; Gibson, Gary E.; Gibson, Spencer B.; Ginet, Vanessa; Giniger, Edward; Giorgi, Carlotta; Girao, Henrique; Girardin, Stephen E.; Giridharan, Mridhula; Giuliano, Sandy; Giulivi, Cecilia; Giuriato, Sylvie; Giustiniani, Julien; Gluschko, Alexander; Goder, Veit; Goginashvili, Alexander; Golab, Jakub; Goldstone, David C.; Golebiewska, Anna; Gomes, Luciana R.; Gomez, Rodrigo; Gomez-Sanchez, Ruben; Gomez-Puerto, Maria Catalina; Gomez-Sintes, Raquel; Gong, Qingqiu; Goni, Felix M.; Gonzalez-Gallego, Javier; Gonzalez-Hernandez, Tomas; Gonzalez-Polo, Rosa A.; Gonzalez-Reyes, Jose A.; Gonzalez-Rodriguez, Patricia; Goping, Ing Swie; Gorbatyuk, Marina S.; Gorbunov, Nikolai, V; Gorojod, Roxana M.; Gorski, Sharon M.; Goruppi, Sandro; Gotor, Cecilia; Gottlieb, Roberta A.; Gozes, Illana; Gozuacik, Devrim; Graef, Martin; Graler, Markus H.; Granatiero, Veronica; Grasso, Daniel; Gray, Joshua P.; Green, Douglas R.; Greenhough, Alexander; Gregory, Stephen L.; Griffin, Edward F.; Grinstaff, Mark W.; Gros, Frederic; Grose, Charles; Gross, Angelina S.; Gruber, Florian; Grumati, Paolo; Grune, Tilman; Gu, Xueyan; Guan, Jun-Lin; Guardia, Carlos M.; Guda, Kishore; Guerra, Flora; Guerri, Consuelo; Guha, Prasun; Guillen, Carlos; Gujar, Shashi; Gukovskaya, Anna; Gukovsky, Ilya; Gunst, Jan; Gunther, Andreas; Guntur, Anyonya R.; Guo, Chuanyong; Guo, Chun; Guo, Hongqing; Guo, Lian-Wang; Guo, Ming; Gupta, Pawan; Fernandez, Alvaro F.; Gupta, Shashi Kumar; Gupta, Swapnil; Gupta, Veer Bala; Gupta, Vivek; Gustafsson, Asa B.; Gutterman, David D.; Ranjitha, H. B.; Haapasalo, Annakaisa; Haber, James E.; Hadano, Shinji; Hafren, Anders J.; Haidar, Mansour; Hall, Belinda S.; Hallden, Gunnel; Hamacher-Brady, Anne; Hamann, Andrea; Hamasaki, Maho; Han, Weidong; Hansen, Malene; Hanson, Phyllis, I; Hao, Zijian; Harada, Masaru; Harhaji-Trajkovic, Ljubica; Hariharan, Nirmala; Haroon, Nigil; Harris, James; Hasegawa, Takafumi; Nagoor, Noor Hasima; Haspel, Jeffrey A.; Haucke, Volker; Hawkins, Wayne D.; Hay, Bruce A.; Haynes, Cole M.; Hayrabedyan, Soren B.; Hays, Thomas S.; He, Congcong; He, Qin; He, RongRong; He, You-Wen; He, Yu-Ying; Heakal, Yasser; Heberle, Alexander M.; Hejtmancik, J. Fielding; Helgason, Gudmundur Vignir; Henkel, Vanessa; Herb, Marc; Hergovich, Alexander; Herman-Antosiewicz, Anna; Hernandez, Agustin; Hernandez, Carlos; Hernandez-Diaz, Sergio; Hernandez-Gea, Virginia; Herpin, Amaury; Herreros, Judit; Hervas, Javier H.; Hesselson, Daniel; Hetz, Claudio; Heussler, Volker T.; Higuchi, Yujiro; Hilfiker, Sabine; Hill, Joseph A.; Hlavacek, William S.; Ho, Emmanuel A.; Ho, Idy H. T.; Ho, Philip Wing-Lok; Ho, ShuLeong; Ho, Wan Yun; Hobbs, G. Aaron; Hochstrasser, Mark; Hoet, Peter H. M.; Hofius, Daniel; Hofman, Paul; Hohn, Annika; Holmberg, Carina, I; Hombrebueno, Jose R.; Hong, Chang-Won; Hong, Yi-Ren; Hooper, Lora, V; Hoppe, Thorsten; Horos, Rastislav; Hoshida, Yujin; Hsin, I-Lun; Hsu, Hsin-Yun; Hu, Bing; Hu, Dong; Hu, Li-Fang; Hu, Ming Chang; Hu, Ronggui; Hu, Wei; Hu, Yu-Chen; Hu, Zhuo-Wei; Hua, Fang; Hua, Jinlian; Hua, Yingqi; Huan, Chongmin; Huang, Canhua; Huang, Chuanshu; Huang, Chuanxin; Huang, Chunling; Huang, Haishan; Huang, Kun; Huang, Michael L. H.; Huang, Rui; Huang, Shan; Huang, Tianzhi; Huang, Xing; Huang, Yuxiang Jack; Huber, Tobias B.; Hubert, Virginie; Hubner, Christian A.; Hughes, Stephanie M.; Hughes, William E.; Humbert, Magali; Hummer, Gerhard; Hurley, James H.; Hussain, Sabah; Hussain, Salik; Hussey, Patrick J.; Hutabarat, Martina; Hwang, Hui-Yun; Hwang, Seungmin; Ieni, Antonio; Ikeda, Fumiyo; Imagawa, Yusuke; Imai, Yuzuru; Imbriano, Carol; Imoto, Masaya; Inman, Denise M.; Inoki, Ken; Iovanna, Juan; Iozzo, Renato, V; Ippolito, Giuseppe; Irazoqui, Javier E.; Iribarren, Pablo; Ishaq, Mohd; Ishikawa, Makoto; Ishimwe, Nestor; Isidoro, Ciro; Ismail, Nahed; Issazadeh-Navikas, Shohreh; Itakura, Eisuke; Ito, Daisuke; Ivankovic, Davor; Ivanova, Saska; Iyer, Anand Krishnan, V; Izquierdo, Jose M.; Izumi, Masanori; Jaattela, Marja; Jabir, Majid Sakhi; Jackson, William T.; Jacobo-Herrera, Nadia; Jacomin, Anne-Claire; Jacquin, Elise; Jadiya, Pooja; Jaeschke, Hartmut; Jagannath, Chinnaswamy; Jakobi, Arjen J.; Jakobsson, Johan; Janji, Bassam; JansenDurr, Pidder; Jansson, Patric J.; Jantsch, Jonathan; Januszewski, Slawomir; Jassey, Alagie; Jean, Steve; JeltschDavid, Helene; Jendelova, Pavla; Jenny, Andreas; Jensen, Thomas E.; Jessen, Niels; Jewell, Jenna L.; Ji, Jing; Jia, Lijun; Jia, Rui; Jiang, Liwen; Jiang, Qing; Jiang, Richeng; Jiang, Teng; Jiang, Xuejun; Jiang, Yu; Jimenez-Sanchez, Maria; Jin, Eun-Jung; Jin, Fengyan; Jin, Hongchuan; Jin, Li; Jin, Luqi; Jin, Meiyan; Jin, Si; Jo, Eun-Kyeong; Joffre, Carine; Johansen, Terje; Johnson, Gail V. W.; Johnston, Simon A.; Jokitalo, Eija; Jolly, Mohit Kumar; Joosten, Leo A. B.; Jordan, Joaquin; Joseph, Bertrand; Ju, Dianwen; Ju, Jeong-Sun; Ju, Jingfang; Juarez, Esmeralda; Judith, Delphine; Juhasz, Gabor; Jun, Youngsoo; Jung, Chang Hwa; Jung, SungChul; Jung, Yong Keun; Jungbluth, Heinz; Jungverdorben, Johannes; Just, Steffen; Kaarniranta, Kai; Kaasik, Allen; Kabuta, Tomohiro; Kaganovich, Daniel; Kahana, Alon; Kain, Renate; Kajimura, Shinjo; Kalamvoki, Maria; Kalia, Manjula; Kalinowski, Danuta S.; Kaludercic, Nina; Kalvari, Ioanna; Kaminska, Joanna; Kaminskyy, Vitaliy O.; Kanamori, Hiromitsu; Kanasaki, Keizo; Kang, Chanhee; Kang, Rui; Kang, Sang Sun; Kaniyappan, Senthilvelrajan; Kanki, Tomotake; Kanneganti, Thirumala-Devi; Kanthasamy, Anumantha G.; Kanthasamy, Arthi; Kantorow, Marc; Kapuy, Orsolya; Karamouzis, Michalis, V; Karim, Md Razaul; Karmakar, Parimal; Katare, Rajesh G.; Kato, Masaru; Kaufmann, Stefan H. E.; Kauppinen, Anu; Kaushal, Gur P.; Kaushik, Susmita; Kawasaki, Kiyoshi; Kazan, Kemal; Ke, Po-Yuan; Keating, Damien J.; Keber, Ursula; Kehrl, John H.; Keller, Kate E.; Keller, Christian W.; Kemper, Jongsook Kim; Kenific, Candia M.; Kepp, Oliver; Kermorgant, Stephanie; Kern, Andreas; Ketteler, Robin; Keulers, Tom G.; Khalfin, Boris; Khalil, Hany; Khambu, Bilon; Khan, Shahid Y.; Khandelwal, Vinoth Kumar Megraj; Khandia, Rekha; Kho, Widuri; Khobrekar, Noopur, V; Khuansuwan, Sataree; Khundadze, Mukhran; Killackey, Samuel A.; Kim, Dasol; Kim, Deok Ryong; Kim, Do-Hyung; Kim, Dong-Eun; Kim, Eun Young; Kim, Eun-Kyoung; Kim, HakRim; Kim, Hee-Sik; Kim, Hyung-Ryong; Kim, Jeong Hun; Kim, Jin Kyung; Kim, Jin-Hoi; Kim, Joungmok; Kim, Ju Hwan; Kim, Keun Il; Kim, Peter K.; Kim, Seong-Jun; Kimball, Scot R.; Kimchi, Adi; Kimmelman, Alec C.; Kimura, Tomonori; King, Matthew A.; Kinghorn, Kerri J.; Kinsey, Conan G.; Kirkin, Vladimir; Kirshenbaum, Lorrie A.; Kiselev, Sergey L.; Kishi, Shuji; Kitamoto, Katsuhiko; Kitaoka, Yasushi; Kitazato, Kaio; Kitsis, Richard N.; Kittler, Josef T.; Kjaerulff, Ole; Klein, Peter S.; Klopstock, Thomas; Klucken, Jochen; Knovelsrud, Helene; Knorr, Roland L.; Ko, Ben C. B.; Ko, Fred; Ko, JiunnLiang; Kobayashi, Hotaka; Kobayashi, Satoru; Koch, Ina; Koch, Jan C.; Koenig, Ulrich; Kogel, Donat; Koh, Young Ho; Koike, Masato; Kohlwein, Sepp D.; Kocaturk, Nur M.; Komatsu, Masaaki; Konig, Jeannette; Kono, Toru; Kopp, Benjamin T.; Korcsmaros, Tamas; Korkmaz, Gozde; Korolchuk, Viktor, I; Korsnes, Monica Suarez; Koskela, Ali; Kota, Janaiah; Kotake, Yaichiro; Kotler, Monica L.; Kou, Yanjun; Koukourakis, Michael, I; Koustas, Evangelos; Kovacs, Attila L.; Kovacs, Tibor; Koya, Daisuke; Kozako, Tomohiro; Kraft, Claudine; Krainc, Dimitri; Kramer, Helmut; Krasnodembskaya, Anna D.; Kretz-Remy, Carole; Kroemer, Guido; Ktistakis, Nicholas T.; Kuchitsu, Kazuyuki; Kuenen, Sabine; Kuerschner, Lars; Kukar, Thomas; Kumar, Ajay; Kumar, Ashok; Kumar, Deepak; Kumar, Dhiraj; Kumar, Sharad; Kume, Shinji; Kumsta, Caroline; Kundu, Chanakya N.; Kundu, Mondira; Kunnumakkara, Ajaikumar B.; Kurgan, Lukasz; Kutateladze, Tatiana G.; Kutlu, Ozlem; Kwak, SeongAe; Kwon, Ho Jeong; Kwon, Taeg Kyu; Kwon, Yong Tae; Kyrmizi, Irene; La Spada, Albert; Labonte, Patrick; Ladoire, Sylvain; Laface, Ilaria; Lafont, Frank; Lagace, Diane C.; Lahiri, Vikramjit; Lai, Zhibing; Laird, Angela S.; Lakkaraju, Aparna; Lamark, Trond; Lan, Sheng-Hui; Landajuela, Ane; Lane, Darius J. R.; Lane, Jon D.; Lang, Charles H.; Lange, Carsten; Langer, Rupert; Lapaquette, Pierre; Laporte, Jocelyn; LaRusso, Nicholas F.; Lastres-Becker, Isabel; Lau, Wilson Chun Yu; Laurie, Gordon W.; Lavandero, Sergio; Law, Betty Yuen Kwan; Law, Helen Ka-wai; Layfield, Rob; Le, Weidong; Le Stunff, Herve; Leary, Alexandre Y.; Lebrun, Jean-Jacques; Leck, Lionel Y. W.; Leduc-Gaudet, Jean-Philippe; Lee, Changwook; Lee, Chung-Pei; Lee, Da-Hye; Lee, Edward B.; Lee, Erinna F.; Lee, Gyun Min; Lee, He-Jin; Lee, Heung Kyu; Lee, Jae Man; Lee, Jason S.; Lee, Jin-A; Lee, Joo-Yong; Lee, Jun Hee; Lee, Michael; Lee, Min Goo; Lee, Min Jae; Lee, Myung-Shik; Lee, Sang Yoon; Lee, Seung-Jae; Lee, Stella Y.; Lee, Sung Bae; Lee, Won Hee; Lee, Ying-Ray; Lee, Yong-ho; Lee, Youngil; Lefebvre, Christophe; Legouis, Renaud; Lei, Yu L.; Lei, Yuchen; Leikin, Sergey; Leitinger, Gerd; Lemus, Leticia; Leng, Shuilong; Lenoir, Olivia; Lenz, Guido; Lenz, Heinz Josef; Lenzi, Paola; Leon, Yolanda; Leopoldino, Andreia M.; Leschczyk, Christoph; Leskela, Stina; Letellier, Elisabeth; Leung, Chi-Ting; Leung, Po Sing; Leventhal, Jeremy S.; Levine, Beth; Lewis, Patrick A.; Ley, Klaus; Li, Bin; Li, Da-Qiang; Li, Jianming; Li, Jing; Li, Jiong; Li, Ke; Li, Liwu; Li, Mei; Li, Min; Li, Min; Li, Ming; Li, Mingchuan; Li, Pin-Lan; Li, MingQing; Li, Qing; Li, Sheng; Li, Tiangang; Li, Wei; Li, Wenming; Li, Xue; Li, Yi-Ping; Li, Yuan; Li, Zhiqiang; Li, Zhiyong; Li, Zhiyuan; Lian, Jiqin; Liang, Chengyu; Liang, Qiangrong; Liang, Weicheng; Liang, Yongheng; Liang, YongTian; Liao, Guanghong; Liao, Lujian; Liao, Mingzhi; Liao, Yung-Feng; Librizzi, Mariangela; Lie, Pearl P. Y.; Lilly, Mary A.; Lim, Hyunjung J.; Lima, Thania R. R.; Limana, Federica; Lin, Chao; Lin, Chih-Wen; Lin, Dar-Shong; Lin, Fu-Cheng; Lin, Jiandie D.; Lin, Kurt M.; Lin, Kwang-Huei; Lin, Liang-Tzung; Lin, Pei-Hui; Lin, Qiong; Lin, Shaofeng; Lin, Su-Ju; Lin, Wenyu; Lin, Xueying; Lin, Yao-Xin; Lin, Yee-Shin; Linden, Rafael; Lindner, Paula; Ling, Shuo-Chien; Lingor, Paul; Linnemann, Amelia K.; Liou, YihCherng; Lipinski, Marta M.; Lipovsek, Saska; Lira, Vitor A.; Lisiak, Natalia; Liton, Paloma B.; Liu, Chao; Liu, Ching-Hsuan; Liu, Chun-Feng; Liu, Cui Hua; Liu, Fang; Liu, Hao; Liu, Hsiao-Sheng; Liu, Hua-feng; Liu, Huifang; Liu, Jia; Liu, Jing; Liu, Julia; Liu, Leyuan; Liu, Longhua; Liu, Meilian; Liu, Qin; Liu, Wei; Liu, Wende; Liu, Xiao-Hong; Liu, Xiaodong; Liu, Xingguo; Liu, Xu; Liu, Xuedong; Liu, Yanfen; Liu, Yang; Liu, Yang; Liu, Yueyang; Liu, Yule; Livingston, J. Andrew; Lizard, Gerard; Lizcano, Jose M.; Ljubojevic-Holzer, Senka; LLeonart, Matilde E.; Llobet-Navas, David; Llorente, Alicia; Lo, Chih Hung; Lobato-Marquez, Damian; Long, Qi; Long, Yun Chau; Loos, Ben; Loos, Julia A.; Lopez, Manuela G.; Lopez-Domenech, Guillermo; Lopez-Guerrero, Jose Antonio; Lopez-Jimenez, Ana T.; Lopez-Valero, Israel; Lorenowicz, Magdalena J.; Lorente, Mar; Lorincz, Peter; Lossi, Laura; Lotersztajn, Sophie; Lovat, Penny E.; Lovell, Jonathan F.; Lovy, Alenka; Lu, Guang; Lu, Haocheng; Lu, Jia-Hong; Lu, Jin-Jian; Lu, Mengji; Lu, Shuyan; Luciani, Alessandro; Lucocq, John M.; Ludovico, Paula; Luftig, Micah A.; Luhr, Morten; Luis-Ravelo, Diego; Lum, Julian J.; Luna-Dulcey, Liany; Lund, Anders H.; Lund, Viktor K.; Lunemann, Jan D.; Luningschror, Patrick; Luo, Honglin; Luo, Rongcan; Luo, Shouqing; Luo, Zhi; Luparello, Claudio; Luscher, Bernhard; Luu, Luan; Lyakhovich, Alex; Lyamzaev, Konstantin G.; Lystad, Alf Hakon; Lytvynchuk, Lyubomyr; Ma, Alvin C.; Ma, Changle; Ma, Mengxiao; Ma, Ning-Fang; Ma, Quan-Hong; Ma, Xinliang; Ma, Yueyun; Ma, Zhenyi; MacDougald, Ormond A.; Macian, Fernando; MacIntosh, Gustavo C.; MacKeigan, Jeffrey P.; Macleod, Kay F.; Maday, Sandra; Madeo, Frank; Madesh, Muniswamy; Madl, Tobias; Madrigal-Matute, Julio; Maeda, Akiko; Maejima, Yasuhiro; Magarinos, Marta; Mahavadi, Poornima; Maiani, Emiliano; Maiese, Kenneth; Maiti, Panchanan; Maiuri, Maria Chiara; Majello, Barbara; Major, Michael B.; Makareeva, Elena; Malik, Fayaz; Mallilankaraman, Karthik; Malorni, Walter; Maloyan, Alina; Mammadova, Najiba; Man, Gene Chi Wai; Manai, Federico; Mancias, Joseph D.; Mandelkow, Eva-Maria; Mandell, Michael A.; Manfredi, Angelo A.; Manjili, Masoud H.; Manjithaya, Ravi; Manque, Patricio; Manshian, Bella B.; Manzano, Raquel; Manzoni, Claudia; Mao, Kai; Marchese, Cinzia; Marchetti, Sandrine; Marconi, Anna Maria; Marcucci, Fabrizio; Mardente, Stefania; Mareninova, Olga A.; Margeta, Marta; Mari, Muriel; Marinelli, Sara; Marinelli, Oliviero; Marino, Guillermo; Mariotto, Sofia; Marshall, Richard S.; Marten, Mark R.; Martens, Sascha; Martin, Alexandre P. J.; Martin, Katie R.; Martin, Sara; Martin, Shaun; Martin-Segura, Adrian; Martin-Acebes, Miguel A.; Martin-Burriel, Inmaculada; Martin-Rincon, Marcos; Martin-Sanz, Paloma; Martina, Jose A.; Martinet, Wim; Martinez, Aitor; Martinez, Ana; Martinez, Jennifer; Martinez Velazquez, Moises; Martinez-Lopez, Nuria; Martinez-Vicente, Marta; Martins, Daniel O.; Lange, Ulo; Lopez-Perez, Oscar; Martins, Joilson O.; Martins, Waleska K.; Martins-Marques, Tania; Marzetti, Emanuele; Masaldan, Shashank; Masclaux-Daubresse, Celine; Mashek, Douglas G.; Massa, Valentina; Massieu, Lourdes; Masson, Glenn R.; Masuelli, Laura; Masyuk, Anatoliy, I; Masyuk, Tetyana, V; Matarrese, Paola; Matheu, Ander; Matoba, Satoaki; Matsuzaki, Sachiko; Mattar, Pamela; Matte, Alessandro; Mattoscio, Domenico; Mauriz, Jose L.; Mauthe, Mario; Mauvezin, Caroline; Maverakis, Emanual; Maycotte, Paola; Mayer, Johanna; Mazzoccoli, Gianluigi; Mazzoni, Cristina; Mazzulli, Joseph R.; McCarty, Nami; McDonald, Christine; McGill, Mitchell R.; McKenna, Sharon L.; McLaughlin, BethAnn; McLoughlin, Fionn; McNiven, Mark A.; McWilliams, Thomas G.; Mechta-Grigoriou, Fatima; Medeiros, Tania Catarina; Medina, Diego L.; Megeney, Lynn A.; Megyeri, Klara; Mehrpour, Maryam; Mehta, Jawahar L.; Meijer, Alfred J.; Meijer, Annemarie H.; Mejlvang, Jakob; Melendez, Alicia; Melk, Annette; Memisoglu, Gonen; Mendes, Alexandrina F.; Meng, Delong; Meng, Fei; Meng, Tian; Menna-Barreto, Rubem; Menon, Manoj B.; Mercer, Carol; Mercier, Anne E.; Mergny, Jean-Louis; Merighi, Adalberto; Merkley, Seth D.; Merla, Giuseppe; Meske, Volker; Mestre, Ana Cecilia; Metur, Shree Padma; Meyer, Christian; Meyer, Hemmo; Mi, Wenyi; Mialet-Perez, Jeanne; Miao, Junying; Micale, Lucia; Miki, Yasuo; Milan, Enrico; Milczarek, Malgorzata; Miller, Dana L.; Miller, Samuel, I; Miller, Silke; Millward, Steven W.; Milosevic, Ira; Minina, Elena A.; Mirzaei, Hamed; Mirzaei, Hamid Reza; Mirzaei, Mehdi; Mishra, Amit; Mishra, Nandita; Mishra, Paras Kumar; Marjanovic, Maja Misirkic; Misasi, Roberta; Misra, Amit; Misso, Gabriella; Mitchell, Claire; Mitou, Geraldine; Miura, Tetsuji; Miyamoto, Shigeki; Miyazaki, Makoto; Miyazaki, Mitsunori; Miyazaki, Taiga; Miyazawa, Keisuke; Mizushima, Noboru; Mogensen, Trine H.; Mograbi, Baharia; Mohammadinejad, Reza; Mohamud, Yasir; Mohanty, Abhishek; Mohapatra, Sipra; Mohlmann, Torsten; Mohmmed, Asif; Moles, Anna; Moley, Kelle H.; Molinari, Maurizio; Mollace, Vincenzo; Muller, Andreas Buch; Mollereau, Bertrand; Mollinedo, Faustino; Montagna, Costanza; Monteiro, Mervyn J.; Montella, Andrea; Montes, L. Ruth; Montico, Barbara; Mony, Vinod K.; Compagnoni, Giacomo Monzio; Moore, Michael N.; Moosavi, Mohammad A.; Mora, Ana L.; Mora, Marina; Morales-Alamo, David; Moratalla, Rosario; Moreira, Paula, I; Morelli, Elena; Moreno, Sandra; Moreno-Blas, Daniel; Moresi, Viviana; Morga, Benjamin; Morgan, Alwena H.; Morin, Fabrice; Morishita, Hideaki; Moritz, Orson L.; Moriyama, Mariko; Moriyasu, Yuji; Morleo, Manuela; Morselli, Eugenia; Moruno-Manchon, Jose F.; Moscat, Jorge; Mostowy, Serge; Motori, Elisa; Moura, Andrea Felinto; Moustaid-Moussa, Naima; Mrakovcic, Maria; MucinoHernandez, Gabriel; Mukherjee, Anupam; Mukhopadhyay, Subhadip; Levy, Jean M. Mulcahy; Mulero, Victoriano; Muller, Sylviane; Munch, Christian; Munjal, Ashok; Munoz-Canoves, Pura; Munoz-Galdeano, Teresa; Munz, Christian; Murakawa, Tomokazu; Muratori, Claudia; Murphy, Brona M.; Murphy, J. Patrick; Murthy, Aditya; Myohanen, Timo T.; Mysorekar, Indira U.; Mytych, Jennifer; Nabavi, Seyed Mohammad; Nabissi, Massimo; Nagy, Peter; Nah, Jihoon; Nahimana, Aimable; Nakagawa, Ichiro; Nakamura, Ken; Nakatogawa, Hitoshi; Nandi, Shyam S.; Nanjundan, Meera; Nanni, Monica; Napolitano, Gennaro; Nardacci, Roberta; Narita, Masashi; Nassif, Melissa; Nathan, Ilana; Natsumeda, Manabu; Naude, Ryno J.; Naumann, Christin; Naveiras, Olaia; Navid, Fatemeh; Nawrocki, Steffan T.; Nazarko, Taras Y.; Nazio, Francesca; Negoita, Florentina; Neill, Thomas; Neisch, Amanda L.; Neri, Luca M.; Netea, Mihai G.; Neubert, Patrick; Neufeld, Thomas P.; Neumann, Dietbert; Neutzner, Albert; Newton, Phillip T.; Ney, Paul A.; Nezis, Ioannis P.; Ng, Charlene C. W.; Ng, Tzi Bun; Nguyen, Hang T. T.; Nguyen, Long T.; Ni, Hong-Min; Cheallaigh, Cliona Ni; Ni, Zhenhong; Nicolao, M. Celeste; Nicoli, Francesco; Nieto-Diaz, Manuel; Nilsson, Per; Ning, Shunbin; Niranjan, Rituraj; Nishimune, Hiroshi; Niso-Santano, Mireia; Nixon, Ralph A.; Nobili, Annalisa; Nobrega, Clevio; Noda, Takeshi; Nogueira-Recalde, Uxia; Nolan, Trevor M.; Nombela, Ivan; Novak, Ivana; Novoa, Beatriz; Nozawa, Takashi; Nukina, Nobuyuki; ;(data truncated to fit)</t>
  </si>
  <si>
    <t>Guidelines for the use and interpretation of assays for monitoring autophagy (4th edition)</t>
  </si>
  <si>
    <t>AUTOPHAGY</t>
  </si>
  <si>
    <t>Autophagosome; cancer; flux; LC3; lysosome; macroautophagy; neurodegeneration; phagophore; stress; vacuole</t>
  </si>
  <si>
    <t>ACTIVATED PROTEIN-KINASE; CHAPERONE-MEDIATED AUTOPHAGY; PROSTATE APOPTOSIS RESPONSE-4; GENOME-WIDE IDENTIFICATION; STATIONARY-PHASE LIPOPHAGY; EXERTS ANTITUMOR-ACTIVITY; T-CELL RESPONSES; BECLIN 1; CANCER-CELLS; UP-REGULATION</t>
  </si>
  <si>
    <t>In 2008, we published the first set of guidelines for standardizing research in autophagy. Since then, this topic has received increasing attention, and many scientists have entered the field. Our knowledge base and relevant new technologies have also been expanding. Thus, it is important to formulate on a regular basis updated guidelines for monitoring autophagy in different organisms. Despite numerous reviews, there continues to be confusion regarding acceptable methods to evaluate autophagy, especially in multicellular eukaryotes. Here, we present a set of guidelines for investigators to select and interpret methods to examine autophagy and related processes, and for reviewers to provide realistic and reasonable critiques of reports that are focused on these processes. These guidelines are not meant to be a dogmatic set of rules, because the appropriateness of any assay largely depends on the question being asked and the system being used. Moreover, no individual assay is perfect for every situation, calling for the use of multiple techniques to properly monitor autophagy in each experimental setting. Finally, several core components of the autophagy machinery have been implicated in distinct autophagic processes (canonical and noncanonical autophagy), implying that genetic approaches to block autophagy should rely on targeting two or more autophagy-related genes that ideally participate in distinct steps of the pathway. Along similar lines, because multiple proteins involved in autophagy also regulate other cellular pathways including apoptosis, not all of them can be used as a specific marker for bona fide autophagic responses. Here, we critically discuss current methods of assessing autophagy and the information they can, or cannot, provide. Our ultimate goal is to encourage intellectual and technical innovation in the field.</t>
  </si>
  <si>
    <t xml:space="preserve">[Klionsky, Daniel J.; Ariosa, Aileen R.; Delorme-Axford, Elizabeth; Gatica, Damian; Hawkins, Wayne D.; Huang, Yuxiang Jack; Lahiri, Vikramjit; Lei, Yuchen; Lin, Jiandie D.; Metur, Shree Padma; Popelka, Hana; Wen, Xin; Yang, Ying; Yin, Zhangyuan; Zhang, Zhihai] Univ Michigan, Life Sci Inst, Ann Arbor, MI 48109 USA; [Klionsky, Daniel J.; Gatica, Damian; Hawkins, Wayne D.; Huang, Yuxiang Jack; Lahiri, Vikramjit; Lei, Yuchen; Li, Ming; Metur, Shree Padma; Wang, Yanzhuang; Wen, Xin; Xu, Haoxing; Yang, Ying; Yin, Zhangyuan; Zhang, Xiaoyan; Zhang, Zhihai] Univ Michigan, Dept Mol Cellular &amp; Dev Biol, Ann Arbor, MI 48109 USA; [Abdel-Aziz, Amal Kamal] Ain Shams Univ, Fac Pharm, Dept Pharmacol &amp; Toxicol, Cairo, Egypt; [Abdel-Aziz, Amal Kamal; Chiocca, Susanna] European Inst Oncol IRCCS, Dept Expt Oncol, IEO, Milan, Italy; [Abdelfatah, Sara; Efferth, Thomas] Johannes Gutenberg Univ Mainz, Inst Pharmaceut &amp; Biomed Sci, Dept Pharmaceut Biol, Mainz, Germany; [Abdellatif, Mahmoud; Ljubojevic-Holzer, Senka; Sedej, Simon] Med Univ Graz, Div Cardiol, Graz, Austria; [Abdoli, Asghar] Pasteur Inst Iran, Dept Hepatitis &amp; HIV, Tehran, Iran; [Abel, Steffen; Naumann, Christin] Leibniz Inst Plant Biochem, Dept Mol Signal Proc, Halle, Saale, Germany; [Abeliovich, Hagai] Hebrew Univ Jerusalem, Dept Biochem &amp; Food Sci, Rehovot, Israel; [Abildgaard, Marie H.; Frankel, Lisa B.] Danish Canc Soc Res Ctr, RNA &amp; Autophagy Grp, Copenhagen, Denmark; [Abudu, Yakubu Princely; Johansen, Terje; Lamark, Trond] Univ Tromso Arctic Univ Norway, Dept Med Biol, Tromso, Norway; [Acevedo-Arozena, Abraham] Hosp Univ Canarias, Res Unit, Santa Cruz De Tenerife, Spain; [Acevedo-Arozena, Abraham] CIBERNED, Santa Cruz De Tenerife, Spain; [Acevedo-Arozena, Abraham] Univ La Laguna, ITB, Santa Cruz De Tenerife, Spain; [Adamopoulos, Iannis E.] Univ Calif Davis, Div Rheumatol Allergy &amp; Clin Immunol, Sacramento, CA 95817 USA; [Adeli, Khosrow; Demers, Nicholas D.; Germain, Kyla; Kim, Peter K.; Riccio, Victoria] Univ Toronto, Dept Biochem, Toronto, ON, Canada; [Adolph, Timon E.] Med Univ Innsbruck, Dept Med 1, Innsbruck, Austria; [Adornetto, Annagrazia] Univ Calabria, Dept Pharm Hlth &amp; Nutr Sci, Arcavacata Di Rende, CS, Italy; [Aflaki, Elma] NEI, NIH, Prot Struct &amp; Funct Sect, Bethesda, MD 20892 USA; [Agam, Galila; Khalfin, Boris; Nathan, Ilana] Ben Gurion Univ Negev, Fac Hlth Sci, Dept Clin Biochem &amp; Pharmacol, Beer Sheva, Israel; [Agarwal, Anupam] Univ Alabama Birmingham, Div Nephrol, Birmingham, AL USA; [Agarwal, Anupam] Univ Alabama Birmingham, Birmingham VA Med Ctr, Birmingham, AL USA; [Aggarwal, Bharat B.] Inflammat Res Ctr, San Diego, CA USA; [Agnello, Maria; Chiarelli, Roberto; Roccheri, Maria Carmela] Univ Palermo, Dipartimento Sci &amp; Tecnol Biol Chim &amp; Farmaceut S, Palermo, Italy; [Agostinis, Patrizia] VIB KU Leuven, Dept Cellular &amp; Mol Med, Cell Death Res &amp; Therapy CDRT Lab, Ctr Canc Biol, Leuven, Belgium; [Agrewala, Javed N.] Indian Inst Technol, Ropar, India; [Agrotis, Alexander; Ganley, Ian G.] Univ Dundee, Sch Life Sci, MRC Prot Phosphorylat &amp; Ubiquitylat Unit, Dundee, Scotland; [Aguilar, Patricia, V] Univ Texas Med Branch, Dept Pathol, Galveston, TX 77555 USA; [Ahmad, S. Tariq] Colby Coll, Dept Biol, Waterville, ME 04901 USA; [Ahmed, Zubair M.] Univ Maryland, Sch Med, Dept Otorhinolaryngol Head &amp; Neck Surg, Baltimore, MD 21201 USA; [Ahmed, Zubair M.] Univ Maryland, Dept Ophthalmol, Sch Med, Baltimore, MD 21201 USA; [Ahmed, Zubair M.] Univ Maryland, Dept Visual Sci, Sch Med, Baltimore, MD 21201 USA; [Ahumada-Castro, Ulises; Beltran, Sebastian; Cardenas, Cesar; Manque, Patricio; Nassif, Melissa; Silva-Pavez, Eduardo; Woehlbier, Ute] Univ Mayor, Ctr Integrat Biol, Santiago, Chile; [Ahumada-Castro, Ulises; Cardenas, Cesar; Silva-Pavez, Eduardo] Univ Mayor, Gerosci Ctr Brain Hlth &amp; Metab, Santiago, Chile; [Aits, Sonja] Lund Univ, Dept Expt Med Sci, Cell Death Lysosomes &amp; Artificial Intelligence Gr, Lund, Sweden; [Aizawa, Shu] Nihon Univ, Coll Bioresource Sci, Fujisawa, Kanagawa, Japan; [Akkoc, Yunus; Gozuacik, Devrim; Korkmaz, Gozde] Koc Univ, Sch Med, Dept Mol Biol &amp; Genet, Istanbul, Turkey; [Akkoc, Yunus; Gozuacik, Devrim; Korkmaz, Gozde] Koc Univ, KUTTAM Res Ctr Translat Med, Sch Med, Istanbul, Turkey; [Akoumianaki, Tonia; Chamilos, Georgios; Kyrmizi, Irene] Univ Crete, Sch Med, Lab Clin Microbiol &amp; Microbial Pathogenesis, Iraklion, Crete, Greece; [Akoumianaki, Tonia; Chamilos, Georgios; Kyrmizi, Irene] Fdn Res &amp; Technol, Inst Mol Biol &amp; Biotechnol IMBB, Iraklion, Crete, Greece; [Akpinar, Hafize Aysin] Inst Canc Res, Canc Therapeut Unit, Sutton, Surrey, England; [Al-Abd, Ahmed M.] Gulf Med Univ, Coll Pharm, Pharmaceut Sci Dept, Ajman, U Arab Emirates; [Al-Akra, Lina; Bae, Dong-Hun; Dharmasivam, Mahendiran; Huang, Michael L. H.; Kalinowski, Danuta S.; Richardson, Des R.] Univ Sydney, Dept Pathol, Sydney, NSW, Australia; [Al-Akra, Lina; Bae, Dong-Hun; Dharmasivam, Mahendiran; Huang, Michael L. H.; Kalinowski, Danuta S.; Richardson, Des R.] Univ Sydney, Bosch Inst, Sydney, NSW, Australia; [Al-Gharaibeh, Abeer] Insight Inst Neurosurg &amp; Neurosci, Dept Res, Flint, MI USA; [Alaoui-Jamali, Moulay A.; Bijian, Krikor] McGill Univ, Dept Med, Montreal, PQ, Canada; [Alaoui-Jamali, Moulay A.; Bijian, Krikor] McGill Univ, Dept Oncol, Montreal, PQ, Canada; [Alaoui-Jamali, Moulay A.; Bijian, Krikor] McGill Univ, Segal Canc Ctr, Montreal, PQ, Canada; [Alberti, Simon] Tech Univ Dresden, Ctr Mol &amp; Cellular Bioengn CMCB, Biotechnol Ctr BIOTEC, Dept Cellular Biochem, Dresden, Germany; [Alcocer-Gomez, Elisabet] Univ Seville, Fac Psicol, Dept Psicol Expt, Seville, Spain; [Alessandri, Cristiano; Barbati, Cristiana; Colasanti, Tania; Conti, Fabrizio; Vomero, Marta] Sapienza Univ Rome, Dept Clin Internal Anesthesiol &amp; Cardiovasc Sci, Rome, Italy; [Ali, Muhammad; Khan, Shahid Y.; Riazuddin, S. Amer] Johns Hopkins Univ, Sch Med, Wilmer Eye Inst, Baltimore, MD 21205 USA; [Al-Bari, M. Abdul Alim] Univ Rajshahi, Dept Pharm, Rajshahi, Bangladesh; [Alzaharna, Mazen M.] Islamic Univ Gaza, Fac Hlth Sci, Dept Med Lab Sci, Gaza, Palestine; [Alizadeh, Javad; Ghavami, Saeid; Shojaei, Shahla] Univ Manitoba, Max Rady Coll Med, Rady Fac Hlth Sci, Dept Human Anat &amp; Cell Sci, Winnipeg, MB, Canada; [Almacellas, Eugenia] Univ Barcelona, Fac Pharm, Dept Biochem &amp; Physiol, Barcelona, Spain; [Almacellas, Eugenia; Mauvezin, Caroline; Pelletier, Joffrey] Inst Invest Biomed Bellvitge IDIBELL, Metab &amp; Canc Lab, Mol Mech &amp; Expt Therapy Oncol Program Oncobell, Barcelona, Spain; [Almacellas, Eugenia; Hervas, Javier H.; Tooze, Sharon A.] Francis Crick Inst, Mol Cell Biol Autophagy, London, England; [Almasan, Alexandru] Cleveland Clin, Dept Canc Biol, Cleveland, OH 44106 USA; [Alonso, Alicia; Goni, Felix M.; Montes, L. Ruth] Univ Basque Country, Inst Biofis UPV EHU, CSIC, Leioa, Spain; [Alonso, Alicia; Goni, Felix M.; Montes, L. Ruth] Univ Basque Country, Dept Biochem &amp; Mol Biol, Leioa, Spain; [Alonso, Guillermo D.] Inst Invest Ingn Genet &amp; Biol Mol Dr Hector N Tor, Lab Senalizac &amp; Mecanismos Adaptat Tripanosomatid, Buenos Aires, DF, Argentina; [Alonso, Guillermo D.] Univ Buenos Aires, Fac Ciencias Exactas &amp; Nat, Dept Fisiol Biolog Mol &amp; Celular, Buenos Aires, DF, Argentina; [Altan-Bonnet, Nihal] NHLBI, Lab Host Pathogen Dynam, NIH, Bldg 10, Bethesda, MD 20892 USA; [Altieri, Dario C.] Wistar Inst Anat &amp; Biol, 3601 Spruce St, Philadelphia, PA 19104 USA; [Alvarez, Elida M. C.] Buenos Aires Univ, Biochem &amp; Pharm Sch, Dept Microbiol Immunol Biotechnol &amp; Genet, IDEHU, Caba, Argentina; [da Costa, Cristine Alves; Chami, Mounia; Checler, Frederic] Univ Cote dAzur, Team Labeled Lab Excellence LABEX Distalz, CNRS, INSERM,IPMC, Valbonne, France; [Amadio, Marialaura] Univ Pavia, Dept Drug Sci, Pharmacol Unit, Pavia, Italy; [Amantini, Consuelo; Bonfili, Laura; Cecarini, Valentina] Univ Camerino, Sch Biosci &amp; Vet Med, Camerino, Italy; [Amaral, Cristina; Teixeira, Natercia; Valente, Maria J.] Univ Porto, Fac Pharm, REQUIMTE, UCIBIO, Porto, Portugal; [Ambrosio, Susanna; Ballabio, Andrea; Brunetti-Pierri, Nicola; Cinque, Laura; De Leonibus, Chiara; di Bernardo, Diego; Di Malta, Chiara; Fraldi, Alessandro; Franco, Brunella; Grumati, Paolo; Medina, Diego L.; Morleo, Manuela; Napolitano, Gennaro; Pasquier, Adrien; Pastore, Nunzia; Settembre, Carmine; Soria, Leandro R.; Staiano, Leopoldo] Telethon Inst Genet &amp; Med TIGEM, Naples, Italy; [Amer, Amal O.] Ohio State Univ, Dept Microbial Infect &amp; Immun, Columbus, OH 43210 USA; [Amer, Amal O.] Ohio State Univ, Infect Dis Res Inst, Columbus, OH 43210 USA; [An, Zhenyi] Univ Calif San Francisco, San Francisco, CA 94143 USA; [Andersen, Stig U.] Aarhus Univ, Dept Mol Biol &amp; Genet, Aarhus C, Denmark; [Andrabi, Shaida A.] Univ Alabama Birmingham, Dept Pharmacol, Birmingham, AL 35294 USA; [Andrabi, Shaida A.] Univ Alabama Birmingham, Dept Neurol, UAB Stn, Birmingham, AL 35294 USA; [Andrade-Silva, Magaiver; de Almeida, Danilo Candido] Univ Fed Sao Paulo, Dept Med, Nephrol Div, Lab Clin &amp; Expt Immunol, Sao Paulo, SP, Brazil; [Andrade-Silva, Magaiver] Univ Nove Julho UNINOVE, Fac Pharm, Sao Paulo, SP, Brazil; [Andres, Allen M.; Gottlieb, Roberta A.; Saito, Tsunenori] Cedars Sinai Med Ctr, Smidt Heart Inst, Los Angeles, CA 90048 USA; [Angelini, Sabrina; Ravegnini, Gloria] Univ Bologna, Dept Pharm &amp; Biotechnol, Bologna, Italy; [Ann, David] City Hope Comprehens Canc Ctr, Beckman Res Inst, Dept Diabet Complicat &amp; Metab, Duarte, CA USA; [Anozie, Uche C.; Dalhaimer, Paul] Univ Tennessee, Dept Chem &amp; Biomol Engn, Knoxville, TN USA; [Ansari, Mohammad Y.] Northeast Ohio Med Univ, Dept Anat &amp; Neurobiol, Rootstown, OH USA; [Antas, Pedro; Tenreiro, Sandra] Univ Nova Lisboa, Fac Ciencias Med, iNOVA4Hlth Chron Dis Res Ctr CEDOC, Lisbon, Portugal; [Antebi, Adam; Dafsari, Hormos Salimi] Univ Cologne, Max Planck Inst Biol Ageing, Cologne, Germany; [Antebi, Adam; Dafsari, Hormos Salimi] Univ Cologne, CECAD, Cologne, Germany; [Anton, Zurine; Carroll, Bernadette; Verkade, Paul] Univ Bristol, Fac Life Sci, Sch Biochem, Bristol, Avon, England; [Anwar, Tahira] Univ Helsinki, Mol &amp; Integrat Biosci Res Programme, Helsinki, Finland; [Jacquin, Elise] Univ Paris Saclay, INSERM, UMR S 1193, Chatenay Malabry, France; [Apostolova, Nadezda] Univ Valencia, Fac Med, Dept Pharmacol, Valencia, Spain; [Apostolova, Nadezda] CIBERehd Ctr Networked Biomed Res Hepat &amp; Digest, Valencia, Spain; [Araki, Toshiyuki; Wakatsuki, Shuji] Natl Ctr Neurol &amp; Psychiat, Natl Inst Neurosci, Dept Peripheral Nervous Syst Res, Tokyo, Japan; [Araki, Yasuhiro; Noda, Takeshi] Osaka Univ, Grad Sch Dent, Osaka, Japan; [Arasaki, Kohei; Tagaya, Mitsuo] Tokyo Univ Pharm &amp; Life Sci, Sch Life Sci, Tokyo, Japan; [Araujo, Wagner L.] Univ Fed Vicosa, Dept Biol Vegetal, Vicosa, MG, Brazil; [Araya, Jun] Jikei Univ, Div Resp Dis, Dept Internal Med, Sch Med, Tokyo, Japan; [Arden, Catherine] Newcastle Univ, Biosci Inst, Newcastle Upon Tyne, Tyne &amp; Wear, England; [Arevalo, Maria-Angeles] CSIC, Inst Cajal, Madrid, Spain; [Arevalo, Maria-Angeles] CIBERFES, Madrid, Spain; [Arguelles, Sandro] Univ Seville, Fac Pharm, Dept Physiol, Seville, Spain; [Arias, Esperanza; Kitsis, Richard N.; Singh, Rajat] Albert Einstein Coll Med, Dept Med, Bronx, NY USA; [Arikkath, Jyothi] Howard Univ, Dept Anat, Coll Med, Washington, DC USA; [Arimoto, Hirokazu] Tohoku Univ, Grad Sch Life Sci, Sendai, Miyagi, Japan; [Armstrong-James, Darius] Imperial Coll London, MRC Ctr Mol Bacteriolgy &amp; Infect, Dept Microbiol, London, England; [Arnaune-Pelloquin, Laetitia] Toulouse Univ, Ctr Integrat Biol CBI, Res Ctr Anim Cognit CRCA, UPS,CNRS, Toulouse, France; [Aroca, Angeles] Iowa State Univ, Dept Genet Dev &amp; Cell Biol, Roy J Carver Colab, Ames, IA USA; [Arroyo, Daniela S.] Univ Nacl Cordoba, Hosp Nacl Clin, Lab Oncohematol, CONICET, Cordoba, Argentina; [Arsov, Ivica] York Coll CUNY, Dept Biol, Jamaica, NY USA; [Artero, Ruben; Bargiela, Ariadna; Sabater-Arcis, Maria] Incl Hlth Res Inst, Translat Genom Grp, Valencia, Spain; [Artero, Ruben; Bargiela, Ariadna; Sabater-Arcis, Maria] Univ Valencia, Interdisciplinary Res Struct Biotechnol &amp; Biomed, Valencia, Spain; [Asaro, Dalia Maria Lucia; Librizzi, Mariangela; Luparello, Claudio; Ragona, Debora] Univ Palermo, Dept Biol Chem &amp; Pharmaceut Sci &amp; Technol, Palermo, Italy; [Aschner, Michael; Backer, Jonathan M.] Albert Einstein Coll Med, Dept Mol Pharmacol, Bronx, NY 10467 USA; [Ashrafizadeh, Milad] Sabanci Univ, Fac Engn &amp; Nat Sci, Univ Caddesi 27, TR-34956 Istanbul, Turkey; [Ashrafizadeh, Milad; Kutlu, Ozlem] Sabanci Univ Nanotechnol Res &amp; Applicat Ctr SUNUM, TR-34956 Istanbul, Turkey; [Ashur-Fabian, Osnat] Meir Med Ctr, Translat Hematooncol Lab, Kefar Sava, Israel; [Ashur-Fabian, Osnat] Tel Aviv Univ, Sackler Sch Med, Dept Human Mol Genet &amp; Biochem, Tel Aviv, Israel; [Atanasov, Atanas G.] Polish Acad Sci, Inst Genet &amp; Anim Biotechnol, Magdalenka, Poland; [Atanasov, Atanas G.] Med Univ Vienna, Ludwig Boltzmann Inst Digital Hlth &amp; Patient Safe, Vienna, Austria; [Atanasov, Atanas G.] Bulgarian Acad Sci, Inst Neurobiol, Sofia, Bulgaria; [Atanasov, Atanas G.] Univ Vienna, Dept Pharmacognosy, Vienna, Austria; [Au, Alicia K.] Univ Pittsburgh, Med Ctr, Dept Crit Care Med, Dept Pediat,Safar Ctr Resuscitat Res, Pittsburgh, PA USA; [Au, Alicia K.] Childrens Hosp Pittsburgh, Pittsburgh, PA 15213 USA; [Auberger, Patrick] Univ Nice, Mediterranean Ctr Mol Med, Inserm U1065, Nice, France; [Auner, Holger W.] Imperial Coll London, Fac Med, London, England; [Aurelian, Laure] Univ Maryland, Sch Med, Dept Pharmacol, Baltimore, MD 21201 USA; [Aurelian, Laure] Univ Maryland, Sch Med, Dept Microbiol, Baltimore, MD USA; [Aurelian, Laure] Stanford Univ, Sch Med, Stanford, CA 94305 USA; [Autelli, Riccardo; Costelli, Paola; Penna, Fabio] Univ Turin, Dept Clin &amp; Biol Sci, Turin, Italy; [Avagliano, Laura] Univ Milan, Dept Hlth Sci, Milan, Italy; [Avalos, Yenniffer] Univ Santiago Chile, Fac Chem &amp; Biol, Dept Biol, Santiago, Chile; [Aveic, Sanja] Fdn Ist Ric Pediat Citt Speranza, Neuroblastoma Lab, Padua, Italy; [AvinWittenberg, Tamar] Hebrew Univ Jerusalem, Alexander Silberman Inst Life Sci, Dept Plant &amp; Environm Sci, Edmond Safra Campus, Jerusalem, Israel; [Aydin, Yucel] Tulane Hlth Sci Ctr, Dept Pathol &amp; Lab Sci, New Orleans, LA USA; [Ayton, Scott; Lane, Darius J. R.; Masaldan, Shashank] Univ Melbourne, Melbourne Dementia Res Ctr, Florey Inst Neurosci &amp; Mental Hlth, Parkville, Vic, Australia; [Ayyadevara, Srinivas] Univ Arkansas Med Sci, Dept Geriatr, Little Rock, AR USA; [Azzopardi, Maria; Balzan, Rena] Univ Malta, Dept Physiol &amp; Biochem, Msida, Malta; [Baba, Misuzu] Kogakuin Univ, Res Inst Sci &amp; Technol, Tokyo, Japan; [Backer, Jonathan M.] Albert Einstein Coll Med, Dept Biochem, Bronx, NY USA; [Backues, Steven K.] Eastern Michigan Univ, Dept Chem, Ypsilanti, MI 48197 USA; [Bae, Ok-Nam] Hanyang Univ, Coll Pharm, Ansan, Gyeonggido, South Korea; [Bae, Soo Han] Yonsei Univ, Severance Biomed Sci Inst, Coll Med, Seoul, South Korea; [Baehrecke, Eric H.] Univ Massachusetts, Dept Mol Cell &amp; Canc Biol, Med Sch, Worcester, MA USA; [Baek, Ahruem; Kim, Dong-Eun] Konkuk Univ, Dept Biosci &amp; Biotechnol, Seoul, South Korea; [Baek, Seung-Hoon] Ajou Univ, Coll Pharm, Suwon, South Korea; [Baek, Seung-Hoon] Ajou Univ, Res Inst Pharmaceut Sci &amp; Technol RIPST, Suwon, South Korea; [Baek, Sung Hee] Seoul Natl Univ, Dept Biol Sci, Seoul, South Korea; [Bagetta, Giacinto] Univ Calabria, Dept Pharm Hlth Sci &amp; Nutr, Sect Preclin &amp; Translat Pharmacol, Cosenza, Italy; [Bagniewska-Zadworna, Agnieszka] Adam Mickiewicz Univ, Inst Expt Biol, Dept Gen Bot, Fac Biol, Poznan, Poland; [Bai, Hua; Bassham, Diane C.; Chang, Kai; Guo, Hongqing; Wang, Ping; Yin, Yanhai] Iowa State Univ, Ames, IA USA; [Bai, Jie] Kunming Univ Sci &amp; Technol, Med Sch, Kunming, Yunnan, Peoples R China; [Bai, Xiyuan; Chan, Edward D.] Dept Acad Affairs, Natl Jewish Hlth, Denver, CO USA; [Bai, Yidong] Univ Texas Hlth Sci Ctr San Antonio, Dept Cell Syst &amp; Anat, San Antonio, TX 78229 USA; [Bairagi, Nandadulal] Jadavpur Univ, Ctr Math Biol &amp; Ecol, Dept Math, Kolkata, India; [Baksi, Shounak] Karolinska Inst, Dept Cell &amp; Mol Biol, Stockholm, Sweden; [Balbi, Teresa; Canesi, Laura] Univ Genoa, Dept Earth Environm &amp; Life Sci, Genoa, Italy; [Baldari, Cosima T.; Cassioli, Chiara; Finetti, Francesca; Onnis, Anna] Univ Siena, Dept Life Sci, Siena, Italy; [Balduini, Walter; Canonico, Barbara; Carloni, Silvia] Univ Urbino Carlo Bo, Dept Biomol Sci, Urbino, Italy; [Ballabio, Andrea; Pastore, Nunzia] Baylor Coll Med, Houston, TX 77030 USA; [Ballabio, Andrea; Brunetti-Pierri, Nicola; Fraldi, Alessandro; Franco, Brunella; Medina, Diego L.; Napolitano, Gennaro; Pastore, Nunzia; Pignata, Claudio; Prencipe, Rosaria; Raia, Valeria; Settembre, Carmine] Univ Naples Federico II, Dept Translat Med Sci, Naples, Italy; [Ballester, Maria] Inst Res &amp; Technol Food &amp; Agr IRTA, Anim Breeding &amp; Genet Programme, Caldes De Montbui, Spain; [Balazadeh, Salma; Fernie, Alisdair R.; Knorr, Roland L.; Skirycz, Aleksandra; Thirumalaikumar, V. P.] Max Planck Inst Mol Plant Physiol, Potsdam, Germany; [Bandopadhyay, Rina] UCL Queen Sq Inst Neurol, Reta Lila Weston Inst, London, England; [Banerjee, Sreeparna] Middle East Tech Univ, Dept Biol Sci, Ankara, Turkey; [Banerjee, Sulagna; Saluja, Ashok K.] Univ Miami, Dept Surg, Miami, FL USA; [Banerjee, Sulagna; Saluja, Ashok K.] Univ Miami, Sylvester Comprehens Canc Ctr, Miami, FL USA; Univ Cote dAzur, INSERM, CNRS, Inst Biol Valrose, Nice, France; [Bao, Yan] Shanghai Jiao Tong Univ, Sch Agr &amp; Biol, Shanghai, Peoples R China; [Baptista, Mauricio S.] Univ Sao Paulo, Inst Chem, Dept Biochem, Sao Paulo, SP, Brazil; [Baracca, Alessandra; Cetrullo, Silvia; Flamigni, Flavio; Sgarbi, Gianluca; Solaini, Giancarlo] Univ Bologna, Dept Biomed &amp; Neuromotor Sci, Bologna, Italy; [Barila, Daniela; Bordi, Matteo; Bruno, Daniele; Campello, Silvia; Cecconi, Francesco; Di Sano, Federica; Tettamanti, Gianluca] Univ Roma Tor Vergata, Dept Biol, Rome, Italy; [Barila, Daniela; Stagni, Venturina] Ist Ricovero &amp; Cura Carattere Sci IRCCS Fdn Santa, Lab Cell Signaling, Rome, Italy; [Barlow, Peter G.; Stevens, Craig] Edinburgh Napier Univ, Sch Appl Sci, Edinburgh, Midlothian, Scotland; [Barmada, Sami J.; Chua, Jason P.; Safren, Nathaniel] Univ Michigan, Dept Neurol, Ann Arbor, MI USA; [Barreiro, Esther] Pompeu Fabra Univ, Hosp del Mar IMIM, Pulmonol Dept, CIBERES, Barcelona, Spain; [Barreto, George E.] Univ Limerick, Dept Biol Sci, Limerick, Ireland; [Barreto, George E.] Univ Limerick, Hlth Res Inst, Limerick, Ireland; [Bartek, Jiri] Danish Canc Soc Res Ctr, Copenhagen, Denmark; [Bartel, Bonnie] Rice Univ, Dept Biosci, Houston, TX USA; [Bartolome, Alberto; Pajvani, Utpal B.] Columbia Univ, Dept Med, New York, NY USA; [Barve, Gaurav R.; Giridharan, Mridhula; Manjithaya, Ravi; Singh, Sunaina; Vats, Somya] Jawaharlal Nehru Ctr Adv Sci Res, Mol Biol &amp; Genet Unit, Bangalore, Karnataka, India; [Barve, Gaurav R.; Giridharan, Mridhula; Singh, Sunaina; Vats, Somya] Jawaharlal Nehru Ctr Adv Sci Res, Neurosci Unit, Autophagy Lab, Bangalore, Karnataka, India; [Basagoudanavar, Suresh H.] ICAR Indian Vet Res Inst, FMD Vaccine Res Lab, Bengaluru, India; [Bast, Robert C., Jr.] Univ Texas MD Anderson Canc Ctr, Dept Expt Therapeut, Houston, TX 77030 USA; [Basu, Alakananda] Univ North Texas, Hlth Sci Ctr, Dept Microbiol Immunol &amp; Genet, Ft Worth, TX USA; [Batoko, Henri] Univ Louvain, Louvain Inst Biomol Sci &amp; Technol LIBST, Louvain La Neuve, Belgium; [Batten, Isabella; Bourke, Nollaig M.] Trinity Coll Dublin, Sch Med, Trinity Translat Med Inst, Dublin, Ireland; [Baulieu, Etienne E.; Giustiniani, Julien] Univ Paris Saclay, INSERM, Hop Le Kremlin Bicetre, UMR1195, 80 Rue Gen Leclerc, F-94276 Le Kremlin Bicetre, France; [Baumgarner, Bradley L.] Univ South Carolina Upstate, Spartanburg, SC USA; [Bayry, Jagadeesh] Univ Paris, Ctr Rech Cordeliers, Sorbonne Univ, Inst Natl Sante &amp; Rech Med INSERM, Paris, France; [Beale, Rupert] Francis Crick Inst, London, England; [Beale, Rupert] UCL, Royal Free Hosp, London, England; [Beau, Isabelle; Binart, Nadine] Univ Paris Saclay, Inserm U1185, Le Kremlin Bicetre, France; [Beaumatin, Florian] Univ Pau &amp; Pays Adour, E2S UPPA, INRAE, NUMEA, F-64310 St Pee Sur Nive, France; [Bozi, Luiz H. M.; Ferreira, Julio C. B.] Stanford Univ, Dept Chem &amp; Syst Biol, Stanford, CA 94305 USA; [Beck, George R., Jr.] Emory Univ, Sch Med, Div Endocrinol Metab &amp; Lipids, Atlanta, GA USA; [Beers, Michael F.] Univ Penn, PENN Ctr Pulm Biol, Perelman Sch Med, Lung Epithelial Biol Labs, Philadelphia, PA USA; [Begun, Jakob] Univ Queensland, Mater Res Inst, Brisbane, Qld, Australia; [Behrends, Christian] Ludwig Maximilians Univ Munchen, Munich Cluster Syst Neurol, Munich, Germany; [Behrens, Georg M. N.; Stankov, Metodi, V] Hannover Med Sch, Dept Clin Immunol &amp; Rheumatol, Hannover, Germany; [Bei, Roberto; Palumbo, Camilla] Univ Roma Tor Vergata, Dept Clin Sci &amp; Translat Med, Rome, Italy; [Bejarano, Eloy; Taylor, Allen] Tufts Univ, USDA Human Nutr Res Ctr Aging, Lab Nutr &amp; Vis Res, Boston, MA USA; [Bejarano, Eloy] Univ Cardenal Herrera CEU, CEU Univ, Sch Hlth Sci, Dept Biomed Sci, Moncada, Spain; [Bel, Shai] Bar Ilan Univ, Azrieli Fac Med, Safed, Israel; [Behl, Christian; Kern, Andreas] Johannes Gutenberg Univ Mainz, Inst Pathobiochem, Univ Med Ctr, Mainz, Germany; [Belaid, Amine] Boston Univ, Metcalf Sci Ctr, Boston, MA 02215 USA; [Belgareh-Touze, Naima; Cohen, Mickael M.] Sorbonne Univ, Inst Biol Phys Chim, Lab Biol Mol &amp; Cellulaire Eucaryotes, CNRS UMR8226, Paris, France; [Bellarosa, Cristina] Italian Liver Fdn, Trieste, Italy; [Belleudi, Francesca; Ranieri, Danilo] Univ Rome Sapienza, Ist Pasteur Italia Fdn Cenci Bolognetti, Dept Clin &amp; Mol Med, Rome, Italy; [Bello Perez, Melissa] Ctr Nacl Biotecnol CNB CSIC, Madrid, Spain; [Bello-Morales, Raquel; Lopez-Guerrero, Jose Antonio] Univ Autonoma Madrid, Dept Biol Mol, Madrid, Spain; [de Oliveira Beltran, Jackeline Soares] Univ Sao Paulo, Fac Pharmaceut Sci, Dept Pathophysiol, Sao Paulo, SP, Brazil; [Benbrook, Doris Mangiaracina] Univ Oklahoma, Stephenson Canc Ctr, Dept Obstet &amp; Gynecol, Sect Gynecol Oncol,Hlth Sci Ctr, Oklahoma City, OK USA; [Bendorius, Mykolas] CNRS, UMR 7242 Biotechnol &amp; Cellular Signaling, Illkirch Graffenstaden, France; [Benitez, Bruno A.] Washington Univ, Sch Med, Dept Psychiat, St Louis, MO 63110 USA; [Benito-Cuesta, Irene] Univ Francisco Vitoria, Madrid, Spain; [Bensalem, Julien; Carosi, Julian M.; Fedele, Anthony O.; Sargeant, Timothy J.] South Australian Hlth &amp; Med Res Inst, Hopwood Ctr Neurobiol, Lifelong Hlth Theme, Adelaide, SA, Australia; [Berchtold, Martin W.; Brodersen, Peter; Petersen, Morten; Rewitz, Kim] Univ Copenhagen, Dept Biol, Copenhagen, Denmark; [Berezowska, Sabina] Univ Lausanne Hosp, Lausanne, Switzerland; [Berezowska, Sabina] Lausanne Univ, Inst Pathol, Dept Lab Med &amp; Pathol, Lausanne, Switzerland; [Bergamaschi, Daniele] Queen Mary Univ London, Ctr Cell Biol &amp; Cutaneous Res, Blizard Inst, London, England; [Bergami, Matteo] Univ Cologne, Cologne, Germany; [Bergami, Matteo] Univ Hosp Cologne, Cologne Excellence Cluster Cellular Stress Respon, Cologne, Germany; [Bergami, Matteo] Ctr Mol Med, Cologne, Germany; [Bergmann, Andreas] Univ Massachusetts, Dept Mol Cell &amp; Canc Biol MCCB, Med Sch, Worcester, MA USA; [Berliocchi, Laura] Magna Graecia Univ Catanzaro, Dept Hlth Sci, Catanzaro, Italy; [Berlioz-Torrent, Clarisse; Judith, Delphine] Univ Paris 05, CNRS UMR8104, INSERM U1016, Inst Cochin, Paris, France; [Bernard, Amelie; Gomez, Rodrigo] Univ Bordeaux, Lab Biogenese Membranaire UMR5200, CNRS, F-33140 Bordeaux, France; [Berthoux, Lionel; Germain, Marc] Univ Quebec Trois Rivieres, Dept Biol Med, Trois Rivieres, PQ, Canada; [Besirli, Cagri G.; Zacks, David N.] Univ Michigan, Dept Ophthalmol &amp; Visual Sci, Ann Arbor, MI 48109 USA; [Besteiro, Sebastien] Univ Montpellier, CNRS UMR5235 LPHI, Montpellier, France; [Beyaert, Rudi] Univ Ghent, VIB Ctr Inflammat Res, Ghent, Belgium; [Bezbradica, Jelena S.; Simon, Anna Katharina; Zhang, Hanlin] Univ Oxford, Kennedy Inst Rheumatol, Oxford, England; [Bhaskar, Kiran] Univ New Mexico, Dept Mol Genet &amp; Microbiol, Dept Neurol, Albuquerque, NM USA; [Bhatia-Kissova, Ingrid] Comenius Univ, Dept Biochem, Bratislava, Slovakia; [Bhattacharya, Resham] Univ Oklahoma, Dept Obstet &amp; Gynecol, Hlth Sci Ctr, Oklahoma City, OK USA; [Bhattacharya, Sujoy; Chaum, Edward] Vanderbilt Univ, Vanderbilt Eye Inst, Med Ctr, Nashville, TN USA; [Bhattacharyya, Shalmoli] Post Grad Inst Med Educ &amp; Res, Dept Biophys, Chandigarh, India; [Bhuiyan, Md Shenuarin] Louisiana State Univ Hlth Sci Ctr Shreveport, Dept Pathol &amp; Translat Pathobiol, Shreveport, LA USA; [Bhutia, Sujit Kumar; Dhiman, Rohan] Natl Inst Technol Rourkela, Dept Life Sci, Canc &amp; Cell Death Lab, Rourkela, Odisha, India; [Bi, Lanrong] Michigan Technol Univ, Dept Chem, Houghton, MI 49931 USA; [Bi, Xiaolin] Dalian Med Univ, Coll Basic Med Sci, Dalian, Peoples R China; [Biden, Trevor J.] UNSW, Garvan Inst Med Res, Fac Med, St Vincents Med Sch, Sydney, NSW, Australia; [Billes, Viktor A.; Fodor, Erika; Kovacs, Tibor; Varga, Mate; Vellai, Tibor] Eotvos Lorand Univ, Dept Genet, Budapest, Hungary; [Bincoletto, Claudia] Univ Fed Sao Paulo, Paulista Sch Med, Dept Pharmacol, Sao Paulo, Brazil; [Birgisdottir, Asa B.] Univ Hosp North Norway, Heart &amp; Lung Clin, Tromso, Norway; [Birgisdottir, Asa B.] Univ Tromso Artic Univ Norway, Dept Clin Med, Tromso, Norway; [Bjorkoy, Geir] Norwegian Univ Sci &amp; Technol, Dept Biomed Lab Sci, Trondheim, Norway; [Blanco, Gonzalo] Univ York, Dept Biol, Heslington, England; [Blas-Garcia, Ana] Univ Valencia, Fac Med, Dept Physiol, Valencia, Spain; [Blas-Garcia, Ana] CIBERehd, Valencia, Spain; [Blasiak, Janusz] Univ Lodz, Fac Biol &amp; Environm Protect, Lodz, Poland; [Blomgran, Robert] Linkoping Univ, Fac Med &amp; Hlth Sci, Dept Biomed &amp; Clin Sci, Linkoping, Sweden; [Blomgren, Klas; Newton, Phillip T.] Karolinska Inst, Dept Womens &amp; Childrens Hlth, Stockholm, Sweden; [Blomgren, Klas] Karolinska Univ Hosp, Pediat Oncol, Stockholm, Sweden; [Blum, Janice S.] Indiana Univ Sch Med, Dept Microbiol &amp; Immunol, Indianapolis, IN 46202 USA; [Boada-Romero, Emilio; Green, Douglas R.] St Jude Childrens Res Hosp, Dept Immunol, 332 N Lauderdale St, Memphis, TN 38105 USA; [Boban, Mirta; Dembitz, Vilma; Visnjic, Dora] Univ Zagreb, Sch Med, Croatian Inst Brain Res, Zagreb, Croatia; [BoeszeBattaglia, Kathleen; Mitchell, Claire] Univ Penn, Dept Basic &amp; Translat Sci, Philadelphia, PA 19104 USA; [Boeuf, Philippe] Burnet Inst, Melbourne, Vic, Australia; [Boland, Barry] Univ Coll Cork, Dept Pharmacol &amp; Therapeut, Cork, Ireland; [Bomont, Pascale] Univ Lyon, CNRS, INSERM, INMG, Lyon, France; [Bonaldo, Paolo] Univ Padua, Dept Mol Med, Padua, Italy; [Bonam, Srinivasa Reddy] Univ Paris, Sorbonne Univ, Ctr Rech Cordeliers, Inst Natl Sante &amp; Rech Med, Paris, France; [Bonifacino, Juan S.; Guardia, Carlos M.; Jia, Rui; Yang, Shu] Eunice Kennedy Shriver Natl Inst Child Hlth &amp; Hum, NIH, Neurosci &amp; Cellular &amp; Struct Biol Div NCSBD, Bethesda, MD USA; [Boone, Brian A.] West Virginia Univ, Dept Surg, Morgantown, WV 26506 USA; [Bootman, Martin D.] Open Univ, Fac Sci Technol Engn &amp; Math, Sch Life Hlth &amp; Chem Sci, Milton Keynes, Bucks, England; [Cecconi, Francesco; De Zio, Daniela; Di Leo, Luca] Danish Canc Soc Res Ctr, Ctr Autophagy Recycling &amp; Dis CARD, Cell Stress &amp; Survival Unit, Copenhagen, Denmark; [Bordi, Matteo; Cecconi, Francesco; Cianfanelli, Valentina; Nazio, Francesca] IRCCS Bambino Gesu Childrens Hosp, Dept Pediat Hematooncol &amp; Cell &amp; Gene Therapy, Rome, Italy; [Borner, Christoph; Geiss-Friedlander, Ruth] Albert Ludwigs Univ Freiburg, Fac Med, Inst Mol Med &amp; Cell Res, Freiburg, Germany; [Bornhauser, Beat C.] Univ Childrens Hosp Zurich, Childrens Res Ctr, Zurich, Switzerland; [Bornhauser, Beat C.] Univ Childrens Hosp Zurich, Dept Oncol, Zurich, Switzerland; [Borthakur, Gautam; Piya, Sujan] Univ Texas MD Anderson Canc Ctr, Dept Leukemia, Houston, TX 77030 USA; [Bosch, Jurgen] Case Western Reserve Univ, Sch Med, Dept Pediat, Cleveland, OH 44106 USA; [Bosch, Jurgen] InterRayBio LLC, Baltimore, MD USA; [Bose, Santanu] Washington State Univ, Coll Vet Med, Dept Vet Microbiol &amp; Pathol, Pullman, WA 99164 USA; [Botana, Luis M.] Univ Santiago de Compostela, Vet Fac, Dept Pharmacol, Lugo, Spain; [Botas, Juan] Baylor Coll Med, Jan &amp; Duncan Neurol Res Inst, Houston, TX 77030 USA; [Botas, Juan; Pal, Rituraj; Sardiello, Marco] Baylor Coll Med, Dept Mol &amp; Human Genet, Houston, TX 77030 USA; [Boulanger, Chantal M.] Univ Paris, PARCC, INSERM, Paris, France; [Boulton, Michael E.] Univ Alabama Birmingham, Dept Ophthalmol &amp; Visual Sci, Birmingham, AL USA; [Bourdenx, Mathieu; Gomez-Sintes, Raquel; Kaushik, Susmita; Martin-Segura, Adrian; Scrivo, Aurora; Tekirdag, Kumsal A.] Albert Einstein Coll Med, Dept Dev &amp; Mol Biol, Bronx, NY 10467 USA; [Bourgeois, Benjamin; Madl, Tobias] Med Univ Graz, Gottfried Schatz Res Ctr Cell Signaling Metab &amp; A, Mol Biol &amp; Biochem, Graz, Austria; [Bousquet, Guilhem] Univ Paris 13, UMR S942 Inserm, Bobigny, France; [Bousquet, Guilhem] Univ Paris, Bobigny, France; [Boya, Patricia; Gomez-Sintes, Raquel; Martinez, Ana; Ramirez-Pardo, Ignacio; Villarejo-Zori, Beatriz] CSIC, Ctr Invest Biol Gicas Margarita Salas, Madrid, Spain; [Bozhkov, Peter, V; Dauphinee, Adrian N.; Minina, Elena A.] Swedish Univ Agr Sci, Uppsala, Sweden; [Bozhkov, Peter, V; Dauphinee, Adrian N.; Minina, Elena A.] Linnean Ctr Plant Biol, Uppsala BioCtr, Dept Mol Sci, Uppsala, Sweden; [Bozkurt, Tolga O.; Dionne, Marc S.; Leary, Alexandre Y.; Tumtas, Yasin] Imperial Coll London, Dept Life Sci, London, England; [Brackney, Doug E.] Ctr Vector Biol &amp; Zoonot Dis, Dept Environm Sci, Connecticut Agr Expt Stn, New Haven, CT USA; [Brandts, Christian H.] Goethe Univ, Univ Hosp, Univ Canc Ctr Frankfurt UCT, Dept Med, Frankfurt, Germany; [Braun, Ralf J.] Danube Private Univ, Dept Med Dent Med, Krems Donau, Austria; [Braus, Gerhard H.; Popova, Blagovesta] Georg August Univ Gottingen, Inst Microbiol &amp; Genet, Dept Mol Microbiol &amp; Genet, Gottingen, Germany; [Bravo-Sagua, Roberto] Univ Chile, Inst Nutr &amp; Tecnol Alimentos INTA, Santiago, Chile; [Bravo-San Pedro, Jose M.; Maiuri, Maria Chiara; Brand-Saberi, Beate] Univ Paris, INSERM U1138, Sorbonne Univ, Ctr Rech Cordeliers, Paris, France; [Martin-Burriel, Inmaculada] Univ Zaragoza, Ctr Encefalopat &amp; Enfermedades Transmisibles Emer, Inst Agroalimentario Aragon IA2, Inst Invest Sanitaria Aragon IISA,Lab Genet Bioqu, Zaragoza, Spain; [Martin-Burriel, Inmaculada] Inst Carlos III, Ctr Invest Biomed Red Enfermedades Neurodegenerat, Zaragoza, Spain; [Bringer, Marie-Agnes] Univ Bourgogne Franche Comte, Ctr Sci Gout &amp; Alimentat, Eye &amp; Nutr Res Grp, INRAE,CNRS,AgroSup Dijon, Dijon, France; [Briones-Herrera, Alfredo; Pedraza-Chaverri, Jose] Univ Nacl Autonoma Mexico, Fac Chem, Dept Biol, Mexico City, DF, Mexico; [Broaddus, V. Courtney; Follo, Carlo] Univ Calif San Francisco, Dept Med, Zuckerberg San Francisco Gen Hosp, San Francisco, CA 94143 USA; [Broaddus, V. Courtney; Follo, Carlo] Univ Calif San Francisco, TraumaCtr, San Francisco, CA 94143 USA; [Brodsky, Jeffrey L.] Univ Pittsburgh, Dept Biol Sci, Pittsburgh, PA 15260 USA; [Brody, Steven L.] Washington Univ, Sch Med, Dept Med, St Louis, MO 63110 USA; [Bronson, Paola G.] Genentech Inc, Dept Human Genet, San Francisco, CA 94080 USA; [Bronstein, Jeff M.; Khuansuwan, Sataree] Univ Calif Los Angeles, Dept Neurol, David Geffen Sch Med, Los Angeles, CA 90024 USA; [Brown, Carolyn N.] Univ Colorado, Dept Pharmacol, AMC, Aurora, CO USA; [Brown, Rhoderick E.; Clarke, Robert] Univ Minnesota, Hormel Inst, 801 16th Ave NE, Austin, MN 55912 USA; [Brum, Patricia C.] Univ Sao Paulo, Sch Phys Educ &amp; Sport, Cellular &amp; Mol Exercise Physiol Lab, Sao Paulo, SP, Brazil; [Brumell, John H.] Hosp Sick Children, Cell Biol Program, Toronto, ON, Canada; [Bruno, Daniele; Tettamanti, Gianluca] Univ Insubria, Dept Biotechnol &amp; Life Sci, Varese, Italy; [Bryson-Richardson, Robert J.] Monash Univ, Sch Biol Sci, Clayton, Vic, Australia; [Bucci, Cecilia; Guerra, Flora] Univ Salento, Dept Biol &amp; Environm Sci &amp; Technol, Lecce, Italy; [Buchrieser, Carmen] Inst Pasteur, Biol Bacteries Intracellulaires, Paris, France; [Buchrieser, Carmen] Inst Pasteur, CNRS UMR 3525, Paris, France; [Bueno, Marta; Mora, Ana L.] Univ Pittsburgh, Dept Med, Aging Inst, Pittsburgh, PA USA; [Buitrago-Molina, Laura Elisa] Univ Duisburg Essen, Essen Univ Hosp, Dept Gastroenterol &amp; Hepatol, Essen, Germany; [Buitrago-Molina, Laura Elisa] Hannover Med Sch, Dept Gastroenterol Hepatol &amp; Endocrinol, Hannover, Germany; [Buraschi, Simone; Iozzo, Renato, V; Neill, Thomas] Thomas Jefferson Univ, Dept Pathol Anat &amp; Cell Biol, Philadelphia, PA 19107 USA; [Buch, Shilpa; ; </t>
  </si>
  <si>
    <t xml:space="preserve">University of Michigan System; University of Michigan; University of Michigan System; University of Michigan; Egyptian Knowledge Bank (EKB); Ain Shams University; IRCCS European Institute of Oncology (IEO); Johannes Gutenberg University of Mainz; Medical University of Graz; Pasteur Network; Pasteur Institute of Iran; Leibniz Institut fur Pflanzenbiochemie; Hebrew University of Jerusalem; Danish Cancer Society; UiT The Arctic University of Tromso; Universidad de la Laguna; CIBERNED; Universidad de la Laguna; University of California System; University of California Davis; University of Toronto; Medical University of Innsbruck; University of Calabria; National Institutes of Health (NIH) - USA; NIH National Eye Institute (NEI); Ben Gurion University; University of Alabama System; University of Alabama Birmingham; University of Alabama System; University of Alabama Birmingham; US Department of Veterans Affairs; Veterans Health Administration (VHA); Veterans Affairs Medical Center - Birmingham; University of Palermo; Flanders Institute for Biotechnology (VIB); Indian Institute of Technology System (IIT System); Indian Institute of Technology (IIT) - Ropar; University of Dundee; University of Texas System; University of Texas Medical Branch Galveston; Colby College; University System of Maryland; University of Maryland Baltimore; University System of Maryland; University of Maryland Baltimore; University System of Maryland; University of Maryland Baltimore; Universidad Mayor; Universidad Mayor; Lund University; Nihon University; Koc University; Koc University; University of Crete; University of London; Institute of Cancer Research - UK; University of Sydney; University of Sydney; McGill University; McGill University; McGill University; Technische Universitat Dresden; University of Sevilla; Sapienza University Rome; Johns Hopkins University; Johns Hopkins Medicine; University of Rajshahi; Islamic University Gaza; University of Manitoba; University of Barcelona; Institut d'Investigacio Biomedica de Bellvitge (IDIBELL); Francis Crick Institute; Cleveland Clinic Foundation; Consejo Superior de Investigaciones Cientificas (CSIC); University of Basque Country; CSIC - UPV EHU - Instituto Biofisika; University of Basque Country; University of Buenos Aires; National Institutes of Health (NIH) - USA; NIH National Heart Lung &amp; Blood Institute (NHLBI); The Wistar Institute; Institut National de la Sante et de la Recherche Medicale (Inserm); Centre National de la Recherche Scientifique (CNRS); Universite Cote d'Azur; University of Pavia; University of Camerino; Universidade do Porto; Fondazione Telethon; Telethon Institute of Genetics &amp; Medicine (TIGEM); University System of Ohio; Ohio State University; University System of Ohio; Ohio State University; University of California System; University of California San Francisco; Aarhus University; University of Alabama System; University of Alabama Birmingham; University of Alabama System; University of Alabama Birmingham; Universidade Federal de Sao Paulo (UNIFESP); Universidade Nove de Julho; Cedars Sinai Medical Center; University of Bologna; City of Hope; Beckman Research Institute of City of Hope; University of Tennessee System; University of Tennessee Knoxville; University System of Ohio; Northeast Ohio Medical University (NEOMED); Universidade Nova de Lisboa; Max Planck Society; University of Cologne; University of Cologne; University of Bristol; University of Helsinki; Universite Paris Saclay; Institut National de la Sante et de la Recherche Medicale (Inserm); University of Valencia; National Center for Neurology &amp; Psychiatry - Japan; Osaka University; Tokyo University of Pharmacy &amp; Life Sciences; Universidade Federal de Vicosa; Jikei University; Newcastle University - UK; Consejo Superior de Investigaciones Cientificas (CSIC); CSIC - Instituto Cajal (IC); CIBER - Centro de Investigacion Biomedica en Red; CIBERFES; University of Sevilla; Yeshiva University; Montefiore Medical Center; Albert Einstein College of Medicine; Howard University; Tohoku University; Imperial College London; Universite Federale Toulouse Midi-Pyrenees (ComUE); Centre National de la Recherche Scientifique (CNRS); Universite de Toulouse; Universite Toulouse III - Paul Sabatier; Iowa State University; Consejo Nacional de Investigaciones Cientificas y Tecnicas (CONICET); National University of Cordoba; University of Valencia; University of Palermo; Montefiore Medical Center; Albert Einstein College of Medicine; Yeshiva University; Sabanci University; Sabanci University; Tel Aviv University; Sackler Faculty of Medicine; Tel Aviv University; Sackler Faculty of Medicine; Polish Academy of Sciences; Medical University of Vienna; Bulgarian Academy of Sciences; University of Vienna; Pennsylvania Commonwealth System of Higher Education (PCSHE); University of Pittsburgh; Pennsylvania Commonwealth System of Higher Education (PCSHE); University of Pittsburgh; Universite Cote d'Azur; Institut National de la Sante et de la Recherche Medicale (Inserm); Imperial College London; University System of Maryland; University of Maryland Baltimore; University System of Maryland; University of Maryland Baltimore; Stanford University; University of Turin; University of Milan; Universidad de Santiago de Chile; Hebrew University of Jerusalem; Tulane University; Tulane University Hospital; University of Melbourne; Florey Institute of Neuroscience &amp; Mental Health; University of Arkansas System; University of Arkansas Medical Sciences; University of Malta; Kogakuin University; Montefiore Medical Center; Albert Einstein College of Medicine; Yeshiva University; Eastern Michigan University; Hanyang University; Yonsei University; Yonsei University Health System; University of Massachusetts System; University of Massachusetts Worcester; Konkuk University; Ajou University; Ajou University; Seoul National University (SNU); University of Calabria; Adam Mickiewicz University; Iowa State University; Kunming University of Science &amp; Technology; National Jewish Health; University of Texas System; University of Texas Health Science Center at San Antonio; Jadavpur University; Karolinska Institutet; University of Genoa; University of Siena; University of Urbino; Baylor College of Medicine; University of Naples Federico II; IRTA; Max Planck Society; University of London; University College London; Middle East Technical University; University of Miami; University of Miami; Institut National de la Sante et de la Recherche Medicale (Inserm); Centre National de la Recherche Scientifique (CNRS); Universite Cote d'Azur; Shanghai Jiao Tong University; Universidade de Sao Paulo; University of Bologna; University of Rome Tor Vergata; Edinburgh Napier University; University of Michigan System; University of Michigan; Hospital del Mar Research Institute; Hospital del Mar; Pompeu Fabra University; CIBER - Centro de Investigacion Biomedica en Red; CIBERES; University of Limerick; University of Limerick; Danish Cancer Society; Rice University; Columbia University; Department of Science &amp; Technology (India); Jawaharlal Nehru Center for Advanced Scientific Research (JNCASR); Department of Science &amp; Technology (India); Jawaharlal Nehru Center for Advanced Scientific Research (JNCASR); Indian Council of Agricultural Research (ICAR); ICAR - Indian Veterinary Research Institute; University of Texas System; UTMD Anderson Cancer Center; University of North Texas System; University of North Texas Denton; Universite Catholique Louvain; Trinity College Dublin; Assistance Publique Hopitaux Paris (APHP); Hopital Universitaire Bicetre - APHP; Institut National de la Sante et de la Recherche Medicale (Inserm); Universite Paris Saclay; Sorbonne Universite; Institut National de la Sante et de la Recherche Medicale (Inserm); Universite Paris Cite; Francis Crick Institute; University of London; University College London; UCL Medical School; Royal Free London NHS Foundation Trust; Institut National de la Sante et de la Recherche Medicale (Inserm); Universite Paris Saclay; INRAE; Universite de Pau et des Pays de l'Adour; Stanford University; Emory University; University of Pennsylvania; University of Queensland; Mater Research; University of Munich; Hannover Medical School; University of Rome Tor Vergata; Tufts University; United States Department of Agriculture (USDA); Universidad CEU Cardenal Herrera; Bar Ilan University; Johannes Gutenberg University of Mainz; Boston University; Sorbonne Universite; Centre National de la Recherche Scientifique (CNRS); CNRS - National Institute for Biology (INSB); Sapienza University Rome; Consejo Superior de Investigaciones Cientificas (CSIC); CSIC - Centro Nacional de Biotecnologia (CNB); Autonomous University of Madrid; Universidade de Sao Paulo; University of Oklahoma System; University of Oklahoma Health Sciences Center; Centre National de la Recherche Scientifique (CNRS); Washington University (WUSTL); Universidad Francisco de Vitoria; South Australian Health &amp; Medical Research Institute (SAHMRI); University of Copenhagen; University of Lausanne; Centre Hospitalier Universitaire Vaudois (CHUV); University of Lausanne; University of London; Queen Mary University London; University of Cologne; University of Cologne; University of Cologne; University of Massachusetts System; University of Massachusetts Worcester; Magna Graecia University of Catanzaro; Centre National de la Recherche Scientifique (CNRS); CNRS - National Institute for Biology (INSB); Universite Paris Cite; Institut National de la Sante et de la Recherche Medicale (Inserm); Centre National de la Recherche Scientifique (CNRS); Universite de Bordeaux; University of Quebec; University of Quebec Trois Rivieres; University of Michigan System; University of Michigan; Universite de Montpellier; Flanders Institute for Biotechnology (VIB); Ghent University; University of Oxford; Kennedy Institute for Rheumatology; University of New Mexico; Comenius University Bratislava; University of Oklahoma System; University of Oklahoma Health Sciences Center; Vanderbilt University; Post Graduate Institute of Medical Education &amp; Research (PGIMER), Chandigarh; Louisiana State University System; Louisiana State University Health Sciences Center at Shreveport; National Institute of Technology (NIT System); National Institute of Technology Rourkela; Michigan Technological University; Dalian Medical University; Garvan Institute of Medical Research; University of New South Wales Sydney; Eotvos Lorand University; Universidade Federal de Sao Paulo (UNIFESP); UiT The Arctic University of Tromso; University Hospital of North Norway; Norwegian University of Science &amp; Technology (NTNU); University of York - UK; University of Valencia; CIBER - Centro de Investigacion Biomedica en Red; CIBEREHD; University of Lodz; Linkoping University; Karolinska Institutet; Karolinska Institutet; Karolinska University Hospital; Indiana University System; Indiana University Bloomington; St Jude Children's Research Hospital; University of Zagreb; University of Pennsylvania; Burnet Institute; University College Cork; Centre National de la Recherche Scientifique (CNRS); Institut National de la Sante et de la Recherche Medicale (Inserm); University of Padua; Institut National de la Sante et de la Recherche Medicale (Inserm); Sorbonne Universite; Universite Paris Cite; National Institutes of Health (NIH) - USA; NIH Eunice Kennedy Shriver National Institute of Child Health &amp; Human Development (NICHD); West Virginia University; Open University - UK; Danish Cancer Society; IRCCS Bambino Gesu; University of Freiburg; University Children's Hospital Zurich; University Children's Hospital Zurich; University of Texas System; UTMD Anderson Cancer Center; University System of Ohio; Case Western Reserve University; Washington State University; Universidade de Santiago de Compostela; Baylor College of Medicine; Baylor College of Medicine; Universite Paris Cite; Institut National de la Sante et de la Recherche Medicale (Inserm); University of Alabama System; University of Alabama Birmingham; Montefiore Medical Center; Albert Einstein College of Medicine; Yeshiva University; Medical University of Graz; Universite Paris Cite; Universite Paris 13; Universite Paris Cite; Consejo Superior de Investigaciones Cientificas (CSIC); Swedish University of Agricultural Sciences; Swedish University of Agricultural Sciences; Imperial College London; Connecticut Agricultural Experiment Station; Goethe University Frankfurt; Goethe University Frankfurt Hospital; University of Gottingen; Universidad de Chile; Universite Paris Cite; Sorbonne Universite; Institut National de la Sante et de la Recherche Medicale (Inserm); University of Zaragoza; CIBERNED; Institut Agro; AgroSup Dijon; Centre National de la Recherche Scientifique (CNRS); Universite de Bourgogne; INRAE; Universidad Nacional Autonoma de Mexico; University of California System; University of California San Francisco; University of California System; University of California San Francisco; Pennsylvania Commonwealth System of Higher Education (PCSHE); University of Pittsburgh; Washington University (WUSTL); Roche Holding; Roche Holding USA; Genentech; University of California System; University of California Los Angeles; University of California Los Angeles Medical Center; David Geffen School of Medicine at UCLA; University of Colorado System; University of Colorado Anschutz Medical Campus; AMC Cancer Research Center; University of Minnesota System; Universidade de Sao Paulo; University of Toronto; Hospital for Sick Children (SickKids); University of Insubria; Monash University; University of Salento; Pasteur Network; Universite Paris Cite; Institut Pasteur Paris; Pasteur Network; Universite Paris Cite; Institut Pasteur Paris; Centre National de la Recherche Scientifique (CNRS); CNRS - National Institute for Biology (INSB); Pennsylvania Commonwealth System of Higher Education (PCSHE); University of Pittsburgh; University of Duisburg Essen; Hannover Medical School; Thomas Jefferson University; University of Nebraska System; University of Nebraska Medical Center; University of Arizona; University of Iowa; Universidad de Chile; KU Leuven; University of Medicine &amp; Pharmacy of Craiova; Guy's &amp; St Thomas' NHS Foundation Trust; University of London; King's College London; Universidad de Cordoba; Rockefeller University; Stockholm University; University of Verona; University of Murcia; Universidad Nacional Autonoma de Mexico; New York University; New York University; Wenzhou Medical University; Wenzhou Medical University; University of Louisville; Rutgers University System; Rutgers University New Brunswick; University of Barcelona; University of Barcelona; Universidad de Las Palmas de Gran Canaria; Universidad de Las Palmas de Gran Canaria; Norwegian School of Sport Sciences; University of Alabama System; University of Alabama Tuscaloosa; University System of Georgia; University of Georgia; Catholic University of the Sacred Heart; IRCCS Policlinico Gemelli; University of Zaragoza; CIBERNED; Universidade de Sao Paulo; Centre National de la Recherche Scientifique (CNRS); UNICANCER; Universite PSL; Institut Curie; Centre National de la Recherche Scientifique (CNRS); Universite de Bordeaux; CNRS - National Institute for Biology (INSB); University of London; University of London Royal Veterinary College; Loyola University Chicago; University of Ottawa; University of Ottawa; University of Sassari; Universite Cote d'Azur; Universidad San Sebastian; University of Toronto; Sinai Health System Toronto; Lunenfeld Tanenbaum Research Institute; Institut Agro; AgroSup Dijon; Institut National de la Sante et de la Recherche Medicale (Inserm); Universite de Bourgogne; Universitat de Lleida; Xiamen University; Universita della Campania Vanvitelli; Universidade da Coruna; Instituto de Investigacion Biomedica de A Coruna (INIBIC); Complejo Hospitalario Universitario A Coruna; University of Wisconsin System; University of Wisconsin Madison; University of Geneva; Universidad Nacional Autonoma de Mexico; Universidade de Coimbra; Universidade de Coimbra; University of Arizona; University of Graz; Universidade Federal do Rio de Janeiro; Marche Polytechnic University; Universita di Modena e Reggio Emilia; Institut National de la Sante et de la Recherche Medicale (Inserm); UNICANCER; Institut Paoli-Calmette (IPC); Aix-Marseille Universite; Centre National de la Recherche Scientifique (CNRS); CNRS - National Institute for Biology (INSB); University of Hamburg; University Medical Center Hamburg-Eppendorf; US Department of Veterans Affairs; Veterans Health Administration (VHA); Veterans Affairs Medical Center - Birmingham; University of Alabama System; University of Alabama Birmingham; Universidade de Lisboa; Aix-Marseille Universite; Centre National de la Recherche Scientifique (CNRS); Autonomous University of Barcelona; CIBER - Centro de Investigacion Biomedica en Red; CIBEREHD; Consejo Superior de Investigaciones Cientificas (CSIC); CSIC - Centro de Investigacion y Desarrollo Pascual Vila (CID-CSIC); CSIC - Instituto de Quimica Avanzada de Cataluna (IQAC); University of New Mexico; University of New Mexico's Health Sciences Center; Universidad de Valparaiso; Complutense University of Madrid; Sorbonne Universite; Universite Paris Cite; Institut National de la Sante et de la Recherche Medicale (Inserm); UNICANCER; Gustave Roussy; Universidad de Concepcion; Universidade Nova de Lisboa; Universidad de la Laguna; Universidad Nacional Autonoma de Mexico; Scripps Research Institute; Universidade de Coimbra; Universidade de Coimbra; Universidade de Coimbra; University of Pisa; University of Innsbruck; Hospital Clinico Universitario Virgen de la Arrixaca; Leibniz Association; Forschungszentrum Borstel; Medical University of Bialystok; Vita-Salute San Raffaele University; IRCCS Ospedale San Raffaele; Vita-Salute San Raffaele University; Universitat Rovira i Virgili; Institut d'Investigacio Sanitaria Pere Virgili (IISPV); Hospital Universitari De Tarragona Joan XXIII; CIBER - Centro de Investigacion Biomedica en Red; CIBERDEM; Instituto de Salud Carlos III; Universidade do Minho; Universidade Federal de Sao Paulo (UNIFESP); Tuscia University; Ege University; Jeonbuk National University; Jeonbuk National University Hospital; Karolinska Institutet; Kaohsiung Medical University; University of Calcutta; University of Calcutta; Saha Institute of Nuclear Physics; Homi Bhabha National Institute; Ehime University; Justus Liebig University Giessen; University of Hong Kong; Queens University - Canada; Chinese University of Hong Kong; Chinese University of Hong Kong; Chinese University of Hong Kong; Tulane University; National Cheng Kung University; University of California System; University of California Berkeley; University of California System; University of California Berkeley; National University of Singapore; Southeast University - China; University of East Anglia; Universites de Strasbourg Etablissements Associes; Universite de Strasbourg; Centre National de la Recherche Scientifique (CNRS); CNRS - National Institute for Biology (INSB); Institut National de la Sante et de la Recherche Medicale (Inserm); Department of Biotechnology (DBT) India; Translational Health Science &amp; Technology Institute (THSTI); Banaras Hindu University (BHU); University of Washington; University of Washington Seattle; Department of Biotechnology (DBT) India; Institute of Life Sciences India (ILS); University of London; University College London; National Cheng Kung University; Academia Sinica - Taiwan; University of Southern California; University of Minnesota System; University of Minnesota Twin Cities; Qingdao University; Army Medical University; Army Medical University; Army Medical University; Changhua Christian Hospital; Wuhan Sports University; Nankai University; Wuhan University; Duke University; Chinese Academy of Sciences; Institute of Modern Physics, CAS; University of Sydney; Pennsylvania Commonwealth System of Higher Education (PCSHE); Temple University; Pennsylvania Commonwealth System of Higher Education (PCSHE); Temple University; Chinese Academy of Medical Sciences - Peking Union Medical College; Institute of Dermatology - CAMS; Peking Union Medical College; Chinese Academy of Sciences; Shanghai Institute of Nutrition &amp; Health, CAS; Tsinghua University; Peking University; CancerCare Manitoba Foundation; Mackay Memorial Hospital; Sun Yat Sen University; Wuhan University; Zhejiang University; University of Texas System; University of Texas Southwestern Medical Center Dallas; Purdue University System; Purdue University; Wuhan University; Capital Medical University; Northwestern University; Feinberg School of Medicine; Northwestern University; Montefiore Medical Center; Albert Einstein College of Medicine; Yeshiva University; University of Texas System; University of Texas Health Science Center Houston; National Institutes of Health (NIH) - USA; NIH National Institute of Neurological Disorders &amp; Stroke (NINDS); East China Normal University; State University System of Florida; University of Florida; Zhejiang University; National Cancer Center - Korea (NCC); National University of Singapore; Lomonosov Moscow State University; University of Pennsylvania; National Cheng Kung University; Sun Yat Sen University; Institut National de la Sante et de la Recherche Medicale (Inserm); Universite de Rennes; Universite de Rennes; UNICANCER; Centre Eugene Marquis; University of North Carolina; University of North Carolina Charlotte; University of Hong Kong; University of Milano-Bicocca; Consiglio Nazionale delle Ricerche (CNR); University of Oslo; University of Oslo; University of Oslo; Universidad de Chile; Taipei Veterans General Hospital; National Institutes of Health (NIH) - USA; NIH National Institute of Allergy &amp; Infectious Diseases (NIAID); Consiglio Nazionale delle Ricerche (CNR); Istituto di Farmacologia Traslazionale (IFT-CNR); IRCCS Santa Lucia; Kyungpook National University (KNU); Wonkwang University; Cornell University; Weill Cornell Medicine; Cornell University; Weill Cornell Medicine; Council of Scientific &amp; Industrial Research (CSIR) - India; CSIR - Indian Institute of Chemical Biology (IICB); British Columbia Cancer Agency; Pennsylvania Commonwealth System of Higher Education (PCSHE); University of Pittsburgh; National University of Singapore; National University of Singapore; National University of Singapore; National University of Singapore; Agency for Science Technology &amp; Research (A*STAR); Konkuk University; Konkuk University Medical Center; Max Planck Society; University of Ulsan; Asan Medical Center; Catholic University of Korea; Seoul St. Mary's Hospital; University of London; Institute of Cancer Research - UK; Royal Marsden NHS Foundation Trust; Cancer Research UK; Polish Academy of Sciences; Nencki Institute of Experimental Biology of the Polish Academy of Sciences; Universidad de Chile; University of Cologne; University of Cologne; University of Cologne; Sapienza University Rome; University of Liverpool; University of Milan; Luigi Sacco Hospital; Istituto Superiore di Sanita (ISS); Universite Paris Cite; Centre National de la Recherche Scientifique (CNRS); CNRS - National Institute for Biology (INSB); Institut National de la Sante et de la Recherche Medicale (Inserm); Hebrew University of Jerusalem; Italfarmaco; Roma Tre University; National Institutes of Health (NIH) - USA; NIH National Institute of Arthritis &amp; Musculoskeletal &amp; Skin Diseases (NIAMS); University of Barcelona; Hospital Clinic de Barcelona; IDIBAPS; Consejo Superior de Investigaciones Cientificas (CSIC); CSIC - Instituto de Investigaciones Biomedicas de Barcelona (IIBB); CIBERNED; University of Belgrade; Autonomous University of Barcelona; Consejo Superior de Investigaciones Cientificas (CSIC); Centre de Recerca en Agrigenomica (CRAG); University of Barcelona; IRTA; University of Sheffield; University Nacional Cuyo Mendoza; Consejo Nacional de Investigaciones Cientificas y Tecnicas (CONICET); Yale University; Yale University; Universite Clermont Auvergne (UCA); INRAE; University of Pavia; Universidade Federal de Sao Carlos; University of Barcelona; Institut d'Investigacio Biomedica de Bellvitge (IDIBELL); Bellvitge University Hospital; Institut d'Investigacio Biomedica de Bellvitge (IDIBELL); Bellvitge University Hospital; University of Barcelona; University of Brescia; National Institutes of Health (NIH) - USA; NIH National Institute of Arthritis &amp; Musculoskeletal &amp; Skin Diseases (NIAMS); National Center for Neurology &amp; Psychiatry - Japan; National Institutes of Health (NIH) - USA; NIH National Institute on Aging (NIA); University of Manitoba; Johns Hopkins University; Magna Graecia University of Catanzaro; Umea University; Technische Universitat Dresden; Technische Universitat Dresden; Carl Gustav Carus University Hospital; Helmholtz Association; Helmholtz-Zentrum Dresden-Rossendorf (HZDR); Helmholtz Association; German Cancer Research Center (DKFZ); Helmholtz Association; German Cancer Research Center (DKFZ); University of Genoa; University of Michigan System; University of Michigan; University of Oviedo; University of Melbourne; Consejo Superior de Investigaciones Cientificas (CSIC); University of Sevilla; CSIC - Instituto de Bioquimica Vegetal y Fotosintesis (IBVF); Universidad de Chile; University of Milan; Pompeu Fabra University; CIBERNED; CIBERNED; Consejo Superior de Investigaciones Cientificas (CSIC); CSIC - Instituto de Investigaciones Biomedicas Alberto Sols (IIBM); Autonomous University of Madrid; Chinese Academy of Medical Sciences - Peking Union Medical College; Peking Union Medical College; Sun Yat Sen University; University of California System; University of California San Diego; Chinese University of Hong Kong; Chinese University of Hong Kong; University of Liverpool; National University of Mar del Plata; McGill University; Emory University; Medical University of Lublin; University of Bologna; IRCCS Istituto Ortopedico Rizzoli; University Campus Bio-Medico - Rome Italy; IRCCS Istituto Dermopatico dell'Immacolata (IDI); State University System of Florida; University of Florida; G d'Annunzio University of Chieti-Pescara; IRCCS Istituti Fisioterapici Ospitalieri (IFO); IRCCS Regina Elena; Universidade Federal de Sergipe; Nevada System of Higher Education (NSHE); University of Nevada Reno; Austrian Academy of Sciences; Vienna Biocenter (VBC); Gregor Mendel Institute of Molecular Plant Biology (GMI); University of Naples Federico II; Xi'an Jiaotong University; Nanjing University; University of Salerno; University of Padua; Leibniz Association; Forschungszentrum Borstel; Universite Clermont Auvergne (UCA); Institut National de la Sante et de la Recherche Medicale (Inserm); INRAE; University of Kiel; Karolinska Institutet; State University System of Florida; University of South Florida; State University System of Florida; University of South Florida; Russian Academy of Sciences; Texas Tech University System; Texas Tech University Health Science Center; Texas Tech University Health Sciences Center Amarillo; Cleveland Clinic Foundation; University of Texas System; UTMD Anderson Cancer Center; Tulane University; Helmholtz Association; Max Delbruck Center for Molecular Medicine; Ruprecht Karls University Heidelberg; Swansea University; University of Massachusetts System; University of Massachusetts Worcester; Stellenbosch University; University of Dundee; University of Calabria; Flanders Institute for Biotechnology (VIB); Ghent University; Sapienza University Rome; University Hospital Sapienza Rome; University of Verona; Azienda Ospedaliera Universitaria Integrata Verona; Fundacao Oswaldo Cruz; University of Antwerp; Karolinska Institutet; Sapienza University Rome; Azienda Ospedaliera Sant'Andrea; University of Milan; University of Urbino; University of Fribourg; University of California System; University of California San Francisco; Washington University (WUSTL); KU Leuven; Boston University; IFOM - FIRC Institute of Molecular Oncology; University of Colorado System; University of Colorado Anschutz Medical Campus; Centre National de la Recherche Scientifique (CNRS); Universite de Bordeaux; Universidad Nacional Autonoma de Mexico; University of California System; University of California San Diego; University of Melbourne; Consejo Nacional de Investigaciones Cientificas y Tecnicas (CONICET); University of Buenos Aires; University of Zagreb; University of Toronto; Hospital for Sick Children (SickKids); Chinese Academy of Medical Sciences - Peking Union Medical College; Peking Union Medical College; Virginia Commonwealth University; University of South Australia; Centre for Cancer Biology; National Institutes of Health (NIH) - USA; NIH Eunice Kennedy Shriver National Institute of Child Health &amp; Human Development (NICHD); University of North Carolina; University of North Carolina Chapel Hill; University of New Mexico; University of New Mexico's Health Sciences Center; University of Quebec; Institut national de la recherche scientifique (INRS); Institut d'Investigacio Biomedica de Bellvitge (IDIBELL); University of California System; University of California San Diego; University of Zurich; University of Melbourne; University of Naples Federico II; University of Perugia; Sapienza University Rome; Philipps University Marburg; University of Milan; IRCCS Ca Granda Ospedale Maggiore Policlinico; University of Teramo; Western University (University of Western Ontario); Harvard University; Harvard University Medical Affiliates; Boston Children's Hospital; Harvard Medical School; IRCCS Lazzaro Spallanzani; National &amp; Kapodistrian University of Athens; University System of Ohio; University of Cincinnati; Universidad de Chile; Universidad de Alcala; Arizona State University; Arizona State University-Downtown Phoenix; Seoul National University (SNU); Universite de Montreal; Goethe University Frankfurt; Zhejiang University; University of Kansas; University of Kansas Medical Center; Sapienza University Rome; University of Belgrade; University of Belgrade; Johns Hopkins University; Johns Hopkins University; Imperial College London; University of Erlangen Nuremberg; University of Erlangen Nuremberg; Washington University (WUSTL); Washington University (WUSTL); University of Manitoba; Institut National de la Sante et de la Recherche Medicale (Inserm); Universite Paris Cite; Sorbonne Universite; UNICANCER; Gustave Roussy; University of Calgary; Universidad de Colima; Rutgers University System; Rutgers University New Brunswick; Rutgers University Newark; University of Canterbury; Hacettepe University; University of Kentucky; University of Texas System; University of Texas Southwestern Medical Center Dallas; Shanghai Jiao Tong University; Washington University (WUSTL); Goethe University Frankfurt; Nanjing University; Emory University; Umea University; University of Arkansas System; University of Arkansas Fayetteville; Tel Aviv University; Sackler Faculty of Medicine; Shanghai Jiao Tong University; University of British Columbia; National Institute of Biological Sciences, Beijing; Central South University; Chinese Academy of Medical Sciences - Peking Union Medical College; Institute of Blood Transfusion - CAMS; Peking Union Medical College; Universidade de Coimbra; Cardiff University; Consejo Superior de Investigaciones Cientificas (CSIC); Universidad Pablo de Olavide; University of Sevilla; CSIC - Centro Andaluz de Biologia Molecular y Medicina Regenerativa (CABIMER); University of Hamburg; University Medical Center Hamburg-Eppendorf; Harvard University; Harvard University Medical Affiliates; Boston Children's Hospital; Medical University of Vienna; University of Colorado System; University of Colorado Anschutz Medical Campus; University of Manitoba; University of Cologne; United Arab Emirates University; University of Graz; US Department of Veterans Affairs; Veterans Health Administration (VHA); VA Long Beach Healthcare System; University of California System; University of California Irvine; Egyptian Knowledge Bank (EKB); Ain Shams University; Universitat Rovira i Virgili; Hospital Universitari De Tarragona Joan XXIII; University of Illinois System; University of Illinois Chicago; University of Illinois Chicago Hospital; State University System of Florida; Florida International University; Children's Cancer Hospital 57357; University of Camerino; Egyptian Knowledge Bank (EKB); Damietta University; Technische Universitat Dresden; Carl Gustav Carus University Hospital; Technische Universitat Dresden; Czech Academy of Sciences; Institute of Molecular Genetics of the Czech Academy of Sciences; ; </t>
  </si>
  <si>
    <t>Klionsky, DJ (corresponding author), Univ Michigan, Dept Mol Cellular &amp; Dev Biol, Ann Arbor, MI 48109 USA.</t>
  </si>
  <si>
    <t>klionsky@umich.edu</t>
  </si>
  <si>
    <t>Zhang, Yi/J-7181-2019; Wang, Liming/A-6924-2012; Ziviani, Elena/KCY-6487-2024; Delpino, Victoria/ITV-4318-2023; Chen, Yu-Jen/JLM-5747-2023; Wehman, Ann/J-7860-2019; Ieni, Antonio/AAC-7265-2019; Yu, Ming-Lung/C-9540-2009; Carvalho, Andreia/ISU-9035-2023; Zhu, Li/GWV-0143-2022; Cheallaigh, Cliona/C-5482-2017; Kimmelman, Alec/AEB-6894-2022; Amaral, Cristina/K-5850-2013; Bel, Shai/AAH-7870-2021; Jung, Sung-Chul/I-3277-2019; Dharmasivam, Mahendiran/I-7689-2018; Meyer, Hemmo/GNH-5784-2022; Sarkar, Chinmoy/AAI-2461-2019; wang, zhenyu/H-4365-2011; Yao, Yong-Gang/AAH-2303-2021; ravegnini, gloria/K-1330-2016; Jungbluth, Heinz/B-8893-2012; Di Cristina, Manlio/GNP-6995-2022; Bayry, Jagadeesh/A-6589-2011; Goginashvili, Alexander/HGB-5860-2022; Petrovski, Goran/A-8983-2012; Cheon, Gi/AAA-5702-2020; Cervia, Davide/A-8782-2010; Sgarbi, Gianluca/AAD-8061-2021; Cohen, Ehud/B-1868-2014; Li, Qing/B-3422-2009; Moustaid-Moussa, Naima/B-9067-2014; Liu, Yang/GSD-5476-2022; Ke, Po-Yuan/AAQ-6324-2021; Barilà, Daniela/K-8506-2016; Pinheiro, R/A-2525-2013; Zhang, Wenbin/JXX-8070-2024; Han, Weidong/D-3538-2017; Zhu, Yushan/F-1579-2019; Oh, Goo/AAQ-9995-2021; Bello-Morales, Raquel/AHD-5028-2022; Irazoqui, Javier/A-8028-2013; Rewitz, Kim/M-6012-2014; Issazadeh-Navikas, Shohreh/AAI-7900-2021; Lu, Mengji/ABF-9410-2020; Zhang, Xiaolei/AFS-0882-2022; dasari, santosh/V-3867-2019; Bagetta, Giacinto/N-9716-2018; Schindl, Rainer/V-4205-2019; Wodrich, Harald/P-1777-2019; Tai, Haoran/S-2807-2018; Lu, Guang/AEN-3197-2022; Lőrincz, Péter/E-3204-2018; Tao, Zhipeng/AAE-2021-2019; Gupta, Vivek/IUN-2175-2023; Ayton, Scott/J-8000-2015; Kaganovich, Daniel/K-2376-2012; Williams, Brett/AAJ-2685-2020; coto-montes, ana/D-2544-2016; Kumsta, Caroline/AAU-9147-2020; Leon, Yolanda/ABG-6797-2020; Di Rienzo, Martina/B-7102-2017; , Francesco/I-8040-2019; qi, li/JFE-7167-2023; Roney, Joseph/LBH-1904-2024; Tacke, Frank/ABF-2212-2020; Lystad, Alf/HSD-0740-2023; Djavaheri-Mergny, Mojgan/N-6315-2017; Pang, Sin Yi/GOP-1719-2022; Agostinis, Patrizia/ABI-1177-2020; Roy, Ajit/AAA-3432-2022; Lahiri, Vikramjit/GMZ-9419-2022; Neumann, Dietbert/ITU-4450-2023; Plaza-Zabala, Ainhoa/IWE-4955-2023; Yao, Shenggen/AAE-1602-2019; Green, Douglas/N-8083-2018; Mattar, Pamela/GQY-9132-2022; Kuchitsu, Kazuyuki/G-3024-2013; Wang, Chao-Yung/ABA-6757-2021; li, zhiyuan/M-5096-2015; Pickrell, Alicia/B-8494-2018; Gruber, Florian/KBD-4719-2024; Chen, Zhi/V-2214-2017; Basagoudanavar, Suresh/AAG-4317-2019; McLaughlin, BethAnn/D-9580-2012; Kozako, Tomohiro/AAX-4824-2021; Gong, Qingqiu/AAU-9486-2021; Kittler, Josef/E-9113-2010; Greenhough, Alexander/Y-6728-2019; Imbriano, Carol/ABD-8204-2021; Imai, Yuzuru/AAA-6472-2019; Nguyen, Hang/N-2441-2018; Díaz, Manuel/ABD-7144-2020; Bergami, Matteo/AAI-9972-2020; Bhaskar, Kiran/AAF-2755-2020; Zheng, Kai/AAT-8994-2021; Bi, Lanrong/B-8133-2012; Zhuang, Xiaohong/ISV-3812-2023; Zhang, Xiao-Hua/AAI-8899-2021; Wang, Yanzhuang/AAE-5299-2019; Quarleri, Jorge/AFR-0308-2022; Kajimura, Shingo/AAC-5090-2019; Zhu, Wei-Guo/ABF-8373-2021; Chen, Chang/ITD-0049-2023; Liu, Kehan/HNR-8833-2023; Xiao, Lan/JGD-0799-2023; Yang, Shun-Fa/AAN-1519-2020; Montella, Andrea/ABA-7073-2021; Kim, Seong-Jun/KIJ-2249-2024; Rojo, Ana/AAA-5203-2019; Cavinato, Dr. Maria/IYJ-8765-2023; Chan, Edmond/A-1940-2013; ORELLANA-MUNOZ, SARA/GQI-2825-2022; Zhou, Jie/D-1921-2016; Rahmati, Marveh/AAK-6279-2020; An, Zhenyi/H-9061-2016; Vessoni, Alexandre/L-5754-2013; Schröder, Bernd/KFB-6501-2024; Bartel, Bonnie/D-3550-2011; Mohamud, Yasir/LYO-6716-2024; Tse, Hung-Fat/C-4426-2009; HSU, HSIN-YUN/AAG-1923-2020; Chen, Mingliang/AGH-3195-2022; Ondrej, Martin/ABG-5074-2020; Dai, Yuyuan/D-6485-2016; Molinari, Maurizio/N-2587-2019; Stefan, Sven/AAH-8457-2019; Carneiro, Leticia/T-8978-2019; Wang, Pengwei/S-1240-2019; Cheung, Chun Hei Antonio/D-4588-2009; Johnson, Gail/K-4723-2012; Schröder, Bernd/C-5504-2011; Pinar, Mario/G-7408-2015; Shao, Feng/JXN-7575-2024; O'Sullivan, Timothy/D-3422-2018; Zhu, Hongxin/HCI-9872-2022; Krasnodembskaya, Anna/I-1225-2019; Apostolova, Nadezda/K-5930-2017; wang, haochen/KIK-2593-2024; singh, lalit/JHT-4573-2023; Jin, Liwen/G-1139-2014; Jacobo-Herrera, Nadia/AGG-8009-2022; Hasegawa, Takafumi/I-6668-2017; Yang, Chuanbin/AAS-7324-2020; Martins, Daniel/AHD-4836-2022; Rios, Thania/I-4352-2014; van Wijk, Sjoerd/AAL-6680-2021; Collins, Mark/HKO-2795-2023; García-del Portillo, Francisco/D-2576-2009; Tam, Shing/AAN-4109-2020; Nabavi, Seyed Mohammad/G-5335-2010; Wollert, Thomas/HOC-7437-2023; SAEZ, CARLOS/M-3029-2014; Ruparelia, Avnika/GOV-4202-2022; Verkade, Paul/N-7240-2014; Gupta, Vivek Kumar/AAB-8940-2022; Yoshimori, Tamotsu/K-9626-2014; Timmerman, Vincent/O-7283-2019; Wang, Ying-Chiao/U-8210-2017; van der Laan, Luc/M-5495-2019; Lapaquette, Pierre/AAF-5537-2020; Cerqueira, Joao/B-4579-2008; 张, 迎东/HJA-4776-2022; Blasiak, Janusz/LCE-1013-2024; Palaniyandi, Ravanan/IYS-2167-2023; Ishimwe, Nestor/AAO-5061-2020; cayuela, maria/S-1148-2019; Cui, Xu/B-2757-2009; Xie, Chuan-Ming/AAT-9557-2021; Torres-López, Liliana/HMD-8432-2023; Sterneckert, Jared/E-6802-2015; Choi, Hye Rin/JDV-9065-2023; De Santi, Mauro/F-5401-2013; Zou, Zhen/ABB-3301-2021; Cifuentes, Mariana/I-1054-2013; Agrewala, Javed/AAS-8449-2021; Sahin, Mustafa/I-8653-2019; Tyutereva, Elena/AAU-8779-2021; Wu, Jianping/H-9150-2012; Torgersen, Maria/F-3492-2017; YASUI, Takahiro/E-6401-2018; Sedej, Simon/L-3066-2015; Zeng, Jialiu/AAB-3039-2019; Hariharan, Nirmala/J-6736-2013; Yao, Shenggen/ABH-9989-2020; Bae, Ok-Nam/AAS-8247-2020; Johnston, Simon/G-4515-2010; Khobrekar, Noopur/KMX-0698-2024; Tampellini, Davide/ACO-0517-2022; Hadano, Shinji/ABA-5052-2021; Perera, Nirma/AAK-8871-2021; Periyasamy, Palsamy/H-5568-2012; García-Escudero, Vega/AAA-9142-2019; Moresi, Viviana/N-7977-2013; Yuan, Shilin/JVO-3456-2024; Clague, Michael/A-7199-2008; Campos, Juliane/G-5997-2014; Zhang, Zhiyong/HJI-4999-2023; vaccari, thomas/B-1945-2015; Kimura, Tomonori/JSL-2237-2023; Rui, Zhenhua/J-8195-2019; Lo, Chih Hung/M-7720-2019; Staiano, Leopoldo/JAX-3057-2023; Li, Zhiqiang/O-6657-2018; Eisenberg, Tobias/AAV-7806-2021; zhang, ying/HJB-1230-2022; Engelsen, Agnete Svendsen Tenfjord/AAB-6652-2020; Schmitt, Roland/AAP-4609-2021; yue, zhenyu/GRF-4856-2022; Hu, Yu-Chen/E-7825-2012; Chung, Jin-Haeng/F-3706-2011; Shutt, Tim/U-9047-2019; Wandosell, Francisco/AAV-6391-2020; Tegeder, Irmgard/AAM-2266-2020; li, jing/KHY-5337-2024; Toivonen, Janne/E-5691-2011; Romero, Emilio/AAD-3669-2020; Csizmadia, Tamas/J-8924-2018; Signorelli, Santiago/AAV-7069-2020; Pinton, Paolo/J-8025-2012; Linden, Rafael/E-6950-2011; Wong, Richard/E-9155-2011; Yang, Jinming/ABA-6276-2021; Wang, Yong-Qiang/AAG-9444-2020; Enserink, Jorrit/E-5383-2010; Zhang, Xiaoyan/AAU-4416-2020; Zheng, Guoping/AAF-2332-2019; Bracone, Francesca/ABF-6072-2020; Cenci, Simone/J-7700-2016; Descoteaux, Albert/ABE-6326-2021; Gräler, Markus/ABH-1905-2021; Jantsch, Jonathan/KEE-9741-2024; Rao, Lang/N-3886-2015; LIU, Fangfang/GNH-4322-2022; di Bernardo, Diego/AAF-5881-2021; Brackney, Doug/GWU-7912-2022; Almacellas, Eugenia/KBC-2224-2024; Volta, Mattia/M-8759-2013; Velasco, Guillermo/AAU-9189-2020; Diallinas, George/AAE-8457-2019; Chung, Seockhoon/AAS-6676-2021; Muñoz-Galdeano, Teresa/ABF-8881-2020; Yang, Seungwon/AAM-7585-2021; Ribeiro de Andrade Ramos, Bruna/P-6448-2015; Budak, Hikmet/U-8517-2019; Barreto, George E./LQJ-8882-2024; Korcsmaros, Tamas/C-3526-2015; Gassen, Nils/ABH-2018-2020; Wang, Han/A-9774-2008; Fan, Hualin/JCD-7845-2023; Aveic, Sanja/J-9456-2014; Alberti, Simon/ABB-8277-2021; Nassif, Melissa/ABE-6932-2020; Al-Abd, Ahmed/J-2826-2012; Castro-Hernández, Javier/O-8936-2019; Rizzuto, Rosario/B-6312-2008; Kalia, Manjula/AAM-2767-2021; Chung, Kin Pan/IYS-1306-2023; Peng, Di/KHZ-1099-2024; De Virgilio, Claudio/B-4707-2012; Kim, Seok-Joo/G-2984-2016; Cohen, Mickael/F-4122-2011; Pedrozo, Zully/AAN-5350-2021; Kunnumakkara, Ajaikumar/AAH-5214-2019; Lyakhovich, Alex/B-4410-2008; liu, xiaoqiang/T-6269-2019; Fukuda, MItsunori/I-1511-2015; Facchiano, Antonio/J-4744-2012; Viscomi, Maria/AAL-6625-2021; misra, amit/C-4199-2012; Koch, Ina/D-8899-2011; Lyamzaev, Konstantin/D-3405-2012; Amira, Zarrouk/AFN-1200-2022; Feng, Yuchen/AAV-6419-2021; Abdellatif, Mahmoud/AAD-5810-2019; McWilliams, Thomas/HJY-6765-2023; Misso, Gabriella/AHD-1339-2022; Falkenburger, Bjoern/AFK-3161-2022; Liu, Xuedong/IVV-8465-2023; Sica, Valentina/HPC-6810-2023; Boya, Patricia/P-8345-2019; Travassos, Leonardo/G-1925-2012; Guerra, Flora/D-1755-2014; Tsugawa, Hitoshi/V-9589-2019; Sirko, Agnieszka/ABG-3358-2020; COLASANTI, Tania/AFI-8434-2022; Bargiela, Ariadna/ABF-9125-2020; Sok, Sophia/AAA-6067-2021; Gluschko, Alexander/HTQ-0447-2023; Zhang, Zili/HKW-2171-2023; Aschner, Michael/ACO-6461-2022; Chen, Zhijian/C-6039-2012; Sachse, Carsten/AAY-9384-2020; Jiang, Richeng/GPC-4901-2022; PURI, RAJAT/H-6369-2019; Jaattela, Marja/AAT-7932-2021; Mukherjee, Anupam/ABB-9438-2020; Gargini, Ricardo/AAA-3542-2020; Naidu, Sharadha/AAQ-1491-2020; Gao, Shou-Jiang/B-8641-2012; Liu, Yueyang/JMQ-9249-2023; Alzaharna, Mazen/ABG-8279-2021; Neri, Luca/AAU-1772-2021; Sun, Yi/K-1025-2014; Bruno, Daniele/AAM-7098-2020; Bincoletto, Claudia/H-4936-2012; Oliveira, Jorge/D-4787-2013; Zhao, Lei/AAF-3066-2020; yousefi, Bahman/AAI-2969-2021; Garcia-Moreno, Diana/ABG-2131-2020; Zhang, Danyang/CAI-2223-2022; Zacks, David/I-4394-2013; Smaili, Soraya/AAH-2129-2019; Giorgi, Carlotta/K-4649-2016; Galluzzi, Lorenzo/AAG-6432-2019; Buitrago-Molina, Laura/IZD-8587-2023; Velasco, Guillermo/H-5260-2012; , Dal Col Jessica/AAC-4852-2020; Masclaux-Daubresse, Celine/ABG-3128-2020; Teixeira, Natercia/K-4663-2013; Schein, Catherine/A-1426-2012; Hobbs, Aaron/JUV-2716-2023; Perez, Maria/P-5892-2014; Mirzaei, Hamid Reza/I-4673-2019; Moreno, Sandra/D-4254-2014; Limana, Federica/AAB-2989-2021; Zhou, Yubin/D-4748-2011; Whitworth, Alexander/D-3969-2009; liu, shiyu/HTR-8039-2023; Fliesler, Steven/AAE-9243-2020; Neutzner, Albert/ABC-4368-2020; Martín-Segura, Adrián/HNR-8310-2023; AYDIN, YUCEL/AAA-8522-2019; Seki, Ekihiro/K-2481-2016; yu, xiaolin/GQI-0501-2022; Picca, Anna/K-2305-2018; Martins-Marques, Tania/AAJ-6686-2020; CAVALLINI, GABRIELLA/LZF-2001-2025; Mingyang, Zhang/J-7412-2019; SUN, YI/JBS-2950-2023; Jabir, Majid/J-9683-2019; Bairagi, Nandadulal/S-4557-2016; DeBosch, Brian/AAC-7257-2021; Lin, Kurt/E-3975-2010; Walter, Jochen/B-3677-2014; Mirzaei, Mohammad/S-3198-2017; Park, Sang-Youel/D-5966-2012; Nah, Jihoon/ABC-5145-2020; Bringer, Marie-Agnès/Q-1752-2018; Wang, Xuejun/AAT-9490-2021; Jacquin, Elise/GPX-1868-2022; Nanni, Monica/IYJ-9502-2023; Filadi, Riccardo/T-5159-2018; Maverakis, Emanual/JWP-9408-2024; Rodrigues, Tiago/P-6874-2019; Grumati, Paolo/AAA-5787-2019; Madl, Tobias/B-1682-2012; Lin, LiHan/KYQ-4405-2024; Münch, Christian/AAW-7256-2020; yang, huaxia/AAP-7126-2020; Oku, Masahide/AAW-4752-2021; Murphy, Brona/P-2544-2019; Komatsu, Masaaki/B-8321-2011; Jaeschke, Hartmut/AGI-4367-2022; Gao, Minghui/G-4032-2014; Woehlbier, Ute/HTT-6023-2023; Fabio, Penna/K-5090-2016; 苏, 龙翔/I-6788-2019; KEATING, DAMIEN/KVZ-1655-2024; yang, liu/GVU-8760-2022; Scialò, Filippo/GQQ-0164-2022; Wang, Fangyang/AAW-3373-2020; Bozok, Vildan/C-2946-2014; Imagawa, Yusuke/R-1030-2019; Ashrafizadeh, Milad/JGC-9775-2023; Moreira, Pedro/U-2581-2019; Chen, Ruey-Hwa/G-6121-2019; Juárez, Esmeralda/GQP-7703-2022; Slavov, Nikolai/AAH-9525-2019; xu, jia/GSD-6347-2022; Petersen, Morten/J-5023-2014; Otegui, Marisa/IYT-3280-2023; BEAUMATIN, Florian/HLX-5501-2023; Eichinger, Ludwig/AAJ-8895-2021; Finetti, Francesca/T-3788-2019; Pei, Gang/U-4740-2017; Costantino, Sarah/ABD-7708-2020; li, xiaomin/KCX-9845-2024; Kanneganti, Thirumala-Devi/M-9435-2018; Tabolacci, Claudio/U-4194-2017; Ogawa, Michinaga/JOK-6605-2023; Strappazzon, Flavie/ABB-6775-2020; Ho, Idy/AAW-1605-2021; Backues, Steven/LKJ-4793-2024; Orellana, Juan/F-6148-2012; Zhang, Jiayuan/HZI-1907-2023; Goni, Felix/M-5425-2015; Ma, Alvin/AAM-5951-2021; Garcera, Ana/AAF-7737-2020; Fisher, Edward/ABE-7469-2020; Romero, Luis/B-7138-2012; Schneider, Anja/F-5293-2010; Pulinilkunnil, Thomas/H-4387-2019; Di Fazio, Pietro/AAU-4575-2020; Sil, Payel/R-4612-2017; Cristofani, Riccardo/P-1245-2014; Corasaniti, Maria/N-1332-2015; jiang, lan/T-3965-2019; Velotti, Francesca/AAC-1884-2020; Plotnikov, Egor/F-8592-2019; Marinelli, Oliviero/AAJ-4113-2020; Martins, Waleska/IZE-4396-2023; Mollinedo, Faustino/M-9024-2016; Moreno-Blas, Daniel/AAQ-6291-2021; Zhong, Qing/GLT-4858-2022; Xiao, Bin/Y-8659-2018; Lee, Youngil/AAX-2787-2021; RENAULT, Tristan/H-6405-2011; Tan, Ya-Qin/W-2428-2018; Promponas, Vasilis/G-5539-2010; Li, Qing/ABC-4649-2020; Al-Bari, Abdul Alim/AAT-4301-2020; Viscomi, Maria Teresa/AAB-9412-2022; jiang, lei/IWE-1124-2023; Nardacci, Roberta/K-6555-2016; Matarrese, Paola/A-4369-2014; Hetz, Claudio/ABD-7514-2021; Meyer, Christian/AAE-8120-2020; Jie, Chao/J-1004-2019; Makareeva, Elena/F-5183-2011; Wang, Xiaojun/JUU-9683-2023; Pan, Lifeng/KCL-4047-2024; Raimundo, Nuno/AAD-9498-2020; Lopez, Manuela/D-2164-2015; Liang, Yongtian/L-6977-2019; Braus, Gerhard/G-3999-2012; Witkin, Steven/AAW-8602-2021; Lukacs, Nicholas/ABH-5583-2020; ROZIERES, Aurore/M-4447-2014; Czuczwar, Stanislaw/HDN-8352-2022; Yang, Ling/C-8000-2011; WANG, Peng/GSN-5263-2022; Gerhardt, Christoph/AAO-4596-2020; Pahari, Susanta/GLU-0379-2022; sun, meng/JGE-3753-2023; Mandell, Michael/AAP-3462-2021; Giamas, Georgios/AAP-3487-2021; Bueno, Marta/GXM-7181-2022; Philips, Jennifer/AFT-2370-2022; Canonico, Barbara/AEP-0756-2022; GANAPASAM, SUDHANDIRAN/AAG-9967-2019; Dong, Zhiwu/K-8442-2014; Singh, Rajat/HWQ-4839-2023; Takats, Szabolcs/J-2293-2018; Jin, Hongchuan/C-3686-2009; MacDougald, Ormond/HTL-2168-2023; Kim, Jeong/J-2748-2012; Micale, Lucia/K-3909-2016; Pampaloni, Francesco/B-1110-2011; yao, yongming/ABA-9113-2020; Rodrigues, Teresa/O-7862-2017; Nakatogawa, Hitoshi/D-5155-2015; Tang, Daolin/ABD-5062-2021; Taylor, J./N-2482-2018; Bousquet, Guilhem/O-2920-2015; zhang, bin/AAR-3767-2020; Ohashi, Yohei/AAT-4006-2021; González-Rodríguez, Patricia/AAA-1492-2022; zhang, xiaowei/GQH-5387-2022; Kumar, Deepak/KIG-3624-2024; Ramachandra Rao, Sriganesh/AAW-1354-2021; Adamopoulos, Iannis/AAE-5624-2022; Shah, Javeed/J-2716-2019; Yuan, Zengqiang/G-5245-2017; Abraham, Istvan/C-2729-2009; Ferrari, Merari/N-1210-2019; Cechowska-Pasko, Marzanna/W-4203-2018; Pöggeler, Stefanie/AAI-5178-2020; Zhao, Gang/JMC-6248-2023; Gelfi, Cecilia/L-1490-2016; Netea, Mihai/N-5155-2014; Sebti, Salwa/AAB-3188-2020; Chagin, Andrei/F-4080-2014; Liang, Weicheng/AER-7127-2022; LLeonart, Matilde/Q-2662-2019; Mattoscio, Domenico/K-1411-2018; Bozi, Luiz/AAT-6126-2020; Gonzalez-Gallego, Javier/D-8219-2012; Leduc-Gaudet, Jean-philippe/AAR-2580-2021; Aveleira, Célia/AAI-2455-2021; Judith, Delphine/X-2924-2019; Kaasik, Allen/I-2738-2015; Vannier-Santos, Marcos/AAG-5053-2021; Filippi-Chiela, Eduardo/F-1959-2014; Misirkic Marjanovic, Maja/JOZ-2759-2023; Suzuki, Hidekazu/AAO-6330-2020; Pukhrambam, Lalit/W-2709-2019; Wang, Lijuan/L-1760-2019; Malorni, Walter/G-5874-2016; Dyshlovoy, Sergey/B-3586-2013; Geiss-Friedlander, Ruth/AAT-8768-2020; Novoa, Beatriz/K-3785-2014; Zhang, Xiaowei/HTS-3267-2023; Cassioli, Chiara/ITU-8621-2023; Angelini, Sabrina/AAB-5220-2022; Arimoto, Hirokazu/E-9414-2010; Billes, Viktor/AAE-8226-2021; De Nunzio, Cosimo/AAJ-1692-2021; Chen, Chang-Shi/B-9251-2009; Wang, Chenwei/HCI-8930-2022; Jin, Fengyan/AAG-9931-2020; Abeliovich, Hagai/IAP-8285-2023; Burada, Florin/AFQ-1133-2022; Flo, Trude Helen/E-1311-2013; Oikonomou, Vasileios/ABC-7703-2021; Mazzoccoli, Gianluigi/H-2447-2016; Plantinga, Theo/A-6895-2015; Herman-Antosiewicz, Anna/AFL-3545-2022; Pereira, Lilian/AAF-8738-2021; Giuriato, Sylvie/A-9113-2010; kim, jin-hoi/HDN-0829-2022; Slaninová, Iva/AAI-5979-2020; Grinstaff, Mark/U-2829-2017; Soenen, Stefaan/GLR-3797-2022; Delorme-Axford, Elizabeth/AGR-6955-2022; Tatche, Rosa/AAJ-6721-2021; Hamacher-Brady, Anne/G-4268-2013; Becker, Christoph/L-2996-2016; Silva, James/G-6780-2014; Hamasaki, Makoto/AAO-2229-2020; Fang, Evandro/AAC-5511-2019; GUPTA, VIVEK/F-5476-2019; Cybulsky, Andrey/AAG-8238-2020; Dalmasso, Guillaume/N-2443-2018; Martin-Acebes, Miguel/L-2258-2014; Yu, Yan/GYV-4514-2022; Tee, Andrew/IAN-6419-2023; Martinet, Wim/I-7375-2015; Mauvezin, Caroline/B-5803-2016; Lavandero, Sergio/B-6001-2013; Manfredi, Angelo/C-7018-2014; Gaffke, Lidia/AAV-1526-2021; Roberts, Helen/AAS-3514-2020; Zhang, Yanjin/H-5035-2019; Osiewacz, Heinz/D-3454-2011; De Bosscher, Karolien/HKW-0710-2023; Loos, Benjamin/G-3716-2012; Garcia-Sanz, Patricia/H-9814-2015; Hayrabedyan, Soren/M-7527-2013; Lee, Jae/KFF-5361-2024; MECHTA-GRIGORIOU, Fatima/C-5253-2017; Kumar, Sathish/L-1367-2019; Chami, Mounia/S-6471-2019; Shao, Changshun/AAD-8977-2022; Masson, Glenn/AAD-6546-2022; Faesen, Alex/GXA-1482-2022; Sergi, Consolato/A-1126-2009; Castori, Marco/K-1099-2016; Avagliano, Laura/AAM-3412-2021; Zhang, JIANHUA/HGD-7063-2022; Kim, Deok Ryong/LTF-4760-2024; Saito, Nayuta/AAH-1206-2019; Colasuonno, Fiorella/AAO-3982-2021; Dou, Huan/AFR-7946-2022; Kaufmann, Stefan/I-5454-2014; LI, JIONG/KHD-3773-2024; Huang, Kun/H-4427-2012; Wang, Qianghu/HJI-9741-2023; Herpin, Amaury/B-8950-2011; Wang, Mengmeng/ABG-8454-2021; Tam, Shing/AAZ-1345-2020; He, Rongrong/AAC-4502-2022; KUMAR, AJAY/ABC-6109-2021; Sheng, Rui/AAE-6335-2022; Wang, Yuqi/JMR-2184-2023; Crack, Peter/A-1980-2011; Papaleo, Elena/M-6629-2014; Dash, Sandip/ABC-3125-2020; zhang, yuanyuan/GYA-4428-2022; Wang, Jia-Wei/K-1005-2019; Arguelles, Sandro/Y-6343-2019; de Almeida, Luis/A-4605-2009; Yang, Jin-Ming/J-9067-2015; Pierantoni, Giovanna/O-7527-2015; Kim, Sung Woo/AFQ-7580-2022; Recalde, Uxia/AAC-7280-2020; Sendtner, Michael/J-1542-2012; Misirkic, Maja/CAJ-3018-2022; Chapman, Tracey/E-5100-2011; Ferreira, Julio Cesar Batista/AEU-0494-2022; Kaynar, Ata/ABI-6877-2020; Soukup, Sandra/ABG-2322-2021; Nezis, Ioannis/Q-6124-2019; Klionsky, Daniel/ABD-5189-2021; Mohammadinejad, Reza/AAD-2129-2021; Chu, Charleen/B-1601-2008; Yang, Ming/G-4705-2012; Auner, Holger/LMO-0071-2024; Zhou, Yinghong/ABE-6575-2021; FORNAI, FRANCESCO/AAA-5312-2019; Morleo, Manuela/AAK-5833-2020; Paladino, Simona/ABH-7826-2020; Yoshida, Kiyotsugu/A-1646-2014; wang, juan/IUO-6218-2023; LE STUNFF, Hervé/AAA-6882-2019; Verstreken, Patrik/AAC-7591-2022; Simon, Hans-Uwe/AAU-7410-2020; Wang, Maggie/F-5954-2017; Behrends, Christian/AAX-4201-2021; Li, Mingqing/AFK-9650-2022; Menna-Barreto, Rubem/O-7325-2019; Lingor, Paul/A-5394-2008; Zhou, Hong/AAE-8554-2019; zarebkohan, Amir/L-7237-2017; Cardenas, Luis/F-3427-2013; Sebastián, David/ABH-1574-2020; Martinez-Velazquez, Moises/I-1468-2019; Chung, Yuen-Li/K-2269-2019; Pestell, Richard/JQW-3484-2023; Cheung, Ho/B-3424-2011; Bourgeois, Benjamin/U-2482-2019; Llorente, Alicia/AAP-7349-2021; Sanchez, Anthony/N-8092-2019; Vooijs, Marc/K-3522-2019; Caraglia, Michele/AFY-9729-2022; Coll, Nuria/Y-6326-2019; Bartolome, Alberto/AAV-1735-2020; Bensalem, Julien/AAN-2408-2021; Ivanova, Saska/AAJ-1283-2021; Engedal, Nikolai/AAJ-8951-2020; Liu, Xiaodong/AAA-2538-2019; Lu, Jia/HHY-9195-2022; Miyamoto, Shigeki/L-4004-2019; Carle, Georges/GWC-5240-2022; Martina, Jose/C-2772-2013; Chen, Zhongjian/ABI-7110-2020; Friedman, Scott/AFV-6304-2022; Bornhauser, Beat/M-4437-2014; Solovchenko, Alexei/B-5996-2009; Cortese, Katia/AEO-1602-2022; Ansari, Mohammad/ABF-7052-2021; Lee, Myung/C-9606-2011; Jensen, Thomas/E-1215-2015; Galluzzi, Lorenzo/AAH-3286-2021; Florio, Tullio/A-2211-2012; Nazio, Francesca/K-5272-2014; Cheng, Shiyuan/ISU-4685-2023; Leikin, Sergey/A-5518-2008; Rangarajan, Pundi/A-7365-2009; SHEN, Han-Ming/B-5942-2011; Vomero, Marta/AAC-6074-2022; Cecarini, Valentina/AAU-9749-2021; Nukina, Nobuyuki/GPP-6265-2022; Romani, Luigina/O-9987-2018; Luftig, Micah/AAY-7567-2021; Trajkovic, Vladimir/AFR-4124-2022; Zhou, Hao/I-3716-2019; zhou, zhou/HPE-9525-2023; Balduini, Walter/AAE-7130-2020; laporte, jocelyn/O-4888-2019; Mysorekar, Indira U./GRS-4574-2022; Johansen, Terje/N-2971-2015; He, Pengcheng/GYJ-6459-2022; Golebiewska, Anna/E-1332-2015; Hoppe, Thorsten/AAC-7880-2020; SÁNCHEZ, MARTA/ABG-7748-2020; Thomas, Sufi/AFR-1642-2022; Dengjel, Joern/AAI-3682-2020; Ryabaya, Oxana/G-1529-2017; Adornetto, Annagrazia/AAG-5467-2020; Qi, Xiaopeng/D-2856-2012; Zhou, Cefan/C-4009-2016; Inman, Denise/AAA-8074-2019; Pang, Swee Yun/HHN-0476-2022; Till, Andreas/AAO-6375-2021; Villarroya, Francesc/K-4357-2014; Wang, Jigang/K-9584-2014; Yan, Shengmin/W-4643-2017; Chen, Leilei/ABS-0016-2022; Nixon, Ralph/JOZ-2957-2023; Zhou, Rongjia/G-4660-2013; Genschik, Pascal/IUP-6297-2023; Duran, Raul/I-9052-2014; Ling, Shuo-Chien/C-8619-2016; Borthakur, Gautam/AAQ-4490-2021; Sinha, Rohit/GXV-2427-2022; Thum, Thomas/ABD-3487-2022; Hu, Li-Fang/S-3153-2019; Potts, Malia/N-8130-2018; Emre, Tolga/A-1787-2016; Maiani, Emiliano/AAW-1871-2021; Garcia Macia, Marina/AAY-4728-2021; Poirot, Marc/C-7613-2009; Roth, Steven/IYS-2940-2023; López Pérez, Óscar/HTQ-8835-2023; Arias, Esperanza/IAQ-7707-2023; Goder, Veit/F-8092-2016; Sánchez, Isabel/AAB-1708-2019; Bravo-Sagua, Roberto/AAG-1245-2019; Kono, Toru/AAH-2011-2020; Dando, Ilaria/P-7062-2019; Wu, Jianping/JJD-0118-2023; Ley, Klaus/LTE-4278-2024; Dobson, Renwick/AAZ-7020-2021; BERLIOZ-TORRENT, clarisse/F-2570-2013; Jin, Si/KGK-5977-2024; Susztak, Katalin/ABE-7474-2021; Lenzi, paola/K-4547-2016; Clementi, Emanuela/AAB-4952-2022; Rocchi, Stephane/O-4152-2016; Deng, Hongbin/AAN-3603-2020; Wang, Liming/M-7381-2019; Simon, Anna/IAM-0780-2023; Maejima, Yasuhiro/AAG-5580-2020; Zorov, Dmitry/AAB-1738-2019; Novak, Ivana/D-4852-2017; Pastore, Nunzia/Q-6665-2017; Fon, Edward/ABV-6348-2022; Karamouzis, Michalis/AAD-2860-2020; Ao, Zhou/AAO-6943-2021; Yang, Zheyu/GRR-2329-2022; Li, Fan/GRX-7461-2022; Wang, Mengchen/JPL-1468-2023; Gatica, Damian/MCJ-5216-2025; Du, Hai-Ning/AAI-2020-2021; RODRIGUEZ-ROCHA, HUMBERTO/K-4562-2019; Chai, Chee-Yin/D-5523-2009; Lei, Yu/IAN-0544-2023; López Doménech, Guillermo López Doménech/X-6075-2018; De Leonibus, Chiara/AAB-9392-2019; Oliveira, Jorge/HSH-4076-2023; Lira, Vitor/AAN-3403-2021; SHEN, HAN-MING/HSF-3303-2023; Ramirez-Pardo, Ignacio/HTR-0069-2023; Jolly, Mohit/A-1826-2014; Berezowska, Sabina/AAJ-4557-2021; Yin, Zhangyuan/JYP-6003-2024; Chaube, Shail K/O-3558-2019; Schwamborn, Jens/F-9395-2011; Alonso, Guillermo/AAI-6674-2020; Cairó, Montse/AAF-8039-2021; Giuliano, Sandy/U-2498-2019; Koike, Masato/F-9584-2010; Rizza, Salvatore/GWZ-7823-2022; Berliocchi, Laura/A-2831-2013; Garg, Abhishek/D-5230-2012; Lemus, Leticia/AAY-2730-2020; Toyokuni, Shinya/ABE-7714-2021; Márquez, Damián/H-8388-2015; Villalobo, Antonio/K-2902-2017; chakrabarti, Oishee/IYS-1337-2023; Dafsari, Hormos/AAF-3740-2019; Chan, Matthew/J-2884-2013; Simons, Matias/I-2038-2017; Chen, Zhiqiang/AAO-2064-2021; Gutterman, David/L-6767-2017; Jessen, Niels/E-1731-2011; Vasconcelos, M./J-9547-2013; Mahavadi, Poornima/AAC-2500-2020; McGill, Mitchell/AFL-8840-2022; SAITO, SHIGERU/JXO-0004-2024; Mashek, Douglas/ABD-6844-2021; Dalla Valle, Luisa/G-6721-2011; Lebrun, Jean-Jacques/GNP-5222-2022; ZHANG, Libo/AAP-4097-2020; xu, haodong/IAM-9132-2023; Chiocca, Susanna/AAC-8863-2019; Keller, Christian Wolfgang/HOC-1820-2023; Just, Steffen/HKO-2417-2023; CASTILLO-LLUVA, SONIA/AAA-1776-2020; Ceperuelo-Mallafré, Victòria/A-4615-2017; Bartek, Jiri/G-5870-2014; Kukar, Thomas/AAW-2612-2021; Vierstra, Richard/ACU-3583-2022; Fuentes, Jose/AAV-5164-2021; Campesi, Ilaria/AFE-4953-2022; El-Naggar, Shahenda/Y-9778-2019; Zhou, Zhengyu/JKI-0668-2023; Zhang, Lin/A-7389-2009; ROUÉ, GAËL/D-4759-2014; Manjithaya, Ravi/T-4248-2019; Guardia, Carlos/IUQ-0502-2023; Calvani, Riccardo/K-2011-2018; Cheetham, Michael/B-4672-2011; Zhou, Xu-jie/A-3740-2012; Øynebråten, Inger/W-3369-2019; Nguyen, Long/AAH-2433-2021; lu, yuting/IIS-2826-2023; Vega-Naredo, Ignacio/A-4245-2009; Tettamanti, Gianluca/E-5465-2012; Caniggia, Isabella/G-6466-2013; Aliwaini, Saeb/AAI-2426-2020; Napolitano, Gennaro/O-5377-2016; Hong, Yi-Ren/D-5514-2009; Hussain, Salik/AAG-1017-2020; Yu, Zhouliang/JKC-9569-2023; Yang, Yuqi/HPE-2700-2023; Lee, Min/C-9814-2015; Sadhu, Abhishek/GQP-3457-2022; Andrabi, Shaida/I-6167-2012; Uribe-Carretero, Elisabet/AAT-5836-2021; Witkin, Steven/AAF-3812-2019; Wang, Qing K/JPK-1687-2023; Fineschi, Vittorio/AAJ-4808-2020; Gan, Boyi/AFD-5892-2022; Muñoz España, Elena/AAG-6184-2021; Kaushik, Susmita/GVS-3186-2022; Mazzulli, joseph/AAS-4480-2020; Escalante, Ricardo/G-8272-2015; Talwar, Priti/AAA-1126-2021; Chen, Zhefan/LDF-8805-2024; Lund, Anders/F-4786-2014; Moruno-Manchon, Jose Felix/AAC-5958-2022; SHARMA, KULBHUSHAN/AAD-7713-2019; Bootman, Martin/AAB-3330-2019; Feng, Jiachun/F-6480-2011; ZHANG, Lin/O-9109-2015; Chen, Guangchao/M-6638-2013; Junjia, Cui/R-5919-2019; Zerovnik, Eva/AAB-6498-2022; Nah, Jihoon/ABB-4363-2021; Feng, Yibin/I-5245-2012; Toyokuni, Shinya/C-1358-2010; Ruano, Diego/IQU-0145-2023; Lee, MW/F-2120-2013; Zhu, Hua/G-4409-2010; Eissa, Sanaa/AAA-6319-2019; Biden, Trevor/JAC-5508-2023; Ko, Chi-bun/ACH-7514-2022; Stoka, Veronika/AAM-2283-2021; Zhou, Ben/AAB-5808-2020; Garcera, Ana/J-5894-2017; Park, Ji-Man/O-9279-2019; Tang, Daolin/B-2905-2010; Bao, Yan/AAQ-3173-2020; Prajsnar, Tomasz/HTP-5276-2023; Scrivo, Aurora/ABA-4113-2021; Munoz, Elena/JGC-8936-2023; Lin, Shaofeng/GWV-6464-2022; Cookson, Mark/AAW-2516-2021; Lei, yuqing/KDN-4812-2024; martinez, manzano/ACS-3663-2022; Conti, Fabrizio/J-8591-2018; Banerjee, Sreeparna/AAZ-6742-2020; Ghavami, Saeid/Q-8918-2016; Williams, Robin/G-6807-2011; Blas-Garcia, Ana/AAT-6762-2021; Lu, Jinjian/X-2083-2019; Thomas, Sufi/O-1487-2018; Abdel-Aziz, Amal/AAA-1360-2021; Braun, Ralf/B-9123-2008; Yen, Paul/V-9857-2019; Wang, Jigang/HJB-2711-2022; Ray, Swapan/GVU-1803-2022; Rubinsztein, David/C-3472-2011; Cui, Bing/F-3599-2018; Sheng, Rui/N-5436-2017; Torriglia, Alicia/Q-3509-2019; Zhang, Jun/JPK-7723-2023; Meijer, Annemarie/W-3726-2019; Dikic, Ivan/O-4650-2015; Gomes, Luciana/M-3056-2014; Donadelli, Massimo/AAC-2003-2022; Myohanen, Timo/N-8438-2014; sarrias, maria/D-6205-2014; Jansson, Patric/AAC-4221-2022; Shoji, Ikuo/Y-7079-2019; Meng, Delong/K-8937-2019; Alves, Sara/AFR-4677-2022; Facchiano, Francesco/K-8716-2016; Yu, Hao/GYD-8698-2022; Ganapasam, Sudhandiran/AAD-4264-2021; zhu, xinyu/KHY-9572-2024; Pocock, Roger/AAQ-8526-2020; Bryson-Richardson, Robert/B-7556-2008; zhao, YZ/GXH-6401-2022; Zhang, Hong-Tao/P-9661-2017; Ortiz-Gonzalez, Xilma/AAD-2211-2021; Zambelli, Vanessa/C-2716-2013; Takahashi, Yoshinori/ACJ-7295-2022; Sharbati, Soroush/D-2548-2014; Carloni, Silvia/JGL-9422-2023; Dai, Yun/AAG-4040-2019; Sun, Meng/M-7203-2019; Jendelová, Pavla/H-2516-2014; Chiang, Alan/L-8849-2018; Khandia, Rekha/ACF-1985-2022; fernie, alisdair/IWD-9278-2023; Chen, Ning/AAM-9513-2021; Pennuto, Maria.Pennuto/E-3270-2019; Guerri, Consuelo/R-1171-2019; Bucci, Cecilia/F-6699-2012; Bejarano, Eloy/AAJ-4708-2021; Xiao, Shi/GZB-0643-2022; Pluta, Ryszard/W-1956-2019; Hafren, Anders/HPD-7827-2023; Vilar, Marçal/B-4581-2016; Casas, Josefina/L-7934-2014; Wang, Wentao/HJH-3949-2023; Roussel, Benoit/L-9520-2018; Avin-Wittenberg, Tamar/AAD-3622-2019; yang, xiao/HJI-7815-2023; 권, 호정/AAS-3642-2021; García Sanz, Patricia Julia/CAH-9637-2022; Cai, Jingjing/JXN-8391-2024; Castro-Obregon, Susana/JAC-9372-2023; Cianfanelli, Valentina/AAA-2682-2020; Wu, Yi-Hua/KII-0761-2024; Minina, Elena/C-9888-2017; Schlattner, Uwe/D-1267-2009; Langer, Rupert/AAU-1174-2021; dong, zhiwu/M-5150-2019; Walker, Mark/F-6940-2011; Agrotis, Alexander/AAW-8562-2021; Mytych, Jennifer/AAK-5961-2020; KHAN, SHAHID/KHX-1230-2024; Guo, Chun/AAM-5894-2020; de Pablos, Montserrat/AAK-3167-2021; Chung, Ho/J-5656-2012; Qiang, Lei/B-2763-2012; Di Fonzo, Alessio/A-5702-2013; Barrera, Miguel/G-8790-2015; Carrier, Lucie/HLX-3022-2023; Perrotta, Cristiana/I-2835-2016; Saftig, Paul/A-7966-2010; Sato, Miyuki/S-5112-2018; Lei, Yu/ABF-1293-2020; Diaz-Laviada, Ines/I-2838-2015; Wegrzyn, Grzegorz/AAL-1179-2020; Charlet-Berguerand, Nicolas/GZM-6636-2022; Tchetina, Elena/E-9059-2016; Milan, Enrico/J-8343-2016; Kang, Chanhee/AAS-1323-2021; Tettamanti, Gianluca/L-8748-2019; Dauphinee, Adrian/AAI-7757-2021; Neri, Luca/J-2462-2017; consiglio, antonella/AAA-5864-2019; Call, Jarrod/IAM-9642-2023; Kalvari, Ioanna/AAJ-1295-2021; Zhao, Quanzhong/I-7385-2013; Criollo, Alfredo/HMP-2062-2023; Osta, Rosario/R-5410-2019; Nolan, Trevor/AAB-5319-2022; Anguo, Wu/GRF-4136-2022; Lee, Seung/AAI-1191-2020; Li, Ke-Xin/AAG-5874-2021; Sun, Jun/B-1971-2008; Duarte, Sonia/LIC-2194-2024; Panasyuk, Ganna/AAF-4350-2021; Girao, Henrique/I-7591-2012; Nagy, Peter/AFT-0238-2022; LEE, JIEUN/HTN-1777-2023; Abudu, Yakubu/AAN-1792-2020; Daglia, Maria/AAC-9498-2019; Yang, Pei-Ming/G-3763-2014; Ferrante, Anthony/AAC-7763-2019; Nylandsted, Jesper/ABE-7192-2021; Elsherbiny, Eslam/AFQ-5353-2022; Weicheng, Liang/JQJ-6774-2023; BALLABIO, Andrea/AAL-2672-2020; Atanasov, Atanas/C-5535-2013; russo, maria/E-8585-2011; Brand-Saberi, Beate/GVT-9451-2022; COMINCINI, SERGIO/AAC-9164-2019; Nguyen, Hang/P-4850-2016; Sakai, Ryohei/JLL-0474-2023; zhang, xian/JAC-5480-2023; Gomez-Sintes, Raquel/S-6618-2019; Hall, Belinda/AGU-6214-2022; Chen, Zi-Jiang/GOE-6119-2022; Yanagi, Yasuo/AAA-5441-2022; Man, Gene Chi-Wai/AAH-4865-2019; De Zio, Daniela/AEF-0546-2022; Brunetti-Pierri, Nicola/K-8465-2016; Izumi, Masanori/AAF-6080-2019; Lunemann, Jan/G-8729-2011; Gotor, Cecilia/B-7173-2012; Alizadeh, Javad/AAR-4824-2020; Priault, Muriel/HHT-0658-2022; D'Adamo, Stefania/AAB-7723-2019; Sanz, Alberto/O-2329-2015; Sun, Guangchao/AAS-3333-2020; Torriglia, Alicia/L-6957-2017; Li, Xiaoyu/JEF-0569-2023; Dhiman, Rohan/N-7011-2019; Rosenfeldt, Mathias/ABE-4736-2022; Yakhine-Diop, Sokhna/Y-8620-2019; MONTAGNA, COSTANZA/AAA-8742-2019; Trelford, Charles/GWZ-7510-2022; Pizzo, Paola/T-4874-2018; Ishikawa, Makoto/IWE-2329-2023; Laporte, Jocelyn/H-6801-2016; Gassen, Nils/AAZ-2504-2021; Wu, Shan-Ying/AED-9841-2022; De Palma, Clara/M-9842-2019; zhu, binglin/AGE-0330-2022; VICTOR, VICTOR/I-3270-2015; Campbell-Valois, F-X/AAY-2776-2020; Jimenez-Sanchez, Maria/IZD-5277-2023; Wang, Hao/G-2323-2010; DE FRANCESCHI, Lucia/AAB-8652-2022; Begun, Jakob/J-6793-2014; Lisiak/Szymanowska, Natalia/HTM-6059-2023; Liao, Yung-Feng/A-9761-2011; Rodriguez-Barrueco, Ruth/F-6810-2010; Valdor, Rut/AAM-6174-2020; Stork, Björn/C-2160-2011; Pampaloni, Francesco/AAU-9705-2021; Rubtsova, Maria/E-2644-2012; Armstrong-James, Darius/AAX-4077-2020; Chen, Yongqiang/ABF-6081-2021; nabavi, seyed fazel/A-2223-2010; Lee, Joo Yong/ADE-2110-2022; Granatiero, Veronica/AAX-9044-2020; Giulivi, Cecilia/AAV-6774-2021; Gentle, Ian/X-2888-2019; Bozhkov, Peter/K-3387-2012; Cavadas, Claudia/A-8722-2019; Mehta, jl/AAB-8832-2019; Sze, Cho/C-4404-2009; Papp, Diana/K-3921-2015; sun, mengxiang/KGM-8445-2024; lizcano, jose/AAK-3577-2020; Crespo, Jose/L-3977-2014; Uversky, Vladimir/F-4515-2011; casas, caty/E-2149-2011; Manshian, Bella/AAJ-8665-2020; zhao, ying/ISA-2502-2023; Reipert, Siegfried/A-4406-2014; LEGEMBRE, patrick/U-1882-2019; scatozza, francesca/HSB-4694-2023; Dobson, Renwick/A-9188-2011; Park, Ji-Man/J-3284-2015; Miyazaki, Mitsunori/AAM-8598-2021; Huang, Michael/AAK-2237-2020; wiktorska, katarzyna/AAG-4747-2019; dewson, grant/C-7646-2013; Teixeira-Clerc, Fatima/C-9884-2009; Chiong, Mario/I-1043-2013; Zhang, Zhengguang/F-3917-2014; Legouis, Renaud/S-1250-2017; Matte, Alessandro/AAB-3496-2022; Apetoh, Lionel/AIC-2384-2022; Guerri, Consuelo/B-5181-2014; Humbert, Magali/KFB-4325-2024; Yang, Qiong/G-5438-2014; Ogier-Denis, Eric/E-5030-2016; Yoshii, Saori/M-6170-2016; ELIOPOULOS, ARISTIDES/R-9449-2018; Jacomin, Anne-Claire/K-1009-2019; Dridi, Sami/Q-8207-2019; Basu, Alakananda/JPA-0253-2023; Luo, Rongcan/GMW-4330-2022; Hernandez-Gea, Virginia/E-9485-2017; MIALET-PEREZ, Jeanne/Y-7487-2018; Xu, Congfeng/E-4806-2013; Zanivan, Sara/GOV-5505-2022; Marzetti, Emanuele/A-9430-2010; Lan, Sheng-Hui/AAV-1662-2021; Cirak, Sebahattin/AAX-9593-2020; Wang, Zhaosheng/G-5162-2016; Mirzaee, Hamidreza/AAU-8999-2021; ren, jun/KHG-7717-2024; Batoko, Henri/Y-4238-2019; yang, qian/HTS-5357-2023; SU, CHENGFU/KHC-6775-2024; Zhang, Jiewen/GSE-5744-2022; Wu, Junfang/AAN-9409-2020; Luo, Rongcan/AAC-6479-2019; Mayer, Johanna/JLM-1437-2023; Zhou, Hongbo/JPE-5307-2023; Engelbrecht, Anna-Mart/B-5846-2011; Li, Yi-Ping/ABF-9245-2020; Poeggeler, Stefanie/KDO-2254-2024; Shimozawa, Makoto/AHB-3369-2022; wu, shengzhou/ABG-8579-2021; Dinkova-Kostova, Albena/AEB-8168-2022; Bei, Roberto/W-8023-2019; Llobet-Navas, David/B-5660-2009; D'Lugos, Andrew/AAL-7738-2020; Espert, Lucile/ABF-5614-2021; Herreros, Judit/B-5809-2009; Ashur, Osnat/AAC-1417-2020; Fusco, Carmela/H-2964-2016; Yue, Zhenyu/JVD-9287-2023; Yang, Xuefeng/AAB-7163-2019; Araki, Toshiyuki/H-4289-2019; Revuelta, Jose/ABG-1502-2020; Yuan, Ling-Qing/HZL-9093-2023; Furic, Luc/F-4886-2012; Fimia, Gian/K-3232-2016; Itakura, Eisuke/AAY-7977-2021; Beck, George/AAO-2117-2020; de Pablos, Montserrat/J-5704-2017; Outeiro, Tiago/C-(data truncated to fit)</t>
  </si>
  <si>
    <t>AUBERGER, Patrick/0000-0002-2481-8275; Colell, Anna/0000-0001-5236-1834; BEAU, Isabelle/0000-0002-3352-6813; ROZIERES, Aurore/0000-0003-0293-4002; Herb, Marc/0000-0002-7533-0288; Ciechomska, Iwona/0000-0002-8068-0020; Fernandez-Veledo, Sonia/0000-0003-2906-3788; Vihinen, Helena/0000-0003-3862-9237; Eskelinen, Eeva-Liisa/0000-0003-0006-7785; Ghavami, Saeid/0000-0001-5948-508X; Pietruczuk, Miroslawa/0000-0002-6496-3776; Aroca, Angeles/0000-0003-4915-170X; Marchetti, Sandrine/0000-0001-8326-5730; Gozes, Illana/0000-0001-9796-2430; Guo, Muxing/0000-0002-1852-9282; Barlow, Peter/0000-0002-6516-9312; Roussel, Benoit/0000-0003-0575-8112; Ammanathan, Veena/0000-0002-5142-380X; Reggiori, Fulvio/0000-0003-2652-2686; Chen, Zhefan Stephen/0000-0002-9276-0378; Van Kaer, Luc/0000-0001-5275-2309; Du, Hai-Ning/0000-0001-8062-5411; Yanagi, Yasuo/0000-0002-0362-7285; YUAN, Yanggang/0000-0003-2764-9486; lu, jiahong/0000-0002-1147-125X; Vannini, Nicola/0000-0002-6351-7512; Yuan, Zengqiang/0000-0001-5739-2867; Mattar, Pamela/0000-0002-8505-4088; Mohammadinejad, Reza/0000-0003-3511-9282; Martinez, Ana/0000-0002-2707-8110; Shah, Javeed/0000-0002-2997-7988; Chen, Chang-Shi/0000-0002-8201-3635; Schiaffino, Maria Vittoria/0000-0001-9744-7025; Ruparelia, Avnika/0000-0002-1012-0079; Dando, Ilaria/0000-0002-6390-4184; Dinic, Miroslav/0000-0001-5275-4531; Lu, Guang/0000-0002-2268-1033; MALLILANKARAMAN, KARTHIK/0000-0002-9492-9050; Yue, Jianbo/0000-0001-6384-5447; NANNI, MONICA/0000-0001-5706-0053; Eusebio, Makandjou-Ola/0000-0003-4541-3813; Saksela, Kalle/0000-0003-0827-122X; O'Rourke, Eyleen/0000-0003-0503-4181; Sok, Sophia P. M./0000-0001-5084-068X; Xie, Zhiping/0000-0001-5816-6159; Vindis, Cecile/0000-0003-2421-1155; Zhao, Tongbiao/0000-0003-1429-5818; brest, patrick/0000-0002-1252-4747; Calegaro Nassif, Melissa/0000-0002-5039-5245; Luftig, Micah/0000-0002-2964-1907; Dalla Valle, Luisa/0000-0001-8097-6369; Chiaradonna, Ferdinando/0000-0001-8529-2732; Zuryn, Steven/0000-0002-3551-6790; Xie, Min/0000-0002-2967-3490; Ugun Klusek, Aslihan/0000-0002-0199-0275; Su, Huanxing/0000-0003-3254-825X; McWilliams, Thomas/0000-0002-9570-4152; Letellier, Elisabeth/0000-0001-8242-9393; Perera, Nirma/0000-0002-7695-6290; Cheetham, Michael/0000-0001-6429-654X; Devuyst, Olivier/0000-0003-3744-4767; Filigheddu, Nicoletta/0000-0002-3848-611X; Tumbarello, David/0000-0002-5169-0561; Knaevelsrud, Helene/0000-0001-8848-8829; Mazzoni, Cristina/0000-0002-1504-6189; Gupta, Pawan/0000-0001-6692-7237; Vooijs, Marc/0000-0003-1386-3027; Onnis, Anna/0000-0003-3199-9868; Wang, Xuejun/0000-0001-9267-1343; Staiano, Leopoldo/0000-0001-7017-1516; Mashek, Douglas/0000-0001-7033-3386; Mukherjee, Anupam/0000-0002-0612-2258; Ashur-Fabian, Osnat/0000-0001-8624-3182; Munoz-Galdeano, Teresa/0000-0003-3526-819X; Iozzo, Renato/0000-0002-5908-5112; Pedrozo, Zully/0000-0003-4690-2803; Lin, Kwang-Huei/0000-0002-5649-2222; Sarkar, Sovan/0000-0002-9456-4362; Lee, Erinna/0000-0003-1255-9808; Leopoldino, Andreia/0000-0002-8313-4754; pierre, philippe/0000-0003-0863-8255; Lin, Kurt/0000-0003-1371-5569; Timmerman, Vincent/0000-0002-2162-0933; TAM, Chit/0000-0002-8719-1190; Porte Alcon, Soledad/0000-0002-0381-0880; Soler Tatche, Rosa M/0000-0003-0528-3102; Hamacher-Brady, Anne/0000-0001-5042-1338; jeltsch-david, helene/0000-0003-3630-7242; Kimchi, Adi/0000-0002-8236-8989; Negoita, Florentina/0000-0001-6032-0127; Cominetti, Marcia Regina/0000-0001-6385-7392; Chai, Chee-Yin/0000-0003-0486-9742; Rodriguez Henche, Nieves/0000-0001-9798-359X; Ludovico, Paula/0000-0003-4130-7167; Kukar, Thomas/0000-0002-3750-6262; Peng, Di/0000-0002-1249-3741; Carosi, Julian/0000-0001-6820-3953; Shu, Chih-Wen/0000-0002-7774-0002; Maejima, Yasuhiro/0000-0001-7450-4840; Morselli, Eugenia/0000-0002-7840-8351; Balbi, Teresa/0000-0002-7495-6000; Sendtner, Michael/0000-0002-4737-2974; Gonzalez-Gallego, Javier/0000-0002-4386-9342; Diederich, Marc/0000-0003-0115-4725; Palmieri, Michela/0000-0001-9373-1133; Valko, Ayelen/0000-0002-1296-0178; Sathyanarayanan, Ranganayaki/0000-0002-1826-5512; Alves, Sara/0000-0003-0404-5954; Jung, Sung-Chul/0000-0002-3174-8965; Nandi, Shyam Sundar/0000-0001-6422-2540; Golab, Jakub/0000-0002-2830-5100; Panasyuk, Ganna/0000-0002-5591-848X; vomero, marta/0000-0001-9744-5628; Nicoli, Francesco/0000-0001-6327-5958; GROS, Frederic/0000-0002-6252-4323; Emre, N. C. Tolga/0000-0001-8021-5228; Wang, Ping/0000-0002-1557-0394; Lo, Chih Hung/0000-0003-2717-4484; Goder, Veit/0000-0003-0854-4873; pelletier, joffrey/0000-0001-9174-044X; Olsen Saraiva Camara, Niels/0000-0001-5436-1248; Schneider, Anja/0000-0001-9540-8700; Anton, PhD, Zurine/0000-0002-0175-8548; Czuczwar, Stanislaw/0000-0003-2879-9945; Mari, Muriel/0000-0002-2677-6945; Kunnumakkara, Ajaikumar/0000-0001-9121-6816; Meng, Delong/0000-0001-5183-4564; Nilsson, Per/0000-0001-6450-0870; Vanhorebeek, Ilse/0000-0002-5261-5192; Naveiras, Olaia/0000-0003-3434-0022; Scrivo, Aurora/0000-0001-7511-035X; Schwarten, Melanie/0000-0001-8920-9668; Montico, Barbara/0000-0001-6783-2969; Bronson, Paola/0000-0001-9996-9812; Klucken, Jochen/0000-0001-6645-9437; Stankov, Metodi/0000-0003-3001-2478; Gupta, Veer/0000-0003-4989-0764; Nombela, Ivan/0000-0001-8436-2081; Park, Jong-In/0000-0001-7248-4735; Yang, Chuanbin/0000-0001-8288-4038; Xiao, Yin/0000-0003-1785-3491; Boban, Mirta/0009-0000-9493-3917; Jungbluth, Heinz/0000-0002-7159-3427; DEHAY, Benjamin/0000-0003-1723-9045; Sargeant, Timothy/0000-0003-1254-4390; Adamopoulos, Iannis/0000-0002-3708-2965; Neubert, Patrick/0000-0002-8292-333X; Fernandez Fernandez, Alvaro/0000-0002-7704-4285; Rojo, Ana I/0000-0002-0312-5867; Gomez Sintes, Raquel/0000-0003-2854-6964; Lee, Jae Man/0000-0003-2707-5136; Fuentes, Jose M./0000-0001-6910-2089; Vantaggiato, Chiara/0000-0002-3910-6836; Tomar, Dhanendra/0000-0002-3144-7257; SHARMA, KULBHUSHAN/0000-0001-5226-4209; Pentimalli, Francesca/0000-0003-4740-6801; SZE, Stephen Cho Wing/0000-0002-4561-1214; Kou, Yanjun/0000-0003-4189-0962; Jacquin, Elise/0000-0003-0368-4113; Gan, Boyi/0000-0001-8884-6040; Fisher, Edward/0000-0001-9802-143X; Sanchez-Vera, Victoria/0000-0001-8615-5270; Laird, Angela/0000-0002-6860-9192; Bincoletto, Claudia/0000-0001-6666-3673; Lee, Won Hee/0000-0001-8534-9639; Kurgan, Lukasz/0000-0002-7749-0314; Golebiewska, Anna/0000-0002-4160-2521; Lleonart Pajarin, Matilde/0000-0002-6196-7405; Kuenen, Sabine/0000-0001-9135-5293; Ribeiro-Rodrigues, Teresa M/0000-0002-5169-6090; Milczarek, Malgorzata/0000-0003-1209-9477; Liu, Yule/0000-0002-4423-6045; Penalva, Miguel A/0000-0002-3102-2806; Puyal, Julien/0000-0002-8140-7026; Moreira, Paula/0000-0001-5177-6747; Giulivi, Cecilia/0000-0003-1033-7435; Yuan, Ling-Qing/0000-0001-8602-7113; Berliocchi, Laura/0000-0002-3014-1838; laporte, jocelyn/0000-0001-8256-5862; Itakura, Eisuke/0000-0001-7248-9333; Carames, Beatriz/0000-0002-8353-6526; RUANO, DIEGO/0000-0001-6131-3033; Rizza, Salvatore/0000-0001-7335-4684; Konig, Jeannette/0000-0003-3217-573X; Zheng, Xi-Long/0000-0002-0889-1827; Yu, Victor/0000-0003-3270-4734; Jansson, Patric/0000-0002-9322-653X; Dinkova-Kostova, Albena/0000-0003-0316-9859; Martin-Rincon, Marcos/0000-0002-3685-2331; GENSCHIK, Pascal/0000-0002-4107-5071; Zeng, Jialiu/0000-0001-7802-1432; Baulieu, Etienne-Emile/0000-0002-2532-5085; Susztak, Katalin/0000-0002-1005-3726; Jakobsson, Johan/0000-0003-0669-7673; Bozkurt, Tolga Osman/0000-0003-0507-6875; Soukup, Sandra/0000-0003-2915-919X; van Loosdregt, Jorg/0000-0003-1411-3754; Lobato Marquez, Damian/0000-0002-0044-7588; Dutra Silva, Johnatas/0000-0003-4379-4237; Morleo, Manuela/0000-0002-7553-3245; Sampaio-Marques, Belem/0000-0001-6580-0971; O'Sullivan, Mary/0000-0002-6104-8943; Bravo-San Pedro, Jose Manuel/0000-0002-5781-1133; Myohanen, Timo/0000-0002-9277-6687; lizcano, jose m/0000-0002-3154-5383; Li, Liwu/0000-0001-8870-5299; Castro-Caldas, Margarida/0000-0002-5829-8933; Oliveira Martins, Daniel/0000-0003-3441-1820; Gonzalez-Reyes, Jose A./0000-0003-1918-5490; Lund, Anders/0000-0002-7407-3398; Dengjel, Joern/0000-0002-9453-4614; Bensalem, Julien/0000-0003-3873-4627; Gorski, Sharon/0000-0002-3821-8289; Martinez Zarate, Aitor/0000-0003-1648-9448; Pellegrini, Joaquin Miguel/0000-0002-3505-8638; Martins, Waleska Kerllen/0000-0003-1502-4606; Zhong, Qing/0000-0001-6979-955X; DUPONT, NICOLAS/0000-0002-3056-9906; Cheung, Chun Hei Antonio/0000-0003-4181-1435; Yakhine-Diop, Sokhna M.S./0000-0002-4868-3352; Nagy, Peter/0000-0002-5053-0646; Zhou, Cefan/0000-0003-0680-3843; Shutt, Timothy/0000-0001-5299-2943; Bejarano Fernandez, Eloy/0000-0001-8390-1581; Bultynck, Geert/0000-0002-5968-4828; Cardoso, Sandra Morais/0000-0002-2199-0555; Fazeli, Gholamreza/0000-0002-1367-1941; Robinson, Katherine/0000-0001-9603-2696; JOFFRE, Carine/0000-0002-7551-356X; Dallenga, Tobias/0000-0002-1737-0687; BANRETI, Agnes/0000-0001-9042-4138; Collins, Mark/0000-0002-7656-4975; Osiewacz, Heinz D./0000-0002-0360-6994; Davies, Jeffrey/0000-0002-4234-0033; Lemus, Leticia/0000-0001-6723-1290; Garcia-del Portillo, Francisco/0000-0002-4120-0530; Lee, Joo-Yong/0000-0003-1049-6006; Liang, YongTian/0000-0002-5802-1045; Zhouguang, Wang/0000-0001-9903-0362; Cardenal Munoz, Elena/0000-0003-4757-9323; Gharaibeh, Abeer/0000-0003-3549-1826; Verstreken, Patrik/0000-0002-5073-5393; Carloni, Silvia/0000-0003-3634-3454; Senturk, Serif/0000-0003-3963-2294; Imagawa, Yusuke/0000-0002-1245-3387; Miyamoto, Shigeki/0000-0002-1513-8067; Nixon, Ralph A/0000-0001-5124-1021; Carle, Georges/0000-0002-3901-1052; Garcera, Ana/0000-0002-2391-1216; Checler, Frederic/0000-0003-2098-1750; Antas, Pedro/0000-0002-4149-943X; Vieira, Otilia/0000-0003-4924-1780; Madeo, Frank/0000-0002-5070-1329; Kalia, Manjula/0000-0002-3376-3659; Pereira, Claudia Maria Fragao/0000-0002-6630-5056; Sharma, Shweta/0000-0002-6160-1331; Das, Hiranmoy/0000-0002-3343-0096; Neves Carvalho, Andreia/0000-0001-9605-5054; D'ORAZI, Gabriella/0000-0001-6876-9105; AKPINAR, HAFIZE AYSIN/0000-0002-6718-6343; Zhang, Xiaolei/0000-0003-0117-7599; Wang, Yanzhuang/0000-0002-1864-7094; Kumar, Sharad/0000-0001-7126-9814; Guardia, Carlos/0000-0002-4662-9360; Kho, Widuri/0000-0001-9587-885X; Ferrari, Merari/0000-0001-7396-2196; Vervliet, Tim/0000-0002-4030-5875; Thumm, Michael/0000-0003-3238-4857; Cui, Yixian/0000-0001-8260-1421; Wang, Yanchang/0000-0001-6782-0570; Tong, Xin/0000-0002-6618-3976; Fedele, Anthony Olind/0009-0001-8006-0227; Bozhkov, Peter/0000-0002-8819-3884; Lopez-Jimenez, Ana Teresa/0000-0002-0289-738X; Mergny, Jean-Louis/0000-0003-3043-8401; Poirot, Marc/0000-0002-5711-6624; Gupta, Vivek/0000-0002-0202-7843; Zhou, Ben/0000-0001-7177-2882; Shimada, Yohta/0000-0003-2003-1552; Coccia, Eliana M/0000-0002-1606-2949; Kimura, Tomonori/0000-0001-8186-094X; Alessandri, Cristiano/0000-0003-4149-5321; McKenna, Sharon/0000-0002-6764-6274; Khalil, Hany Hamed Esmail/0000-0001-9738-4087; Bomont, Pascale/0000-0001-7216-3261; Koch, Jan Christoph/0000-0002-3778-0683; Chiurchiu, Valerio/0000-0002-0316-7311; Rocchi, Stephane/0000-0002-0943-1304; Imbriano, Carol/0000-0003-2864-4820; Zhao, Lei/0000-0003-1263-1742; Vucicevic, Ljubica/0000-0003-2802-2773; Moratalla, Rosario/0000-0002-7623-8010; Gunst, Jan/0000-0003-2470-6393; Oikonomou, Vasileios/0000-0002-7553-0159; Aits, Sonja/0000-0002-1321-0678; Zanivan, Sara/0000-0002-9880-9099; Casanova, Magali/0000-0002-1439-0762; O'Leary, Seonadh/0000-0002-7903-2325; Novoa, Beatriz/0000-0003-4888-8419; Oliveira, Jorge/0000-0002-6040-5355; Korsnes, Monica Suarez/0000-0002-0586-2318; Reipert, Siegfried/0000-0002-2043-3562; Arevalo, Maria-Angeles/0000-0002-4303-9576; Wang, Liming/0000-0002-5444-2424; Francesca, Finetti/0000-0002-3421-1637; El-Shafey, Eman/0000-0002-9674-7832; Kang, Chanhee/0000-0003-4350-5706; Jun, Youngsoo/0000-0002-2387-032X; Gozuacik, Devrim/0000-0001-7739-2346; Kocaturk, Nur Mehpare/0000-0002-4452-9913; Magarinos Sanchez, Marta/0000-0003-4592-9377; Issazadeh-Navikas, Shohreh/0000-0003-0369-424X; Boeuf, Philippe/0000-0002-5851-3373; Hu, Bing/0000-0001-5085-3114; Chami, Mounia/0000-0003-1498-7187; Krasnodembskaya, Anna/0000-0002-2380-5069; Pulinilkunnil, Thomas/0000-0003-1228-893X; Sirohi, Kapil/0000-0001-5039-2848; Ruckenstuhl, Christoph/0000-0002-4338-4679; Lin, Fu-Cheng/0000-0002-4127-8143; AVAGLIANO, LAURA/0000-0002-7808-7578; Misso, Gabriella/0000-0002-7787-2531; Neutzner, Albert/0000-0001-9254-5558; COLASANTI, Tania/0000-0002-4413-1817; Elizalde, Maria Mercedes/0000-0002-0533-4283; Bueno, Marta/0000-0001-7140-9899; Wu, Yaowen/0000-0002-2573-8736; Geiss-Friedlander, Ruth/0000-0002-1720-3440; Lenoir, Olivia/0000-0001-8107-6987; El-Naggar, Shahenda/0000-0001-6465-9881; Dinic, Jelena/0000-0003-3371-2381; Hilfiker, Sabine/0000-0002-5167-7682; Yiu, Stephanie Pei Tung/0000-0002-1792-247X; Zhu, Yushan/0000-0002-5648-0416; Chung, Kin Pan/0000-0003-2786-3095; Florey, Oliver/0000-0002-1075-7424; Huang, Chuanshu/0000-0003-4133-5096; Eckhart, Leopold/0000-0002-5645-2036; Lund, Viktor/0000-0002-3801-1165; Wong, Vincent Kam Wai/0000-0002-2951-8108; Charlet-Berguerand, Nicolas/0000-0002-4423-4920; Richardson, Des/0000-0002-5506-3274; Rosenstiel, Philip/0000-0002-9692-8828; Salimi Dafsari, Hormos/0000-0003-3483-5009; PIERREFITE-CARLE, Valerie/0000-0003-3399-2934; Dal Col, Jessica/0000-0002-0042-2161; Irazoqui, Javier/0000-0001-6553-1329; Volonte, Cinzia/0000-0001-7362-8307; Cavadas, Claudia/0000-0001-8020-9266; Micale, Lucia/0000-0003-3604-194X; Chua, John Jia En/0000-0002-5615-1014; Fairlie, Walter/0000-0002-2498-1160; Pereira, Gustavo/0000-0002-6765-1276; Puri, Deepika/0000-0002-7687-7226; Szewczyk, Nathaniel/0000-0003-4425-9746; Ballester Devis, Maria/0000-0002-5413-4640; Colasuonno, Fiorella/0000-0002-4894-5084; Mogensen, Trine Hyrup/0000-0002-1853-9704; Gonzalez Polo, Rosa-Ana/0000-0002-0163-2953; Alves da Costa, Cristine/0000-0002-7777-005X; Efferth, Thomas/0000-0002-2637-1681; Gatica, Damian/0000-0001-5052-3131; , Paul/0000-0003-2929-3372; dong, zhiwu/0000-0002-3792-9556; De Bosscher, Karolien/0000-0001-5059-9718; Ortega-Villaizan, Maria del Mar/0000-0003-2065-0601; Bergamaschi, Daniele/0000-0002-3955-1091; Mollereau, Bertrand/0000-0003-4710-8185; Palmisano, Giuseppe/0000-0003-1336-6151; Lindner, Paula/0000-0003-0734-6429; Alberti, Simon/0000-0003-4017-6505; liang, YU/0009-0007-3922-3454; ONG, SANG-BING/0000-0001-7421-2610; Duran, Raul V./0000-0002-2249-9215; Weindl, Gunther/0000-0002-4493-7597; RUSSO, GIAN LUIGI/0000-0001-9321-1613; Bi, Xiaolin/0000-0002-7172-7851; Bezbradica, Jelena/0000-0003-1441-1727; Weykopf, Beatrice/0000-0001-5541-839X; Shimozawa, Makoto/0000-0001-9618-0533; Mendes, Alexandrina/0000-0001-5511-7132; Varela-Nieto, Isabel/0000-0003-3077-0500; Huang, Michael L.H./0000-0003-0693-7833; Hummer, Gerhard/0000-0001-7768-746X; fortini, paola/0000-0001-6206-8498; Ramachandra Rao, Sriganesh/0000-0003-1029-1051; Cumino, Andrea/0000-0002-0225-6363; Clarke, Robert/0000-0002-9278-0854; Tang, Jingfeng/0000-0002-5524-4518; Besteiro, Sebastien/0000-0003-1853-1494; Herman-Antosiewicz, Anna/0000-0003-0526-2168; Quarleri, Jorge/0000-0001-5110-8773; Le Stunff, Herve/0000-0003-4618-7838; Dowaidar, Moataz/0000-0002-6189-3020; Bartolome, Alberto/0000-0002-3382-0553; De Palma, Clara/0000-0003-0365-7414; Call, Jarrod/0000-0002-1094-4940; Wang, Pengwei/0000-0001-8882-3447; Tomaipitinca, Luana/0000-0002-3862-7787; Dong, Xiaonan/0000-0001-7967-2755; Zhou, Yinghong/0000-0001-9757-7735; Gluschko, Alexander/0000-0002-1090-1756; Cadwell, Ken/0000-0002-5860-0661; Boulanger, Chantal M./0000-0002-3687-651X; Grassmann Bechara, Luiz Roberto/0000-0002-1642-1008; Mareninova, Olga A./0000-0003-0881-4079; LOPEZ-GUERRERO, JOSE ANTONIO/0000-0003-2817-5956; Uribe Carretero, Elisabet/0000-0001-6477-5268; Zambelli, Vanessa/0000-0003-0890-9561; Blomgran, Robert/0000-0002-2767-8175; SOLDATI, Thierry/0000-0002-2056-7931; Wawrzynska, Anna/0000-0002-6985-3904; Acevedo-Arozena, Abraham/0000-0001-6127-7116; du Toit, Andre/0000-0002-3936-6013; Passos, Joao/0000-0001-8765-1890; Hallden, Gunnel/0000-0001-5680-2895; Maiani, Emiliano/0000-0003-1432-5394; Codogno, Patrice/0000-0002-5492-3180; Nobrega, Clevio/0000-0002-8312-5292; Rosenfeldt, Mathias/0000-0001-7650-8458; Luis-Ravelo, Diego/0000-0003-2876-9762; BEAUMATIN, Florian/0000-0001-6017-7172; Abdel-Aziz, Amal Kamal/0000-0003-1709-1183; GUERRI, CONSUELO/0000-0001-9485-6202; ROMANO, ALESSANDRA/0000-0002-6333-4433; Ni Cheallaigh, Cliona/0000-0002-0842-425X; Valente, Maria Joao/0000-0001-6162-2426; Misirkic Marjanovic, Maja/0000-0002-0510-826X; Boland, Barry/0000-0003-2676-4343; Akkoc, Yunus/0000-0001-5379-6151; Torriglia, Alicia/0000-0003-1181-6710; Milan, Enrico/0000-0003-3094-4275; Tang, Daolin/0000-0002-1903-6180; BOUSQUET, Guilhem/0000-0001-5594-6694; Munoz Risueno, Ruth/0000-0003-4048-9536; Jessen, Niels/0000-0001-5613-7274; Filadi, Riccardo/0000-0002-5871-2620; Garcia, Maria Noe/0000-0002-2167-1298; Vigano, Sonia/0000-0003-0437-0087; Sebti, Salwa/0000-0003-4327-1129; Poletti, Angelo/0000-0002-8883-0468; Chaum, Edward/0000-0003-3542-8376; Ariosa, Aileen R/0009-0002-0662-7624; Shukla, Arvind/0000-0003-3334-0450; Casas, Josefina/0000-0002-7926-5209; Inman, Denise/0000-0002-8522-4112; Bel, Shai/0000-0002-7166-4870; Simmonds, Rachel/0000-0003-4843-8266; Duarte de Sousa, Diana/0000-0003-0145-2642; Bhattacharya, Sujoy/0000-0003-4443-9691; Ho, Emmanuel/0000-0003-4729-9970; Jimenez-Sanchez, Maria/0000-0002-2287-1582; Gorgulu, Kivanc/0000-0002-1613-1422; Wu, William K.K./0000-0002-5662-5240; Ulasov, Ilya/0000-0002-0818-0363; Khalfin, Boris/0000-0003-1695-6544; Zhang, Peng/0000-0002-0773-2904; Di Fonzo, Alessio/0000-0001-6478-026X; Pierzynowska, Karolina/0000-0003-3634-6567; Scharl, Michael/0000-0002-6729-1469; Neumann, Dietbert/0000-0002-4316-684X; Kjaerulff, Ole/0000-0002-8654-1435; Araki, Toshiyuki/0000-0003-3625-2042; Kaniyappan, Senthilvelrajan/0000-0002-0606-2769; Tsao, Betty/0000-0001-7938-5975; Papp, Diana/0000-0002-2732-7543; Liu, Yang/0000-0002-7614-4233; Mirzaei, Mehdi/0000-0001-8727-4984; Lyakhovich, Alex/0000-0002-8279-4697; Azzopardi, Maria/0000-0002-3097-6878; Leung, Po Sing/0000-0001-8074-3178; HO, Idy Hiu Ting/0000-0001-9897-3780; Wollert, Thomas/0000-0001-9732-4789; Pfirrmann, Thorsten/0000-0002-9474-9535; Khuansuwan, Sataree/0000-0003-4888-4768; Gonzalez-Hernandez, Tomas/0000-0002-2223-7434; Torii, Satoru/0000-0003-4841-7131; Ho, Philip Wing-Lok/0000-0001-7794-0146; Brum, Patricia/0000-0002-4750-6506; Lin, Shaofeng/0000-0002-1177-5480; Massa, Valentina/0000-0003-2246-9515; Schwamborn, Jens/0000-0003-4496-0559; Pircs, Karolina/0000-0001-8281-4785; Tomic, Sergej/0000-0003-2570-1295; Ganley, Ian/0000-0003-1481-9407; Bonam, Srinivasa Reddy/0000-0002-2888-2418; Valdor, Rut/0000-0002-2681-0779; Uhlig, Holm/0000-0002-6111-7355; Sue, Carolyn/0000-0003-1255-3617; Alonso, Alicia/0000-0002-2730-7470; Beyaert, Rudi/0000-0002-5704-582X; Hernandez-Diaz, Sergio/0000-0001-9497-7119; Sirko, Agnieszka/0000-0002-5205-2924; Consiglio, Antonella/0000-0002-3988-6254; Arguelles, Sandro/0000-0001-8450-3227; Bae, Soo Han/0000-0002-8007-2906; Jokitalo, Eija/0000-0002-4159-6934; Vahsen, Bjorn Friedhelm/0000-0002-5159-5070; RICCI, Jean-Ehrland/0000-0003-1585-8117; Wang, Yihua/0000-0001-5561-0648; Rodrigues Silva, Vagner Ramon/0000-0003-4793-1075; Ikeda, Fumiyo/0000-0003-0407-2768; MacIntosh, Gustavo/0000-0003-1350-1229; Kaganovich, Daniel/0000-0003-2398-1596; Moruno-Manchon, Jose Felix/0000-0002-2139-6134; Neisch, Amanda/0000-0002-3002-9221; Bourke, Nollaig/0000-0003-4313-6859; MUKHOPADHYAY, SUBHADIP/0000-0002-7025-8694; Shoji, Ikuo/0000-0002-0730-4379; Lee, Myung-Shik/0000-0003-3292-1720; Di Guardo, Giovanni/0000-0003-4592-1084; Kalvari, Dr Ioanna/0000-0001-9424-9197; Skendros, Panagiotis/0000-0003-0456-7015; Blasiak, Janusz/0000-0001-9539-9584; Dickinson, Jared/0000-0003-3142-938X; Song, Hyun Kyu/0000-0001-5684-4059; Llorente, Alicia/0000-0002-0045-071X; Kepp, Oliver/0000-0002-6081-9558; Culetto, Emmanuel/0000-0003-4725-2654; Poggeler, Stefanie/0000-0002-6842-4489; Liu, Jing/0000-0001-5588-3865; Kaminska, Joanna/0000-0002-0168-7882; Milojkovic, Ana/0000-0001-7505-9996; Criollo, Alfredo/0000-0002-2737-7751; Ondrej, Martin/0000-0002-2640-3348; Lewis, Patrick/0000-0003-4537-0489; Abudu, Yakubu Princely/0000-0002-8798-270X; van Wijk, Sjoerd/0000-0001-6532-7651; Martinez Valverde, Angela/0000-0003-1192-9045; Benitez, Bruno A./0000-0002-2699-3878; SAHIN, MUSTAFA/0000-0001-7044-2953; Madrigal-Matute, Julio/0000-0002-0894-5450; Rios Rossi Lima, Thania/0000-0003-1798-8708; Chen, Xiongwen/0000-0002-3829-5815; Kundu, Chanakya/0000-0003-0297-1030; Kanthasamy, Arthi/0000-0003-4654-9907; Schapira, Anthony/0000-0002-3018-3966; Zhang, Xiaoyan/0000-0002-0646-4418; Burgoyne, Joseph/0000-0001-7325-7382; Gujar, Shashi/0000-0002-5427-0829; Vervoorts, Jorg/0000-0002-3251-6496; Zang, Qun (Sophia)/0000-0002-6397-8896; Nylandsted, Jesper/0000-0001-6474-5093; Castillo-LLuva, Sonia/0000-0001-5357-7178; Adornetto, Annagrazia/0000-0003-1869-2642; De Zio, Daniela/0000-0002-9454-402X; cherry, sara/0000-0003-3956-6610; Baksi, Shounak/0000-0001-7225-5377; Benito Cuesta, Irene/0000-0002-2958-3188; Roberts, Helen C./0000-0003-1974-0319; Mohamud, Yasir/0000-0002-3950-2070; Canti, Carles/0000-0003-3854-9712; Silva-Pavez, Eduardo/0000-0002-9650-7521; Kain, Renate/0000-0002-2428-543X; Hernandez, Agustin/0000-0002-7884-8023; Calvo-Rubio Barrera, Miguel/0000-0003-3760-4118; Russo, Maria/0000-0001-8385-9184; Wiktorska, Katarzyna/0000-0002-2731-9535; Mizushima, Noboru/0000-0002-6258-6444; Raimundo, Nuno/0000-0002-5988-9129; Bootman, Martin/0000-0002-6447-3451; Guha, Prasun/0000-0003-1224-7361; Tyutereva, Elena/0000-0002-6727-6656; Yu, Wai Haung/0000-0001-7186-6731; Garcia-Escudero, Vega/0000-0003-1762-0882; De Virgilio, Claudio/0000-0001-8826-4323; Maycotte, Paola/0000-0003-4059-0554; wei, yongjie/0009-0001-6629-0261; Olzmann, James/0000-0001-7751-8316; Torres-Lopez, Liliana/0000-0003-1424-1596; Harhaji-Trajkovic, Ljubica/0000-0001-8757-555X; YU, Boxuan/0000-0001-6193-6054; Taouis, Mohammed/0000-0002-4101-691X; Laird, Dale W/0000-0002-4568-3285; Chen, Ning/0000-0002-8191-6744; Figueras, Antonio/0000-0002-0617-0030; Chan, Hung/0009-0009-0156-4952; Chevet, Eric/0000-0001-5855-4522; Ortiz-Gonzalez, Xilma/0000-0002-1710-4696; Oddo, Salvatore/0000-0001-7304-7430; Sharma, Pawan/0000-0002-2904-2306; Zoladek, Teresa/0000-0002-9881-0516; Mishra, Nandita/0000-0003-1502-8949; Ghosh, Manosij/0000-0001-5034-001X; Man, Gene Chi Wai/0000-0002-8608-9688; Teixeira-Clerc, Fatima/0000-0003-1098-9222; Xiao, Lan/0000-0002-5227-9352; FLORIO, TULLIO/0000-0002-2394-996X; Brown, Rhoderick/0000-0002-7337-3604; Guo, Chuanyong/0000-0002-6527-4673; Cui, Bing/0000-0001-8374-7801; Beale, Rupert/0000-0002-6705-8560; Tharaux, Pierre-Louis/0000-0002-6062-5905; Gregory, Stephen/0000-0002-0046-5815; Ejarque, Miriam/0000-0003-0545-9817; ISHIMWE, Nestor/0000-0001-6379-4109; KRETZ-REMY, Carole/0000-0002-9553-5598; Thedieck, Kathrin/0000-0002-9069-2930; Buttner, Sabrina/0000-0002-2786-8542; Tomas-Zapico, Cristina/0000-0001-7823-0410; Stefan, Sven Marcel/0000-0002-2048-8598; Pocock, Roger/0000-0002-5515-3608; Nathan, Ilana/0000-0003-0739-0884; Gerbino, Valeria/0000-0002-7722-7284; Wu, Yihua/0000-0001-7952-4090; Cerutti, Janete/0000-0003-0156-8274; Morales-Alamo, David/0000-0001-8463-397X; Motori, Elisa/0000-0001-5997-6866; /0000-0002-2480-8210; Leon Alvarez, Yolanda/0000-0002-4536-8373; Biden, Trevor/0000-0001-5211-0234; Hsin, I-Lun/0000-0003-4711-3582; Carra, Serena/0000-0003-0939-0140; Gorojod, Roxana Mayra/0000-0002-9820-3978; Hac, Aleksandra/0000-0002-0478-3263; Stalnecker, Clint/0000-0002-0570-4416; Lu, Haocheng/0000-0002-5740-8010; Esclatine, Audrey/0000-0002-4692-5186; Serra-Moreno, Ruth/0000-0002-1923-6414; Ohashi, Yohei/0000-0002-2288-130X; Li, Mingchuan/0000-0001-5185-6392; Zou, Zhen/0000-0002-1651-591X; Nahimana, Aimable/0000-0003-4968-3167; SARA, OLIVAN/0000-0003-0156-4230; Tavernarakis, Nektarios/0000-0002-5253-1466; Garofalo, Tina/0000-0003-0645-2510; Munch, Christian/0000-0003-3832-090X; , RAQUEL MANZANO/0000-0002-7477-8742; Ljubojevic-Holzer, Senka/0000-0001-6994-9976; Haber, James/0000-0002-1878-0610; Weiergraber, Oliver H./0000-0002-2410-3691; Papademetrio, Daniela Laura/0000-0002-3419-5614; Hejtmancik, Fielding/0009-0009-9144-7951; Daglia, Maria/0000-0002-4870-7713; Ogier-Denis, Eric/0000-0002-0057-7593; Gangi Setty, Subba Rao/0000-0003-4035-2900; Nazarko, Taras/0000-0001-5322-8496; Hoet, Peter/0000-0002-0292-6603; Xie, Yuxiang/0000-0002-8559-1967; Reigada, David/0000-0001-9041-0705; Bruno, Daniele/0000-0002-2550-3267; Di Domenico, Fabio/0000-0002-2013-209X; MONTAGNA, COSTANZA/0000-0001-9309-1666; Sarkar, Surajit/0000-0001-6861-2271; Pandya, Vrajesh/0000-0001-9917-0138; Nobili, Annalisa/0000-0001-8369-1561; Campanella, Michelangelo/0000-0002-6948-4184; Chenwei, Wang/0000-0002-0920-8639; Vasconcelos, M. Helena/0000-0002-7801-4643; Frankel, Lisa B./0000-0001-7249-3607; Csizmadia, Tamas/0000-0002-2098-9165; Sluimer, Judith/0000-0002-0269-4582; Marinelli, Sara/0000-0001-5393-4796; Kinghorn, Kerri J/0000-0003-2048-4332; Fang, Yanshan/0000-0002-4123-0174; Ito, Daisuke/0000-0002-4740-1675; Russo, Rossella/0000-0001-8758-6523; Tam, Shing Yau/0000-0002-5899-1041; Bringer, Marie-Agnes/0000-0002-3746-4998; Haidar, Mansour/0000-0002-7838-007X; Xia, hongguang/0000-0003-3044-9282; Tao, Zhipeng/0000-0002-9582-6950; Vila, Miquel/0000-0002-1352-989X; Gomez-Sanchez, Ruben/0000-0002-8274-3259; Adolph, Timon/0000-0002-4736-830X; Sorice, Maurizio/0000-0003-3534-1502; Haucke, Volker/0000-0003-3119-6993; Yang, Wei Yuan/0000-0002-8939-651X; Takahashi, Yoshinori/0000-0002-8004-4817; PAHARI, SUSANTA/0000-0001-6577-3387; Schmitz, Ingo/0000-0002-5360-0419; Villalobo, Antonio/0000-0002-4200-374X; Graler, Markus/0000-0001-6650-7849; Dauphinee, Adrian/0000-0002-3363-198X; Ruggieri, Alessandra/0000-0002-2777-6226; Chamilos, Georgios/0000-0002-7987-4055; LADOIRE, Sylvain/0000-0002-0331-9194; Wandosell, Francisco/0000-0001-6537-2321; Noda, Takeshi/0000-0003-3581-7961; Luu, Luan/0000-0001-9227-8146; Masaldan, Shashank/0000-0003-4960-4983; Aliwaini, Saeb/0000-0001-8795-201X; De Meyer, Guido/0000-0003-3848-8702; Scaglione, Kenneth/0000-0002-3858-9418; Chan, Edwin/0000-0003-4307-474X; Galasso, Alessia/0000-0001-7110-9925; Gerhardt, Christoph/0000-0002-6340-549X; Schindl, Rainer/0000-0003-0896-8887; Bozok, Vildan/0000-0003-3915-6363; symons, j david/0000-0003-2021-4770; Yang, Ling/0000-0002-3105-3063; Kim, Dong-Eun/0000-0001-6545-8387; Dieude, Melanie/0000-0002-9300-4232; Artero, Ruben/0000-0003-1596-047X; Engelsen, Agnete/0000-0003-0375-3406; Facchiano, Francesco/0000-0003-4313-0617; Weiskirchen, Ralf/0000-0003-3888-0931; Zarrouk, Amira/0000-0002-9190-5328; Watchon, Maxinne/0000-0002-8400-4994; Wang, Yuqi/0000-0002-9793-6002; Paneni, Francesco/0000-0001-6483-7844; Ferreira, Julio Cesar Batista/0000-0003-2694-239X; Williams, Brett/0000-0002-6510-8843; Chan, David/0000-0002-6951-3467; Somarelli, Jason/0000-0003-1510-9343; Nah, Jihoon/0000-0003-2254-2233; VERDIER, Mireille/0000-0002-8162-4856; Pennuto, Maria/0000-0001-8634-0767; Zhou, Rongjia/0000-0002-9701-8009; Zerovnik, Eva/0000-0002-9793-8200; Arias, Esperanza/0000-0002-7836-5072; Luscher, Bernhard/0000-0002-9622-8709; Agostinis, Patrizia/0000-0003-1314-2115; Kanki, Tomotake/0000-0001-9646-5379; Lafont, frank/0000-0001-8668-2580; Agrotis, Alexander/0000-0002-4875-4499; Bagniewska-Zadworna, Agnieszka/0000-0003-2828-1505; KUMAR, AJAY/0000-0002-3889-3049; Tichy, Ales/0000-0002-8262-5703; Prahlad, Veena/0000-0002-0413-6074; Calbet, Jose A/0000-0002-9215-6234; Proikas-Cezanne, Prof. Dr. Tassula/0000-0001-6934-132X; HE, Rong-Rong/0000-0001-5505-5672; Morishita, Hideaki/0000-0003-0860-8371; Sachse, Carsten/0000-0002-1168-5143; Popova, Blagovesta/0000-0001-6323-374X; Falco, Alberto/0000-0001-7726-6577; Xue, Yu/0000-0002-9403-6869; Rudolf, Ruediger/0000-0002-0833-1053; Lopez Perez, Oscar/0000-0003-2454-2114; Du, Guangwei/0000-0003-4193-6975; Chauhan, Santosh/0000-0001-9167-5107; Heberle, Alexander Martin/0000-0001-6414-8707; Sterneckert, Jared/0000-0002-7688-3124; Varga, Mate/0000-0003-4289-1705; Lee, Jason S/0000-0003-0879-934X; Fang, Evandro Fei/0000-0003-0355-7202; Fulda, Simone/0000-0002-0459-6417; Diao, Jiajie/0000-0003-4288-3203; Ren, Jun/0000-0002-0275-0783; Renga, Giorgia/0000-0002-9762-6493; Ratnayaka, J. Arjuna/0000-0002-1027-6938; Pereira, Lilian Cristina/0000-0003-0024-7655; Sahin, Ozgur/0000-0002-8033-7089; Bagetta, Giacinto/0000-0001-8540-6218; Orellana, Juan Andres/0000-0003-4076-207X; Yao, Xiaoqiang/0000-0002-0687-8186; Salekdeh, Ghasem Hosseini/0000-0002-5124-4721; Bornhauser, Beat/0000-0003-2890-3191; Devis-Jauregui, Laura/0000-0003-3736-3983; NAZIO, FRANCESCA/0000-0002-3039-4448; Franco, Rodrigo/0000-0003-3241-8615; Meyer, Hemmo/0000-0003-1883-1796; Wehman, Ann M/0000-0001-9826-4132; Shen, Han-Ming/0000-0001-7369-5227; Lee, Yong-ho/0000-0002-6219-4942; Chiariello, Mario/0000-0001-8434-5177; Budak, Hikmet/0000-0002-2556-2478; Bayry, Jagadeesh/0000-0003-0498-9808; Woehlbier, Ute/0000-0003-3114-9708; Tenreiro, Sandra/0000-0001-7272-5842; MARINO GARCIA, GUILLERMO/0000-0003-1960-1677; Ansari, Mohammad/0000-0002-2628-6604; Schoijet, Alejandra/0000-0002-4999-7169; vincent, Olivier/0000-0003-4355-5367; Martins, Joilson O./0000-0003-2630-7038; Zanella, Isabella/0000-0003-3902-3376; mirzaei, mahdi/0000-0001-9817-9157; Voitsekhovskaja, Olga/0000-0003-0966-1270; Araki, Toshiyuki/0000-0002-1179-4534; Korkmaz, Gozde/0000-0002-3574-1015; MacDougald, Ormond/0000-0001-6907-7960; Pinar, Mario/0000-0002-2415-8721; Ahumada, Ulises/0009-0005-5651-7177; Schiappacassi, Monica/0000-0003-4804-4291; Izquierdo, Jose M/0000-0002-7942-4046; Chen, Yongqiang/0000-0003-2309-5674; Mercier (Theron), Anne (Joji)/0000-0002-2030-9879; zheng, guoping/0000-0002-5551-4522; Langer, Rupert/0000-0001-9491-3609; Cechowska-Pasko, Marzanna/0000-0002-2806-399X; Platta, Harald/0000-0001-8968-7280</t>
  </si>
  <si>
    <t>Grants-in-Aid for Scientific Research [21H02812, 21K07926, 20H05772, 20H02990, 20H03249, 20J00363, 20K21531, 20K06501, 20H05504, 20K21769, 20K06636, 20K08662, 20K07896, 20K07910, 23K21397, 20K08460, 19K24690] Funding Source: KAKEN; National Eye Institute [R01EY029675] Funding Source: NIH RePORTER; National Heart Lung and Blood Institute [R01HL141759, R01HL088256, R01HL133545] Funding Source: NIH RePORTER; National Institute of Allergy and Infectious Diseases [R01AI136921, R01AI139046] Funding Source: NIH RePORTER; National Institute of Arthritis and Musculoskeletal and Skin Diseases [R01AR061370] Funding Source: NIH RePORTER; National Institute of Diabetes and Digestive and Kidney Diseases [P30DK020572, R01DK121545] Funding Source: NIH RePORTER; National Institute of General Medical Sciences [R35GM131919, R35GM130331, R35GM122536, R35GM130331] Funding Source: NIH RePORTER; National Institute on Aging [R56AG063820] Funding Source: NIH RePORTER; BBSRC [BBS/E/F/000PR10355, BBS/E/T/000PR9819, BB/T006102/1, BBS/E/B/000C0434, BB/R019258/1, BBS/E/B/000C0413, BBS/E/F/00044500, BB/R008167/1, BBS/E/T/000PR9814] Funding Source: UKRI; FLF [MR/S032304/1] Funding Source: UKRI; MRC [MR/T002220/1, G0501003, MR/S009426/1, MC_EX_G0800785, MR/R025096/1, MC_UU_00018/2, MR/M00869X/2, MR/N022696/1, MC_U105184308, MR/R009732/1] Funding Source: UKRI</t>
  </si>
  <si>
    <t>Grants-in-Aid for Scientific Research(Ministry of Education, Culture, Sports, Science and Technology, Japan (MEXT)Japan Society for the Promotion of ScienceGrants-in-Aid for Scientific Research (KAKENHI)); National Eye Institute(United States Department of Health &amp; Human ServicesNational Institutes of Health (NIH) - USANIH National Eye Institute (NEI)); National Heart Lung and Blood Institute(United States Department of Health &amp; Human ServicesNational Institutes of Health (NIH) - USANIH National Heart Lung &amp; Blood Institute (NHLBI)); National Institute of Allergy and Infectious Diseases(United States Department of Health &amp; Human ServicesNational Institutes of Health (NIH) - USANIH National Institute of Allergy &amp; Infectious Diseases (NIAID)); National Institute of Arthritis and Musculoskeletal and Skin Diseases(United States Department of Health &amp; Human ServicesNational Institutes of Health (NIH) - USANIH National Institute of Arthritis &amp; Musculoskeletal &amp; Skin Diseases (NIAMS)); National Institute of Diabetes and Digestive and Kidney Diseases(United States Department of Health &amp; Human ServicesNational Institutes of Health (NIH) - USANIH National Institute of Diabetes &amp; Digestive &amp; Kidney Diseases (NIDDK)); National Institute of General Medical Sciences(United States Department of Health &amp; Human ServicesNational Institutes of Health (NIH) - USANIH National Institute of General Medical Sciences (NIGMS)); National Institute on Aging(United States Department of Health &amp; Human ServicesNational Institutes of Health (NIH) - USANIH National Institute on Aging (NIA)); BBSRC(UK Research &amp; Innovation (UKRI)Biotechnology and Biological Sciences Research Council (BBSRC)); FLF(UK Research &amp; Innovation (UKRI)); MRC(UK Research &amp; Innovation (UKRI)Medical Research Council UK (MRC))</t>
  </si>
  <si>
    <t>1554-8627</t>
  </si>
  <si>
    <t>1554-8635</t>
  </si>
  <si>
    <t>Autophagy</t>
  </si>
  <si>
    <t>10.1080/15548627.2020.1797280</t>
  </si>
  <si>
    <t>Cell Biology</t>
  </si>
  <si>
    <t>RH3KK</t>
  </si>
  <si>
    <t>Green Published, Green Submitted, Green Accepted, hybrid</t>
  </si>
  <si>
    <t>WOS:000636121800001</t>
  </si>
  <si>
    <t>Liskova, A; Samec, M; Koklesova, L; Samuel, SM; Zhai, KV; Al-Ishaq, RK; Abotaleb, M; Nosal, V; Kajo, K; Ashrafizadeh, M; Zarrabi, A; Brockmueller, A; Shakibaei, M; Sabaka, P; Mozos, I; Ullrich, D; Prosecky, R; La Rocca, G; Caprnda, M; Büsselberg, D; Rodrigo, L; Kruzliak, P; Kubatka, P</t>
  </si>
  <si>
    <t>Liskova, Alena; Samec, Marek; Koklesova, Lenka; Samuel, Samson M.; Zhai, Kevin; Al-Ishaq, Raghad Khalid; Abotaleb, Mariam; Nosal, Vladimir; Kajo, Karol; Ashrafizadeh, Milad; Zarrabi, Ali; Brockmueller, Aranka; Shakibaei, Mehdi; Sabaka, Peter; Mozos, Ioana; Ullrich, David; Prosecky, Robert; La Rocca, Giampiero; Caprnda, Martin; Busselberg, Dietrich; Rodrigo, Luis; Kruzliak, Peter; Kubatka, Peter</t>
  </si>
  <si>
    <t>Flavonoids against the SARS-CoV-2 induced inflammatory storm</t>
  </si>
  <si>
    <t>BIOMEDICINE &amp; PHARMACOTHERAPY</t>
  </si>
  <si>
    <t>SARS-CoV-2; COVID-19; Inflammation; Cytokine storm; Phytochemicals; Flavonoids; Immunomodulation; Anti-inflammatory effects</t>
  </si>
  <si>
    <t>ISCHEMIA-REPERFUSION INJURY; TRANSCRIPTION FACTOR NRF2; BIOAVAILABILITY; ACTIVATION; COVID-19; PHYTOCHEMISTRY; MACROPHAGES; ANTIOXIDANT; PREVENTION; HESPERIDIN</t>
  </si>
  <si>
    <t>The disease severity of COVID-19, especially in the elderly and patients with co-morbidities, is characterized by hypercytokinemia, an exaggerated immune response associated with an uncontrolled and excessive release of proinflammatory cytokine mediators (cytokine storm). Flavonoids, important secondary metabolites of plants, have long been studied as therapeutic interventions in inflammatory diseases due to their cytokine-modulatory effects. In this review, we discuss the potential role of flavonoids in the modulation of signaling pathways that are crucial for COVID-19 disease, particularly those related to inflammation and immunity. The immunomodulatory ability of flavonoids, carried out by the regulation of inflammatory mediators, the inhibition of endothelial activation, NLRP3 inflammasome, toll-like receptors (TLRs) or bromodomain containing protein 4 (BRD4), and the activation of the nuclear factor erythroid-derived 2-related factor 2 (Nrf2), might be beneficial in regulating the cytokine storm during SARS-CoV-2 infection. Moreover, the ability of flavonoids to inhibit dipeptidyl peptidase 4 (DPP4), neutralize 3-chymotrypsin-like protease (3CL(pro)) or to affect gut microbiota to maintain immune response, and the dual action of angiotensin-converting enzyme 2 (ACE-2) may potentially also be applied to the exaggerated inflammatory responses induced by SARS-CoV-2. Based on the previously proven effects of flavonoids in other diseases or on the basis of newly published studies associated with COVID-19 (bioinformatics, molecular docking), it is reasonable to assume positive effects of flavonoids on inflammatory changes associated with COVID-19. This review highlights the current state of knowledge of the utility of</t>
  </si>
  <si>
    <t>[Liskova, Alena; Samec, Marek; Koklesova, Lenka] Comenius Univ, Jessenius Fac Med, Clin Obstet &amp; Gynecol, Martin 03601, Slovakia; [Samuel, Samson M.; Zhai, Kevin; Al-Ishaq, Raghad Khalid; Abotaleb, Mariam; Busselberg, Dietrich] Qatar Fdn, Dept Physiol &amp; Biophys, Weill Cornell Med Qatar, Educ City, Doha, Qatar; [Nosal, Vladimir] Comenius Univ, Jessenius Fac Med, Dept Neurol, Martin, Slovakia; [Kajo, Karol] St Elizabeth Canc Inst Hosp, Dept Pathol, Bratislava, Slovakia; [Kajo, Karol] Slovak Acad Sci, Biomed Res Ctr, Bratislava, Slovakia; [Ashrafizadeh, Milad] Sabanci Univ, Fac Engn &amp; Nat Sci, Istanbul, Turkey; [Ashrafizadeh, Milad; Zarrabi, Ali] Sabanci Univ Nanotechnol Res &amp; Applicat Ctr SUNUM, Istanbul, Turkey; [Brockmueller, Aranka; Shakibaei, Mehdi] Ludwig Maximilian Univ Munich, Inst Anat, Musculoskeletal Res Grp &amp; Tumor Biol, Fac Med,Chair Vegetat Anat, Munich, Germany; [Sabaka, Peter] Comenius Univ &amp; Univ Hosp, Dept Infectiol &amp; Geog Med, Fac Med, Bratislava, Slovakia; [Mozos, Ioana] Victor Babes Univ Med &amp; Pharm, Dept Funct Sci, Timisoara, Romania; [Mozos, Ioana] Victor Babes Univ Med &amp; Pharm, Ctr Translat Res &amp; Syst Med, Timisoara, Romania; [Ullrich, David] Univ Def, Fac Mil Leadership, Dept Leadership, Brno, Czech Republic; [Prosecky, Robert] Masaryk Univ, Dept Internal Med 2, Fac Med, Brno, Czech Republic; [Prosecky, Robert] St Annes Univ Hosp, Brno, Czech Republic; [La Rocca, Giampiero] Univ Palermo, Human Anat Sect, Dept Expt Biomed &amp; Clin Neurosci, Palermo, Italy; [La Rocca, Giampiero] Euromediterranean Inst Sci &amp; Technol IEMEST, Palermo, Italy; [Caprnda, Martin] Comenius Univ, Dept Internal Med 1, Fac Med, Bratislava, Slovakia; [Caprnda, Martin] Univ Hosp, Bratislava, Slovakia; [Rodrigo, Luis] Univ Oviedo, Fac Med, Oviedo, Spain; [Rodrigo, Luis] Cent Univ Hosp Asturias HUCA, Oviedo, Spain; [Kruzliak, Peter] Masaryk Univ, Dept Surg 2, Fac Med, Pekarska 53, Brno 65691, Czech Republic; [Kruzliak, Peter] St Annes Univ Hosp, Pekarska 53, Brno 65691, Czech Republic; [Kubatka, Peter] Comenius Univ, Jessenius Fac Med, Dept Med Biol, Mala Hora 4, Martin 03601, Slovakia</t>
  </si>
  <si>
    <t>Comenius University Bratislava; Qatar Foundation (QF); Weill Cornell Medical College Qatar; Comenius University Bratislava; Slovak Academy of Sciences; Sabanci University; Sabanci University; University of Munich; Comenius University Bratislava; Victor Babes University of Medicine &amp; Pharmacy, Timisoara; Victor Babes University of Medicine &amp; Pharmacy, Timisoara; University of Defence - Czech Republic; Masaryk University Brno; St. Anne's University Hospital Brno (FNUSA); University of Palermo; Comenius University Bratislava; Slovak Medical University Bratislava; University of Oviedo; Central University Hospital Asturias; Masaryk University Brno; St. Anne's University Hospital Brno (FNUSA); Comenius University Bratislava</t>
  </si>
  <si>
    <t>Kruzliak, P (corresponding author), Masaryk Univ, Dept Surg 2, Fac Med, Pekarska 53, Brno 65691, Czech Republic.;Kruzliak, P (corresponding author), St Annes Univ Hosp, Pekarska 53, Brno 65691, Czech Republic.;Kubatka, P (corresponding author), Comenius Univ, Jessenius Fac Med, Dept Med Biol, Mala Hora 4, Martin 03601, Slovakia.</t>
  </si>
  <si>
    <t>peter.kruzliak@savba.sk; peter.kubatka@uniba.sk</t>
  </si>
  <si>
    <t>rodriguez, luis/B-1980-2010; Ullrich, David/AAI-9363-2021; Samuel, Samson/AAV-6263-2020; La Rocca, Giampiero/G-4730-2012; Mozos, Ioana/AAB-4874-2020; Nosal, Vladimir/GPF-4881-2022; Zhai, Kevin/AAL-5702-2021; Ashrafizadeh, Milad/JGC-9775-2023; Kajo, Karol/HJZ-4538-2023; Shakibaei, Prof. Dr. Mehdi/AAA-7004-2020; Sabaka, Peter/AAQ-9217-2021; Zarrabi, Ali/U-2602-2019</t>
  </si>
  <si>
    <t>Mazurakova, Alena/0000-0002-1111-0120; Zhai, Kevin/0000-0003-2556-5641; Kajo, Karol/0000-0002-8178-1093; Sabaka, Peter/0000-0001-9337-8843; Busselberg, Dietrich/0000-0001-5196-3366; Shakibaei, Prof. Dr. Mehdi/0000-0002-6304-7506; Kubatka, Peter/0000-0003-4312-5076; Brockmueller, Aranka/0000-0001-8101-2828; Zarrabi, Ali/0000-0003-0391-1769; ULLRICH, David/0000-0003-2682-8730; Koklesova, Lenka/0009-0000-2732-066X</t>
  </si>
  <si>
    <t>Scientific Grant Agency of the Ministry of Education of the Slovak Republic [VEGA 1/0136/19]; Qatar National Research Fund (QNRF, a member of Qatar Foundation) [NPRP 11S-1214-170101]</t>
  </si>
  <si>
    <t>Scientific Grant Agency of the Ministry of Education of the Slovak Republic; Qatar National Research Fund (QNRF, a member of Qatar Foundation)</t>
  </si>
  <si>
    <t>This work was supported by the Scientific Grant Agency of the Ministry of Education of the Slovak Republic under the Contract No. VEGA 1/0136/19 awarded to Professor Dr. Peter Kubatka and by a National Priorities Research Program grant (NPRP 11S-1214-170101; awarded to Professor Dr. Dietrich Busselberg, June 2019-Current) from the Qatar National Research Fund (QNRF, a member of Qatar Foundation).</t>
  </si>
  <si>
    <t>0753-3322</t>
  </si>
  <si>
    <t>1950-6007</t>
  </si>
  <si>
    <t>BIOMED PHARMACOTHER</t>
  </si>
  <si>
    <t>Biomed. Pharmacother.</t>
  </si>
  <si>
    <t>10.1016/j.biopha.2021.111430</t>
  </si>
  <si>
    <t>MAR 2021</t>
  </si>
  <si>
    <t>Medicine, Research &amp; Experimental; Pharmacology &amp; Pharmacy</t>
  </si>
  <si>
    <t>Research &amp; Experimental Medicine; Pharmacology &amp; Pharmacy</t>
  </si>
  <si>
    <t>RO9VK</t>
  </si>
  <si>
    <t>Green Published, gold, Green Submitted</t>
  </si>
  <si>
    <t>WOS:000641386500004</t>
  </si>
  <si>
    <t>Bauer, JA; Zámocká, M; Majtán, J; Bauerová-Hlinková, V</t>
  </si>
  <si>
    <t>Bauer, Jacob A.; Zamocka, Monika; Majtan, Juraj; Bauerova-Hlinkova, Vladena</t>
  </si>
  <si>
    <t>Glucose Oxidase, an Enzyme Ferrari: Its Structure, Function, Production and Properties in the Light of Various Industrial and Biotechnological Applications</t>
  </si>
  <si>
    <t>BIOMOLECULES</t>
  </si>
  <si>
    <t>glucose oxidase; catalytic mechanism; GOx producing organisms; FAD binding domain; biosensors; nanosensors; antimicrobial effect</t>
  </si>
  <si>
    <t>SOLID-STATE FERMENTATION; ASPERGILLUS-NIGER; SACCHAROMYCES-CEREVISIAE; DOUGH PROPERTIES; PENICILLIUM-AMAGASAKIENSE; SENSITIVE VESICLES; OXYGEN ACTIVATION; CRYSTAL-STRUCTURE; GENOME SEQUENCE; GENE-EXPRESSION</t>
  </si>
  <si>
    <t>Glucose oxidase (GOx) is an important oxidoreductase enzyme with many important roles in biological processes. It is considered an ideal enzyme and is often called an oxidase Ferrari because of its fast mechanism of action, high stability and specificity. Glucose oxidase catalyzes the oxidation of beta-D-glucose to D-glucono-delta-lactone and hydrogen peroxide in the presence of molecular oxygen. D-glucono-delta-lactone is sequentially hydrolyzed by lactonase to D-gluconic acid, and the resulting hydrogen peroxide is hydrolyzed by catalase to oxygen and water. GOx is presently known to be produced only by fungi and insects. The current main industrial producers of glucose oxidase are Aspergillus and Penicillium. An important property of GOx is its antimicrobial effect against various pathogens and its use in many industrial and medical areas. The aim of this review is to summarize the structure, function, production strains and biophysical and biochemical properties of GOx in light of its various industrial, biotechnological and medical applications.</t>
  </si>
  <si>
    <t>[Bauer, Jacob A.; Zamocka, Monika; Majtan, Juraj; Bauerova-Hlinkova, Vladena] Slovak Acad Sci, Inst Mol Biol, Bratislava 84551, Slovakia; [Majtan, Juraj] Slovak Med Univ, Fac Med, Dept Microbiol, Bratislava 83303, Slovakia</t>
  </si>
  <si>
    <t>Slovak Academy of Sciences; Comenius University Bratislava; Slovak Medical University Bratislava</t>
  </si>
  <si>
    <t>Bauerová-Hlinková, V (corresponding author), Slovak Acad Sci, Inst Mol Biol, Bratislava 84551, Slovakia.</t>
  </si>
  <si>
    <t>jacob.bauer@savba.sk; monika.zamocka@savba.sk; juraj.majtan@savba.sk; vladena.bauerova@savba.sk</t>
  </si>
  <si>
    <t>Bauerová, Vladena/JPY-1002-2023; Majtan, Juraj/N-5841-2018</t>
  </si>
  <si>
    <t>Bauerova, Vladena/0000-0003-0777-4407; Majtan, Juraj/0000-0002-7268-1584</t>
  </si>
  <si>
    <t>Vedecka Grantova Agentura MSVVaS SR and SAV [2/0131/20, 2/0022/22]</t>
  </si>
  <si>
    <t>Vedecka Grantova Agentura MSVVaS SR and SAV</t>
  </si>
  <si>
    <t>This research was funded by Vedecka Grantova Agentura MSVVaS SR and SAV grant numbers 2/0131/20 and 2/0022/22.</t>
  </si>
  <si>
    <t>2218-273X</t>
  </si>
  <si>
    <t>Biomolecules</t>
  </si>
  <si>
    <t>MAR</t>
  </si>
  <si>
    <t>10.3390/biom12030472</t>
  </si>
  <si>
    <t>Biochemistry &amp; Molecular Biology</t>
  </si>
  <si>
    <t>0D5KT</t>
  </si>
  <si>
    <t>WOS:000776034700001</t>
  </si>
  <si>
    <t>Abotaleb, M; Liskova, A; Kubatka, P; Büsselberg, D</t>
  </si>
  <si>
    <t>Abotaleb, Mariam; Liskova, Alena; Kubatka, Peter; Busselberg, Dietrich</t>
  </si>
  <si>
    <t>Therapeutic Potential of Plant Phenolic Acids in the Treatment of Cancer</t>
  </si>
  <si>
    <t>phenolics; cancer; proliferation; apoptosis; metastasis; benzoic acids; cinnamic acids</t>
  </si>
  <si>
    <t>GROWTH-FACTOR RECEPTOR; P-COUMARIC ACID; GALLIC ACID; FERULIC ACID; BREAST-CANCER; PROTOCATECHUIC ACID; DOWN-REGULATION; SYRINGIC ACID; CELL-DEATH; IN-VITRO</t>
  </si>
  <si>
    <t>Globally, cancer is the second leading cause of death. Different conventional approaches to treat cancer include chemotherapy or radiotherapy. However, these are usually associated with various deleterious effects and numerous disadvantages in clinical practice. In addition, there are increasing concerns about drug resistance. In the continuous search for safer and more effective treatments, plant-derived natural compounds are of major interest. Plant phenolics are secondary metabolites that have gained importance as potential anti-cancer compounds. Phenolics display a great prospective as cytotoxic anti-cancer agents promoting apoptosis, reducing proliferation, and targeting various aspects of cancer (angiogenesis, growth and differentiation, and metastasis). Phenolic acids are a subclass of plant phenolics, furtherly divided into benzoic and cinnamic acids, that are associated with potent anticancer abilities in various in vitro and in vivo studies. Moreover, the therapeutic activities of phenolic acids are reinforced by their role as epigenetic regulators as well as supporters of adverse events or resistance associated with conventional anticancer therapy. Encapsulation of phyto-substances into nanocarrier systems is a challenging aspect concerning the efficiency of natural substances used in cancer treatment. A summary of phenolic acids and their effectiveness as well as phenolic-associated advances in cancer treatment will be discussed in this review.</t>
  </si>
  <si>
    <t>[Abotaleb, Mariam; Busselberg, Dietrich] Qatar Fdn, Weill Cornell Med Qatar, Dept Physiol &amp; Biophys, POB 24144, Doha, Qatar; [Liskova, Alena] Comenius Univ, Jessenius Fac Med, Dept Obstet &amp; Gynecol, Martin 03601, Slovakia; [Kubatka, Peter] Comenius Univ, Jessenius Fac Med, Dept Med Biol, Martin 03601, Slovakia</t>
  </si>
  <si>
    <t>Qatar Foundation (QF); Weill Cornell Medical College Qatar; Comenius University Bratislava; Comenius University Bratislava</t>
  </si>
  <si>
    <t>Büsselberg, D (corresponding author), Qatar Fdn, Weill Cornell Med Qatar, Dept Physiol &amp; Biophys, POB 24144, Doha, Qatar.</t>
  </si>
  <si>
    <t>mariam.abotaleb@aucegypt.edu; alenka.liskova@gmail.com; peter.kubatka@uniba.sk; dib2015@qatar-med.cornell.edu</t>
  </si>
  <si>
    <t>Mazurakova, Alena/0000-0002-1111-0120; Kubatka, Peter/0000-0003-4312-5076; Busselberg, Dietrich/0000-0001-5196-3366</t>
  </si>
  <si>
    <t>National Priorities Research Program [NPRP 11S-1214-170101]; Qatar National Research Fund (QNRF, a member of Qatar Foundation); Qatar National Library</t>
  </si>
  <si>
    <t>National Priorities Research Program(Qatar Foundation (QF)); Qatar National Research Fund (QNRF, a member of Qatar Foundation)(Qatar National Research Fund (QNRF)); Qatar National Library(Qatar National Research Fund (QNRF))</t>
  </si>
  <si>
    <t>This work was supported by a National Priorities Research Program grant (NPRP 11S-1214-170101; awarded to Dietrich Busselberg, June 2019-Current) from the Qatar National Research Fund (QNRF, a member of Qatar Foundation). The statements made herein are solely the responsibility of the authors. The publication of this article was funded by the Qatar National Library.</t>
  </si>
  <si>
    <t>10.3390/biom10020221</t>
  </si>
  <si>
    <t>KX8QD</t>
  </si>
  <si>
    <t>WOS:000522138500107</t>
  </si>
  <si>
    <t>Kupcova, I; Danisovic, L; Klein, M; Harsanyi, S</t>
  </si>
  <si>
    <t>Kupcova, Ida; Danisovic, Lubos; Klein, Martin; Harsanyi, Stefan</t>
  </si>
  <si>
    <t>Effects of the COVID-19 pandemic on mental health, anxiety, and depression</t>
  </si>
  <si>
    <t>COVID-19; Pandemic; Mental health; Anxiety; Depression; Slovakia</t>
  </si>
  <si>
    <t>PSYCHOLOGICAL FLEXIBILITY; TRAJECTORIES; IMPACT</t>
  </si>
  <si>
    <t>BackgroundThe COVID-19 pandemic affected everyone around the globe. Depending on the country, there have been different restrictive epidemiologic measures and also different long-term repercussions. Morbidity and mortality of COVID-19 affected the mental state of every human being. However, social separation and isolation due to the restrictive measures considerably increased this impact. According to the World Health Organization (WHO), anxiety and depression prevalence increased by 25% globally. In this study, we aimed to examine the lasting effects of the COVID-19 pandemic on the general population.MethodsA cross-sectional study using an anonymous online-based 45-question online survey was conducted at Comenius University in Bratislava. The questionnaire comprised five general questions and two assessment tools the Zung Self-Rating Anxiety Scale (SAS) and the Zung Self-Rating Depression Scale (SDS). The results of the Self-Rating Scales were statistically examined in association with sex, age, and level of education.ResultsA total of 205 anonymous subjects participated in this study, and no responses were excluded. In the study group, 78 (38.05%) participants were male, and 127 (61.69%) were female. A higher tendency to anxiety was exhibited by female participants (p = 0.012) and the age group under 30 years of age (p = 0.042). The level of education has been identified as a significant factor for changes in mental state, as participants with higher levels of education tended to be in a worse mental state (p = 0.006).ConclusionsSummarizing two years of the COVID-19 pandemic, the mental state of people with higher levels of education tended to feel worse, while females and younger adults felt more anxiety.</t>
  </si>
  <si>
    <t>[Kupcova, Ida; Danisovic, Lubos; Harsanyi, Stefan] Comenius Univ, Inst Med Biol Genet &amp; Clin Genet, Fac Med, Sasinkova 4, Bratislava 81108, Slovakia; [Klein, Martin] Comenius Univ, Inst Histol &amp; Embryol, Fac Med, Sasinkova 4, Bratislava 81108, Slovakia</t>
  </si>
  <si>
    <t>Comenius University Bratislava; Comenius University Bratislava</t>
  </si>
  <si>
    <t>Harsanyi, S (corresponding author), Comenius Univ, Inst Med Biol Genet &amp; Clin Genet, Fac Med, Sasinkova 4, Bratislava 81108, Slovakia.</t>
  </si>
  <si>
    <t>stefan.harsanyi@fmed.uniba.sk</t>
  </si>
  <si>
    <t>Harsanyi, Stefan/GRF-4579-2022</t>
  </si>
  <si>
    <t>Harsanyi, Stefan/0000-0002-7889-4898</t>
  </si>
  <si>
    <t>APR 11</t>
  </si>
  <si>
    <t>10.1186/s40359-023-01130-5</t>
  </si>
  <si>
    <t>D2YL5</t>
  </si>
  <si>
    <t>WOS:000967430400001</t>
  </si>
  <si>
    <t>Zahorec, R</t>
  </si>
  <si>
    <t>Zahorec, R.</t>
  </si>
  <si>
    <t>Neutrophil-to-lymphocyte ratio, past, present and future perspectives</t>
  </si>
  <si>
    <t>BRATISLAVA MEDICAL JOURNAL-BRATISLAVSKE LEKARSKE LISTY</t>
  </si>
  <si>
    <t>neutrophil-to-lymphocyte ratio; systemic inflammation; immune-inflammatory response; endocrinne stress</t>
  </si>
  <si>
    <t>COMPLETE BLOOD-COUNT; PREDICTS SURVIVAL; PREOPERATIVE NEUTROPHIL; NEUTROPHIL/LYMPHOCYTE RATIO; PRETREATMENT NEUTROPHIL; CURATIVE RESECTION; PROGNOSTIC INDICATOR; CLINICAL-IMPLICATION; DISTRIBUTION WIDTH; ACUTE-PANCREATITIS</t>
  </si>
  <si>
    <t>In the review we analyzed short history of the establishment of a novel hematological parameter for systemic inflammation and stress coined as a neutrophil to lymphocyte ratio (NLR). Today NLR is widely used across almost all medical disciplines as a reliable and easy available marker of immune response to various infectious and non-infectious stimuli. We analyzed the immunological and biological aspects of dynamic changes of neutrophil granulocytes and lymphocytes in circulating blood during endocrine stress, dysbalance of autonomic nervous system and systemic inflammation. NLR reflects online dynamic relationship between innate (neutrophils) and adaptive cellular immune response (lymphocytes) during illness and various pathological states. NLR is influenced by many conditions including age, rice, medication, chronic disease like coronary heart disease, stroke, diabetes, obesity, psychiatric diagnosis, cancer of solid organs, anemia and stress. A normal range of NLR is between 1-2, the values higher than 3.0 and below 0.7 in adults are pathological. NLR in a grey zone between 2.3-3.0 may serve as early warning of pathological state or process such like cancer, atherosclerosis, infection, inflammation, psychiatric disorders and stress. NLR is used as a reliable and cheap marker of ongoing cancer related inflammation and a valid indicator of prognosis of solid tumors. Majority of meta-analyses have explored the prognostic value of NLR in various solid tumors and have found out the cut-off value of NLR above 3.0 (IQR 2.5-5.0). We summarized its privilege in oncology: NLR may be used for stratification of cancer, correlates with the tumor size, stage of tumors, metastatic potential and lymphatic invasion. NLR has independent prognostic role regarding overall, cancer free and cancer-specific survival. It is useful for monitoring oncological therapy, including biological and immune check point inhibitors treatment. NLR is a very sensitive indicator of infection, inflammation and sepsis, validated in numerous studies. Clinical research confirmed the sensitivity of NLR for diagnosis/stratification of systemic infection, sepsis, bacteremia as well as its robust predictive and prognostic value. NLR should be investigated daily, and follow-up its absolute values and dynamic course in acute disease or critical illness. The severity of critical illness, the level of stress and serious inflammation is expressed by dramatic increasing of NLR values above 11 &gt;= 17, or even higher than 30. Improving the clinical course of sepsis, critical illness, lower risk of mortality are associated with decline of NLR values below 7. NLR is helpful in differentiating more severe disease versus milder one. NLR is cheap, simple, fast responding and easy available parameter of stress and inflammation with high sensitivity and low specificity, it should be used routinely in emergency departments, ICUs, in acute medicine including surgery, orthopedics, traumatology, cardiology, neurology, psychiatry and even oncology. Dynamic changes of NLR precede the clinical state for several hours and may warn clinicians about the ongoing pathological process early. NLR is a novel perspective marker of cellular immune activation, a valid index of stress and systemic inflammation, which open a new dimension for clinical medicine, for better understanding of the biology of inflammation, coupling and antagonism between innate and adaptive immunity and its clinical consequences for health and disease (Tab. 8, Fig. 3, Ref. 151). Text in PDF www.elis.sk</t>
  </si>
  <si>
    <t>[Zahorec, R.] Comenius Univ, Med Fac, Dept Anesthesiol &amp; Intens Med 2, St Elizabeths Canc Inst, Bratislava, Slovakia</t>
  </si>
  <si>
    <t>Comenius University Bratislava</t>
  </si>
  <si>
    <t>Zahorec, R (corresponding author), Comenius Univ, St Elizabeths Canc Inst, Fac Med, Heydukova 10, SK-81250 Bratislava, Slovakia.</t>
  </si>
  <si>
    <t>rzahorec@ousa.sk</t>
  </si>
  <si>
    <t>COMENIUS UNIV</t>
  </si>
  <si>
    <t>BRATISLAVA I</t>
  </si>
  <si>
    <t>SCH MEDICINE, SPITALSKA 24, BRATISLAVA I, SK-813 72, SLOVAKIA</t>
  </si>
  <si>
    <t>0006-9248</t>
  </si>
  <si>
    <t>1336-0345</t>
  </si>
  <si>
    <t>BRATISL MED J</t>
  </si>
  <si>
    <t>Bratisl. Med. J.</t>
  </si>
  <si>
    <t>10.4149/BLL_2021_078</t>
  </si>
  <si>
    <t>Medicine, General &amp; Internal</t>
  </si>
  <si>
    <t>General &amp; Internal Medicine</t>
  </si>
  <si>
    <t>TD0PU</t>
  </si>
  <si>
    <t>WOS:000669039200006</t>
  </si>
  <si>
    <t>Mirzaei, S; Zarrabi, A; Hashemi, F; Zabolian, A; Saleki, H; Ranjbar, A; Saleh, SHS; Bagherian, M; Sharifzadeh, SO; Hushmandi, K; Liskova, A; Kubatka, P; Makvandi, P; Tergaonkar, V; Kumar, AP; Ashrafizadeh, M; Sethi, G</t>
  </si>
  <si>
    <t>Mirzaei, Sepideh; Zarrabi, Ali; Hashemi, Farid; Zabolian, Amirhossein; Saleki, Hossein; Ranjbar, Adnan; Saleh, Seyed Hesam Seyed; Bagherian, Morteza; Sharifzadeh, Seyed Omid; Hushmandi, Kiavash; Liskova, Alena; Kubatka, Peter; Makvandi, Pooyan; Tergaonkar, Vinay; Kumar, Alan Prem; Ashrafizadeh, Milad; Sethi, Gautam</t>
  </si>
  <si>
    <t>Regulation of Nuclear Factor-KappaB (NF-kB) signaling pathway by non-coding RNAs in cancer: Inhibiting or promoting carcinogenesis?</t>
  </si>
  <si>
    <t>CANCER LETTERS</t>
  </si>
  <si>
    <t>Nuclear factor-kappaB (NF-xB); Cancer; MicroRNAs; Long non-coding RNAs; Circular RNA; Radioresistance; Chemoresistance</t>
  </si>
  <si>
    <t>TUMOR-ASSOCIATED MACROPHAGES; CELL LUNG-CANCER; EPITHELIAL-MESENCHYMAL TRANSITION; NECROSIS-FACTOR-ALPHA; BREAST-CANCER; COLORECTAL-CANCER; GASTRIC-CANCER; OVARIAN-CANCER; DOWN-REGULATION; B PATHWAY</t>
  </si>
  <si>
    <t>The nuclear factor-kappaB (NF-xB) signaling pathway is considered as a potential therapeutic target in cancer therapy. It has been well established that transcription factor NF-xB is involved in regulating physiological and pathological events including inflammation, immune response and differentiation. Increasing evidences suggest that deregulated NF-xB signaling can enhance cancer cell proliferation, metastasis and also mediate radio-as well as chemo-resistance. On the contrary, non-coding RNAs (ncRNAs) have been found to modulate NF-xB signaling pathway under different settings. MicroRNAs (miRNAs) can dually inhibit/induce NF-xB signaling thereby affecting the growth and migration of cancer cells. Furthermore, the response of cancer cells to radiotherapy and chemotherapy may also be regulated by miRNAs. Regulation of NF-xB by miRNAs may be mediated via binding to 3/-UTR region. Interestingly, anti-tumor compounds can increase the expression of tumor-suppressor miRNAs in inhibiting NF-xB activation and the progression of cancers. Long non-coding RNAs (lncRNAs) and circular RNAs (circRNAs) can also effectively modulate NF-xB signaling thus affecting tumorigenesis. It is noteworthy that several studies have demonstrated that lncRNAs and circRNAs can affect miRNAs in targeting NF-xB activation. They can act as competing endogenous RNA (ceRNA) thereby reducing miRNA expression to induce NFxB activation that can in turn promote cancer progression and malignancy.</t>
  </si>
  <si>
    <t>[Mirzaei, Sepideh] Islamic Azad Univ, Fac Sci, Dept Biol, Sci &amp; Res Branch, Tehran, Iran; [Zarrabi, Ali; Ashrafizadeh, Milad] Sabanci Univ, Nanotechnol Res &amp; Applicat Ctr SUNUM, TR-34956 Istanbul, Turkey; [Hashemi, Farid] Univ Tehran, Fac Vet Med, Dept Comparat Biosci, Tehran, Iran; [Zabolian, Amirhossein; Saleki, Hossein; Ranjbar, Adnan; Bagherian, Morteza; Sharifzadeh, Seyed Omid] Islamic Azad Univ, Tehran Med Sci, Young Researchers &amp; Elite Club, Tehran, Iran; [Hushmandi, Kiavash] Univ Tehran, Fac Vet Med, Dept Food Hyg &amp; Qual Control, Div Epidemiol, Tehran, Iran; [Liskova, Alena] Comenius Univ, Jessenius Fac Med, Dept Obstet &amp; Gynecol, Martin 03601, Slovakia; [Kubatka, Peter] Comenius Univ, Jessenius Fac Med, Dept Med Biol, Martin 03601, Slovakia; [Makvandi, Pooyan] Ist Italiano Tecnol, Ctr Mat Interfaces, Viale Rinaldo Piaggio 34, I-56025 Pisa, Italy; [Tergaonkar, Vinay] Inst Mol &amp; Cell Biol, Lab NF B Signaling, 61 Biopolis Dr, Singapore 138673, Singapore; [Kumar, Alan Prem] Natl Univ Singapore, Yong Loo Lin Sch Med, Canc Sci Inst Singapore, Singapore 117599, Singapore; [Kumar, Alan Prem] Natl Univ Singapore, Yong Loo Lin Sch Med, Dept Pharmacol, Singapore 117599, Singapore; [Kumar, Alan Prem; Sethi, Gautam] Natl Univ Singapore, NUS Ctr Canc Res N2CR, Yong Loo Lin Sch Med, Singapore, Singapore; [Ashrafizadeh, Milad] Sabanci Univ, Fac Engn &amp; Nat Sci, Univ Caddesi 27, TR-34956 Istanbul, Turkey; [Sethi, Gautam] Natl Univ Singapore, Yong Loo Lin Sch Med, Dept Pharmacol, Singapore 117600, Singapore; [Saleh, Seyed Hesam Seyed] Iran Univ Med Sci, Student Res Comm, Tehran, Iran</t>
  </si>
  <si>
    <t>Islamic Azad University; Sabanci University; University of Tehran; Islamic Azad University; University of Tehran; Comenius University Bratislava; Comenius University Bratislava; Istituto Italiano di Tecnologia - IIT; Agency for Science Technology &amp; Research (A*STAR); A*STAR - Institute of Molecular &amp; Cell Biology (IMCB); National University of Singapore; National University of Singapore; National University of Singapore; Sabanci University; National University of Singapore; Iran University of Medical Sciences</t>
  </si>
  <si>
    <t>Ashrafizadeh, M (corresponding author), Sabanci Univ, Nanotechnol Res &amp; Applicat Ctr SUNUM, TR-34956 Istanbul, Turkey.;Kumar, AP (corresponding author), Natl Univ Singapore, Yong Loo Lin Sch Med, Canc Sci Inst Singapore, Singapore 117599, Singapore.;Kumar, AP (corresponding author), Natl Univ Singapore, Yong Loo Lin Sch Med, Dept Pharmacol, Singapore 117599, Singapore.;Kumar, AP; Sethi, G (corresponding author), Natl Univ Singapore, NUS Ctr Canc Res N2CR, Yong Loo Lin Sch Med, Singapore, Singapore.</t>
  </si>
  <si>
    <t>apkumar@nus.edu.sg; milad.ashrafizadeh@sabanciuniv.edu; phcgs@nus.edu.sg</t>
  </si>
  <si>
    <t>Kumar, Alan/ABE-7492-2020; Ashrafizadeh, Milad/JGC-9775-2023; Mirzaei, Sepideh/AAB-1637-2022; Sethi, Gautam/F-2372-2011; Makvandi, Pooyan/G-9237-2016; Zarrabi, Ali/U-2602-2019</t>
  </si>
  <si>
    <t>Kubatka, Peter/0000-0003-4312-5076; Sethi, Gautam/0000-0002-8677-8475; Mazurakova, Alena/0000-0002-1111-0120; Makvandi, Pooyan/0000-0003-2456-0961; Zarrabi, Ali/0000-0003-0391-1769</t>
  </si>
  <si>
    <t>Singapore Ministry of Education [T2EP30120-0042]; National Medical Research Council of Singapore; Singapore Ministry of Education; NUHS Seed Grant</t>
  </si>
  <si>
    <t>Singapore Ministry of Education(Ministry of Education, Singapore); National Medical Research Council of Singapore(National Medical Research Council, Singapore); Singapore Ministry of Education(Ministry of Education, Singapore); NUHS Seed Grant</t>
  </si>
  <si>
    <t>The work was supported by a grant from the Singapore Ministry of Education Tier 2 (T2EP30120-0042) to A.P.K. A.P.K. is also supported by the National Medical Research Council of Singapore and the Singapore Ministry of Education under its Research Centres of Excellence initiative to Cancer Science Institute of Singapore, National University of Singapore. This work was also supported by NUHS Seed Grant to GS.</t>
  </si>
  <si>
    <t>0304-3835</t>
  </si>
  <si>
    <t>1872-7980</t>
  </si>
  <si>
    <t>CANCER LETT</t>
  </si>
  <si>
    <t>Cancer Lett.</t>
  </si>
  <si>
    <t>JUL 1</t>
  </si>
  <si>
    <t>10.1016/j.canlet.2021.03.025</t>
  </si>
  <si>
    <t>Oncology</t>
  </si>
  <si>
    <t>RV9FP</t>
  </si>
  <si>
    <t>WOS:000646131600001</t>
  </si>
  <si>
    <t>Tayyab, Z; Rauf, S; Hanif, MB; Qazi, HIA; Mushtaq, N; Motola, M; Yun, SN; Xia, C; Medvedev, DA; Asghar, MI; Alodhayb, AN; Hussain, A; Majeed, MK; Iqbal, R; Saleem, A; Xu, W; Yang, YT</t>
  </si>
  <si>
    <t>Tayyab, Zuhra; Rauf, Sajid; Hanif, Muhammad Bilal; Qazi, Hafiz Imran Ahmad; Mushtaq, Naveed; Motola, Martin; Yun, Sining; Xia, Chen; Medvedev, Dmitry A.; Asghar, Muhammad Imran; Alodhayb, Abdullah N.; Hussain, Arshad; Majeed, Muhammad K.; Iqbal, Rashid; Saleem, Adil; Xu, Wei; Yang, Yatao</t>
  </si>
  <si>
    <t>Theoretical and experimental explored tailored hybrid H+/O2- ions conduction: Bridged for high performance fuel cell and water electrolysis</t>
  </si>
  <si>
    <t>CHEMICAL ENGINEERING JOURNAL</t>
  </si>
  <si>
    <t>Solid oxide fuel cell; Theoretical calculation; Dual-ion conduction; Solid oxide electrolysis cell; Schottky junction</t>
  </si>
  <si>
    <t>ELECTROCHEMICAL PERFORMANCE; SEMICONDUCTOR ELECTROLYTE; POLARIZATION MODEL; RAMAN-SPECTRUM; PEROVSKITE; COMPOSITE; ANATASE; BACEO3; SOFC; FABRICATION</t>
  </si>
  <si>
    <t>A hybrid proton and oxide ion (H+/O2-) conducting electrolyte transports ions in multiple ways can operate at lower operating temperatures than a pure oxide ion conductor in solid oxide fuel cells (SOFCs). Here, a novel hybrid H+/O2- conductor is developed based on Ba0.5Sr0.5Zr0.9Y0.1O3-delta (BSZY) by Gd3+ doping. The Ba0.5Sr0.5Zr0.9Y0.1O3-delta (x = 0, 0.05, 0.1) electrolytes are modeled to construct crystal structures by density functional theory (DFT) calculations and subsequently synthesized, followed by physicochemical characterizations. The corresponding BSZGd(x)Y electrolyte -based SOFCs are fabricated and investigated in terms of I -V characteristics, electrochemical impedance spectra, and durable operation. It is found Gd(3+)doping significantly enriches the oxygen vacancies and enhance the ionic conductivity of BSZGd(x)Y. The DFT calculations provide evidence of high oxygen vacancies formation with the optimal doping of Gd with x = 0.1. Among the three samples, the Ba0.5Sr0.5Zr0.9Y0.1O3-delta (BSZGd(0.1)Y) electrolyte exhibits the highest fuel cell power density of 805 mW cm -2, hybrid H+/O2- conductivity of 0.17 S cm (-1), and stable operation for 67 h at 520 C-degrees. Further study finds that the BSZGd(0.1)Y electrolyte -based fuel cell can be operated under water electrolysis mode, revealing a high current density of 2.37 A cm (-2) under 1.5 V at 520 C-degrees. Moreover, the impact of Gd doping is studied in terms of electronic structure and energy bands investigated with the help of DFT calculations and the Schottky junction effect of the cell for electron blocking is investigated. This work demonstrates an efficient way to explore hybrid H+/O2- conduction in BSZY for high-performance SOFC and water electrolysis.</t>
  </si>
  <si>
    <t>[Rauf, Sajid; Xia, Chen; Asghar, Muhammad Imran; Xu, Wei; Yang, Yatao] Shenzhen Univ, Sch Elect &amp; Informat Engn, State Key Lab Radio Frequency Heterogeneous Integr, Shenzhen 518000, Guangdong, Peoples R China; [Rauf, Sajid; Qazi, Hafiz Imran Ahmad] Hubei Univ, Sch Microelect, Wuhan 430062, Hubei, Peoples R China; [Hanif, Muhammad Bilal; Motola, Martin] Shenzhen Univ, Coll Mechatron &amp; Control Engn, Shenzhen 518000, Guangdong, Peoples R China; [Hanif, Muhammad Bilal] Comenius Univ, Fac Nat Sci, Dept Inorgan Chem, Bratislava 84215, Slovakia; [Saleem, Adil] Xi An Jiao Tong Univ, Sch Mat Sci &amp; Engn, State Key Lab Mech Behav Mat, Xian, Shaanxi, Peoples R China; [Mushtaq, Naveed; Saleem, Adil] Illinois Inst Technol, Dept Mech Mat &amp; Aerosp Engn, Chicago, IL 60616 USA; [Medvedev, Dmitry A.] Huaihua Univ, Sch Phys Elect &amp; Intelligent Mfg, Key Lab Intelligent Control Technol Wuling Mt Ecol, Huaihua 418000, Peoples R China; [Medvedev, Dmitry A.] Key Lab Intelligent Control Technol Wuling Mt Ecol, Huaihua, Peoples R China; [Yun, Sining; Alodhayb, Abdullah N.] Xian Univ Architecture &amp; Technol, Sch Mat Sci &amp; Engn, Funct Mat Lab FML, Xian 710055, Shaanxi, Peoples R China; [Medvedev, Dmitry A.; Majeed, Muhammad K.] Ural Fed Univ, Hydrogen Energy Lab, Ekaterinburg 620002, Russia; [Medvedev, Dmitry A.; Iqbal, Rashid] Inst High Temp Electrochem, Lab Electrochem Devices Based Solid Oxide Proton E, Ekaterinburg 620066, Russia; [Alodhayb, Abdullah N.; Hussain, Arshad] King Saud Univ, Coll Sci, Dept Phys &amp; Astron, Riyadh 11451, Saudi Arabia; [Majeed, Muhammad K.] Univ Texas Dallas, Dept Mech Engn, Richardson, TX 75083 USA; [Iqbal, Rashid] Shandong Univ, Sch Chem &amp; Chem Engn, Key Lab Colloid &amp; Interface Chem, Minist Educ, Jinan 250100, Shandong, Peoples R China; [Hussain, Arshad] King Fahd Univ Petr &amp; Minerals, Interdisciplinary Res Ctr Hydrogen Technol &amp; Carbo, KFUPM Box 5040, Dhahran 31261, Saudi Arabia</t>
  </si>
  <si>
    <t>Shenzhen University; Hubei University; Shenzhen University; Comenius University Bratislava; Xi'an Jiaotong University; Illinois Institute of Technology; Huaihua University; Xi'an University of Architecture &amp; Technology; Ural Federal University; Institute of High Temperature Electrochemistry; King Saud University; University of Texas System; University of Texas Dallas; Shandong University; King Fahd University of Petroleum &amp; Minerals</t>
  </si>
  <si>
    <t>Xia, C; Xu, W; Yang, YT (corresponding author), Shenzhen Univ, Sch Elect &amp; Informat Engn, State Key Lab Radio Frequency Heterogeneous Integr, Shenzhen 518000, Guangdong, Peoples R China.</t>
  </si>
  <si>
    <t>chenxia@hubu.edu.cn; weixu@szu.edu.cn; yatao86@163.com</t>
  </si>
  <si>
    <t>Hanif, Muhammad Bilal/LWI-8698-2024; Motola, Martin/AAC-6860-2019; Yang, Yatao/ABC-6466-2020; IQBAL, RASHID/G-4037-2018; MAJEED, MUHAMMAD KASHIF/AAR-4820-2020; Rauf, Dr. Sajid/HKW-5681-2023; Xia, Chen/AAQ-4488-2020; Hussain, Arshad/KTI-4561-2024; Medvedev, Dmitry/E-4861-2017; ALODHAYB, ABDULLAH/GQQ-6917-2022; Yun, Sining/C-1880-2015; Khan, Adil Saleem/AID-8914-2022</t>
  </si>
  <si>
    <t>Medvedev, Dmitry/0000-0003-1660-6712; ALODHAYB, ABDULLAH/0000-0003-0202-8712; Yun, Sining/0000-0003-3197-5559; Hanif, Muhammad Bilal/0000-0002-0321-9353; Hussain, Arshad/0000-0001-6004-891X; Khan, Adil Saleem/0000-0001-5959-0429</t>
  </si>
  <si>
    <t>National Natural Science Foundation of China [32250410309, 52105582, 12004103]; Natural Science Foundation of Guangdong Province [2020A1515011555, 2022B0303040002]; High-Talent Research Funding [827-000451]; Fundamental Research Foundation of Shenzhen [JCYJ20210324095210030, JCYJ20220818095810023]; Open Foundation of the State Key Laboratory of Digital Manufacturing Equipment and Technology [DMETKF2021016]; Hubei Provincial Natural Science Foundation of China [2020CFB414]; Hubei overseas Talent 100 program; Deputyship for Research and Innovation, Ministry of Education in Saudi Arabia; [IFKSUOR3-099-7]</t>
  </si>
  <si>
    <t>National Natural Science Foundation of China(National Natural Science Foundation of China (NSFC)); Natural Science Foundation of Guangdong Province(National Natural Science Foundation of Guangdong Province); High-Talent Research Funding; Fundamental Research Foundation of Shenzhen; Open Foundation of the State Key Laboratory of Digital Manufacturing Equipment and Technology; Hubei Provincial Natural Science Foundation of China(National Natural Science Foundation of China (NSFC)); Hubei overseas Talent 100 program; Deputyship for Research and Innovation, Ministry of Education in Saudi Arabia(Ministry of Education Saudi Arabia);</t>
  </si>
  <si>
    <t>The National Natural Science Foundation of China (Grant No. 32250410309, 52105582, and 12004103) , the Natural Science Foundation of Guangdong Province (Grant No. 2020A1515011555 and 2022B0303040002) , High-Talent Research Funding (827-000451) , Fundamental Research Foundation of Shenzhen (JCYJ20210324095210030 and JCYJ20220818095810023) and Open Foundation of the State Key Laboratory of Digital Manufacturing Equipment and Technology (DMETKF2021016) supported this research. Hubei Provincial Natural Science Foundation of China (No. 2020CFB414) . Dr. M. -I. Asghar thanks the Hubei overseas Talent 100 program (as a distinguished Professor at Hubei University) . We are also greatly thankful to Dr. Ruoming Wang, Dr. Zhiguo Wang, Dr. Rou Feng and Dr. Tianxiang Yang, Functional Materials Laboratory (FML) , School of Materials Science and Engineering, Xi 'an University of Architecture and Technology, Xi 'an, Shaanxi, 710055, China, for providing suggestions and potential corrections to our manuscript. The authors also appreciate the help from the Electron Microscopy Center and Instru- mental Analysis Center of Shenzhen University. The authors extend their appreciation to the Deputyship for Research and Innovation, Ministry of Education in Saudi Arabia for supporting one part of this research work through the project no. (IFKSUOR3-099-7) .</t>
  </si>
  <si>
    <t>1385-8947</t>
  </si>
  <si>
    <t>1873-3212</t>
  </si>
  <si>
    <t>CHEM ENG J</t>
  </si>
  <si>
    <t>Chem. Eng. J.</t>
  </si>
  <si>
    <t>FEB 15</t>
  </si>
  <si>
    <t>10.1016/j.cej.2024.148750</t>
  </si>
  <si>
    <t>Engineering, Environmental; Engineering, Chemical</t>
  </si>
  <si>
    <t>Engineering</t>
  </si>
  <si>
    <t>JK4N0</t>
  </si>
  <si>
    <t>WOS:001173048800001</t>
  </si>
  <si>
    <t>Hanif, MB; Motola, M; Qayyum, S; Rauf, S; Khalid, A; Li, CJ; Li, CX</t>
  </si>
  <si>
    <t>Hanif, Muhammad Bilal; Motola, Martin; Qayyum, Sana; Rauf, Sajid; Khalid, Azqa; Li, Chang-Jiu; Li, Cheng-Xin</t>
  </si>
  <si>
    <t>Recent advancements, doping strategies and the future perspective of perovskite-based solid oxide fuel cells for energy conversion</t>
  </si>
  <si>
    <t>Perovskite materials; Energy storage applications; Solid oxide fuel cells; Doping; Design strategies</t>
  </si>
  <si>
    <t>COBALT-FREE PEROVSKITE; ENHANCED ELECTROCHEMICAL PERFORMANCE; POTENTIAL CATHODE MATERIAL; CO-DOPED PEROVSKITE; ELECTRODE MATERIAL; SULFUR TOLERANT; ANODE MATERIALS; ELECTRICAL-CONDUCTIVITY; SYMMETRICAL ELECTRODE; CATALYTIC-ACTIVITY</t>
  </si>
  <si>
    <t>Solid oxide fuel cells (SOFCs) have the potential to be used in energy conversion technology. Most of the studies aimed at modifications of anode concerning various issues such as component degradation, sulfur poisoning, and carbon deposition at high temperatures, hindering its applications at the industrial level. Different perovskite structure-related compounds are discussed in this article, which could be possible electrode materials in SOFCs. Literature also revealed the successful utilization of various cathode materials in a wide range of temperature in which cobalt-based materials exhibits higher conductivity than cobalt-free once. The selection of initial composition, dopants addition in different electrodes with critical challenges inherent to this material family have been assessed herein which play a vital role in enhanced electrochemical performance. The other aim of this review article is to provide some useful recommendations and prospective directions for designing future electrode materials of SOFCs. The review analysis is done based on different processing parameters and their effect on thermal expansion coefficient, electrical conductivity, mechanical and electrochemical properties, etc. In a nutshell, a detailed overview is critically analyzed for energy conversion and storage applications, which can open many gateways towards the advancement of SOFCs.</t>
  </si>
  <si>
    <t>[Hanif, Muhammad Bilal; Li, Chang-Jiu; Li, Cheng-Xin] Xi An Jiao Tong Univ, Sch Mat Sci &amp; Engn, State Key Lab Mech Behav Mat, Xian, Shaanxi, Peoples R China; [Hanif, Muhammad Bilal; Motola, Martin] Comenius Univ, Fac Nat Sci, Dept Inorgan Chem, Bratislava 84215, Slovakia; [Qayyum, Sana] Lahore Univ Management Sci, Dept Chem &amp; Chem Engn, Lahore, Pakistan; [Rauf, Sajid] Shenzhen Univ, Coll Elect &amp; Informat Engn, Shenzhen 518000, Guangdong, Peoples R China; [Khalid, Azqa] Univ Engn &amp; Technol, Dept Chem Polymer &amp; Composite Mat Engn, New Campus, Lahore, Pakistan</t>
  </si>
  <si>
    <t>Xi'an Jiaotong University; Comenius University Bratislava; Lahore University of Management Sciences; Shenzhen University; University of Engineering &amp; Technology Lahore</t>
  </si>
  <si>
    <t>Hanif, MB; Li, CX (corresponding author), Xi An Jiao Tong Univ, Sch Mat Sci &amp; Engn, State Key Lab Mech Behav Mat, Xian, Shaanxi, Peoples R China.</t>
  </si>
  <si>
    <t>muhammadbilal@stu.xjtu.edu.cn; licx@mail.xjtu.edu.cn</t>
  </si>
  <si>
    <t>li, changjiu/IWM-7325-2023; khalid, azqa/HNS-5261-2023; Rauf, Dr. Sajid/HKW-5681-2023; Motola, Martin/AAC-6860-2019; Hanif, Muhammad Bilal/LWI-8698-2024; Li, Chang-Jiu/K-3854-2016</t>
  </si>
  <si>
    <t>Motola, Martin/0000-0001-7394-9944; Rauf, Sajid/0000-0003-2343-9334; Li, Chang-Jiu/0000-0001-9814-064X; Hanif, Muhammad Bilal/0000-0002-0321-9353</t>
  </si>
  <si>
    <t>National Key Research and Devel-opment Program of China (Basic Research Project) [2017YFB0306100]; National Key Research and Development Program of China (China-USA Intergovernmental Cooperation Project) [2017YFE0105900]; 111 Project 2.0 [BP0618008]</t>
  </si>
  <si>
    <t>National Key Research and Devel-opment Program of China (Basic Research Project)(National Key Research &amp; Development Program of China); National Key Research and Development Program of China (China-USA Intergovernmental Cooperation Project)(National Key Research &amp; Development Program of China); 111 Project 2.0</t>
  </si>
  <si>
    <t>This work was supported by the National Key Research and Devel-opment Program of China (Basic Research Project, Grant No. 2017YFB0306100) and the National Key Research and Development Program of China (China-USA Intergovernmental Cooperation Project, Grant NO. 2017YFE0105900) and supported by 111 Project 2.0 (BP0618008) .</t>
  </si>
  <si>
    <t>JAN 15</t>
  </si>
  <si>
    <t>10.1016/j.cej.2021.132603</t>
  </si>
  <si>
    <t>WY5QY</t>
  </si>
  <si>
    <t>WOS:000719334600003</t>
  </si>
  <si>
    <t>Ebrahimi, A; Krivosudsky, L; Cherevan, A; Eder, D</t>
  </si>
  <si>
    <t>Ebrahimi, Arash; Krivosudsky, Lukas; Cherevan, Alexey; Eder, Dominik</t>
  </si>
  <si>
    <t>Polyoxometalate-based porphyrinic metal-organic frameworks as heterogeneous catalysts</t>
  </si>
  <si>
    <t>COORDINATION CHEMISTRY REVIEWS</t>
  </si>
  <si>
    <t>Polyoxometalates; Metalloporphyrins; POM-based MOFs; porphyrinic MOFs; Metal-organic Frameworks; Heterogeneous catalyst</t>
  </si>
  <si>
    <t>ONE-POT SYNTHESIS; MOF THIN-FILM; HANTZSCH 1,4-DIHYDROPYRIDINES; VISIBLE-LIGHT; ELECTROCHEMICAL REDUCTION; OXIDATIVE AROMATIZATION; COORDINATION CHEMISTRY; OPTICAL CHROMOPHORES; BUILDING-BLOCKS; EFFICIENT</t>
  </si>
  <si>
    <t>The ever-increasing appearance of inorganic-organic hybrid materials incorporating organic metalloporphyrins (MPs) and inorganic polyoxometalates (POMs) - separately, two groups of effective molecular catalysts - which combine to form the ground-breaking class of metal-organic frameworks (MOFs), has allowed this class to participate in numerous kinds of chemical reactions and mimic the activity of heterogeneous bio-, photo- and electrocatalysts. Recent results have shown that the integration of POMs and MPs in a porous structure not only maintains the characteristic functionalities of both components, but can also generate novel and unparalleled features including augmented stabilities, remarkable selectivity, improvable porosity, and novel and more favorable topologies. Furthermore, the immobilization of these component species (POMs and MPs) within a unified framework can prevent their catalytic deactivation, which mostly arises from suicidal self-oxidation of porphyrin moieties. It has also been established that the introduction of POMs - owing to their broad range of size, structure, and highly negative charge distribution throughout the cluster - can further expand their structural diversity and greatly influence the stability and catalytic performance of porous porphyrinic MOFs. What is more, the incorporation of POMs inside the pores or their use as secondary building units (SBUs) within the framework can give rise to an increase in their original reusability, perpetuity, and adsorption ability. Moreover, their incorporation can also boost the transfer of electrons (e.g., photoexcited charge carriers) through the network. Therefore, POM-based porphyrinic MOFs (porphyrinic POMMOFs) are materials that can simultaneously take advantage of the combined uniqueness of the individual traits of POMs, porphyrins and MOFs, which display rich redox photochemistry, biomimetic ability, and porosity, respectively. This review aims to represent the latest progress in porous porphyrinic POMMOFs, encompassing their categorization, fabrication and exploitation in the catalysis field. To the best of our knowledge, hitherto no specific attempt has been made to cover this topic, and our review would be the first systematic scrutiny of these porous materials. Last but not least, the POMs that have been templated to synthesize porphyrinic POMMOFs are still mostly limited to a few types of POMs. Moreover, the porphyrin linkers which were used to create such MOFs have also been confined to only a few kinds. Thus, we suggest that other POMs ((iso-) heteropolyoxometalates) and porphyrin-based linkers could be explored, with an eye to creating new state-of-the-art porphyrinic POMMOFs. In the short term, it is anticipated that this review will encourage scientists to substantially extend the frontiers of knowledge about these systems, not only in the area of catalysis, but also in such versatile and underexplored domains as magnetism, gas sorption, sensing, biomedicine, and electrochemical and photocatalytic utilizations. For these reasons, we strongly believe that this comprehensive review will not only provide a better overview of the subject, but also open up promising directions of research and stimulate scientific interest and enthusiastic curiosity. It will also pave the way to generating important new ideas for the future of the synthesis and applications of these invaluable types of MOFs.</t>
  </si>
  <si>
    <t>[Cherevan, Alexey; Eder, Dominik] Tech Univ Wien, Inst Mat Chem, A-1060 Vienna, Austria; [Ebrahimi, Arash] Comenius Univ, Fac Nat Sci, Dept Inorgan Chem, Ilkovova 6, Bratislava 84215, Slovakia; [Krivosudsky, Lukas] Comenius Univ, Fac Pharm, Dept Chem Theory Drugs, SK-83232 Bratislava, Slovakia</t>
  </si>
  <si>
    <t>Technische Universitat Wien; Comenius University Bratislava; Comenius University Bratislava</t>
  </si>
  <si>
    <t>Cherevan, A (corresponding author), Tech Univ Wien, Inst Mat Chem, A-1060 Vienna, Austria.;Ebrahimi, A (corresponding author), Comenius Univ, Fac Nat Sci, Dept Inorgan Chem, Ilkovova 6, Bratislava 84215, Slovakia.</t>
  </si>
  <si>
    <t>ebrahimi4@uniba.sk; alexey.cherevan@tuwien.ac.at</t>
  </si>
  <si>
    <t>Eder, Dominik/ABD-1468-2021; Krivosudsky, Lukas/A-7783-2015</t>
  </si>
  <si>
    <t>Eder, Dominik/0000-0002-5395-564X; Ebrahimi, Arash/0000-0002-9022-3181; Krivosudsky, Lukas/0000-0002-3467-6151</t>
  </si>
  <si>
    <t>Scientific Grant Agency of the Ministry of Education of Slovak Republic; Slovak Academy of Sciences VEGA [1/0146/23]; TU Wien Bibliotheka</t>
  </si>
  <si>
    <t>Scientific Grant Agency of the Ministry of Education of Slovak Republic; Slovak Academy of Sciences VEGA(Vedecka grantova agentura MSVVaS SR a SAV (VEGA)); TU Wien Bibliotheka</t>
  </si>
  <si>
    <t>This research was mainly supported by the Comenius University in Bratislava, the Scientific Grant Agency of the Ministry of Education of Slovak Republic and Slovak Academy of Sciences VEGA, Project No. 1/0146/23. We highly appreciate the technical and editorial support done by Technical University of Vienna. The authors acknowledge the TU Wien Bibliotheka for financial support through its Open Access Funding Program. We thank James R. Asher for additional proof-reading and language editing.r Bratislava, the Scientific Grant Agency of the Ministry of Education of Slovak Republic and Slovak Academy of Sciences VEGA, Project No. 1/0146/23. We highly appreciate the technical and editorial support done by Technical University of Vienna. The authors acknowledge the TU Wien Bibliotheka for financial support through its Open Access Funding Program. We thank James R. Asher for additional proof-reading and language editing.</t>
  </si>
  <si>
    <t>0010-8545</t>
  </si>
  <si>
    <t>1873-3840</t>
  </si>
  <si>
    <t>COORDIN CHEM REV</t>
  </si>
  <si>
    <t>Coord. Chem. Rev.</t>
  </si>
  <si>
    <t>JUN 1</t>
  </si>
  <si>
    <t>10.1016/j.ccr.2024.215764</t>
  </si>
  <si>
    <t>Chemistry, Inorganic &amp; Nuclear</t>
  </si>
  <si>
    <t>OB5Y1</t>
  </si>
  <si>
    <t>WOS:001204825200001</t>
  </si>
  <si>
    <t>Vanmaercke, M; Panagos, P; Vanwalleghem, T; Hayas, A; Foerster, S; Borrelli, P; Rossi, M; Torri, D; Casali, J; Borselli, L; Vigiak, O; Maerker, M; Haregeweyn, N; De Geeter, S; Zglobicki, W; Bielders, C; Cerdà, A; Conoscenti, C; de Figueiredo, T; Evans, B; Golosov, V; Ionita, I; Karydas, C; Kertész, A; Krása, J; Le Bouteiller, C; Radoane, M; Ristic, R; Rousseva, S; Stankoviansky, M; Stolte, J; Stolz, C; Bartley, R; Wilkinson, S; Jarihani, B; Poesen, J</t>
  </si>
  <si>
    <t>Vanmaercke, Matthias; Panagos, Panos; Vanwalleghem, Tom; Hayas, Antonio; Foerster, Saskia; Borrelli, Pasquale; Rossi, Mauro; Torri, Dino; Casali, Javier; Borselli, Lorenzo; Vigiak, Olga; Maerker, Michael; Haregeweyn, Nigussie; De Geeter, Sofie; Zglobicki, Wojciech; Bielders, Charles; Cerda, Artemi; Conoscenti, Christian; de Figueiredo, Tomas; Evans, Bob; Golosov, Valentin; Ionita, Ion; Karydas, Christos; Kertesz, Adam; Krasa, Josef; Le Bouteiller, Caroline; Radoane, Maria; Ristic, Ratko; Rousseva, Svetla; Stankoviansky, Milos; Stolte, Jannes; Stolz, Christian; Bartley, Rebecca; Wilkinson, Scott; Jarihani, Ben; Poesen, Jean</t>
  </si>
  <si>
    <t>Measuring, modelling and managing gully erosion at large scales: A state of the art</t>
  </si>
  <si>
    <t>EARTH-SCIENCE REVIEWS</t>
  </si>
  <si>
    <t>Gully erosion; Gully initiation; Gully expansion; Sediment yield; Measuring; Modelling; Prediction; Regional; Continental; Europe; Spatial data; Policy</t>
  </si>
  <si>
    <t>CONCENTRATED FLOW EROSION; DIGITAL ELEVATION MODELS; GLOBAL GRIDDED PRECIPITATION; EXTREME RAINFALL EVENTS; PHYSICALLY-BASED MODEL; DENUDATION HOT-SPOTS; HISTORICAL LAND-USE; GREAT-BARRIER-REEF; MYJAVA HILL LAND; SOIL-EROSION</t>
  </si>
  <si>
    <t>Soil erosion is generally recognized as the dominant process of land degradation. The formation and expansion of gullies is often a highly significant process of soil erosion. However, our ability to assess and simulate gully erosion and its impacts remains very limited. This is especially so at regional to continental scales. As a result, gullying is often overlooked in policies and land and catchment management strategies. Nevertheless, significant progress has been made over the past decades. Based on a review of &gt;590 scientific articles and policy documents, we provide a state-of-the-art on our ability to monitor, model and manage gully erosion at regional to continental scales. In this review we discuss the relevance and need of assessing gully erosion at regional to continental scales (Section 1); current methods to monitor gully erosion as well as pitfalls and opportunities to apply them at larger scales (section 2); field-based gully erosion research conducted in Europe and European Russia (section 3); model approaches to simulate gully erosion and its contribution to catchment sediment yields at large scales (section 4); data products that can be used for such simulations (section 5); and currently existing policy tools and needs to address the problem of gully erosion (section 6). Section 7 formulates a series of recommendations for further research and policy development, based on this review. While several of these sections have a strong focus on Europe, most of our findings and recommendations are of global significance.</t>
  </si>
  <si>
    <t>[Vanmaercke, Matthias; De Geeter, Sofie] Univ Liege, Dept Geog UR SPHERES, Clos Mercator 3, B-4000 Liege, Belgium; [Vanmaercke, Matthias; De Geeter, Sofie; Poesen, Jean] Katholieke Univ Leuven, Dept Earth &amp; Environm Sci, Celestijnenlaan 200E, B-3001 Heverlee, Belgium; [Panagos, Panos; Vigiak, Olga] European Commiss, Joint Res Ctr JRC, Ispra, VA, Italy; [Vanwalleghem, Tom] Univ Cordoba, Dept Agron, Ctra Nacl 4 Km 396, Cordoba 14071, Spain; [Hayas, Antonio] Univ Cordoba, Dept Rural Engn, Ctra Nacl 4 Km 396, Cordoba 14071, Spain; [Foerster, Saskia] GFZ German Res Ctr Geosci, Sect Remote Sensing &amp; Geoinformat, D-14473 Potsdam, Germany; [Borrelli, Pasquale; Maerker, Michael] Univ Pavia, Dept Earth &amp; Environm Sci, Via Ferrata 1, I-27100 Pavia, Italy; [Borrelli, Pasquale] Kangwon Natl Univ, Dept Biol Environm, Chunchon 24341, South Korea; [Rossi, Mauro; Torri, Dino] CNR, Ist Ric Protez Idrogeol, Via Madonna Alta 126, I-06128 Perugia, Italy; [Casali, Javier] Univ Publ Navarra, IS FOOD Inst Innovat &amp; Sustainable Dev Food Chain, Dept Engn, Campus Arrosadia, Navarra 31006, Spain; [Borselli, Lorenzo] Univ Autonoma San Luis Potosi, Inst Geol, Av Dr Manuel Nava 5, San Luis Potosi 78240, San Luis Potosi, Mexico; [Haregeweyn, Nigussie] Tottori Univ, Int Platform Dryland Res &amp; Educ, Tottori 6800001, Japan; [Zglobicki, Wojciech; Poesen, Jean] Marie Curie Sklodowska Univ, Fac Earth Sci &amp; Spatial Management, Krasnicka 2D, PL-20718 Lublin, Poland; [Bielders, Charles] Catholic Univ Louvain, Earth &amp; Life Inst Environm Sci, Croix Sud 2,L7-05-02, B-1348 Louvain La Neuve, Belgium; [Cerda, Artemi] Univ Valencia, Dept Geog, Soil Eros &amp; Degradat Res Grp, Blasco Ibanez 28, Valencia 46010, Spain; [Conoscenti, Christian] Univ Palermo, Dept Earth &amp; Marine Sci, Via Archirafi 22, I-90123 Palermo, Italy; [de Figueiredo, Tomas] Inst Politecn Braganca, Mt Res Ctr CIMO, Campus Santa Apolonia, P-5300253 Braganca, Portugal; [Evans, Bob] Anglia Ruskin Univ, Global Sustainabil Inst, East Rd, Cambridge CB1 IPT, England; [Golosov, Valentin] Lomonosov Moscow State Univ, Fac Geog, Leninskie Gory 1, Moscow 119991, Russia; [Golosov, Valentin] Russian Acad Sci, Inst Geog, Staromonetniy Lane 29, Moscow 119017, Russia; [Ionita, Ion] Alexandru Ioan Cuza Univ, Dept Geog, Carol I Blvd 24, Iasi 700505, Romania; [Karydas, Christos] Mesimeri POB 413, Epanomi 57500, Greece; [Kertesz, Adam] Res Ctr Astron &amp; Earth Sci, Geog Inst, Budaorsi Ut 45, H-1112 Budapest, Hungary; [Kertesz, Adam] Eszterhazy Karoly Univ, Inst Geog &amp; Environm Sci, Eszterhazy Ter 1, H-3300 Eger, Hungary; [Krasa, Josef] Czech Tech Univ, Dept Landscape Water Conservat, Fac Civil Engn, Thakurova 7, Prague 16629 6, Czech Republic; [Le Bouteiller, Caroline] Univ Grenoble Alpes, INRAE UR ETNA, F-38400 St Martin Dheres, France; [Radoane, Maria] Stefan Cel Mare Univ, Dept Geog, Univ 13, Suceava 720229, Romania; [Ristic, Ratko] Univ Belgrade, Fac Forestry, Kneza Viseslava 1, Belgrade 11030, Serbia; [Rousseva, Svetla] Nikola Poushkarov Inst Soil Sci Agrotechnol &amp; Pla, Dept Soil Phys Eros &amp; Biota, Shosse Bankya Str 7, Sofia 1331, Bulgaria; [Stankoviansky, Milos] Comenius Univ, Fac Nat Sci, Dept Phys Geog &amp; Geoecol, Ilkovicova 6, Bratislava 84215 4, Slovakia; [Stolte, Jannes] Norwegian Inst Bioecon Res NIBIO, As, Norway; [Stolz, Christian] Europe Univ Flensburg, Dept Biol &amp; Didact Phys Geog, Campus 1, D-24943 Flensburg, Germany; [Bartley, Rebecca] CSIRO Land &amp; Water, Ecosci Precinct, Brisbane, Qld, Australia; [Wilkinson, Scott] CSIRO Land &amp; Water, Clunies Ross St, Canberra, ACT 2601, Australia; [Jarihani, Ben] Univ Cent Asia, Mt Soc Res Inst, Khorog, Tajikistan; [Jarihani, Ben] Univ Sunshine Coast, Sustainabil Res Ctr, 90 Sippy Downs Dr, Sippy Downs, Qld, Australia</t>
  </si>
  <si>
    <t>University of Liege; KU Leuven; European Commission Joint Research Centre; EC JRC ISPRA Site; Universidad de Cordoba; Universidad de Cordoba; Helmholtz Association; Helmholtz-Center Potsdam GFZ German Research Center for Geosciences; University of Pavia; Kangwon National University; Consiglio Nazionale delle Ricerche (CNR); Istituto di Ricerca per la Protezione Idrogeologica (IRPI-CNR); Universidad Publica de Navarra; Universidad Autonoma de San Luis Potosi; Tottori University; Maria Curie-Sklodowska University; Universite Catholique Louvain; University of Valencia; University of Palermo; Instituto Politecnico de Braganca; Anglia Ruskin University; Lomonosov Moscow State University; Russian Academy of Sciences; Institute of Geography, Russian Academy of Sciences; Alexandru Ioan Cuza University; HUN-REN; Hungarian Academy of Sciences; HUN-REN Research Centre for Astronomy &amp; Earth Sciences; Eszterhazy Karoly Catholic University; Czech Technical University Prague; INRAE; Communaute Universite Grenoble Alpes; Universite Grenoble Alpes (UGA); Stefan cel Mare University of Suceava; University of Belgrade; Agricultural Academy - Bulgaria; Comenius University Bratislava; Norwegian Institute of Bioeconomy Research; Commonwealth Scientific &amp; Industrial Research Organisation (CSIRO); Commonwealth Scientific &amp; Industrial Research Organisation (CSIRO); CSIRO Land &amp; Water; University of Central Asia; University of the Sunshine Coast</t>
  </si>
  <si>
    <t>Vanmaercke, M (corresponding author), Katholieke Univ Leuven, Dept Earth &amp; Environm Sci, Div Geog &amp; Tourism, Celestijnenlaan 200E, B-3001 Heverlee, Belgium.</t>
  </si>
  <si>
    <t>De Geeter, Sofie/AAO-7947-2021; Rossi, Mauro/D-2758-2013; Ristic, Ratko/KRP-1526-2024; Jarihani, Ben/AAZ-1648-2020; Wilkinson, Scott/C-6490-2011; Vanwalleghem, Tom/E-6984-2012; Zgłobicki, Wojciech/HPC-6365-2023; Borrelli, Pasquale/AAF-6547-2019; Cerda, Artemi/I-4670-2013; Vigiak, Olga/ABA-4538-2021; Stolz, Christian/JWA-5644-2024; Conoscenti, Christian/G-4075-2010; Golosov, Valentin/T-5303-2019; Panagos, Panos/F-1699-2011; Le Bouteiller, Caroline/AAX-3704-2021; Rousseva, Svetla/B-8419-2013; Bartley, Rebecca/A-5850-2009; Zglobicki, Wojciech/K-5391-2012; Karydas, Christos/A-1492-2016; Borselli, Lorenzo/A-7430-2012; Casali, Javier/M-3996-2016; Maerker, Michael/C-5181-2016; Haregeweyn, Nigussie/J-5616-2015</t>
  </si>
  <si>
    <t>Bartley, Rebecca/0000-0001-9471-5354; Zglobicki, Wojciech/0000-0003-1574-7468; Karydas, Christos/0000-0003-3074-1670; Borselli, Lorenzo/0000-0003-1423-5700; Casali, Javier/0000-0002-6841-8142; Vigiak, Olga/0009-0007-3216-2337; Maerker, Michael/0000-0003-0632-1422; Haregeweyn, Nigussie/0000-0003-2920-8094; Freitas Rosa de Figueiredo, Tomas d' Aquino/0000-0001-7690-8996; Ristic, Ratko/0000-0001-6817-2800; Rousseva, Svetla/0000-0002-9414-4624; POESEN, Jean/0000-0001-6218-8967; Rossi, Mauro/0000-0002-0252-4321</t>
  </si>
  <si>
    <t>0012-8252</t>
  </si>
  <si>
    <t>1872-6828</t>
  </si>
  <si>
    <t>EARTH-SCI REV</t>
  </si>
  <si>
    <t>Earth-Sci. Rev.</t>
  </si>
  <si>
    <t>10.1016/j.earscirev.2021.103637</t>
  </si>
  <si>
    <t>Geosciences, Multidisciplinary</t>
  </si>
  <si>
    <t>Geology</t>
  </si>
  <si>
    <t>TE7IF</t>
  </si>
  <si>
    <t>Green Accepted, Green Submitted, Green Published</t>
  </si>
  <si>
    <t>WOS:000670181300002</t>
  </si>
  <si>
    <t>Misík, M</t>
  </si>
  <si>
    <t>Misik, Matus</t>
  </si>
  <si>
    <t>The EU needs to improve its external energy security</t>
  </si>
  <si>
    <t>ENERGY POLICY</t>
  </si>
  <si>
    <t>European Union; Decarbonisation; Energy security; Natural gas</t>
  </si>
  <si>
    <t>HYDROGEN; SYSTEMS</t>
  </si>
  <si>
    <t>The spike in energy prices and feared natural gas supplies shortage during the winter of 2021/2022 indicate a limited ability of existing energy measures to deliver energy security for the European Union. Moreover, the lack of a common external energy security policy made it difficult for the EU to assume a common energy position towards Russia's invasion of Ukraine in February 2022. While the pace of decarbonisation needs to increase for the EU to achieve its 2050 goals, the Union must support its member states' energy security (including its external dimension) during the transition period, until it will be provided by domestic low-carbon energy sources.</t>
  </si>
  <si>
    <t>[Misik, Matus] Comenius Univ, Bratislava, Slovakia</t>
  </si>
  <si>
    <t>Misík, M (corresponding author), Comenius Univ, Bratislava, Slovakia.</t>
  </si>
  <si>
    <t>matus.misik@uniba.sk</t>
  </si>
  <si>
    <t>Mišík, Matúš/AAF-5281-2019</t>
  </si>
  <si>
    <t>Slovak Research and Development Agency [APVV-20-0012]</t>
  </si>
  <si>
    <t>This work was supported by the Slovak Research and Development Agency Grant No. APVV-20-0012. The author would like to thank the two anonymous reviewers for their valuable suggestions, Andrej Nosko and Veronika Oravcov a for their comments on an early draft of the text, and Nada Kujundzic for language editing.</t>
  </si>
  <si>
    <t>0301-4215</t>
  </si>
  <si>
    <t>1873-6777</t>
  </si>
  <si>
    <t>ENERG POLICY</t>
  </si>
  <si>
    <t>Energy Policy</t>
  </si>
  <si>
    <t>10.1016/j.enpol.2022.112930</t>
  </si>
  <si>
    <t>Economics; Energy &amp; Fuels; Environmental Sciences; Environmental Studies</t>
  </si>
  <si>
    <t>Business &amp; Economics; Energy &amp; Fuels; Environmental Sciences &amp; Ecology</t>
  </si>
  <si>
    <t>1C4YQ</t>
  </si>
  <si>
    <t>WOS:000793127000005</t>
  </si>
  <si>
    <t>Krupnik, S; Wagner, A; Vincent, O; Rudek, TJ; Wade, R; Misík, M; Akerboom, S; Foulds, C; Stegen, KS; Adem, Ç; Batel, S; Rabitz, F; Certomà, C; Chodkowska-Miszczuk, J; Denac, M; Dokupilová, D; Leiren, MD; Ignatieva, MF; Gabaldón-Estevan, D; Horta, A; Karnoe, P; Lilliestam, J; Loorbach, D; Mühlemeier, S; Nemoz, S; Nilsson, M; Osicka, J; Papamikrouli, L; Pellizioni, L; Sareen, S; Sarrica, M; Seyfang, G; Sovacool, B; Telesiene, A; Zapletalova, V; von Wirth, T</t>
  </si>
  <si>
    <t>Krupnik, S.; Wagner, A.; Vincent, O.; Rudek, T. J.; Wade, R.; Misik, M.; Akerboom, S.; Foulds, C.; Stegen, K. Smith; Adem, C.; Batel, S.; Rabitz, F.; Certoma, C.; Chodkowska-Miszczuk, J.; Denac, M.; Dokupilova, D.; Leiren, M. D.; Ignatieva, M. Frolova; Gabaldon-Estevan, D.; Horta, A.; Karnoe, P.; Lilliestam, J.; Loorbach, D.; Muhlemeier, S.; Nemoz, S.; Nilsson, M.; Osicka, J.; Papamikrouli, L.; Pellizioni, L.; Sareen, S.; Sarrica, M.; Seyfang, G.; Sovacool, B.; Telesiene, A.; Zapletalova, V; von Wirth, T.</t>
  </si>
  <si>
    <t>Beyond technology: A research agenda for social sciences and humanities research on renewable energy in Europe</t>
  </si>
  <si>
    <t>ENERGY RESEARCH &amp; SOCIAL SCIENCE</t>
  </si>
  <si>
    <t>Horizon scanning; Research priorities; Funding directions; EU Horizon Europe; Research-policy interface</t>
  </si>
  <si>
    <t>This article enriches the existing literature on the importance and role of the social sciences and humanities (SSH) in renewable energy sources research by providing a novel approach to instigating the future research agenda in this field. Employing a series of in-depth interviews, deliberative focus group workshops and a systematic horizon scanning process, which utilised the expert knowledge of 85 researchers from the field with diverse disciplinary backgrounds and expertise, the paper develops a set of 100 priority questions for future research within SSH scholarship on renewable energy sources. These questions were aggregated into four main directions: (i) deep transformations and connections to the broader economic system (i.e. radical ways of (re) arranging socio-technical, political and economic relations), (ii) cultural and geographical diversity (i.e. contextual cultural, historical, political and socio-economic factors influencing citizen support for energy transitions), (iii) complexifying energy governance (i.e. understanding energy systems from a systems dynamics perspective) and (iv) shifting from instrumental acceptance to value-based objectives (i.e. public support for energy transitions as a normative notion linked to trust-building and citizen engagement). While this agenda is not intended to be-and cannot be-exhaustive or exclusive, we argue that it advances the understanding of SSH research on renewable energy sources and may have important value in the prioritisation of SSH themes needed to enrich dialogues between policymakers, funding institutions and researchers. SSH scholarship should not be treated as instrumental to other research on renewable energy but as intrinsic and of the same hierarchical importance.</t>
  </si>
  <si>
    <t>[Krupnik, S.; Wagner, A.; Rudek, T. J.] Jagiellonian Univ, Krakow, Poland; [Vincent, O.] Erasmus Univ, Rotterdam, Netherlands; [Wade, R.] Queens Univ Belfast, Belfast, Antrim, North Ireland; [Misik, M.] Comenius Univ, Bratislava, Slovakia; [Akerboom, S.] Univ Utrecht, Utrecht, Netherlands; [Foulds, C.] Anglia Ruskin Univ, Cambridge, England; [Stegen, K. Smith] Jacobs Univ Bremen, Bremen, Germany; [Adem, C.] Publ Adm Inst Turkey &amp; Middle East, Ankara, Turkey; [Batel, S.] Inst Univ Lisboa ISCTE IUL, Cis IUL, Lisbon, Portugal; [Rabitz, F.; Telesiene, A.] Kaunas Univ Technol, Vilnius, Lithuania; [Certoma, C.] Univ Turin, Turin, Italy; [Chodkowska-Miszczuk, J.] Nicolaus Copernicus Univ Torun, Torun, Poland; [Denac, M.] Univ Maribor, Maribor, Slovenia; [Dokupilova, D.] Slovak Acad Sci, CSPS, Maribor, Slovenia; [Leiren, M. D.] CICERO Ctr Int Climate Res, Oslo, Norway; [Ignatieva, M. Frolova] Univ Granada, Granada, Spain; [Gabaldon-Estevan, D.] Univ Valencia, Valencia, Spain; [Horta, A.] Univ Lisbon, Inst Social Sci, Lisbon, Portugal; [Karnoe, P.] Aalborg Univ, Aalborg, Denmark; [Lilliestam, J.] Inst Adv Sustainabil Studies, Potsdam, Germany; [Lilliestam, J.] Univ Potsdam, Fac Econ &amp; Social Sci, Potsdam, Germany; [Loorbach, D.; von Wirth, T.] Erasmus Univ, DUTCH RES INST TRANSIT DRIFT, Rotterdam, Netherlands; [Muhlemeier, S.] Verband Schweizer Elektrizitiitsunternelunen, Basel, Switzerland; [Nemoz, S.] Univ Bourgogne Franche Comte, Paris, France; [Nilsson, M.] Stockholm Environm Inst, Stockholm, Sweden; [Osicka, J.; Zapletalova, V] Masaryk Univ, Brno, Czech Republic; [Papamikrouli, L.] Gen Secretariat Res &amp; Innovat, Athens, Greece; [Pellizioni, L.] Univ Pisa, Pisa, Italy; [Sareen, S.] Univ Stavanger, Stavanger, Norway; [Sarrica, M.] Sapienza Univ Rome, Rome, Italy; [Seyfang, G.] Univ East Anglia, Norwich, Norfolk, England; [Sovacool, B.] Univ Sussex, Brighton, E Sussex, England; [Sovacool, B.] Univ Aarhus, Aarhus, Denmark; [von Wirth, T.] Wuppertal Inst Climate Environm &amp; Energy, Wuppertal, Germany</t>
  </si>
  <si>
    <t>Jagiellonian University; Erasmus University Rotterdam - Excl Erasmus MC; Erasmus University Rotterdam; Queens University Belfast; Comenius University Bratislava; Utrecht University; Anglia Ruskin University; Jacobs University; Turkiye ve Orta Dogu Amme Idaresi Enstitusu (TODAIE); Instituto Universitario de Lisboa; Kaunas University of Technology; University of Turin; Nicolaus Copernicus University; University of Maribor; Slovak Academy of Sciences; University of Granada; University of Valencia; Universidade de Lisboa; Institute of Social Sciences, University of Lisbon (ICS-UL); Aalborg University; University of Potsdam; Erasmus University Rotterdam; Erasmus University Rotterdam - Excl Erasmus MC; Stockholm Environment Institute; Masaryk University Brno; University of Pisa; Universitetet i Stavanger; Sapienza University Rome; University of East Anglia; University of Sussex; Aarhus University</t>
  </si>
  <si>
    <t>Krupnik, S (corresponding author), Jagiellonian Univ, Ctr Evaluat &amp; Anal Publ Policies, Inst Sociol, Golebia St 24, PL-31007 Krakow, Poland.</t>
  </si>
  <si>
    <t>seweryn.krupnik@uj.edu.pl; aleksandra.wagner@uj.edu.pl; vincent@eshcc.eur.nl; tadeusz.rudek@uj.edu.pl; r.wade@qub.ac.uk; matus.misik@uniba.sk; s.akerboom@uu.nl; chris.foulds@aru.ac.uk; k.smithstegen@jacobs-university.de; c_adem@yahoo.com; susana.batel@iscte-iul.pt; florian.rabitz@ktu.lt; chiara.certoma@ugent.be; jchodkow@umk.pl; matjaz.denac@um.si; dusana.dokupilova@savba.sk; merethe.leiren@cicero.oslo.no; mfrolova@ugr.es; daniel.gabaldon@uv.es; ana.horta@ics.ulisboa.pt; karnoe@plan.aau.dk; johan.lilliestam@iass-potsdam.de; loorbach@drift.eur.nl; susan.muehlemeier@electricite.ch; sophie.nemoz@univ-fcomte.fr; mans.nilsson@sei.org; osicka@mail.muni.cz; lpapamik@gsrt.gr; luigi.pellizzoni@unipi.it; siddharth.sareen@uis.no; mauro.sarrica@uniroma1.it; g.seyfang@uea.ac.uk; b.sovacool@sussex.ac.uk; audrone.telesiene@ktu.lt; zapletalova@mail.muni.cz; vonwirth@drift.eur.nl</t>
  </si>
  <si>
    <t>Krupnik, Seweryn/KII-0795-2024; SARRICA, Mauro/T-4840-2017; Frolova, Marina/F-3548-2016; Nilsson, Mans/HGU-9139-2022; Smith Stegen, Karen/HTR-7329-2023; Batel, Susana/AAO-4580-2020; Gabaldón-Estevan, Daniel/B-5195-2011; Mišík, Matúš/AAF-5281-2019; Sareen, Siddharth/W-7168-2018; Loorbach, Derk/L-2493-2015; Rudek, Tadeusz/AFT-1977-2022; wagner, aleksandra/A-1599-2014; Osicka, Jan/AAB-7093-2019; Chodkowska-Miszczuk, Justyna M./E-6019-2015; Zapletalova, Veronika/HPF-7820-2023; Telesiene, Audrone/N-8362-2013</t>
  </si>
  <si>
    <t>wagner, aleksandra/0000-0002-6465-5597; Osicka, Jan/0000-0002-8040-5002; Horta, Ana/0000-0002-2921-039X; Chodkowska-Miszczuk, Justyna M./0000-0002-4436-475X; Rudek, Tadeusz Jozef/0000-0002-8498-614X; Vincent, Olga/0000-0002-5883-3289; Lilliestam, Johan/0000-0001-6913-5956; Sovacool, Benjamin/0000-0002-4794-9403; Zapletalova, Veronika/0000-0001-5105-8913; Batel, Susana/0000-0002-6586-6716; Wade, Robert/0000-0002-5882-4059; Karnoe, Peter/0000-0002-0480-5426; Telesiene, Audrone/0000-0003-0356-1631; Akerboom, Sanne/0000-0003-0001-7753; Nilsson, Mans/0000-0003-2157-1083</t>
  </si>
  <si>
    <t>European Union [826025]; Slovak Research and Development Agency [APVV-20-0012]; [813837]; H2020 Societal Challenges Programme [826025] Funding Source: H2020 Societal Challenges Programme</t>
  </si>
  <si>
    <t>European Union(European Union (EU)); Slovak Research and Development Agency(Slovak Research and Development Agency); ; H2020 Societal Challenges Programme(Horizon 2020European Union (EU)H2020 Societal Challenges Programme)</t>
  </si>
  <si>
    <t>We would like to thank all scholars involved in the research. We would especially like to thank Aleh Cherp and Jochen Markard, who were members of the Working Group conducting the research. We would also like to thank Matthias Gross, who participated as an interviewee. The authors are grateful for their contributions, even if the final results or recommendations may differ from their personal opinions. We also would like to thank the three anonymous reviewers for their critical constructive comments. The research leading to these results has received funding from the European Union's Horizon 2020 research and innovation programme under grant agreement No 826025, Energy-SHIFTS. Matus Mis ik's contribution to this article was funded by the Slovak Research and Development Agency Grant No. APVV-20-0012.Robert Wade would like to acknowledge the support of Horizon 2020 Grant Agreement ID: 813837. Also, one of the authors of this paper (Sovacool) is the Editor-in-Chief for Energy Research &amp; Social Science, and one other (Sareen) serves on the editorial board. Neither were involved in managing the peer review or editorial process for this article.</t>
  </si>
  <si>
    <t>2214-6296</t>
  </si>
  <si>
    <t>2214-6326</t>
  </si>
  <si>
    <t>ENERGY RES SOC SCI</t>
  </si>
  <si>
    <t>Energy Res. Soc. Sci.</t>
  </si>
  <si>
    <t>10.1016/j.erss.2022.102536</t>
  </si>
  <si>
    <t>1K4EF</t>
  </si>
  <si>
    <t>WOS:000798555400014</t>
  </si>
  <si>
    <t>Kropp, M; Golubnitschaja, O; Mazurakova, A; Koklesova, L; Sargheini, N; Vo, TTKS; de Clerck, E; Polivka Jr, J; Potuznik, P; Polivka, J; Stetkarova, I; Kubatka, P; Thumann, G</t>
  </si>
  <si>
    <t>Kropp, Martina; Golubnitschaja, Olga; Mazurakova, Alena; Koklesova, Lenka; Sargheini, Nafiseh; Vo, Trong-Tin Kevin Steve; de Clerck, Eline; Polivka Jr, Jiri; Potuznik, Pavel; Polivka, Jiri; Stetkarova, Ivana; Kubatka, Peter; Thumann, Gabriele</t>
  </si>
  <si>
    <t>Diabetic retinopathy as the leading cause of blindness and early predictor of cascading complications-risks and mitigation</t>
  </si>
  <si>
    <t>EPMA JOURNAL</t>
  </si>
  <si>
    <t>Predictive; preventive; and personalised medicine (3P; PPPM); Diabetes mellitus; Comorbidities; Diabetic complications; Retinopathy; Proliferative diabetic retinopathy; Blindness; Global burden; Health-to-disease transition; Primary and secondary prevention; Domino effect; Cerebral small vessel disease; Stress; ROS; Ischemic stroke; Mitochondrial injury; Cell death; Metabolic and signalling shifts; Inflammation; Neovascularisation; Analytical tools; Tear fluid; Molecular patterns; Biomarkers; Health policy</t>
  </si>
  <si>
    <t>GLYCATION END-PRODUCTS; PHYSICAL-ACTIVITY; PERIPHERAL NEUROPATHY; QUERCETIN PROTECTS; CELL-DEATH; EPIDEMIOLOGY; DISEASE; PROGRESSION; PREVALENCE; ASSOCIATION</t>
  </si>
  <si>
    <t>Proliferative diabetic retinopathy (PDR) the sequel of diabetic retinopathy (DR), a frequent complication of diabetes mellitus (DM), is the leading cause of blindness in the working-age population. The current screening process for the DR risk is not sufficiently effective such that often the disease is undetected until irreversible damage occurs. Diabetes-associated small vessel disease and neuroretinal changes create a vicious cycle resulting in the conversion of DR into PDR with characteristic ocular attributes including excessive mitochondrial and retinal cell damage, chronic inflammation, neovascularisation, and reduced visual field. PDR is considered an independent predictor of other severe diabetic complications such as ischemic stroke. A domino effect  is highly characteristic for the cascading DM complications in which DR is an early indicator of impaired molecular and visual signaling. Mitochondrial health control is clinically relevant in DR management, and multi-omic tear fluid analysis can be instrumental for DR prognosis and PDR prediction. Altered metabolic pathways and bioenergetics, microvascular deficits and small vessel disease, chronic inflammation, and excessive tissue remodelling are in focus of this article as evidence-based targets for a predictive approach to develop diagnosis and treatment algorithms tailored to the individual for a cost-effective early prevention by implementing the paradigm shift from reactive medicine to predictive, preventive, and personalized medicine (PPPM) in primary and secondary DR care management.</t>
  </si>
  <si>
    <t>[Kropp, Martina; Vo, Trong-Tin Kevin Steve; de Clerck, Eline; Thumann, Gabriele] Univ Geneva Univ Hosp, Dept Clin Neurosci, Div Expt Ophthalmol, CH-1205 Geneva, Switzerland; [Kropp, Martina; Vo, Trong-Tin Kevin Steve; de Clerck, Eline; Thumann, Gabriele] Univ Hosp Geneva, Ophthalmol Dept, CH-1205 Geneva, Switzerland; [Golubnitschaja, Olga] Rhein Friedrich Wilhelms Univ Bonn, Univ Hosp Bonn, Dept Radiat Oncol, Predict Prevent &amp; Personalised 3P Med, Predict Prevent &amp; Personalised (3P) Med, D-53127 Bonn, Germany; [Mazurakova, Alena; Koklesova, Lenka] Comenius Univ, Jessenius Fac Med, Clin Obstet &amp; Gynecol, Martin 03601, Slovakia; [Sargheini, Nafiseh] Max Planck Inst Plant Breeding Res, Carl Von Linne Weg 10, D-50829 Cologne, Germany; [Polivka Jr, Jiri] Charles Univ Prague, Fac Med Plzen, Dept Histol &amp; Embryol, Prague, Czech Republic; [Polivka Jr, Jiri] Charles Univ Prague, Fac Med Plzen, Biomed Ctr, Prague, Czech Republic; [Potuznik, Pavel; Polivka, Jiri] Charles Univ Prague, Univ Hosp Plzen, Dept Neurol, Prague 10034, Czech Republic; [Potuznik, Pavel; Polivka, Jiri] Charles Univ Prague, Fac Med Plzen, Prague 10034, Czech Republic; [Stetkarova, Ivana] Charles Univ Prague, Univ Hosp Kralovske Vinohrady, Fac Med 3, Dept Neurol, Prague, Czech Republic; [Kubatka, Peter] Comenius Univ, Jessenius Fac Med, Dept Med Biol, Martin 03601, Slovakia</t>
  </si>
  <si>
    <t>University of Geneva; University of Bonn; Comenius University Bratislava; Max Planck Society; Charles University Prague; Charles University Prague; University Hospital Plzen; Charles University Prague; Charles University Prague; University Hospital Vinohrady; Charles University Prague; Comenius University Bratislava</t>
  </si>
  <si>
    <t>Kropp, M (corresponding author), Univ Geneva Univ Hosp, Dept Clin Neurosci, Div Expt Ophthalmol, CH-1205 Geneva, Switzerland.;Kropp, M (corresponding author), Univ Hosp Geneva, Ophthalmol Dept, CH-1205 Geneva, Switzerland.;Golubnitschaja, O (corresponding author), Rhein Friedrich Wilhelms Univ Bonn, Univ Hosp Bonn, Dept Radiat Oncol, Predict Prevent &amp; Personalised 3P Med, Predict Prevent &amp; Personalised (3P) Med, D-53127 Bonn, Germany.</t>
  </si>
  <si>
    <t>martina.kropp@unige.ch; olga.golubnitschaja@ukbonn.de</t>
  </si>
  <si>
    <t>Stetkarova, Ivana/S-5040-2017; Kropp, Martina/H-9260-2018</t>
  </si>
  <si>
    <t>Thumann, Gabriele/0000-0003-3682-9569; Koklesova, Lenka/0009-0000-2732-066X; Potuznik, Pavel/0000-0001-8241-7798; Kubatka, Peter/0000-0003-4312-5076; Kropp, Martina/0000-0001-6861-5851</t>
  </si>
  <si>
    <t>Projekt DEAL; LHW foundation, Liechtenstein; Cooperation Programme, research area MED/DIAG, Charles University</t>
  </si>
  <si>
    <t>Open Access funding enabled and organized by Projekt DEAL. The present study was supported by the LHW foundation, Liechtenstein, and by the Cooperation Programme, research area MED/DIAG, Charles University.</t>
  </si>
  <si>
    <t>SPRINGER INT PUBL AG</t>
  </si>
  <si>
    <t>CHAM</t>
  </si>
  <si>
    <t>GEWERBESTRASSE 11, CHAM, CH-6330, SWITZERLAND</t>
  </si>
  <si>
    <t>1878-5077</t>
  </si>
  <si>
    <t>1878-5085</t>
  </si>
  <si>
    <t>EPMA J</t>
  </si>
  <si>
    <t>EPMA J.</t>
  </si>
  <si>
    <t>10.1007/s13167-023-00314-8</t>
  </si>
  <si>
    <t>Medicine, General &amp; Internal; Medicine, Research &amp; Experimental</t>
  </si>
  <si>
    <t>General &amp; Internal Medicine; Research &amp; Experimental Medicine</t>
  </si>
  <si>
    <t>9K8XO</t>
  </si>
  <si>
    <t>WOS:000933328100001</t>
  </si>
  <si>
    <t>Aad, G; Abbott, B; Abeling, K; Abicht, NJ; Abidi, SH; Aboulhorma, A; Abramowicz, H; Abreu, H; Abulaiti, Y; Abusleme Hoffman, AC; Acharya, BS; Adam Bourdarios, C; Adamczyk, L; Adamek, L; Addepalli, SV; Addison, MJ; Adelman, J; Adiguzel, A; Adorni, S; Adye, T; Affolder, AA; Afik, Y; Agaras, MN; Agarwala, J; Aggarwal, A; Agheorghiesei, C; Ahmad, A; Ahmadov, F; Ahmed, WS; Ahuja, S; Ai, X; Aielli, G; Ait Tamlihat, M; Aitbenchikh, B; Aizenberg, I; Akbiyik, M; Åkesson, TPA; Akimov, AV; Akiyama, D; Akolkar, NN; Al Khoury, K; Alberghi, GL; Albert, J; Albicocco, P; Albouy, GL; Alderweireldt, S; Aleksa, M; Aleksandrov, IN; Alexa, C; Alexopoulos, T; Alfonsi, A; Alfonsi, F; Alhroob, M; Ali, B; Ali, S; Aliev, M; Alimonti, G; Alkakhi, W; Allaire, C; Allbrooke, BMM; Allendes Flores, CA; Allport, PP; Aloisio, A; Alonso, F; Alpigiani, C; Alvarez Estevez, M; Alvarez Fernandez, A; Alviggi, MG; Aly, M; Amaral Coutinho, Y; Ambler, A; Amelung, C; Amerl, M; Ames, CG; Amidei, D; Amor Dos Santos, SP; Amos, KR; Ananiev, V; Anastopoulos, C; Andeen, T; Anders, JK; Andrean, SY; Andreazza, A; Angelidakis, S; Angerami, A; Anisenkov, AV; Annovi, A; Antel, C; Anthony, MT; Antipov, E; Antonelli, M; Antrim, DJA; Anulli, F; Aoki, M; Aoki, T; Aparisi Pozo, JA; Aparo, MA; Aperio Bella, L; Appelt, C; Aranzabal, N; Araujo Ferraz, V; Arcangeletti, C; Arce, ATH; Arena, E; Arguin, JF; Argyropoulos, S; Arling, JH; Armbruster, AJ; Arnaez, O; Arnold, H; Arrubarrena Tame, ZP; Artoni, G; Asada, H; Asai, K; Asai, S; Asbah, NA; Assahsah, J; Assamagan, K; Astalos, R; Atashi, S; Atkin, RJ; Atkinson, M; Atlay, NB; Atmani, H; Atmasiddha, PA; Augsten, K; Auricchio, S; Auriol, AD; Austrup, VA; Avolio, G; Axiotis, K; Azuelos, G; Babal, D; Bachacou, H; Bachas, K; Bachiu, A; Backman, F; Badea, A; Bagnaia, P; Bahmani, M; Bailey, AJ; Bailey, VR; Baines, JT; Bakalis, C; Baker, OK; Bakos, E; Bakshi Gupta, D; Balasubramanian, R; Baldin, EM; Balek, P; Ballabene, E; Balli, F; Baltes, LM; Balunas, WK; Balz, J; Banas, E; Bandieramonte, M; Bandyopadhyay, A; Bansal, S; Barak, L; Barakat, M; Barberio, EL; Barberis, D; Barbero, M; Barbour, G; Barends, KN; Barillari, T; Barisits, MS; Barklow, T; Baron, P; Baron Moreno, DA; Baroncelli, A; Barone, G; Barr, AJ; Barr, JD; Barranco Navarro, L; Barreiro, F; Barreiro Guimares da Costa, J; Barron, U; Barros Teixeira, MG; Barsov, S; Bartels, F; Bartoldus, R; Barton, AE; Bartos, P; Basan, A; Baselga, M; Bassalat, A; Basso, MJ; Basson, CR; Bates, RL; Batlamous, S; Batley, JR; Batool, B; Battaglia, M; Battulga, D; Bauce, M; Bauer, M; Bauer, P; Bazzano Hurrell, LT; Beacham, JB; Beau, T; Beauchemin, PH; Becherer, F; Bechtle, P; Beck, HP; Becker, K; Beddall, AJ; Bednyakov, VA; Bee, CP; Beemster, LJ; Beermann, TA; Begalli, M; Begel, M; Behera, A; Behr, JK; Beirer, JF; Beisiegel, F; Belfkir, M; Bella, G; Bellagamba, L; Bellerive, A; Bellos, P; Beloborodov, K; Belyaev, NL; Benchekroun, D; Bendebba, F; Benhammou, Y; Benoit, M; Bensinger, JR; Bentvelsen, S; Beresford, L; Beretta, M; Bergeaas Kuutmann, E; Berger, N; Bergmann, B; Beringer, J; Berlendis, S; Bernardi, G; Bernius, C; Bernlochner, FU; Bernon, F; Berry, T; Berta, P; Berthold, A; Bertram, IA; Bethke, S; Betti, A; Bevan, AJ; Bhamjee, M; Bhatta, S; Bhattacharya, DS; Bhattarai, P; Bhopatkar, VS; Bi, R; Bianchi, RM; Bianco, G; Biebel, O; Bielski, R; Biglietti, M; Billoud, TRV; Bindi, M; Bingul, A; Bini, C; Biondini, A; Birch-sykes, CJ; Bird, GA; Birman, M; Biros, M; Bisanz, T; Bisceglie, E; Biswas, D; Bitadze, A; Bjrke, K; Bloch, I; Blocker, C; Blue, A; Blumenschein, U; Blumenthal, J; Bobbink, GJ; Bobrovnikov, VS; Boehler, M; Boehm, B; Bogavac, D; Bogdanchikov, AG; Bohm, C; Boisvert, V; Bokan, P; Bold, T; Bomben, M; Bona, M; Boonekamp, M; Booth, CD; Borbély, AG; Bordulev, IS; Borecka-Bielska, HM; Borgna, LS; Borissov, G; Bortoletto, D; Boscherini, D; Bosman, M; Bossio Sola, JD; Bouaouda, K; Bouchhar, N; Boudreau, J; Bouhova-Thacker, EV; Boumediene, D; Bouquet, R; Boveia, A; Boyd, J; Boye, D; Boyko, IR; Bracinik, J; Brahimi, N; Brandt, G; Brandt, O; Braren, F; Brau, B; Brau, JE; Brener, R; Brenner, L; Brenner, R; Bressler, S; Britton, D; Britzger, D; Brock, I; Brooijmans, G; Brooks, WK; Brost, E; Brown, LM; Bruckler, TL; Bruckman de Renstrom, PA; Brüers, B; Bruncko, D; Bruni, A; Bruni, G; Bruschi, M; Bruscino, N; Buanes, T; Buat, Q; Buchin, D; Buckley, AG; Budagov, IA; Bugge, MK; Bulekov, O; Bullard, BA; Burdin, S; Burgard, CD; Burger, AM; Burghgrave, B; Burlayenko, O; Burr, JTP; Burton, CD; Burzynski, JC; Busch, EL; Büscher, V; Bussey, PJ; Butler, JM; Buttar, CM; Butterworth, JM; Buttinger, W; Buxo Vazquez, CJ; Buzykaev, AR; Cabras, G; Cabrera Urbán, S; Caforio, D; Cai, H; Cai, Y; Cairo, VMM; Cakir, O; Calace, N; Calafiura, P; Calderini, G; Calfayan, P; Callea, G; Caloba, LP; Calvet, D; Calvet, S; Calvet, TP; Calvetti, M; Camacho Toro, R; Camarda, S; Camarero Munoz, D; Camarri, P; Camerlingo, MT; Cameron, D; Camincher, C; Campanelli, M; Camplani, A; Canale, V; Canesse, A; Cano Bret, M; Cantero, J; Cao, Y; Capocasa, F; Capua, M; Carbone, A; Cardarelli, R; Cardenas, JCJ; Cardillo, F; Carli, T; Carlino, G; Carlotto, JI; Carlson, BT; Carlson, EM; Carminati, L; Carnesale, M; Caron, S; Carquin, E; Carrá, S; Carratta, G; Carrio Argos, F; Carter, JWS; Carter, TM; Casado, MP; Casha, AF; Caspar, M; Castiglia, EG; Castillo, FL; Castillo Garcia, L; Castillo Gimenez, V; Castro, NF; Catinaccio, A; Catmore, JR; Cavaliere, V; Cavalli, N; Cavasinni, V; Cekmecelioglu, YC; Celebi, E; Celli, F; Centonze, MS; Cerny, K; Cerqueira, AS; Cerri, A; Cerrito, L; Cerutti, F; Cervato, B; Cervelli, A; Cesarini, G; Cetin, SA; Chadi, Z; Chakraborty, D; Chala, M; Chan, J; Chan, WY; Chapman, JD; Chapon, E; Chargeishvili, B; Charlton, DG; Charman, TP; Chatterjee, M; Chauhan, C; Chekanov, S; Chekulaev, SV; Chelkov, GA; Chen, A; Chen, B; Chen, B; Chen, H; Chen, H; Chen, J; Chen, J; Chen, M; Chen, S; Chen, SJ; Chen, X; Chen, X; Chen, Y; Cheng, CL; Cheng, HC; Cheong, S; Cheplakov, A; Cheremushkina, E; Cherepanova, E; Cherkaoui El Moursli, R; Cheu, E; Cheung, K; Chevalier, L; Chiarella, V; Chiarelli, G; Chiedde, N; Chiodini, G; Chisholm, AS; Chitan, A; Chitishvili, M; Chizhov, MV; Choi, K; Chomont, AR; Chou, Y; Chow, EYS; Chowdhury, T; Christopher, LD; Chu, KL; Chu, MC; Chu, X; Chudoba, J; Chwastowski, JJ; Cieri, D; Ciesla, KM; Cindro, V; Ciocio, A; Cirotto, F; Citron, ZH; Citterio, M; Ciubotaru, DA; Ciungu, BM; Clark, A; Clark, PJ; Clavijo Columbie, JM; Clawson, SE; Clement, C; Clercx, J; Clissa, L; Coadou, Y; Cobal, M; Coccaro, A; Coelho Barrue, RF; Coelho Lopes De Sa, R; Coelli, S; Cohen, H; Coimbra, AEC; Cole, B; Collot, J; Conde Muiño, P; Connell, MP; Connell, SH; Connelly, IA; Conroy, EI; Conventi, F; Cooke, HG; Cooper-Sarkar, AM; Cordeiro Oudot Choi, A; Cormier, F; Corpe, LD; Corradi, M; Corriveau, F; Cortes-Gonzalez, A; Costa, MJ; Costanza, F; Costanzo, D; Cote, BM; Cowan, G; Cranmer, K; Cremonini, D; Crépé-Renaudin, S; Crescioli, F; Cristinziani, M; Cristoforetti, M; Croft, V; Crosby, JE; Crosetti, G; Cueto, A; Cuhadar Donszelmann, T; Cui, H; Cui, Z; Cunningham, WR; Curcio, F; Czodrowski, P; Czurylo, MM; Da Cunha Sargedas De Sousa, MJ; Da Fonseca Pinto, JV; Da Via, C; Dabrowski, W; Dado, T; Dahbi, S; Dai, T; Dallapiccola, C; Dam, M; D'amen, G; D'Amico, V; Damp, J; Dandoy, JR; Daneri, MF; Danninger, M; Dao, V; Darbo, G; Darmora, S; Das, SJ; D'Auria, S; David, C; Davidek, T; Davis-Purcell, B; Dawson, I; Day-hall, HA; De, K; De Asmundis, R; De Biase, N; De Castro, S; De Groot, N; de Jong, P; De la Torre, H; De Maria, A; De Salvo, A; De Sanctis, U; De Santo, A; De Vivie De Regie, JB; Dedovich, DV; Degens, J; Deiana, AM; Del Corso, F; Del Peso, J; Del Rio, F; Deliot, F; Delitzsch, CM; Della Pietra, M; Della Volpe, D; Dell'Acqua, A; Dell'Asta, L; Delmastro, M; Delsart, PA; Demers, S; Demichev, M; Denisov, SP; D'Eramo, L; Derendarz, D; Derue, F; Dervan, P; Desch, K; Dette, K; Deutsch, C; Di Bello, FA; Di Ciaccio, A; Di Ciaccio, L; Di Domenico, A; Di Donato, C; Di Girolamo, A; Di Gregorio, G; Di Luca, A; Di Micco, B; Di Nardo, R; Diaconu, C; Dias, FA; Dias Do Vale, T; Diaz, MA; Diaz Capriles, FG; Didenko, M; Diehl, EB; Diehl, L; Díez Cornell, S; Diez Pardos, C; Dimitriadi, C; Dimitrievska, A; Dingfelder, J; Dinu, IM; Dittmeier, SJ; Dittus, F; Djama, F; Djobava, T; Djuvsland, JI; Doglioni, C; Dolejsi, J; Dolezal, Z; Donadelli, M; Dong, B; Donini, J; D'Onofrio, A; D'Onofrio, M; Dopke, J; Doria, A; Dova, MT; Doyle, AT; Draguet, MA; Drechsler, E; Dreyer, E; Drivas-koulouris, I; Drobac, AS; Drozdova, M; Du, D; du Pree, TA; Dubinin, F; Dubovsky, M; Duchovni, E; Duckeck, G; Ducu, OA; Duda, D; Dudarev, A; Duden, ER; D'uffizi, M; Duflot, L; Dührssen, M; Dülsen, C; Dumitriu, AE; Dunford, M; Dungs, S; Dunne, K; Duperrin, A; Duran Yildiz, H; Düren, M; Durglishvili, A; Dwyer, BL; Dyckes, GI; Dyndal, M; Dysch, S; Dziedzic, BS; Earnshaw, ZO; Eberwein, GH; Eckerova, B; Eggebrecht, S; Eggleston, MG; Egidio Purcino De Souza, E; Ehrke, LF; Eigen, G; Einsweiler, K; Ekelof, T; Ekman, PA; El Ghazali, Y; El Jarrari, H; El Moussaouy, A; Ellajosyula, V; Ellert, M; Ellinghaus, F; Elliot, AA; Ellis, N; Elmsheuser, J; Elsing, M; Emeliyanov, D; Enari, Y; Ene, I; Epari, S; Erdmann, J; Erland, PA; Errenst, M; Escalier, M; Escobar, C; Etzion, E; Evans, G; Evans, H; Evans, LS; Evans, MO; Ezhilov, A; Ezzarqtouni, S; Fabbri, F; Fabbri, L; Facini, G; Fadeyev, V; Fakhrutdinov, RM; Falciano, S; Falda Ulhoa Coelho, LF; Falke, PJ; Faltova, J; Fan, C; Fan, Y; Fang, Y; Fanti, M; Faraj, M; Farazpay, Z; Farbin, A; Farilla, A; Farooque, T; Farrington, SM; Fassi, F; Fassouliotis, D; Faucci Giannelli, M; Fawcett, WJ; Fayard, L; Federic, P; Federicova, P; Fedin, OL; Fedotov, G; Feickert, M; Feligioni, L; Fell, A; Fellers, DE; Feng, C; Feng, M; Feng, Z; Fenton, MJ; Fenyuk, AB; Ferencz, L; Ferguson, RAM; Fernandez Luengo, SI; Fernoux, MJV; Ferrando, J; Ferrari, A; Ferrari, P; Ferrari, R; Ferrere, D; Ferretti, C; Fiedler, F; Filipcic, A; Filmer, EK; Filthaut, F; Fiolhais, MCN; Fiorini, L; Fisher, WC; Fitschen, T; Fitzhugh, PM; Fleck, I; Fleischmann, P; Flick, T; Flores, L; Flores, M; Flores Castillo, LR; Follega, FM; Fomin, N; Foo, JH; Forland, BC; Formica, A; Forti, AC; Fortin, E; Fortman, AW; Foti, MG; Fountas, L; Fournier, D; Fox, H; Francavilla, P; Francescato, S; Franchellucci, S; Franchini, M; Franchino, S; Francis, D; Franco, L; Franconi, L; Franklin, M; Frattari, G; Freegard, AC; Freund, WS; Frid, YY; Fritzsche, N; Froch, A; Froidevaux, D; Frost, JA; Fu, Y; Fujimoto, M; Fullana Torregrosa, E; Furtado De Simas, E; Furukawa, M; Fuster, J; Gabrielli, A; Gabrielli, A; Gadow, P; Gagliardi, G; Gagnon, LG; Gallas, EJ; Gallop, BJ; Gan, KK; Ganguly, S; Gao, J; Gao, Y; Garay Walls, FM; Garcia, B; García, C; Garcia Alonso, A; Garcia Caffaro, AG; García Navarro, JE; Garcia-Sciveres, M; Gardner, GL; Gardner, RW; Garelli, N; Garg, D; Garg, RB; Gargan, JM; Garner, CA; Gasiorowski, SJ; Gaspar, P; Gaudio, G; Gautam, V; Gauzzi, P; Gavrilenko, IL; Gavrilyuk, A; Gay, C; Gaycken, G; Gazis, EN; Geanta, AA; Gee, CM; Gemme, C; Genest, MH; Gentile, S; George, S; George, WF; Geralis, T; Gerlach, LO; Gessinger-Befurt, P; Geyik, ME; Ghneimat, M; Ghorbanian, K; Ghosal, A; Ghosh, A; Ghosh, A; Giacobbe, B; Giagu, S; Giannetti, P; Giannini, A; Gibson, SM; Gignac, M; Gil, DT; Gilbert, AK; Gilbert, BJ; Gillberg, D; Gilles, G; Gillwald, NEK; Ginabat, L; Gingrich, DM; Giordani, MP; Giraud, PF; Giugliarelli, G; Giugni, D; Giuli, F; Gkialas, I; Gladilin, LK; Glasman, C; Gledhill, GR; Glisic, M; Gnesi, I; Go, Y; Goblirsch-Kolb, M; Gocke, B; Godin, D; Gokturk, B; Goldfarb, S; Golling, T; Gololo, MGD; Golubkov, D; Gombas, JP; Gomes, A; Gomes Da Silva, G; Gomez Delegido, AJ; Gonçalo, R; Gonella, G; Gonella, L; Gongadze, A; Gonnella, F; Gonski, JL; González Andana, RY; González de la Hoz, S; Gonzalez Fernandez, S; Gonzalez Lopez, R; Gonzalez Renteria, C; Gonzalez Suarez, R; Gonzalez-Sevilla, S; Gonzalvo Rodriguez, GR; Goossens, L; Gorbounov, PA; Gorini, B; Gorini, E; Gorisek, A; Gosart, TC; Goshaw, AT; Gostkin, MI; Goswami, S; Gottardo, CA; Gouighri, M; Goumarre, V; Goussiou, AG; Govender, N; Grabowska-Bold, I; Graham, K; Gramstad, E; Grancagnolo, S; Grandi, M; Gratchev, V; Gravila, PM; Gravili, FG; Gray, HM; Greco, M; Grefe, C; Gregor, IM; Grenier, P; Grieco, C; Grillo, AA; Grimm, K; Grinstein, S; Grivaz, JF; Gross, E; Grosse-Knetter, J; Grud, C; Grundy, JC; Guan, L; Guan, W; Gubbels, C; Guerrero Rojas, JGR; Guerrieri, G; Guescini, F; Gugel, R; Guhit, JAM; Guida, A; Guillemin, T; Guilloton, E; Guindon, S; Guo, F; Guo, J; Guo, L; Guo, Y; Gupta, R; Gurbuz, S; Gurdasani, SS; Gustavino, G; Guth, M; Gutierrez, P; Gutierrez Zagazeta, LF; Gutschow, C; Gwenlan, C; Gwilliam, CB; Haaland, ES; Haas, A; Habedank, M; Haber, C; Hadavand, HK; Hadef, A; Hadzic, S; Hahn, JJ; Haines, EH; Haleem, M; Haley, J; Hall, JJ; Hallewell, GD; Halser, L; Hamano, K; Hamdaoui, H; Hamer, M; Hamity, GN; Hampshire, EJ; Han, J; Han, K; Han, L; Han, L; Han, S; Han, YF; Hanagaki, K; Hance, M; Hangal, DA; Hanif, H; Hank, MD; Hankache, R; Hansen, JB; Hansen, JD; Hansen, PH; Hara, K; Harada, D; Harenberg, T; Harkusha, S; Harris, YT; Harrison, NM; Harrison, PF; Hartman, NM; Hartmann, NM; Hasegawa, Y; Hasib, A; Haug, S; Hauser, R; Havranek, M; Hawkes, CM; Hawkings, RJ; Hayashi, Y; Hayashida, S; Hayden, D; Hayes, C; Hayes, RL; Hays, CP; Hays, JM; Hayward, HS; He, F; He, Y; He, Y; Heatley, NB; Hedberg, V; Heggelund, AL; Hehir, ND; Heidegger, C; Heidegger, KK; Heidorn, WD; Heilman, J; Heim, S; Heim, T; Heinlein, JG; Heinrich, JJ; Heinrich, L; Hejbal, J; Helary, L; Held, A; Hellesund, S; Helling, CM; Hellman, S; Helsens, C; Henderson, RCW; Henkelmann, L; Henriques Correia, AM; Herde, H; Hernández Jiménez, Y; Herrmann, LM; Herrmann, T; Herten, G; Hertenberger, R; Hervas, L; Hessey, NP; Hibi, H; Hillier, SJ; Hinds, JR; Hinterkeuser, F; Hirose, M; Hirose, S; Hirschbuehl, D; Hitchings, TG; Hiti, B; Hobbs, J; Hobincu, R; Hod, N; Hodgkinson, MC; Hodkinson, BH; Hoecker, A; Hofer, J; Holm, T; Holzbock, M; Hommels, LBAH; Honan, BP; Hong, J; Hong, TM; Honig, JC; Hooberman, BH; Hopkins, WH; Horii, Y; Hou, S; Howard, AS; Howarth, J; Hoya, J; Hrabovsky, M; Hrynevich, A; Hryn'ova, T; Hsu, PJ; Hsu, SC; Hu, Q; Hu, YF; Huang, DP; Huang, S; Huang, X; Huang, Y; Huang, Y; Huang, Z; Hubacek, Z; Huebner, M; Huegging, F; Huffman, TB; Hugli, CA; Huhtinen, M; Huiberts, SK; Hulsken, R; Huseynov, N; Huston, J; Huth, J; Hyneman, R; Iacobucci, G; Iakovidis, G; Ibragimov, I; Iconomidou-Fayard, L; Iengo, P; Iguchi, R; Iizawa, T; Ikegami, Y; Ilg, A; Ilic, N; Imam, H; Ingebretsen Carlson, T; Introzzi, G; Iodice, M; Ippolito, V; Irwin, RK; Ishino, M; Islam, W; Issever, C; Istin, S; Ito, H; Iturbe Ponce, JM; Iuppa, R; Ivina, A; Izen, JM; Izzo, V; Jacka, P; Jackson, P; Jacobs, RM; Jaeger, BP; Jagfeld, CS; Jain, P; Jäkel, G; Jakobs, K; Jakoubek, T; Jamieson, J; Janas, KW; Jaspan, AE; Javurkova, M; Jeanneau, F; Jeanty, L; Jejelava, J; Jenni, P; Jessiman, CE; Jézéquel, S; Jia, C; Jia, J; Jia, X; Jia, X; Jia, Z; Jiang, Y; Jiggins, S; Jimenez Pena, J; Jin, S; Jinaru, A; Jinnouchi, O; Johansson, P; Johns, KA; Johnson, JW; Jones, DM; Jones, E; Jones, P; Jones, RWL; Jones, TJ; Joshi, R; Jovicevic, J; Ju, X; Junggeburth, JJ; Junkermann, T; Juste Rozas, A; Juzek, MK; Kabana, S; Kaczmarska, A; Kado, M; Kagan, H; Kagan, M; Kahn, A; Kahn, A; Kahra, C; Kaji, T; Kajomovitz, E; Kakati, N; Kalaitzidou, I; Kalderon, CW; Kamenshchikov, A; Kanayama, S; Kang, NJ; Kar, D; Karava, K; Kareem, MJ; Karentzos, E; Karkanias, I; Karkout, O; Karpov, SN; Karpova, ZM; Kartvelishvili, V; Karyukhin, AN; Kasimi, E; Katzy, J; Kaur, S; Kawade, K; Kawamoto, T; Kay, EF; Kaya, FI; Kazakos, S; Kazanin, VF; Ke, Y; Keaveney, JM; Keeler, R; Kehris, GV; Keller, JS; Kelly, AS; Kempster, JJ; Kennedy, KE; Kennedy, PD; Kepka, O; Kerridge, BP; Kersten, S; Kersevan, BP; Keshri, S; Keszeghova, L; Ketabchi Haghighat, S; Khandoga, M; Khanov, A; Kharlamov, AG; Kharlamova, T; Khoda, EE; Khoo, TJ; Khoriauli, G; Khubua, J; Khwaira, YAR; Kiehn, M; Kilgallon, A; Kim, DW; Kim, YK; Kimura, N; Kirchhoff, A; Kirfel, C; Kirk, J; Kiryunin, AE; Kisliuk, DP; Kitsaki, C; Kivernyk, O; Klassen, M; Klein, C; Klein, L; Klein, MH; Klein, M; Klein, SB; Klein, U; Klimek, P; Klimentov, A; Klioutchnikova, T; Kluit, P; Kluth, S; Kneringer, E; Knight, TM; Knue, A; Kobayashi, R; Koch, SF; Kocian, M; Kodys, P; Koeck, DM; Koenig, PT; Koffas, T; Kolb, M; Koletsou, I; Komarek, T; Köneke, K; Kong, AXY; Kono, T; Konstantinidis, N; Konya, B; Kopeliansky, R; Koperny, S; Korcyl, K; Kordas, K; Koren, G; Korn, A; Korn, S; Korolkov, I; Korotkova, N; Kortman, B; Kortner, O; Kortner, S; Kostecka, WH; Kostyukhin, VV; Kotsokechagia, A; Kotwal, A; Koulouris, A; Kourkoumeli-Charalampidi, A; Kourkoumelis, C; Kourlitis, E; Kovanda, O; Kowalewski, R; Kozanecki, W; Kozhin, AS; Kramarenko, VA; Kramberger, G; Kramer, P; Krasny, MW; Krasznahorkay, A; Kremer, JA; Kresse, T; Kretzschmar, J; Kreul, K; Krieger, P; Krishnamurthy, S; Krivos, M; Krizka, K; Kroeninger, K; Kroha, H; Kroll, J; Kroll, J; Krowpman, KS; Kruchonak, U; Krüger, H; Krumnack, N; Kruse, MC; Krzysiak, JA; Kuchinskaia, O; Kuday, S; Kuehn, S; Kuesters, R; Kuhl, T; Kukhtin, V; Kulchitsky, Y; Kuleshov, S; Kumar, M; Kumari, N; Kupco, A; Kupfer, T; Kupich, A; Kuprash, O; Kurashige, H; Kurchaninov, LL; Kurdysh, O; Kurochkin, YA; Kurova, A; Kuze, M; Kvam, AK; Kvita, J; Kwan, T; Kyriacou, NG; Laatu, LAO; Lacasta, C; Lacava, F; Lacker, H; Lacour, D; Lad, NN; Ladygin, E; Laforge, B; Lagouri, T; Lai, S; Lakomiec, IK; Lalloue, N; Lambert, JE; Lammers, S; Lampl, W; Lampoudis, C; Lancaster, AN; Lançon, E; Landgraf, U; Landon, MPJ; Lang, VS; Langenberg, RJ; Langrekken, OKB; Lankford, AJ; Lanni, F; Lantzsch, K; Lanza, A; Lapertosa, A; Laporte, JF; Lari, T; Lasagni Manghi, F; Lassnig, M; Latonova, V; Laudrain, A; Laurier, A; Lawlor, SD; Lawrence, Z; Lazzaroni, M; Le, B; Le Boulicaut, EM; Leban, B; Lebedev, A; LeBlanc, M; Ledroit-Guillon, F; Lee, ACA; Lee, SC; Lee, S; Lee, TF; Leeuw, LL; Lefebvre, HP; Lefebvre, M; Leggett, C; Lehmann, K; Lehmann Miotto, G; Leigh, M; Leight, WA; Leinonen, W; Leisos, A; Leite, MAL; Leitgeb, CE; Leitner, R; Leney, KJC; Lenz, T; Leone, S; Leonidopoulos, C; Leopold, A; Leroy, C; Les, R; Lester, CG; Levchenko, M; Levêque, J; Levin, D; Levinson, LJ; Lewicki, MP; Lewis, DJ; Li, A; Li, B; Li, C; Li, CQ; Li, H; Li, H; Li, H; Li, H; Li, J; Li, K; Li, L; Li, M; Li, QY; Li, S; Li, S; Li, T; Li, X; Li, Z; Li, Z; Li, Z; Li, Z; Liang, Z; Liberatore, M; Liberti, B; Lie, K; Lieber Marin, J; Lien, H; Lin, K; Linck, RA; Lindley, RE; Lindon, JH; Linss, A; Lipeles, E; Lipniacka, A; Lister, A; Little, JD; Liu, B; Liu, BX; Liu, D; Liu, JB; Liu, JKK; Liu, K; Liu, M; Liu, MY; Liu, P; Liu, Q; Liu, X; Liu, Y; Liu, YL; Liu, YW; Llorente Merino, J; Lloyd, SL; Lobodzinska, EM; Loch, P; Loffredo, S; Lohse, T; Lohwasser, K; Loiacono, E; Lokajicek, M; Lomas, JD; Long, JD; Longarini, I; Longo, L; Longo, R; Lopez Paz, I; Lopez Solis, A; Lorenz, J; Lorenzo Martinez, N; Lory, AM; Loseva, O; Lou, X; Lou, X; Lounis, A; Love, J; Love, PA; Lu, G; Lu, M; Lu, S; Lu, YJ; Lubatti, HJ; Luci, C; Lucio Alves, FL; Lucotte, A; Luehring, F; Luise, I; Lukianchuk, O; Lundberg, O; Lund-Jensen, B; Luongo, NA; Lutz, MS; Lynn, D; Lyons, H; Lysak, R; Lytken, E; Lyubushkin, V; Lyubushkina, T; Lyukova, MM; Ma, H; Ma, LL; Ma, Y; Mac Donell, DM; Maccarrone, G; MacDonald, JC; Madar, R; Mader, WF; Maeda, J; Maeno, T; Maerker, M; Maguire, H; Maio, A; Maj, K; Majersky, O; Majewski, S; Makovec, N; Maksimovic, V; Malaescu, B; Malecki, P; Maleev, VP; Malek, F; Mali, M; Malito, D; Mallik, U; Malone, C; Maltezos, S; Malyukov, S; Mamuzic, J; Mancini, G; Manco, G; Mandalia, JP; Mandic, I; Manhaes de Andrade Filho, L; Maniatis, IM; Manjarres Ramos, J; Mankad, DC; Mann, A; Mansoulie, B; Manzoni, S; Marantis, A; Marchiori, G; Marcisovsky, M; Marcon, C; Marinescu, M; Marjanovic, M; Marshall, EJ; Marshall, Z; Marti-Garcia, S; Martin, TA; Martin, VJ; Martin dit Latour, B; Martinelli, L; Martinez, M; Martinez Agullo, P; Martinez Outschoorn, VI; Martinez Suarez, P; Martin-Haugh, S; Martoiu, VS; Martyniuk, AC; Marzin, A; Mascione, D; Masetti, L; Mashimo, T; Masik, J; Maslennikov, AL; Massa, L; Massarotti, P; Mastrandrea, P; Mastroberardino, A; Masubuchi, T; Mathisen, T; Matousek, J; Matsuzawa, N; Maurer, J; Macek, B; Maximov, DA; Mazini, R; Maznas, I; Mazza, M; Mazza, SM; Mazzeo, E; Mc Ginn, C; Mc Gowan, JP; Mc Kee, SP; McDonald, EF; McDougall, AE; Mcfayden, JA; McGovern, RP; Mchedlidze, G; Mckenzie, RP; Mclachlan, TC; Mclaughlin, DJ; McLean, KD; McMahon, SJ; McNamara, PC; Mcpartland, CM; McPherson, RA; Megy, T; Mehlhase, S; Mehta, A; Melini, D; Mellado Garcia, BR; Melo, AH; Meloni, F; Mendes Jacques Da Costa, AM; Meng, HY; Meng, L; Menke, S; Mentink, M; Meoni, E; Merlassino, C; Merola, L; Meroni, C; Merz, G; Meshkov, O; Metcalfe, J; Mete, AS; Meyer, C; Meyer, JP; Middleton, RP; Mijovic, L; Mikenberg, G; Mikestikova, M; Mikuz, M; Mildner, H; Milic, A; Milke, CD; Miller, DW; Miller, LS; Milov, A; Milstead, DA; Min, T; Minaenko, AA; Minashvili, IA; Mince, L; Mincer, AI; Mindur, B; Mineev, M; Mino, Y; Mir, LM; Miralles Lopez, M; Mironova, M; Mishima, A; Missio, MC; Mitani, T; Mitra, A; Mitsou, VA; Miu, O; Miyagawa, PS; Miyazaki, Y; Mizukami, A; Mkrtchyan, T; Mlinarevic, M; Mlinarevic, T; Mlynarikova, M; Mobius, S; Mochizuki, K; Moder, P; Mogg, P; Mohammed, AF; Mohapatra, S; Mokgatitswane, G; Mondal, B; Mondal, S; Monig, G; Mönig, K; Monnier, E; Monsonis Romero, L; Montejo Berlingen, J; Montella, M; Monticelli, F; Monzani, S; Morange, N; Moreira De Carvalho, AL; Moreno Llácer, M; Moreno Martinez, C; Morettini, P; Morgenstern, S; Morii, M; Morinaga, M; Morley, AK; Morodei, F; Morvaj, L; Moschovakos, P; Moser, B; Mosidze, M; Moskalets, T; Moskvitina, P; Moss, J; Moyse, EJW; Mtintsilana, O; Muanza, S; Mueller, J; Muenstermann, D; Müller, R; Mullier, GA; Mullin, AJ; Mullin, JJ; Mungo, DP; Munoz Perez, D; Munoz Sanchez, FJ; Murin, M; Murray, WJ; Murrone, A; Muse, JM; Muskinja, M; Mwewa, C; Myagkov, AG; Myers, AJ; Myers, AA; Myers, G; Myska, M; Nachman, BP; Nackenhorst, O; Nag, A; Nagai, K; Nagano, K; Nagle, JL; Nagy, E; Nairz, AM; Nakahama, Y; Nakamura, K; Nakkalil, K; Nanjo, H; Narayan, R; Narayanan, EA; Naryshkin, I; Naseri, M; Nasri, S; Nass, C; Navarro, G; Navarro-Gonzalez, J; Nayak, R; Nayaz, A; Nechaeva, PY; Nechansky, F; Nedic, L; Neep, TJ; Negri, A; Negrini, M; Nellist, C; Nelson, C; Nelson, K; Nemecek, S; Nessi, M; Neubauer, MS; Neuhaus, F; Neundorf, J; Newhouse, R; Newman, PR; Ng, CW; Ng, YWY; Ngair, B; Nguyen, HDN; Nickerson, RB; Nicolaidou, R; Nielsen, J; Niemeyer, M; Niermann, J; Nikiforou, N; Nikolaenko, V; Nikolic-Audit, I; Nikolopoulos, K; Nilsson, P; Ninca, I; Nindhito, HR; Ninio, G; Nisati, A; Nishu, N; Nisius, R; Nitschke, JE; Nkadimeng, EK; Noacco Rosende, SJ; Nobe, T; Noel, DL; Nommensen, T; Nomura, MA; Norfolk, MB; Norisam, RRB; Norman, BJ; Novak, J; Novak, T; Novotny, L; Novotny, R; Nozka, L; Ntekas, K; Nunes De Moura, NMJ ; Nurse, E; Ocariz, J; Ochi, A; Ochoa, I; Oerdek, S; Offermann, JT; Ogrodnik, A; Oh, A; Ohm, CC; Oide, H; Oishi, R; Ojeda, ML; Okazaki, Y; O'Keefe, MW; Okumura, Y; Oleiro Seabra, LF; Olivares Pino, SA; Oliveira Damazio, D; Oliveira Goncalves, D; Oliver, JL; Olsson, MJR; Olszewski, A; Öncel, ÖO; O'Neil, DC; O'Neill, AP; Onofre, A; Onyisi, PUE; Oreglia, MJ; Orellana, GE; Orestano, D; Orlando, N; Orr, RS; O'Shea, V; Ospanov, R; Otero y Garzon, G; Otono, H; Ott, PS; Ottino, GJ; Ouchrif, M; Ouellette, J; Ould-Saada, F; Owen, M; Owen, RE; Oyulmaz, KY; Ozcan, VE; Ozturk, N; Ozturk, S; Pacey, HA; Pacheco Pages, A; Padilla Aranda, C; Padovano, G; Pagan Griso, S; Palacino, G; Palazzo, A; Palestini, S; Pan, J; Pan, T; Panchal, DK; Pandini, CE; Panduro Vazquez, JG; Pang, H; Pani, P; Panizzo, G; Paolozzi, L; Papadatos, C; Parajuli, S; Paramonov, A; Paraskevopoulos, C; Paredes Hernandez, D; Park, TH; Parker, MA; Parodi, F; Parrish, EW; Parrish, VA; Parsons, JA; Parzefall, U; Pascual Dias, B; Pascual Dominguez, L; Pasquali, F; Pasqualucci, E; Passaggio, S; Pastore, F; Pasuwan, P; Patel, P; Patel, UM; Pater, JR; Pauly, T; Pearkes, J; Pedersen, M; Pedro, R; Peleganchuk, SV; Penc, O; Pender, EA; Peng, H; Penski, KE; Penzin, M; Peralva, BS; Pereira Peixoto, AP; Pereira Sanchez, L; Perepelitsa, DV; Perez Codina, E; Perganti, M; Perini, L; Pernegger, H; Perrella, S; Perrevoort, A; Perrin, O; Peters, K; Peters, RFY; Petersen, BA; Petersen, TC; Petit, E; Petousis, V; Petridou, C; Petrukhin, A; Pettee, M; Pettersson, NE; Petukhov, A; Petukhova, K; Peyaud, A; Pezoa, R; Pezzotti, L; Pezzullo, G; Pham, TM; Pham, T; Phillips, PW; Phipps, MW; Piacquadio, G; Pianori, E; Piazza, F; Piegaia, R; Pietreanu, D; Pilkington, AD; Pinamonti, M; Pinfold, JL; Pinheiro Pereira, BC; Pinto Pinoargote, AE; Pitman Donaldson, C; Pizzi, DA; Pizzimento, L; Pizzini, A; Pleier, MA; Plesanovs, V; Pleskot, V; Plotnikova, E; Poddar, G; Poettgen, R; Poggioli, L; Pohl, D; Pokharel, I; Polacek, S; Polesello, G; Poley, A; Polifka, R; Polini, A; Pollard, CS; Pollock, ZB; Polychronakos, V; Pompa Pacchi, E; Ponomarenko, D; Pontecorvo, L; Popa, S; Popeneciu, GA; Portillo Quintero, DM; Pospisil, S; Postill, MA; Postolache, P; Potamianos, K; Potepa, PP; Potrap, IN; Potter, CJ; Potti, H; Poulsen, T; Poveda, J; Pozo Astigarraga, ME; Prades Ibanez, A; Prapa, MM; Pretel, J; Price, D; Primavera, M; Principe Martin, MA; Privara, R; Procter, T; Proffitt, ML; Proklova, N; Prokofiev, K; Proto, G; Protopopescu, S; Proudfoot, J; Przybycien, M; Przygoda, WW; Puddefoot, JE; Pudzha, D; Pyatiizbyantseva, D; Qian, J; Qichen, D; Qin, Y; Qiu, T; Quadt, A; Queitsch-Maitland, M; Quetant, G; Rabanal Bolanos, G; Rafanoharana, D; Ragusa, F; Rainbolt, JL; Raine, JA; Rajagopalan, S; Ramakoti, E; Ran, K; Rapheeha, NP; Rasheed, H; Raskina, V; Rassloff, DF; Rave, S; Ravina, B; Ravinovich, I; Raymond, M; Read, AL; Readioff, NP; Rebuzzi, DM; Redlinger, G; Reed, AS; Reeves, K; Reidelsturz, JA; Reikher, D; Rej, A; Rembser, C; Renardi, A; Renda, M; Rendel, MB; Renner, F; Rennie, AG; Resconi, S; Ressegotti, M; Resseguie, ED; Rettie, S; Reyes Rivera, JG; Reynolds, B; Reynolds, E; Rezaei Estabragh, M; Rezanova, OL; Reznicek, P; Ribaric, N; Ricci, E; Richter, R; Richter, S; Richter-Was, E; Ridel, M; Ridouani, S; Rieck, P; Riedler, P; Rijssenbeek, M; Rimoldi, A; Rimoldi, M; Rinaldi, L; Rinn, TT; Rinnagel, MP; Ripellino, G; Riu, I; Rivadeneira, P; Rivera Vergara, JC; Rizatdinova, F; Rizvi, E; Rizzi, C; Roberts, BA; Roberts, BR; Robertson, SH; Robin, M; Robinson, D; Robles Gajardo, CM; Robles Manzano, M; Robson, A; Rocchi, A; Roda, C; Rodriguez Bosca, S; Rodriguez Garcia, Y; Rodriguez Rodriguez, A; Rodríguez Vera, AM; Roe, S; Roemer, JT; Roepe-Gier, AR; Roggel, J; Rhne, O; Rojas, RA; Roland, CPA; Roloff, J; Romaniouk, A; Romano, E; Romano, M; Romero Hernandez, AC; Rompotis, N; Roos, L; Rosati, S; Rosser, BJ; Rossi, E; Rossi, E; Rossi, LP; Rossini, L; Rosten, R; Rotaru, M; Rottler, B; Rougier, C; Rousseau, D; Rousso, D; Roy, A; Roy-Garand, S; Rozanov, A; Rozen, Y; Ruan, X; Rubio Jimenez, A; Ruby, AJ; Ruelas Rivera, VH; Ruggeri, TA; Ruggiero, A; Ruiz-Martinez, A; Rummler, A; Rurikova, Z; Rusakovich, NA; Russell, HL; Russo, G; Rutherfoord, JP; Rutherford Colmenares, S; Rybacki, K; Rybar, M; Rye, EB; Ryzhov, A; Sabater Iglesias, JA; Sabatini, P; Sabetta, L; Sadrozinski, HFW; Safai Tehrani, F; Safarzadeh Samani, B; Safdari, M; Saha, S; Sahinsoy, M; Saimpert, M; Saito, M; Saito, T; Salamani, D; Salnikov, A; Salt, J; Salvador Salas, A; Salvatore, D; Salvatore, F; Salzburger, A; Sammel, D; Sampsonidis, D; Sampsonidou, D; Sánchez, J; Sanchez Pineda, A; Sanchez Sebastian, V; Sandaker, H; Sander, CO; Sandesara, JA; Sandhoff, M; Sandoval, C; Sankey, DPC; Sano, T; Sansoni, A; Santi, L; Santoni, C; Santos, H; Santpur, SN; Santra, A; Saoucha, KA; Saraiva, JG; Sardain, J; Sasaki, O; Sato, K; Sauer, C; Sauerburger, F; Sauvan, E; Savard, P; Sawada, R; Sawyer, C; Sawyer, L; Sayago Galvan, I; Sbarra, C; Sbrizzi, A; Scanlon, T; Schaarschmidt, J; Schacht, P; Schaefer, D; Schäfer, U; Schaffer, AC; Schaile, D; Schamberger, RD; Schanet, E; Scharf, C; Schefer, MM; Schegelsky, VA; Scheirich, D; Schenck, F; Schernau, M; Scheulen, C; Schiavi, C; Schioppa, EJ; Schioppa, M; Schlag, B; Schleicher, KE; Schlenker, S; Schmeing, J; Schmidt, MA; Schmieden, K; Schmitt, C; Schmitt, S; Schoeffel, L; Schoening, A; Scholer, PG; Schopf, E; Schott, M; Schovancova, J; Schramm, S; Schroeder, F; Schultz-Coulon, HC; Schumacher, M; Schumm, BA; Schune, P; Schuy, AJ; Schwartz, HR; Schwartzman, A; Schwarz, TA; Schwemling, P; Schwienhorst, R; Sciandra, A; Sciolla, G; Scuri, F; Scutti, F; Sebastiani, CD; Sedlaczek, K; Seema, P; Seidel, SC; Seiden, A; Seidlitz, BD; Seitz, C; Seixas, JM; Sekhniaidze, G; Sekula, SJ; Selem, L; Semprini-Cesari, N; Sen, S; Sengupta, D; Senthilkumar, V; Serin, L; Serkin, L; Sessa, M; Severini, H; Sforza, F; Sfyrla, A; Shabalina, E; Shaheen, R; Shahinian, JD; Shaked Renous, D; Shan, LY; Shapiro, M; Sharma, A; Sharma, AS; Sharma, P; Sharma, S; Shatalov, PB; Shaw, K; Shaw, SM; Shen, Q; Sherwood, P; Shi, L; Shi, X; Shimmin, CO; Shimogama, Y; Shinner, JD; Shipsey, IPJ; Shirabe, S; Shiyakova, M; Shlomi, J; Shochet, MJ; Shojaii, J; Shope, DR; Shrestha, S; Shrif, EM; Shroff, MJ; Sicho, P; Sickles, AM; Sideras Haddad, E; Sidoti, A; Siegert, F; Sijacki, D; Sikora, R; Sili, F; Silva, JM; Silva Oliveira, MV; Silverstein, SB; Simion, S; Simoniello, R; Simpson, EL; Simpson, H; Simpson, LR; Simpson, ND; Simsek, S; Sindhu, S; Sinervo, P; Singh, S; Singh, S; Sinha, S; Sinha, S; Sioli, M; Siral, I; Sitnikova, E; Sivoklokov, SY; Sjölin, J; Skaf, A; Skorda, E; Skubic, P; Slawinska, M; Smakhtin, V; Smart, BH; Smiesko, J; Smirnov, SY; Smirnov, Y; Smirnova, LN; Smirnova, O; Smith, AC; Smith, EA; Smith, HA; Smith, JL; Smith, R; Smizanska, M; Smolek, K; Snesarev, AA; Snider, SR; Snoek, HL; Snyder, S; Sobie, R; Soffer, A; Solans Sanchez, CA; Soldatov, EY; Soldevila, U; Solodkov, AA; Solomon, S; Soloshenko, A; Solovieva, K; Solovyanov, OV; Solovyev, V; Sommer, P; Sonay, A; Song, WY; Sonneveld, JM; Sopczak, A; Sopio, AL; Sopkova, F; Sothilingam, V; Sottocornola, S; Soualah, R; Soumaimi, Z; South, D; Spagnolo, S; Spalla, M; Sperlich, D; Spigo, G; Spina, M; Spinali, S; Spiteri, DP; Spousta, M; Staats, EJ; Stabile, A; Stamen, R; Stamenkovic, M; Stampekis, A; Standke, M; Stanecka, E; Stange, MV; Stanislaus, B; Stanitzki, MM; Stankaityte, M; Stapf, B; Starchenko, EA; Stark, GH; Stark, J; Starko, DM; Staroba, P; Starovoitov, P; Stärz, S; Staszewski, R; Stavropoulos, G; Steentoft, J; Steinberg, P; Stelzer, B; Stelzer, HJ; Stelzer-Chilton, O; Stenzel, H; Stevenson, TJ; Stewart, GA; Stewart, JR; Stockton, MC; Stoicea, G; Stolarski, M; Stonjek, S; Straessner, A; Strandberg, J; Strandberg, S; Strauss, M; Strebler, T; Strizenec, P; Ströhmer, R; Strom, DM; Strom, LR; Stroynowski, R; Strubig, A; Stucci, SA; Stugu, B; Stupak, J; Styles, NA; Su, D; Su, S; Su, W; Su, X; Sugizaki, K; Sulin, VV; Sullivan, MJ; Sultan, DMS; Sultanaliyeva, L; Sultansoy, S; Sumida, T; Sun, S; Sun, S; Sunneborn Gudnadottir, O; Sutton, MR; Svatos, M; Swiatlowski, M; Swirski, T; Sykora, I; Sykora, M; Sykora, T; Ta, D; Tackmann, K; Taffard, A; Tafirout, R; Tafoya Vargas, JS; Taibah, RHM; Takashima, R; Takeva, EP; Takubo, Y; Talby, M; Talyshev, AA; Tam, KC; Tamir, NM; Tanaka, A; Tanaka, J; Tanaka, R; Tanasini, M; Tao, Z; Tapia Araya, S; Tapprogge, S; Tarek Abouelfadl Mohamed, A; Tarem, S; Tariq, K; Tarna, G; Tartarelli, GF; Tas, P; Tasevsky, M; Tassi, E; Tate, AC; Tateno, G; Tayalati, Y; Taylor, GN; Taylor, W; Teagle, H; Tee, AS; Teixeira De Lima, R; Teixeira-Dias, P; Teoh, JJ; Terashi, K; Terron, J; Terzo, S; Testa, M; Teuscher, RJ; Thaler, A; Theiner, O; Themistokleous, N; Theveneaux-Pelzer, T; Thielmann, O; Thomas, DW; Thomas, JP; Thompson, EA; Thompson, PD; Thomson, E; Tian, Y; Tikhomirov, V; Tikhonov, YA; Timoshenko, S; Ting, EXL; Tipton, P; Tlou, SH; Tnourji, A; Todome, K; Todorova-Nova, S; Todt, S; Togawa, M; Tojo, J; Tokár, S; Tokushuku, K; Toldaiev, O; Tombs, R; Tomoto, M; Tompkins, L; Topolnicki, KW; Torrence, E; Torres, H; Torró Pastor, E; Toscani, M; Tosciri, C; Tost, M; Tovey, DR; Traeet, A; Trandafir, IS; Trefzger, T; Tricoli, A; Trigger, IM; Trincaz-Duvoid, S; Trischuk, DA; Trocmé, B; Troncon, C; Truong, L; Trzebinski, M; Trzupek, A; Tsai, F; Tsai, M; Tsiamis, A; Tsiareshka, PV; Tsigaridas, S; Tsirigotis, A; Tsiskaridze, V; Tskhadadze, EG; Tsopoulou, M; Tsujikawa, Y; Tsukerman, II; Tsulaia, V; Tsuno, S; Tsur, O; Tsuri, K; Tsybychev, D; Tu, Y; Tudorache, A; Tudorache, V; Tuna, AN; Turchikhin, S; Turk Cakir, I; Turra, R; Turtuvshin, T; Tuts, PM; Tzamarias, S; Tzanis, P; Tzovara, E; Uchida, K; Ukegawa, F; Ulloa Poblete, PA; Umaka, EN; Unal, G; Unal, M; Und(data truncated to fit)</t>
  </si>
  <si>
    <t>Aad, G.; Abbott, B.; Abeling, K.; Abicht, N. J.; Abidi, S. H.; Aboulhorma, A.; Abramowicz, H.; Abreu, H.; Abulaiti, Y.; Abusleme Hoffman, A. C.; Acharya, B. S.; Adam Bourdarios, C.; Adamczyk, L.; Adamek, L.; Addepalli, S. V.; Addison, M. J.; Adelman, J.; Adiguzel, A.; Adorni, S.; Adye, T.; Affolder, A. A.; Afik, Y.; Agaras, M. N.; Agarwala, J.; Aggarwal, A.; Agheorghiesei, C.; Ahmad, A.; Ahmadov, F.; Ahmed, W. S.; Ahuja, S.; Ai, X.; Aielli, G.; Ait Tamlihat, M.; Aitbenchikh, B.; Aizenberg, I.; Akbiyik, M.; Akesson, T. P. A.; Akimov, A. V.; Akiyama, D.; Akolkar, N. N.; Al Khoury, K.; Alberghi, G. L.; Albert, J.; Albicocco, P.; Albouy, G. L.; Alderweireldt, S.; Aleksa, M.; Aleksandrov, I. N.; Alexa, C.; Alexopoulos, T.; Alfonsi, A.; Alfonsi, F.; Alhroob, M.; Ali, B.; Ali, S.; Aliev, M.; Alimonti, G.; Alkakhi, W.; Allaire, C.; Allbrooke, B. M. M.; Allendes Flores, C. A.; Allport, P. P.; Aloisio, A.; Alonso, F.; Alpigiani, C.; Alvarez Estevez, M.; Alvarez Fernandez, A.; Alviggi, M. G.; Aly, M.; Amaral Coutinho, Y.; Ambler, A.; Amelung, C.; Amerl, M.; Ames, C. G.; Amidei, D.; Amor Dos Santos, S. P.; Amos, K. R.; Ananiev, V.; Anastopoulos, C.; Andeen, T.; Anders, J. K.; Andrean, S. Y.; Andreazza, A.; Angelidakis, S.; Angerami, A.; Anisenkov, A. V.; Annovi, A.; Antel, C.; Anthony, M. T.; Antipov, E.; Antonelli, M.; Antrim, D. J. A.; Anulli, F.; Aoki, M.; Aoki, T.; Aparisi Pozo, J. A.; Aparo, M. A.; Aperio Bella, L.; Appelt, C.; Aranzabal, N.; Araujo Ferraz, V.; Arcangeletti, C.; Arce, A. T. H.; Arena, E.; Arguin, J-F.; Argyropoulos, S.; Arling, J. -H.; Armbruster, A. J.; Arnaez, O.; Arnold, H.; Arrubarrena Tame, Z. P.; Artoni, G.; Asada, H.; Asai, K.; Asai, S.; Asbah, N. A.; Assahsah, J.; Assamagan, K.; Astalos, R.; Atashi, S.; Atkin, R. J.; Atkinson, M.; Atlay, N. B.; Atmani, H.; Atmasiddha, P. A.; Augsten, K.; Auricchio, S.; Auriol, A. D.; Austrup, V. A.; Avolio, G.; Axiotis, K.; Azuelos, G.; Babal, D.; Bachacou, H.; Bachas, K.; Bachiu, A.; Backman, F.; Badea, A.; Bagnaia, P.; Bahmani, M.; Bailey, A. J.; Bailey, V. R.; Baines, J. T.; Bakalis, C.; Baker, O. K.; Bakos, E.; Bakshi Gupta, D.; Balasubramanian, R.; Baldin, E. M.; Balek, P.; Ballabene, E.; Balli, F.; Baltes, L. M.; Balunas, W. K.; Balz, J.; Banas, E.; Bandieramonte, M.; Bandyopadhyay, A.; Bansal, S.; Barak, L.; Barakat, M.; Barberio, E. L.; Barberis, D.; Barbero, M.; Barbour, G.; Barends, K. N.; Barillari, T.; Barisits, M-S.; Barklow, T.; Baron, P.; Baron Moreno, D. A.; Baroncelli, A.; Barone, G.; Barr, A. J.; Barr, J. D.; Barranco Navarro, L.; Barreiro, F.; Barreiro Guimares da Costa, J.; Barron, U.; Barros Teixeira, M. G.; Barsov, S.; Bartels, F.; Bartoldus, R.; Barton, A. E.; Bartos, P.; Basan, A.; Baselga, M.; Bassalat, A.; Basso, M. J.; Basson, C. R.; Bates, R. L.; Batlamous, S.; Batley, J. R.; Batool, B.; Battaglia, M.; Battulga, D.; Bauce, M.; Bauer, M.; Bauer, P.; Bazzano Hurrell, L. T.; Beacham, J. B.; Beau, T.; Beauchemin, P. H.; Becherer, F.; Bechtle, P.; Beck, H. P.; Becker, K.; Beddall, A. J.; Bednyakov, V. A.; Bee, C. P.; Beemster, L. J.; Beermann, T. A.; Begalli, M.; Begel, M.; Behera, A.; Behr, J. K.; Beirer, J. F.; Beisiegel, F.; Belfkir, M.; Bella, G.; Bellagamba, L.; Bellerive, A.; Bellos, P.; Beloborodov, K.; Belyaev, N. L.; Benchekroun, D.; Bendebba, F.; Benhammou, Y.; Benoit, M.; Bensinger, J. R.; Bentvelsen, S.; Beresford, L.; Beretta, M.; Bergeaas Kuutmann, E.; Berger, N.; Bergmann, B.; Beringer, J.; Berlendis, S.; Bernardi, G.; Bernius, C.; Bernlochner, F. U.; Bernon, F.; Berry, T.; Berta, P.; Berthold, A.; Bertram, I. A.; Bethke, S.; Betti, A.; Bevan, A. J.; Bhamjee, M.; Bhatta, S.; Bhattacharya, D. S.; Bhattarai, P.; Bhopatkar, V. S.; Bi, R.; Bianchi, R. M.; Bianco, G.; Biebel, O.; Bielski, R.; Biglietti, M.; Billoud, T. R. V.; Bindi, M.; Bingul, A.; Bini, C.; Biondini, A.; Birch-sykes, C. J.; Bird, G. A.; Birman, M.; Biros, M.; Bisanz, T.; Bisceglie, E.; Biswas, D.; Bitadze, A.; Bjrke, K.; Bloch, I.; Blocker, C.; Blue, A.; Blumenschein, U.; Blumenthal, J.; Bobbink, G. J.; Bobrovnikov, V. S.; Boehler, M.; Boehm, B.; Bogavac, D.; Bogdanchikov, A. G.; Bohm, C.; Boisvert, V.; Bokan, P.; Bold, T.; Bomben, M.; Bona, M.; Boonekamp, M.; Booth, C. D.; Borbely, A. G.; Bordulev, I. S.; Borecka-Bielska, H. M.; Borgna, L. S.; Borissov, G.; Bortoletto, D.; Boscherini, D.; Bosman, M.; Bossio Sola, J. D.; Bouaouda, K.; Bouchhar, N.; Boudreau, J.; Bouhova-Thacker, E. V.; Boumediene, D.; Bouquet, R.; Boveia, A.; Boyd, J.; Boye, D.; Boyko, I. R.; Bracinik, J.; Brahimi, N.; Brandt, G.; Brandt, O.; Braren, F.; Brau, B.; Brau, J. E.; Brener, R.; Brenner, L.; Brenner, R.; Bressler, S.; Britton, D.; Britzger, D.; Brock, I.; Brooijmans, G.; Brooks, W. K.; Brost, E.; Brown, L. M.; Bruckler, T. L.; Bruckman de Renstrom, P. A.; Brueers, B.; Bruncko, D.; Bruni, A.; Bruni, G.; Bruschi, M.; Bruscino, N.; Buanes, T.; Buat, Q.; Buchin, D.; Buckley, A. G.; Budagov, I. A.; Bugge, M. K.; Bulekov, O.; Bullard, B. A.; Burdin, S.; Burgard, C. D.; Burger, A. M.; Burghgrave, B.; Burlayenko, O.; Burr, J. T. P.; Burton, C. D.; Burzynski, J. C.; Busch, E. L.; Buescher, V.; Bussey, P. J.; Butler, J. M.; Buttar, C. M.; Butterworth, J. M.; Buttinger, W.; Buxo Vazquez, C. J.; Buzykaev, A. R.; Cabras, G.; Cabrera Urban, S.; Caforio, D.; Cai, H.; Cai, Y.; Cairo, V. M. M.; Cakir, O.; Calace, N.; Calafiura, P.; Calderini, G.; Calfayan, P.; Callea, G.; Caloba, L. P.; Calvet, D.; Calvet, S.; Calvet, T. P.; Calvetti, M.; Camacho Toro, R.; Camarda, S.; Camarero Munoz, D.; Camarri, P.; Camerlingo, M. T.; Cameron, D.; Camincher, C.; Campanelli, M.; Camplani, A.; Canale, V.; Canesse, A.; Cano Bret, M.; Cantero, J.; Cao, Y.; Capocasa, F.; Capua, M.; Carbone, A.; Cardarelli, R.; Cardenas, J. C. J.; Cardillo, F.; Carli, T.; Carlino, G.; Carlotto, J. I.; Carlson, B. T.; Carlson, E. M.; Carminati, L.; Carnesale, M.; Caron, S.; Carquin, E.; Carra, S.; Carratta, G.; Carrio Argos, F.; Carter, J. W. S.; Carter, T. M.; Casado, M. P.; Casha, A. F.; Caspar, M.; Castiglia, E. G.; Castillo, F. L.; Castillo Garcia, L.; Castillo Gimenez, V.; Castro, N. F.; Catinaccio, A.; Catmore, J. R.; Cavaliere, V.; Cavalli, N.; Cavasinni, V.; Cekmecelioglu, Y. C.; Celebi, E.; Celli, F.; Centonze, M. S.; Cerny, K.; Cerqueira, A. S.; Cerri, A.; Cerrito, L.; Cerutti, F.; Cervato, B.; Cervelli, A.; Cesarini, G.; Cetin, S. A.; Chadi, Z.; Chakraborty, D.; Chala, M.; Chan, J.; Chan, W. Y.; Chapman, J. D.; Chapon, E.; Chargeishvili, B.; Charlton, D. G.; Charman, T. P.; Chatterjee, M.; Chauhan, C.; Chekanov, S.; Chekulaev, S. V.; Chelkov, G. A.; Chen, A.; Chen, B.; Chen, B.; Chen, H.; Chen, H.; Chen, J.; Chen, J.; Chen, M.; Chen, S.; Chen, S. J.; Chen, X.; Chen, X.; Chen, Y.; Cheng, C. L.; Cheng, H. C.; Cheong, S.; Cheplakov, A.; Cheremushkina, E.; Cherepanova, E.; Cherkaoui El Moursli, R.; Cheu, E.; Cheung, K.; Chevalier, L.; Chiarella, V.; Chiarelli, G.; Chiedde, N.; Chiodini, G.; Chisholm, A. S.; Chitan, A.; Chitishvili, M.; Chizhov, M. V.; Choi, K.; Chomont, A. R.; Chou, Y.; Chow, E. Y. S.; Chowdhury, T.; Christopher, L. D.; Chu, K. L.; Chu, M. C.; Chu, X.; Chudoba, J.; Chwastowski, J. J.; Cieri, D.; Ciesla, K. M.; Cindro, V.; Ciocio, A.; Cirotto, F.; Citron, Z. H.; Citterio, M.; Ciubotaru, D. A.; Ciungu, B. M.; Clark, A.; Clark, P. J.; Clavijo Columbie, J. M.; Clawson, S. E.; Clement, C.; Clercx, J.; Clissa, L.; Coadou, Y.; Cobal, M.; Coccaro, A.; Coelho Barrue, R. F.; Coelho Lopes De Sa, R.; Coelli, S.; Cohen, H.; Coimbra, A. E. C.; Cole, B.; Collot, J.; Conde Muino, P.; Connell, M. P.; Connell, S. H.; Connelly, I. A.; Conroy, E. I.; Conventi, F.; Cooke, H. G.; Cooper-Sarkar, A. M.; Cordeiro Oudot Choi, A.; Cormier, F.; Corpe, L. D.; Corradi, M.; Corriveau, F.; Cortes-Gonzalez, A.; Costa, M. J.; Costanza, F.; Costanzo, D.; Cote, B. M.; Cowan, G.; Cranmer, K.; Cremonini, D.; Crepe-Renaudin, S.; Crescioli, F.; Cristinziani, M.; Cristoforetti, M.; Croft, V.; Crosby, J. E.; Crosetti, G.; Cueto, A.; Cuhadar Donszelmann, T.; Cui, H.; Cui, Z.; Cunningham, W. R.; Curcio, F.; Czodrowski, P.; Czurylo, M. M.; Da Cunha Sargedas De Sousa, M. J.; Da Fonseca Pinto, J. V.; Da Via, C.; Dabrowski, W.; Dado, T.; Dahbi, S.; Dai, T.; Dallapiccola, C.; Dam, M.; D'amen, G.; D'Amico, V.; Damp, J.; Dandoy, J. R.; Daneri, M. F.; Danninger, M.; Dao, V.; Darbo, G.; Darmora, S.; Das, S. J.; D'Auria, S.; David, C.; Davidek, T.; Davis-Purcell, B.; Dawson, I.; Day-hall, H. A.; De, K.; De Asmundis, R.; De Biase, N.; De Castro, S.; De Groot, N.; de Jong, P.; De la Torre, H.; De Maria, A.; De Salvo, A.; De Sanctis, U.; De Santo, A.; De Vivie De Regie, J. B.; Dedovich, D. V.; Degens, J.; Deiana, A. M.; Del Corso, F.; Del Peso, J.; Del Rio, F.; Deliot, F.; Delitzsch, C. M.; Della Pietra, M.; Della Volpe, D.; Dell'Acqua, A.; Dell'Asta, L.; Delmastro, M.; Delsart, P. A.; Demers, S.; Demichev, M.; Denisov, S. P.; D'Eramo, L.; Derendarz, D.; Derue, F.; Dervan, P.; Desch, K.; Dette, K.; Deutsch, C.; Di Bello, F. A.; Di Ciaccio, A.; Di Ciaccio, L.; Di Domenico, A.; Di Donato, C.; Di Girolamo, A.; Di Gregorio, G.; Di Luca, A.; Di Micco, B.; Di Nardo, R.; Diaconu, C.; Dias, F. A.; Dias Do Vale, T.; Diaz, M. A.; Diaz Capriles, F. G.; Didenko, M.; Diehl, E. B.; Diehl, L.; Diez Cornell, S.; Diez Pardos, C.; Dimitriadi, C.; Dimitrievska, A.; Dingfelder, J.; Dinu, I-M.; Dittmeier, S. J.; Dittus, F.; Djama, F.; Djobava, T.; Djuvsland, J. I.; Doglioni, C.; Dolejsi, J.; Dolezal, Z.; Donadelli, M.; Dong, B.; Donini, J.; D'Onofrio, A.; D'Onofrio, M.; Dopke, J.; Doria, A.; Dova, M. T.; Doyle, A. T.; Draguet, M. A.; Drechsler, E.; Dreyer, E.; Drivas-koulouris, I.; Drobac, A. S.; Drozdova, M.; Du, D.; du Pree, T. A.; Dubinin, F.; Dubovsky, M.; Duchovni, E.; Duckeck, G.; Ducu, O. A.; Duda, D.; Dudarev, A.; Duden, E. R.; D'uffizi, M.; Duflot, L.; Duehrssen, M.; Duelsen, C.; Dumitriu, A. E.; Dunford, M.; Dungs, S.; Dunne, K.; Duperrin, A.; Duran Yildiz, H.; Dueren, M.; Durglishvili, A.; Dwyer, B. L.; Dyckes, G. I.; Dyndal, M.; Dysch, S.; Dziedzic, B. S.; Earnshaw, Z. O.; Eberwein, G. H.; Eckerova, B.; Eggebrecht, S.; Eggleston, M. G.; Egidio Purcino De Souza, E.; Ehrke, L. F.; Eigen, G.; Einsweiler, K.; Ekelof, T.; Ekman, P. A.; El Ghazali, Y.; El Jarrari, H.; El Moussaouy, A.; Ellajosyula, V.; Ellert, M.; Ellinghaus, F.; Elliot, A. A.; Ellis, N.; Elmsheuser, J.; Elsing, M.; Emeliyanov, D.; Enari, Y.; Ene, I.; Epari, S.; Erdmann, J.; Erland, P. A.; Errenst, M.; Escalier, M.; Escobar, C.; Etzion, E.; Evans, G.; Evans, H.; Evans, L. S.; Evans, M. O.; Ezhilov, A.; Ezzarqtouni, S.; Fabbri, F.; Fabbri, L.; Facini, G.; Fadeyev, V.; Fakhrutdinov, R. M.; Falciano, S.; Falda Ulhoa Coelho, L. F.; Falke, P. J.; Faltova, J.; Fan, C.; Fan, Y.; Fang, Y.; Fanti, M.; Faraj, M.; Farazpay, Z.; Farbin, A.; Farilla, A.; Farooque, T.; Farrington, S. M.; Fassi, F.; Fassouliotis, D.; Faucci Giannelli, M.; Fawcett, W. J.; Fayard, L.; Federic, P.; Federicova, P.; Fedin, O. L.; Fedotov, G.; Feickert, M.; Feligioni, L.; Fell, A.; Fellers, D. E.; Feng, C.; Feng, M.; Feng, Z.; Fenton, M. J.; Fenyuk, A. B.; Ferencz, L.; Ferguson, R. A. M.; Fernandez Luengo, S. I.; Fernoux, M. J. V.; Ferrando, J.; Ferrari, A.; Ferrari, P.; Ferrari, R.; Ferrere, D.; Ferretti, C.; Fiedler, F.; Filipcic, A.; Filmer, E. K.; Filthaut, F.; Fiolhais, M. C. N.; Fiorini, L.; Fisher, W. C.; Fitschen, T.; Fitzhugh, P. M.; Fleck, I.; Fleischmann, P.; Flick, T.; Flores, L.; Flores, M.; Flores Castillo, L. R.; Follega, F. M.; Fomin, N.; Foo, J. H.; Forland, B. C.; Formica, A.; Forti, A. C.; Fortin, E.; Fortman, A. W.; Foti, M. G.; Fountas, L.; Fournier, D.; Fox, H.; Francavilla, P.; Francescato, S.; Franchellucci, S.; Franchini, M.; Franchino, S.; Francis, D.; Franco, L.; Franconi, L.; Franklin, M.; Frattari, G.; Freegard, A. C.; Freund, W. S.; Frid, Y. Y.; Fritzsche, N.; Froch, A.; Froidevaux, D.; Frost, J. A.; Fu, Y.; Fujimoto, M.; Fullana Torregrosa, E.; Furtado De Simas Filho, E.; Furukawa, M.; Fuster, J.; Gabrielli, A.; Gabrielli, A.; Gadow, P.; Gagliardi, G.; Gagnon, L. G.; Gallas, E. J.; Gallop, B. J.; Gan, K. K.; Ganguly, S.; Gao, J.; Gao, Y.; Garay Walls, F. M.; Garcia, B.; Garcia, C.; Garcia Alonso, A.; Garcia Caffaro, A. G.; Garcia Navarro, J. E.; Garcia-Sciveres, M.; Gardner, G. L.; Gardner, R. W.; Garelli, N.; Garg, D.; Garg, R. B.; Gargan, J. M.; Garner, C. A.; Gasiorowski, S. J.; Gaspar, P.; Gaudio, G.; Gautam, V.; Gauzzi, P.; Gavrilenko, I. L.; Gavrilyuk, A.; Gay, C.; Gaycken, G.; Gazis, E. N.; Geanta, A. A.; Gee, C. M.; Gemme, C.; Genest, M. H.; Gentile, S.; George, S.; George, W. F.; Geralis, T.; Gerlach, L. O.; Gessinger-Befurt, P.; Geyik, M. E.; Ghneimat, M.; Ghorbanian, K.; Ghosal, A.; Ghosh, A.; Ghosh, A.; Giacobbe, B.; Giagu, S.; Giannetti, P.; Giannini, A.; Gibson, S. M.; Gignac, M.; Gil, D. T.; Gilbert, A. K.; Gilbert, B. J.; Gillberg, D.; Gilles, G.; Gillwald, N. E. K.; Ginabat, L.; Gingrich, D. M.; Giordani, M. P.; Giraud, P. F.; Giugliarelli, G.; Giugni, D.; Giuli, F.; Gkialas, I.; Gladilin, L. K.; Glasman, C.; Gledhill, G. R.; Glisic, M.; Gnesi, I.; Go, Y.; Goblirsch-Kolb, M.; Gocke, B.; Godin, D.; Gokturk, B.; Goldfarb, S.; Golling, T.; Gololo, M. G. D.; Golubkov, D.; Gombas, J. P.; Gomes, A.; Gomes Da Silva, G.; Gomez Delegido, A. J.; Goncalo, R.; Gonella, G.; Gonella, L.; Gongadze, A.; Gonnella, F.; Gonski, J. L.; Gonzalez Andana, R. Y.; Gonzalez de la Hoz, S.; Gonzalez Fernandez, S.; Gonzalez Lopez, R.; Gonzalez Renteria, C.; Gonzalez Suarez, R.; Gonzalez-Sevilla, S.; Gonzalvo Rodriguez, G. R.; Goossens, L.; Gorbounov, P. A.; Gorini, B.; Gorini, E.; Gorisek, A.; Gosart, T. C.; Goshaw, A. T.; Gostkin, M. I.; Goswami, S.; Gottardo, C. A.; Gouighri, M.; Goumarre, V.; Goussiou, A. G.; Govender, N.; Grabowska-Bold, I.; Graham, K.; Gramstad, E.; Grancagnolo, S.; Grandi, M.; Gratchev, V.; Gravila, P. M.; Gravili, F. G.; Gray, H. M.; Greco, M.; Grefe, C.; Gregor, I. M.; Grenier, P.; Grieco, C.; Grillo, A. A.; Grimm, K.; Grinstein, S.; Grivaz, J. -F.; Gross, E.; Grosse-Knetter, J.; Grud, C.; Grundy, J. C.; Guan, L.; Guan, W.; Gubbels, C.; Guerrero Rojas, J. G. R.; Guerrieri, G.; Guescini, F.; Gugel, R.; Guhit, J. A. M.; Guida, A.; Guillemin, T.; Guilloton, E.; Guindon, S.; Guo, F.; Guo, J.; Guo, L.; Guo, Y.; Gupta, R.; Gurbuz, S.; Gurdasani, S. S.; Gustavino, G.; Guth, M.; Gutierrez, P.; Gutierrez Zagazeta, L. F.; Gutschow, C.; Gwenlan, C.; Gwilliam, C. B.; Haaland, E. S.; Haas, A.; Habedank, M.; Haber, C.; Hadavand, H. K.; Hadef, A.; Hadzic, S.; Hahn, J. J.; Haines, E. H.; Haleem, M.; Haley, J.; Hall, J. J.; Hallewell, G. D.; Halser, L.; Hamano, K.; Hamdaoui, H.; Hamer, M.; Hamity, G. N.; Hampshire, E. J.; Han, J.; Han, K.; Han, L.; Han, L.; Han, S.; Han, Y. F.; Hanagaki, K.; Hance, M.; Hangal, D. A.; Hanif, H.; Hank, M. D.; Hankache, R.; Hansen, J. B.; Hansen, J. D.; Hansen, P. H.; Hara, K.; Harada, D.; Harenberg, T.; Harkusha, S.; Harris, Y. T.; Harrison, N. M.; Harrison, P. F.; Hartman, N. M.; Hartmann, N. M.; Hasegawa, Y.; Hasib, A.; Haug, S.; Hauser, R.; Havranek, M.; Hawkes, C. M.; Hawkings, R. J.; Hayashi, Y.; Hayashida, S.; Hayden, D.; Hayes, C.; Hayes, R. L.; Hays, C. P.; Hays, J. M.; Hayward, H. S.; He, F.; He, Y.; He, Y.; Heatley, N. B.; Hedberg, V.; Heggelund, A. L.; Hehir, N. D.; Heidegger, C.; Heidegger, K. K.; Heidorn, W. D.; Heilman, J.; Heim, S.; Heim, T.; Heinlein, J. G.; Heinrich, J. J.; Heinrich, L.; Hejbal, J.; Helary, L.; Held, A.; Hellesund, S.; Helling, C. M.; Hellman, S.; Helsens, C.; Henderson, R. C. W.; Henkelmann, L.; Henriques Correia, A. M.; Herde, H.; Hernandez Jimenez, Y.; Herrmann, L. M.; Herrmann, T.; Herten, G.; Hertenberger, R.; Hervas, L.; Hessey, N. P.; Hibi, H.; Hillier, S. J.; Hinds, J. R.; Hinterkeuser, F.; Hirose, M.; Hirose, S.; Hirschbuehl, D.; Hitchings, T. G.; Hiti, B.; Hobbs, J.; Hobincu, R.; Hod, N.; Hodgkinson, M. C.; Hodkinson, B. H.; Hoecker, A.; Hofer, J.; Holm, T.; Holzbock, M.; Hommels, L. B. A. H.; Honan, B. P.; Hong, J.; Hong, T. M.; Honig, J. C.; Hooberman, B. H.; Hopkins, W. H.; Horii, Y.; Hou, S.; Howard, A. S.; Howarth, J.; Hoya, J.; Hrabovsky, M.; Hrynevich, A.; Hryn'ova, T.; Hsu, P. J.; Hsu, S. -C.; Hu, Q.; Hu, Y. F.; Huang, D. P.; Huang, S.; Huang, X.; Huang, Y.; Huang, Y.; Huang, Z.; Hubacek, Z.; Huebner, M.; Huegging, F.; Huffman, T. B.; Hugli, C. A.; Huhtinen, M.; Huiberts, S. K.; Hulsken, R.; Huseynov, N.; Huston, J.; Huth, J.; Hyneman, R.; Iacobucci, G.; Iakovidis, G.; Ibragimov, I.; Iconomidou-Fayard, L.; Iengo, P.; Iguchi, R.; Iizawa, T.; Ikegami, Y.; Ilg, A.; Ilic, N.; Imam, H.; Ingebretsen Carlson, T.; Introzzi, G.; Iodice, M.; Ippolito, V.; Irwin, R. K.; Ishino, M.; Islam, W.; Issever, C.; Istin, S.; Ito, H.; Iturbe Ponce, J. M.; Iuppa, R.; Ivina, A.; Izen, J. M.; Izzo, V.; Jacka, P.; Jackson, P.; Jacobs, R. M.; Jaeger, B. P.; Jagfeld, C. S.; Jain, P.; Jaekel, G.; Jakobs, K.; Jakoubek, T.; Jamieson, J.; Janas, K. W.; Jaspan, A. E.; Javurkova, M.; Jeanneau, F.; Jeanty, L.; Jejelava, J.; Jenni, P.; Jessiman, C. E.; Jezequel, S.; Jia, C.; Jia, J.; Jia, X.; Jia, X.; Jia, Z.; Jiang, Y.; Jiggins, S.; Jimenez Pena, J.; Jin, S.; Jinaru, A.; Jinnouchi, O.; Johansson, P.; Johns, K. A.; Johnson, J. W.; Jones, D. M.; Jones, E.; Jones, P.; Jones, R. W. L.; Jones, T. J.; Joshi, R.; Jovicevic, J.; Ju, X.; Junggeburth, J. J.; Junkermann, T.; Juste Rozas, A.; Juzek, M. K.; Kabana, S.; Kaczmarska, A.; Kado, M.; Kagan, H.; Kagan, M.; Kahn, A.; Kahn, A.; Kahra, C.; Kaji, T.; Kajomovitz, E.; Kakati, N.; Kalaitzidou, I.; Kalderon, C. W.; Kamenshchikov, A.; Kanayama, S.; Kang, N. J.; Kar, D.; Karava, K.; Kareem, M. J.; Karentzos, E.; Karkanias, I.; Karkout, O.; Karpov, S. N.; Karpova, Z. M.; Kartvelishvili, V.; Karyukhin, A. N.; Kasimi, E.; Katzy, J.; Kaur, S.; Kawade, K.; Kawamoto, T.; Kay, E. F.; Kaya, F. I.; Kazakos, S.; Kazanin, V. F.; Ke, Y.; Keaveney, J. M.; Keeler, R.; Kehris, G. V.; Keller, J. S.; Kelly, A. S.; Kempster, J. J.; Kennedy, K. E.; Kennedy, P. D.; Kepka, O.; Kerridge, B. P.; Kersten, S.; Kersevan, B. P.; Keshri, S.; Keszeghova, L.; Ketabchi Haghighat, S.; Khandoga, M.; Khanov, A.; Kharlamov, A. G.; Kharlamova, T.; Khoda, E. E.; Khoo, T. J.; Khoriauli, G.; Khubua, J.; Khwaira, Y. A. R.; Kiehn, M.; Kilgallon, A.; Kim, D. W.; Kim, Y. K.; Kimura, N.; Kirchhoff, A.; Kirfel, C.; Kirk, J.; Kiryunin, A. E.; Kisliuk, D. P.; Kitsaki, C.; Kivernyk, O.; Klassen, M.; Klein, C.; Klein, L.; Klein, M. H.; Klein, M.; Klein, S. B.; Klein, U.; Klimek, P.; Klimentov, A.; Klioutchnikova, T.; Kluit, P.; Kluth, S.; Kneringer, E.; Knight, T. M.; Knue, A.; Kobayashi, R.; Koch, S. F.; Kocian, M.; Kodys, P.; Koeck, D. M.; Koenig, P. T.; Koffas, T.; Kolb, M.; Koletsou, I.; Komarek, T.; Koeneke, K.; Kong, A. X. Y.; Kono, T.; Konstantinidis, N.; Konya, B.; Kopeliansky, R.; Koperny, S.; Korcyl, K.; Kordas, K.; Koren, G.; Korn, A.; Korn, S.; Korolkov, I.; Korotkova, N.; Kortman, B.; Kortner, O.; Kortner, S.; Kostecka, W. H.; Kostyukhin, V. V.; Kotsokechagia, A.; Kotwal, A.; Koulouris, A.; Kourkoumeli-Charalampidi, A.; Kourkoumelis, C.; Kourlitis, E.; Kovanda, O.; Kowalewski, R.; Kozanecki, W.; Kozhin, A. S.; Kramarenko, V. A.; Kramberger, G.; Kramer, P.; Krasny, M. W.; Krasznahorkay, A.; Kremer, J. A.; Kresse, T.; Kretzschmar, J.; Kreul, K.; Krieger, P.; Krishnamurthy, S.; Krivos, M.; Krizka, K.; Kroeninger, K.; Kroha, H.; Kroll, J.; Kroll, J.; Krowpman, K. S.; Kruchonak, U.; Krueger, H.; Krumnack, N.; Kruse, M. C.; Krzysiak, J. A.; Kuchinskaia, O.; Kuday, S.; Kuehn, S.; Kuesters, R.; Kuhl, T.; Kukhtin, V.; Kulchitsky, Y.; Kuleshov, S.; Kumar, M.; Kumari, N.; Kupco, A.; Kupfer, T.; Kupich, A.; Kuprash, O.; Kurashige, H.; Kurchaninov, L. L.; Kurdysh, O.; Kurochkin, Y. A.; Kurova, A.; Kuze, M.; Kvam, A. K.; Kvita, J.; Kwan, T.; Kyriacou, N. G.; Laatu, L. A. O.; Lacasta, C.; Lacava, F.; Lacker, H.; Lacour, D.; Lad, N. N.; Ladygin, E.; Laforge, B.; Lagouri, T.; Lai, S.; Lakomiec, I. K.; Lalloue, N.; Lambert, J. E.; Lammers, S.; Lampl, W.; Lampoudis, C.; Lancaster, A. N.; Lancon, E.; Landgraf, U.; Landon, M. P. J.; Lang, V. S.; Langenberg, R. J.; Langrekken, O. K. B.; Lankford, A. J.; Lanni, F.; Lantzsch, K.; Lanza, A.; Lapertosa, A.; Laporte, J. F.; Lari, T.; Lasagni Manghi, F.; Lassnig, M.; Latonova, V.; Laudrain, A.; Laurier, A.; Lawlor, S. D.; Lawrence, Z.; Lazzaroni, M.; Le, B.; Le Boulicaut, E. M.; Leban, B.; Lebedev, A.; LeBlanc, M.; Ledroit-Guillon, F.; Lee, A. C. A.; Lee, S. C.; Lee, S.; Lee, T. F.; Leeuw, L. L.; Lefebvre, H. P.; Lefebvre, M.; Leggett, C.; Lehmann, K.; Lehmann Miotto, G.; Leigh, M.; Leight, W. A.; Leinonen, W.; Leisos, A.; Leite, M. A. L.; Leitgeb, C. E.; Leitner, R.; Leney, K. J. C.; Lenz, T.; Leone, S.; Leonidopoulos, C.; Leopold, A.; Leroy, C.; Les, R.; Lester, C. G.; Levchenko, M.; Leveque, J.; Levin, D.; Levinson, L. J.; Lewicki, M. P.; Lewis, D. J.; Li, A.; Li, B.; Li, C.; Li, C-Q.; Li, H.; Li, H.; Li, H.; Li, H.; Li, J.; Li, K.; Li, L.; Li, M.; Li, Q. Y.; Li, S.; Li, S.; Li, T.; Li, X.; Li, Z.; Li, Z.; Li, Z.; Li, Z.; Liang, Z.; Liberatore, M.; Liberti, B.; Lie, K.; Lieber Marin, J.; Lien, H.; Lin, K.; Linck, R. A.; Lindley, R. E.; Lindon, J. H.; Linss, A.; Lipeles, E.; Lipniacka, A.; Lister, A.; Little, J. D.; Liu, B.; Liu, B. X.; Liu, D.; Liu, J. B.; Liu, J. K. K.; Liu, K.; Liu, M.; Liu, M. Y.; Liu, P.; Liu, Q.; Liu, X.; Liu, Y.; Liu, Y. L.; Liu, Y. W.; Llorente Merino, J.; Lloyd, S. L.; Lobodzinska, E. M.; Loch, P.; Loffredo, S.; Lohse, T.; Lohwasser, K.; Loiacono, E.; Lokajicek, M.; Lomas, J. D.; Long, J. D.; Longarini, I.; Longo, L.; Longo, R.; Lopez Paz, I.; Lopez Solis, A.; Lorenz, J.; Lorenzo Martinez, N.; Lory, A. M.; Loseva, O.; Lou, X.; Lou, X.; Lounis, A.; Love, J.; Love, P. A.; Lu, G.; Lu, M.; Lu, S.; Lu, Y. J.; Lubatti, H. J.; Luci, C.; Lucio Alves, F. L.; Lucotte, A.; Luehring, F.; Luise, I.; Lukianchuk, O.; Lundberg, O.; Lund-Jensen, B.; Luongo, N. A.; Lutz, M. S.; Lynn, D.; Lyons, H.; Lysak, R.; Lytken, E.; Lyubushkin, V.; Lyubushkina, T.; Lyukova, M. M.; Ma, H.; Ma, L. L.; Ma, Y.; Mac Donell, D. M.; Maccarrone, G.; MacDonald, J. C.; Madar, R.; Mader, W. F.; Maeda, J.; Maeno, T.; Maerker, M.; Maguire, H.; Maio, A.; Maj, K.; Majersky, O.; Majewski, S.; Makovec, N.; Maksimovic, V.; Malaescu, B.; Malecki, Pa.; Maleev, V. P.; Malek, F.; Mali, M.; Malito, D.; Mallik, U.; Malone, C.; Maltezos, S.; Malyukov, S.; Mamuzic, J.; Mancini, G.; Manco, G.; Mandalia, J. P.; Mandic, I.; Manhaes de Andrade Filho, L.; Maniatis, I. M.; Manjarres Ramos, J.; Mankad, D. C.; Mann, A.; Mansoulie, B.; Manzoni, S.; Marantis, A.; Marchiori, G.; Marcisovsky, M.; Marcon, C.; Marinescu, M.; Marjanovic, M.; Marshall, E. J.; Marshall, Z.; Marti-Garcia, S.; Martin, T. A.; Martin, V. J.; Martin dit Latour, B.; Martinelli, L.; Martinez, M.; Martinez Agullo, P.; Martinez Outschoorn, V. I.; Martinez Suarez, P.; Martin-Haugh, S.; Martoiu, V. S.; Martyniuk, A. C.; Marzin, A.; Mascione, D.; Masetti, L.; Mashimo, T.; Masik, J.; Maslennikov, A. L.; Massa, L.; Massarotti, P.; Mastrandrea, P.; Mastroberardino, A.; Masubuchi, T.; Mathisen, T.; Matousek, J.; Matsuzawa, N.; Maurer, J.; Macek, B.; Maximov, D. A.; Mazini, R.; Maznas, I.; Mazza, M.; Mazza, S. M.; Mazzeo, E.; Mc Ginn, C.; Mc Gowan, J. P.; Mc Kee, S. P.; McDonald, E. F.; McDougall, A. E.; Mcfayden, J. A.; McGovern, R. P.; Mchedlidze, G.; Mckenzie, R. P.; Mclachlan, T. C.; Mclaughlin, D. J.; McLean, K. D.; McMahon, S. J.; McNamara, P. C.; Mcpartland, C. M.; McPherson, R. A.; Megy, T.; Mehlhase, S.; Mehta, A.; Melini, D.; Mellado Garcia, B. R.; Melo, A. H.; Meloni, F.; Mendes Jacques Da Costa, A. M.; Meng, H. Y.; Meng, L.; Menke, S.; Mentink, M.; Meoni, E.; Merlassino, C.; Merola, L.; Meroni, C.; Merz, G.; Meshkov, O.; Metcalfe, J.; Mete, A. S.; Meyer, C.; Meyer, J-P.; Middleton, R. P.; Mijovic, L.; Mikenberg, G.; Mikestikova, M.; Mikuz, M.; Mildner, H.; Milic, A.; Milke, C. D.; Miller, D. W.; Miller, L. S.; Milov, A.; Milstead, D. A.; Min, T.; Minaenko, A. A.; Minashvili, I. A.; Mince, L.; Mincer, A. I.; Mindur, B.; Mineev, M.; Mino, Y.; Mir, L. M.; Miralles Lopez, M.; Mironova, M.; Mishima, A.; Missio, M. C.; Mitani, T.; Mitra, A.; Mitsou, V. A.; Miu, O.; Miyagawa, P. S.; Miyazaki, Y.; Mizukami, A.; Mkrtchyan, T.; Mlinarevic, M.; Mlinarevic, T.; Mlynarikova, M.; Mobius, S.; Mochizuki, K.; Moder, P.; Mogg, P.; Mohammed, A. F.; Mohapatra, S.; Mokgatitswane, G.; Mondal, B.; Mondal, S.; Monig, G.; Moenig, K.; Monnier, E.; Monsonis Romero, L.; Montejo Berlingen, J.; Montella, M.; Monticelli, F.; Monzani, S.; Morange, N.; Moreira De Carvalho, A. L.; Moreno Llacer, M.; Moreno Martinez, C.; Morettini, P.; Morgenstern, S.; Morii, M.; Morinaga, M.; Morley, A. K.; Morodei, F.; Morvaj, L.; Moschovakos, P.; Moser, B.; Mosidze, M.; Moskalets, T.; Moskvitina, P.; Moss, J.; Moyse, E. J. W.; Mtintsilana, O.; Muanza, S.; Mueller, J.; Muenstermann, D.; Mueller, R.; Mullier, G. A.; Mullin, A. J.; Mullin, J. J.; Mungo, D. P.; Munoz Perez, D.; Munoz Sanchez, F. J.; Murin, M.; Murray, W. J.; Murrone, A.; Muse, J. M.; Muskinja, M.; Mwewa, C.; Myagkov, A. G.; Myers, A. J.; Myers, A. A.; Myers, G.; Myska, M.; Nachman, B. P.; Nackenhorst, O.; Nag, A.; Nagai, K.; Nagano, K.; Nagle, J. L.; Nagy, E.; Nairz, A. M.; Nakahama, Y.; Nakamura, K.; Nakkalil, K.; Nanjo, H.; Narayan, R.; Narayanan, E. A.; Naryshkin, I.; Naseri, M.; Nasri, S.; Nass, C.; Navarro, G.; Navarro-Gonzalez, J.; Nayak, R.; Nayaz, A.; Nechaeva, P. Y.; Nechansky, F.; Nedic, L.; Neep, T. J.; Negri, A.; Negrini, M.; Nellist, C.; Nelson, C.; Nelson, K.; Nemecek, S.; Nessi, M.; Neubauer, M. S.; Neuhaus, F.; Neundorf, J.; Newhouse, R.; Newman, P. R.; Ng, C. W.; Ng, Y. W. Y.; Ngair, B.; Nguyen, H. D. N.; Nickerson, R. B.; Nicolaidou, R.; Nielsen, J.; Niemeyer, M.; Niermann, J.; Nikiforou, N.; Nikolaenko, V.; Nikolic-Audit, I.; Nikolopoulos, K.; Nilsson, P.; Ninca, I.; Nindhito, H. R.; Ninio, G.; Nisati, A.; Nishu, N.; Nisius, R.; Nitschke, J-E.; Nkadimeng, E. K.; Noacco Rosende, S. J.; Nobe, T.; Noel, D. L.; Nommensen, T.; Nomura, M. A.; Norfolk, M. B.; Norisam, R. R. B.; Norman, B. J.; Novak, J.; Novak, T.; Novotny, L.; Novotny, R.; Nozka, L.; Ntekas, K.; Nunes De Moura, N. M. J., Jr.; Nurse, E.; Ocariz, J.; Ochi, A.; Ochoa, I.; Oerdek, S.; Offermann, J. T.; Ogrodnik, A.; Oh, A.; Ohm, C. C.; Oide, H.; Oishi, R.; Ojeda, M. L.; Okazaki, Y.; O'Keefe, M. W.; Okumura, Y.; Oleiro Seabra, L. F.; Olivares Pino, S. A.; Oliveira Damazio, D.; Oliveira Goncalves, D.; Oliver, J. L.; Olsson, M. J. R.; Olszewski, A.; OEncel, OE. O.; O'Neil, D. C.; O'Neill, A. P.; Onofre, A.; Onyisi, P. U. E.; Oreglia, M. J.; Orellana, G. E.; Orestano, D.; Orlando, N.; Orr, R. S.; O'Shea, V.; Ospanov, R.; Otero y Garzon, G.; Otono, H.; Ott, P. S.; Ottino, G. J.; Ouchrif, M.; Ouellette, J.; Ould-Saada, F.; Owen, M.; Owen, R. E.; Oyulmaz, K. Y.; Ozcan, V. E.; Ozturk, N.; Ozturk, S.; Pacey, H. A.; Pacheco Pages, A.; Padilla Aranda, C.; Padovano, G.; Pagan Griso, S.; Palacino, G.; Palazzo, A.; Palestini, S.; Pan, J.; Pan, T.; Panchal, D. K.; Pandini, C. E.; Panduro Vazquez, J. G.; Pang, H.; Pani, P.; Panizzo, G.; Paolozzi, L.; Papadatos, C.; Parajuli, S.; Paramonov, A.; Paraskevopoulos, C.; Paredes Hernandez, D.; Park, T. H.; Parker, M. A.; Parodi, F.; Parrish, E. W.; Parrish, V. A.; Parsons, J. A.; Parzefall, U.; Pascual Dias, B.; Pascual Dominguez, L.; Pasquali, F.; Pasqualucci, E.; Passaggio, S.; Pastore, F.; Pasuwan, P.; Patel, P.; Patel, U. M.; Pater, J. R.; Pauly, T.; Pearkes, J.; Pedersen, M.; Pedro, R.; Peleganchuk, S. V.; Penc, O.; Pender, E. A.; Peng, H.; Penski, K. E.; Penzin, M.; Peralva, B. S.; Pereira Peixoto, A. P.; Pereira Sanchez, L.; Perepelitsa, D. V.; Perez Codina, E.; Perganti, M.; Perini, L.; Pernegger, H.; Perrella, S.; Perrevoort, A.; Perrin, O.; Peters, K.; Peters, R. F. Y.; Petersen, B. A.; Petersen, T. C.; Petit, E.; Petousis, V.; Petridou, C.; Petrukhin, A.; Pettee, M.; Pettersson, N. E.; Petukhov, A.; Petukhova, K.; Peyaud, A.; Pezoa, R.; Pezzotti, L.; Pezzullo, G.; Pham, T. M.; Pham, T.; Phillips, P. W.; Phipps, M. W.; Piacquadio, G.; Pianori, E.; Piazza, F.; Piegaia, R.; Pietreanu, D.; Pilkington, A. D.; Pinamonti, M.; Pinfold, J. L.; Pinheiro Pereira, B. C.; Pinto Pinoargote, A. E.; Pitman Donaldson, C.; Pizzi, D. A.; Pizzimento, L.; Pizzini, A.; Pleier, M. -A.; Plesanovs, V.; Pleskot, V.; Plotnikova, E.; Poddar, G.; Poettgen, R.; Poggioli, L.; Pohl, D.; Pokharel, I.; Polacek, S.; Polesello, G.; Poley, A.; Polifka, R.; Polini, A.; Pollard, C. S.; Pollock, Z. B.; Polychronakos, V.; Pompa Pacchi, E.; Ponomarenko, D.; Pontecorvo, L.; Popa, S.; Popeneciu, G. A.; Portillo Quintero, D. M.; Pospisil, S.; Postill, M. A.; Postolache, P.; Potamianos, K.; Potepa, P. P.; Potrap, I. N.; Potter, C. J.; Potti, H.; Poulsen, T.; Poveda, J.; Pozo Astigarraga, M. E.; Prades Ibanez, A.; Prapa, M. M.; Pretel, J.; Price, D.; Primavera, M.; Principe Martin, M. A.; Privara, R.; Procter, T.; Proffitt, M. L.; Proklova, N.; Prokofiev, K.; Proto, G.; Protopopescu, S.; Proudfoot, J.; Przybycien, M.; Przygoda, W. W.; Puddefoot, J. E.; Pudzha, D.; Pyatiizbyantseva, D.; Qian, J.; Qichen, D.; Qin, Y.; Qiu, T.; Quadt, A.; Queitsch-Maitland, M.; Quetant, G.; Rabanal Bolanos, G.; Rafanoharana, D.; Ragusa, F.; Rainbolt, J. L.; Raine, J. A.; Rajagopalan, S.; Ramakoti, E.; Ran, K.; Rapheeha, N. P.; Rasheed, H.; Raskina, V.; Rassloff, D. F.; Rave, S.; Ravina, B.; Ravinovich, I.; Raymond, M.; Read, A. L.; Readioff, N. P.; Rebuzzi, D. M.; Redlinger, G.; Reed, A. S.; Reeves, K.; Reidelsturz, J. A.; Reikher, D.; Rej, A.; Rembser, C.; Renardi, A.; Renda, M.; Rendel, M. B.; Renner, F.; Rennie, A. G.; Resconi, S.; Ressegotti, M.; Resseguie, E. D.; Rettie, S.; Reyes Rivera, J. G.; Reynolds, B.; Reynolds, E.; Rezaei Estabragh, M.; Rezanova, O. L.; Reznicek, P.; Ribaric, N.; Ricci, E.; Richter, R.; Richter, S.; Richter-Was, E.; Ridel, M.; Ridouani, S.; Rieck, P.; Riedler, P.; Rijssenbeek, M.; Rimoldi, A.; Rimoldi, M.; Rinaldi, L.; Rinn, T. T.; Rinnagel, M. P.; Ripellino, G.; Riu, I.; Rivadeneira, P.; Rivera Vergara, J. C.; Rizatdinova, F.; Rizvi, E.; Rizzi, C.; Roberts, B. A.; Roberts, B. R.; Robertson, S. H.; Robin, M.; Robinson, D.; Robles Gajardo, C. M.; Robles Manzano, M.; Robson, A.; Rocchi, A.; Roda, C.; Rodriguez Bosca, S.; Rodriguez Garcia, Y.; Rodriguez Rodriguez, A.; Rodriguez Vera, A. M.; Roe, S.; Roemer, J. T.; Roepe-Gier, A. R.; Roggel, J.; Rhne, O.; Rojas, R. A.; Roland, C. P. A.; Roloff, J.; Romaniouk, A.; Romano, E.; Romano, M.; Romero Hernandez, A. C.; Rompotis, N.; Roos, L.; Rosati, S.; Rosser, B. J.; Rossi, E.; Rossi, E.; Rossi, L. P.; Rossini, L.; Rosten, R.; Rotaru, M.; Rottler, B.; Rougier, C.; Rousseau, D.; Rousso, D.; Roy, A.; Roy-Garand, S.; Rozanov, A.; Rozen, Y.; Ruan, X.; Rubio Jimenez, A.; Ruby, A. J.; Ruelas Rivera, V. H.; Ruggeri, T. A.; Ruggiero, A.; Ruiz-Martinez, A.; Rummler, A.; Rurikova, Z.; Rusakovich, N. A.; Russell, H. L.; Russo, G.; Rutherfoord, J. P.; Rutherford Colmenares, S.; Rybacki, K.; Rybar, M.; Rye, E. B.; Ryzhov, A.; Sabater Iglesias, J. A.; Sabatini, P.; Sabetta, L.; Sadrozinski, H. F-W.; Safai Tehrani, F.; Safarzadeh Samani, B.; Safdari, M.; Saha, S.; Sahinsoy, M.; Saimpert, M.; Saito, M.; Saito, T.; Salamani, D.; Salnikov, A.; Salt, J.; Salvador Salas, A.; Salvatore, D.; Salvatore, F.; Salzburger, A.; Sammel, D.; Sampsonidis, D.; Sampsonidou, D.; Sanchez, J.; Sanchez Pineda, A.; Sanchez Sebastian, V.; Sandaker, H.; Sander, C. O.; Sandesara, J. A.; Sandhoff, M.; Sandoval, C.; Sankey, D. P. C.; Sano, T.; Sansoni, A.; Santi, L.; Santoni, C.; Santos, H.; Santpur, S. N.; Santra, A.; Saoucha, K. A.; Saraiva, J. G.; Sardain, J.; Sasaki, O.; Sato, K.; Sauer, C.; Sauerburger, F.; Sauvan, E.; Savard, P.; Sawada, R.; Sawyer, C.; Sawyer, L.; Sayago Galvan, I.; Sbarra, C.; Sbrizzi, A.; Scanlon, T.; Schaarschmidt, J.; Schacht, P.; Schaefer, D.; Schaefer, U.; Schaffer, A. C.; Schaile, D.; Schamberger, R. D.; Schanet, E.; Scharf, C.; Schefer, M. M.; Schegelsky, V. A.; Scheirich, D.; Schenck, F.; Schernau, M.; Scheulen, C.; Schiavi, C.; Schioppa, E. J.; Schioppa, M.; Schlag, B.; Schleicher, K. E.; Schlenker, S.; Schmeing, J.; Schmidt, M. A.; Schmieden, K.; Schmitt, C.; Schmitt, S.; Schoeffel, L.; Schoening, A.; Scholer, P. G.; Schopf, E.; Schott, M.; Schovancova, J.; Schramm, S.; Schroeder, F.; Schultz-Coulon, H-C.; Schumacher, M.; Schumm, B. A.; Schune, Ph.; Schuy, A. J.; Schwartz, H. R.; Schwartzman, A.; Schwarz, T. A.; Schwemling, Ph.; Schwienhorst, R.; Sciandra, A.; Sciolla, G.; Scuri, F.; Scutti, F.; Sebastiani, C. D.; Sedlaczek, K.; Seema, P.; Seidel, S. C.; Seiden, A.; Seidlitz, B. D.; Seitz, C.; Seixas, J. M.; Sekhniaidze, G.; Sekula, S. J.; Selem, L.; Semprini-Cesari, N.; Sen, S.; Sengupta, D.; Senthilkumar, V.; Serin, L.; Serkin, L.; Sessa, M.; Severini, H.; Sforza, F.; Sfyrla, A.; Shabalina, E.; Shaheen, R.; Shahinian, J. D.; Shaked Renous, D.; Shan, L. Y.; Shapiro, M.; Sharma, A.; Sharma,(data truncated to fit)</t>
  </si>
  <si>
    <t>ATLAS Collaboration</t>
  </si>
  <si>
    <t>ATLAS flavour-tagging algorithms for the LHC Run 2 pp collision dataset</t>
  </si>
  <si>
    <t>EUROPEAN PHYSICAL JOURNAL C</t>
  </si>
  <si>
    <t>The flavour-tagging algorithms developed by the AvTLAS Collaboration and used to analyse its dataset of root s = 13 TeV pp collisions from Run 2 of the Large Hadron Collider are presented. These new tagging algorithms are based on recurrent and deep neural networks, and their performance is evaluated in simulated collision events. These developments yield considerable improvements over previous jet-flavour identification strategies. At the 77% b-jet identification efficiency operating point, light-jet (charm-jet) rejection factors of 170 (5) are achieved in a sample of simulated Standard Model t (t) over bar events; similarly, at a c-jet identification efficiency of 30%, a light-jet (b-jet) rejection factor of 70 (9) is obtained.</t>
  </si>
  <si>
    <t xml:space="preserve">[Filmer, E. K.; Jackson, P.; Kong, A. X. Y.; Potti, H.; Ruggeri, T. A.; Ting, E. X. L.; White, M. J.] Univ Adelaide, Dept Phys, Adelaide, SA, Australia; [Gingrich, D. M.; Lindon, J. H.; Nishu, N.; Pinfold, J. L.] Univ Alberta, Dept Phys, Edmonton, AB, Canada; [Cakir, O.; Duran Yildiz, H.; Kuday, S.; Turk Cakir, I.] Ankara Univ, Dept Phys, Ankara, Turkiye; [Sultansoy, S.] TOBB Univ Econ &amp; Technol, Div Phys, Ankara, Turkiye; [Adam Bourdarios, C.; Arnaez, O.; Berger, N.; Costanza, F.; Delmastro, M.; Di Ciaccio, L.; Guillemin, T.; Hryn'ova, T.; Jezequel, S.; Koletsou, I.; Leveque, J.; Lewis, D. J.; Little, J. D.; Lorenzo Martinez, N.; Poddar, G.; Sanchez Pineda, A.; Sauvan, E.; Selem, L.] Univ Savoie Mt Blanc, LAPP, CNRS, IN2P3, Annecy, France; [Bernardi, G.; Bomben, M.; Bouquet, R.; Di Gregorio, G.; Li, A.; Marchiori, G.; Nakkalil, K.; Shen, Q.; Zhang, Y.] Univ Paris Cite, APC, CNRS, IN2P3, Paris, France; [Chekanov, S.; Darmora, S.; Hopkins, W. H.; Hoya, J.; Kourlitis, E.; Love, J.; Metcalfe, J.; Mete, A. S.; Paramonov, A.; Proudfoot, J.; Van Gemmeren, P.; Wang, R.; Zhang, J.] Argonne Natl Lab, Div High Energy Phys, Argonne, IL 60439 USA; [Berlendis, S.; Cheu, E.; Cui, Z.; Ghosh, A.; Johns, K. A.; Lampl, W.; Lindley, R. E.; Loch, P.; Rutherfoord, J. P.; Sardain, J.; Varnes, E. W.; Zhou, H.; Zhou, Y.] Univ Arizona, Dept Phys, Tucson, AZ 85721 USA; [Bakshi Gupta, D.; Burghgrave, B.; Cardenas, J. C. J.; De, K.; Farbin, A.; Hadavand, H. K.; Myers, A. J.; Ozturk, N.; Usai, G.; White, A.] Univ Texas Arlington, Dept Phys, POB 19059, Arlington, TX 76019 USA; [Angelidakis, S.; Fassouliotis, D.; Fountas, L.; Gkialas, I.; Kourkoumelis, C.] Natl &amp; Kapodistrian Univ Athens, Dept Phys, Athens, Greece; [Alexopoulos, T.; Bakalis, C.; Drivas-koulouris, I.; Gazis, E. N.; Kitsaki, C.; Maltezos, S.; Paraskevopoulos, C.; Perganti, M.; Tzanis, P.] Natl Tech Univ Athens, Dept Phys, Zografos, Greece; [Andeen, T.; Burton, C. D.; Choi, K.; Onyisi, P. U. E.; Panchal, D. K.; Tost, M.; Unal, M.] Univ Texas Austin, Dept Phys, Austin, TX 78712 USA; [Ahmadov, F.; Huseynov, N.] Azerbaijan Acad Sci, Inst Phys, Baku, Azerbaijan; [Agaras, M. N.; Bosman, M.; Carlotto, J. I.; Casado, M. P.; Castillo Garcia, L.; Epari, S.; Gautam, V.; Gonzalez Fernandez, S.; Grieco, C.; Grinstein, S.; Juste Rozas, A.; Kazakos, S.; Korolkov, I.; Mamuzic, J.; Martinez, M.; Martinez Suarez, P.; Mir, L. M.; Orlando, N.; Pacheco Pages, A.; Padilla Aranda, C.; Riu, I.; Salvador Salas, A.; Sonay, A.; Terzo, S.] Barcelona Inst Sci &amp; Technol, Inst Fis Altes Energies IFAE, Barcelona, Spain; [Barreiro Guimares da Costa, J.; Cai, Y.; Chu, X.; Cui, H.; Fan, Y.; Fang, Y.; Guo, F.; Hu, Y. F.; Huang, Y.; Jia, X.; Li, M.; Li, S.; Li, Z.; Liang, Z.; Liu, B.; Liu, P.; Lou, X.; Lu, G.; Mohammed, A. F.; Shan, L. Y.; Shi, X.; Wu, J.; Xin, S.; Xu, D.; Xu, Z.; Yang, X.; Zeng, H.; Zhai, M.; Zhang, K.; Zhang, P.; Zhuang, X.] Chinese Acad Sci, Inst High Energy Phys, Beijing, Peoples R China; [Chen, X.; Feng, M.; Pang, H.; Xia, M.; Xu, Y.] Tsinghua Univ, Dept Phys, Beijing, Peoples R China; [Chen, H.; Chen, S. J.; De Maria, A.; Han, L.; Huang, X.; Jia, Z.; Jin, S.; Li, H.; Lucio Alves, F. L.; Min, T.; Wang, X.; Wang, Y.; Xia, L.; Ye, H.; Zhang, B.; Zhang, L.] Nanjing Univ, Dept Phys, Nanjing, Peoples R China; [Liu, Y.] Shenzhen Campus Sun Yat Sen Univ, Sch Sci, Shenzhen, Peoples R China; [Cai, Y.; Chu, X.; Cui, H.; Fang, Y.; Guo, F.; Hu, Y. F.; Jia, X.; Li, M.; Li, S.; Li, Z.; Liu, Y.; Lou, X.; Lu, G.; Mohammed, A. F.; Ran, K.; Wu, J.; Xin, S.; Zhai, M.; Zhang, K.; Zhang, P.] Univ Chinese Acad Sci UCAS, Beijing, Peoples R China; [Bakos, E.; Beemster, L. J.; Jovicevic, J.; Maksimovic, V.; Sijacki, Dj.; Vranjes, N.; Vranjes Milosavljevic, M.; Zivkovic, L.] Univ Belgrade, Inst Phys, Belgrade, Serbia; [Buanes, T.; Djuvsland, J. I.; Eigen, G.; Fomin, N.; Hellesund, S.; Huiberts, S. K.; Lipniacka, A.; Martin dit Latour, B.; Stugu, B.; Traeet, A.] Univ Bergen, Dept Phys &amp; Technol, Bergen, Norway; [Antrim, D. J. A.; Beringer, J.; Calafiura, P.; Cerutti, F.; Ciocio, A.; Dimitrievska, A.; Dyckes, G. I.; Einsweiler, K.; Ene, I.; Foti, M. G.; Gagnon, L. G.; Garcia-Sciveres, M.; Gonzalez Renteria, C.; Gray, H. M.; Haber, C.; Han, S.; Heim, T.; Ju, X.; Leggett, C.; Marshall, Z.; Mironova, M.; Muskinja, M.; Nachman, B. P.; Ottino, G. J.; Pagan Griso, S.; Pettee, M.; Pianori, E.; Resseguie, E. D.; Reynolds, E.; Roberts, B. R.; Santpur, S. N.; Shapiro, M.; Stanislaus, B.; Thompson, E. A.; Tsulaia, V.; Varni, C.; Wagner, J. M.; Wang, H.; Xiong, J.; Yamazaki, T.; Yao, W-M.; Yeo, B. K.; Zhang, Z.] Lawrence Berkeley Natl Lab, Div Phys, Berkeley, CA USA; Univ Calif Berkeley, Berkeley, CA 94720 USA; [Appelt, C.; Atlay, N. B.; Bahmani, M.; Battulga, D.; Cortes-Gonzalez, A.; Issever, C.; Khoo, T. J.; Kreul, K.; Lacker, H.; Lohse, T.; Nayaz, A.; Ruelas Rivera, V. H.; Scharf, C.; Schenck, F.; Seema, P.; Weber, H. A.] Humboldt Univ, Inst Phys, Berlin, Germany; [Beck, H. P.; Chatterjee, M.; Halser, L.; Haug, S.; Ilg, A.; Mueller, R.; O'Neill, A. P.; Schefer, M. M.; Weber, M. S.] Univ Bern, Albert Einstein Ctr Fundamental Phys, Bern, Switzerland; [Beck, H. P.; Chatterjee, M.; Halser, L.; Haug, S.; Ilg, A.; Mueller, R.; O'Neill, A. P.; Schefer, M. M.; Weber, M. S.] Univ Bern, High Energy Phys Lab, Bern, Switzerland; [Allport, P. P.; Auriol, A. D.; Bellos, P.; Bird, G. A.; Bracinik, J.; Charlton, D. G.; Chisholm, A. S.; Cooke, H. G.; George, W. F.; Gonella, L.; Gonnella, F.; Hawkes, C. M.; Hillier, S. J.; Krizka, K.; Lomas, J. D.; Marinescu, M.; Neep, T. J.; Newman, P. R.; Nikolopoulos, K.; Silva, J. M.; Stampekis, A.; Thomas, J. P.; Thompson, P. D.; Virdee, G. S.; Ward, R. J.; Watson, A. T.; Watson, M. F.; Wu, C.] Univ Birmingham, Sch Phys &amp; Astron, Birmingham, W Midlands, England; [Celebi, E.; Gokturk, B.; Istin, S.; Oyulmaz, K. Y.; Ozcan, V. E.] Bogazici Univ, Dept Phys, Istanbul, Turkiye; [Bingul, A.; Uysal, Z.] Gaziantep Univ, Dept Engn Phys, Gaziantep, Turkiye; [Adiguzel, A.] Istanbul Univ, Dept Phys, Istanbul, Turkiye; [Beddall, A. J.; Cetin, S. A.; Ozturk, S.; Simsek, S.] Istinye Univ, Istanbul, Turkiye; [Navarro, G.; Rodriguez Garcia, Y.] Univ Antonio Narino, Fac Ciencias, Bogota, Colombia; [Navarro, G.; Rodriguez Garcia, Y.] Univ Antonio Narino, Ctr Invest, Bogota, Colombia; [Sandoval, C.] Univ Nacl Colombia, Dept Fis, Bogota, Colombia; Pontificia Univ Javeriana, Bogota, Colombia; [Ballabene, E.; Bianco, G.; Carratta, G.; Cavalli, N.; Clissa, L.; Cremonini, D.; De Castro, S.; Del Corso, F.; Fabbri, L.; Franchini, M.; Gabrielli, A.; Rinaldi, L.; Sbrizzi, A.; Semprini-Cesari, N.; Sioli, M.; Todome, K.; Valentinetti, S.; Villa, M.; Zoccoli, A.] Univ Bologna, Dipartimento Fis &amp; Astron A Righi, Bologna, Italy; [Alberghi, G. L.; Alfonsi, F.; Ballabene, E.; Bellagamba, L.; Bianco, G.; Boscherini, D.; Bruni, A.; Bruni, G.; Bruschi, M.; Cabras, G.; Carratta, G.; Cavalli, N.; Cervelli, A.; Clissa, L.; Cremonini, D.; De Castro, S.; Del Corso, F.; Fabbri, L.; Franchini, M.; Gabrielli, A.; Giacobbe, B.; Lasagni Manghi, F.; Massa, L.; Negrini, M.; Polini, A.; Rinaldi, L.; Romano, M.; Sbarra, C.; Sbrizzi, A.; Semprini-Cesari, N.; Sidoti, A.; Sioli, M.; Todome, K.; Valentinetti, S.; Villa, M.; Zoccoli, A.] INFN Sez Bologna, Bologna, Italy; [Akolkar, N. N.; Bandyopadhyay, A.; Bansal, S.; Bauer, P.; Bechtle, P.; Beisiegel, F.; Bernlochner, F. U.; Brock, I.; Desch, K.; Deutsch, C.; Diaz Capriles, F. G.; Dimitriadi, C.; Dingfelder, J.; Falke, P. J.; Grefe, C.; Gurbuz, S.; Hamer, M.; Herrmann, L. M.; Hinterkeuser, F.; Holm, T.; Huebner, M.; Huegging, F.; Kirfel, C.; Kivernyk, O.; Koenig, P. T.; Krueger, H.; Lantzsch, K.; Lenz, T.; Nass, C.; Pohl, D.; Standke, M.; Vergis, C.; Von Toerne, E.; Wermes, N.] Univ Bonn, Phys Inst, Bonn, Germany; [Butler, J. M.; Yan, Z.] Boston Univ, Dept Phys, 590 Commonwealth Ave, Boston, MA 02215 USA; [Addepalli, S. V.; Bensinger, J. R.; Bhattarai, P.; Blocker, C.; Camarero Munoz, D.; Capocasa, F.; Duden, E. R.; Frattari, G.; Reeves, K.; Sciolla, G.; Solomon, S.; Trischuk, D. A.; Zenger, D. T.] Brandeis Univ, Dept Phys, Waltham, MA 02254 USA; [Popa, S.] Transilvania Univ Brasov, Brasov, Romania; [Alexa, C.; Chitan, A.; Ciubotaru, D. A.; Dinu, I-M.; Ducu, O. A.; Dumitriu, A. E.; Geanta, A. A.; Jinaru, A.; Martoiu, V. S.; Maurer, J.; Pietreanu, D.; Rasheed, H.; Renda, M.; Rotaru, M.; Stoicea, G.; Tarna, G.; Trandafir, I. S.; Tudorache, A.; Tudorache, V.; Vasile, M. E.; Younas, S.] Horia Hulubei Natl Inst Phys &amp; Nucl Engn, Bucharest, Romania; [Agheorghiesei, C.; Postolache, P.] Alexandru Ioan Cuza Univ, Dept Phys, Iasi, Romania; [Popeneciu, G. A.] Natl Inst Res &amp; Dev Isotop &amp; Mol Technol, Dept Phys, Cluj Napoca, Romania; [Geanta, A. A.; Hobincu, R.] Univ Politehn Bucuresti, Bucharest, Romania; [Gravila, P. M.] West Univ Timisoara, Timisoara, Romania; Univ Bucharest, Fac Phys, Bucharest, Romania; [Astalos, R.; Bartos, P.; Dubovsky, M.; Eckerova, B.; Keszeghova, L.; Sykora, I.; Tokar, S.; Zenis, T.] Comenius Univ, Fac Math Phys &amp; Informat, Bratislava, Slovakia; [Babal, D.; Bruncko, D.; Sopkova, F.; Strizenec, P.; Urban, J.] Slovak Acad Sci, Inst Expt Phys, Dept Subnucl Phys, Kosice, Slovakia; [Abidi, S. H.; Assamagan, K.; Barone, G.; Begel, M.; Benoit, M.; Bi, R.; Boye, D.; Brost, E.; Cavaliere, V.; Chen, H.; D'amen, G.; Das, S. J.; Elmsheuser, J.; Garcia, B.; Go, Y.; Iakovidis, G.; Kalderon, C. W.; Klimentov, A.; Lancon, E.; Lynn, D.; Ma, H.; Maeno, T.; Mc Ginn, C.; Mwewa, C.; Nagle, J. L.; Nilsson, P.; Nomura, M. A.; Oliveira Damazio, D.; Ouellette, J.; Perepelitsa, D. V.; Pleier, M. -A.; Polychronakos, V.; Protopopescu, S.; Rajagopalan, S.; Redlinger, G.; Rinn, T. T.; Roloff, J.; Snyder, S.; Steinberg, P.; Stucci, S. A.; Tricoli, A.; Umaka, E. N.; Undrus, A.; Weber, C.; Wenaus, T.; Ye, S.] Brookhaven Natl Lab, Dept Phys, Upton, NY 11973 USA; [Bazzano Hurrell, L. T.; Daneri, M. F.; Otero y Garzon, G.; Piegaia, R.; Toscani, M.; Winkel, F. I.] Univ Buenos Aires, Fac Ciencias Exactas &amp; Nat, Dept Fis, Buenos Aires, DF, Argentina; [Bazzano Hurrell, L. T.; Daneri, M. F.; Otero y Garzon, G.; Piegaia, R.; Toscani, M.; Winkel, F. I.] Univ Buenos Aires, CONICET, Inst Fis Buenos Aires IFIBA, Buenos Aires, DF, Argentina; [Grimm, K.; Moss, J.; Veatch, J.] Calif State Univ, Hayward, CA USA; [Balunas, W. K.; Batley, J. R.; Brandt, O.; Burr, J. T. P.; Chapman, J. D.; Fawcett, W. J.; Henkelmann, L.; Hodkinson, B. H.; Hommels, L. B. A. H.; Jones, D. M.; Jones, P.; Lester, C. G.; Liu, J. K. K.; Malone, C.; Mullin, A. J.; Noel, D. L.; Pacey, H. A.; Parker, M. A.; Potter, C. J.; Robinson, D.; Rousso, D.; Rutherford Colmenares, S.; Tombs, R.; Williams, S.] Univ Cambridge, Cavendish Lab, Cambridge, England; [Atkin, R. J.; Barends, K. N.; Keaveney, J. M.; Yacoob, S.] Univ Cape Town, Dept Phys, Cape Town, South Africa; IThemba Labs, Western Cape, South Africa; [Bhamjee, M.; Connell, M. P.; Connell, S. H.; Govender, N.; Leeuw, L. L.; Truong, L.] Univ Johannesburg, Dept Mech Engn Sci, Johannesburg, South Africa; [Flores, M.] Univ Philippines Diliman, Natl Inst Phys, Diliman, Philippines; Univ South Africa, Dept Phys, Pretoria, South Africa; Univ Zululand, Kwa Dlangezwa, South Africa; [Carrio Argos, F.; Chowdhury, T.; Christopher, L. D.; Dahbi, S.; Gololo, M. G. D.; Kar, D.; Kumar, M.; Mckenzie, R. P.; Mellado Garcia, B. R.; Mokgatitswane, G.; Mtintsilana, O.; Nkadimeng, E. K.; Rapheeha, N. P.; Ruan, X.; Shrif, E. M.; Sideras Haddad, E.; Sinha, S.; Tlou, S. H.] Univ Witwatersrand, Sch Phys, Johannesburg, South Africa; [Bachiu, A.; Bellerive, A.; Davis-Purcell, B.; Gillberg, D.; Graham, K.; Heilman, J.; Jessiman, C. E.; Kaur, S.; Keller, J. S.; Klein, C.; Koffas, T.; Miller, L. S.; Naseri, M.; Norman, B. J.; Pizzi, D. A.; Staats, E. J.; Vincter, M. G.; Zakharchuk, N.] Carleton Univ, Dept Phys, Ottawa, ON, Canada; [Aitbenchikh, B.; Benchekroun, D.; Bendebba, F.; Bouaouda, K.; Chadi, Z.; El Moussaouy, A.; Ezzarqtouni, S.; Imam, H.; Zerradi, S.] Reseau Univ Phys Hautes Energies Univ Hassan II, Fac Sci Ain Chock, Casablanca, Morocco; [El Ghazali, Y.; Gouighri, M.] Univ Ibn Tofail, Fac Sci, Kenitra, Morocco; Univ Cadi Ayyad, Fac Sci Semlalia, LPHEA Marrakech, Marrakech, Morocco; [Assahsah, J.; Ouchrif, M.; Ridouani, S.] Univ Mohamed Premier, Fac Sci, LPMR, Oujda, Morocco; [Aboulhorma, A.; Ait Tamlihat, M.; Batlamous, S.; Cherkaoui El Moursli, R.; El Jarrari, H.; Fassi, F.; Hamdaoui, H.; Ngair, B.; Soumaimi, Z.; Tayalati, Y.; Zaazoua, M.] Univ Mohammed 5, Fac Sci, Rabat, Morocco; [Tayalati, Y.] Mohammed VI Polytech Univ, Inst Appl Phys, Ben Guerir, Morocco; [Afik, Y.; Ahmad, A.; Ahmadov, F.; Akimov, A. V.; Aleksa, M.; Aleksandrov, I. N.; Aliev, M.; Amelung, C.; Anders, J. K.; Anisenkov, A. V.; Aranzabal, N.; Armbruster, A. J.; Avolio, G.; Baldin, E. M.; Barisits, M-S.; Barsov, S.; Bauer, M.; Bednyakov, V. A.; Beermann, T. A.; Beloborodov, K.; Belyaev, N. L.; Bernon, F.; Bobrovnikov, V. S.; Bogavac, D.; Bogdanchikov, A. G.; Bordulev, I. S.; Bossio Sola, J. D.; Boyd, J.; Boyko, I. R.; Budagov, I. A.; Bulekov, O.; Buzykaev, A. R.; Cairo, V. M. M.; Calace, N.; Camarda, S.; Carli, T.; Catinaccio, A.; Chelkov, G. A.; Cheplakov, A.; Chizhov, M. V.; Cueto, A.; Czodrowski, P.; Dao, V.; Dedovich, D. V.; Dell'Acqua, A.; Demichev, M.; Denisov, S. P.; Di Girolamo, A.; Dittus, F.; Dudarev, A.; Duehrssen, M.; Ellis, N.; Elsing, M.; Ezhilov, A.; Fakhrutdinov, R. M.; Falda Ulhoa Coelho, L. F.; Fedin, O. L.; Fedotov, G.; Fortin, E.; Francis, D.; Froidevaux, D.; Gavrilenko, I. L.; Gavrilyuk, A.; Gessinger-Befurt, P.; Giuli, F.; Gladilin, L. K.; Goblirsch-Kolb, M.; Golubkov, D.; Gongadze, A.; Goossens, L.; Gorbounov, P. A.; Gorini, B.; Gostkin, M. I.; Gottardo, C. A.; Gratchev, V.; Guindon, S.; Gustavino, G.; Harkusha, S.; Hawkings, R. J.; Helsens, C.; Henriques Correia, A. M.; Hervas, L.; Hoecker, A.; Huhtinen, M.; Jenni, P.; Junggeburth, J. J.; Karpov, S. N.; Karpova, Z. M.; Karyukhin, A. N.; Kay, E. F.; Kazanin, V. F.; Kharlamov, A. G.; Kharlamova, T.; Kiehn, M.; Klimek, P.; Klioutchnikova, T.; Korotkova, N.; Koulouris, A.; Kozhin, A. S.; Kramarenko, V. A.; Krasznahorkay, A.; Kruchonak, U.; Kuchinskaia, O.; Kuehn, S.; Kulchitsky, Y.; Kupich, A.; Kurochkin, Y. A.; Kurova, A.; Lanni, F.; Lassnig, M.; LeBlanc, M.; Lehmann Miotto, G.; Levchenko, M.; Loseva, O.; Lyubushkin, V.; Lyubushkina, T.; Maleev, V. P.; Malyukov, S.; Manzoni, S.; Marzin, A.; Maslennikov, A. L.; Maximov, D. A.; Mentink, M.; Milic, A.; Minaenko, A. A.; Mineev, M.; Mlynarikova, M.; Morgenstern, S.; Morley, A. K.; Morvaj, L.; Moschovakos, P.; Moser, B.; Myagkov, A. G.; Nairz, A. M.; Naryshkin, I.; Nechaeva, P. Y.; Nessi, M.; Niermann, J.; Nikiforou, N.; Nikolaenko, V.; Palestini, S.; Pauly, T.; Peleganchuk, S. V.; Penc, O.; Penzin, M.; Pernegger, H.; Perrella, S.; Petersen, B. A.; Pettersson, N. E.; Petukhov, A.; Pezzotti, L.; Plotnikova, E.; Pontecorvo, L.; Pozo Astigarraga, M. E.; Pudzha, D.; Pyatiizbyantseva, D.; Raymond, M.; Rembser, C.; Rettie, S.; Rezanova, O. L.; Riedler, P.; Roe, S.; Romaniouk, A.; Rummler, A.; Rusakovich, N. A.; Salamani, D.; Salzburger, A.; Schegelsky, V. A.; Schlenker, S.; Schovancova, J.; Sharma, A.; Shatalov, P. B.; Shiyakova, M.; Silva Oliveira, M. V.; Simoniello, R.; Siral, I.; Sivoklokov, S. Yu.; Smiesko, J.; Smirnov, S. Yu.; Smirnov, Y.; Smirnova, L. N.; Snesarev, A. A.; Solans Sanchez, C. A.; Soldatov, E. Yu.; Solodkov, A. A.; Soloshenko, A.; Solovyev, V.; Sommer, P.; Spigo, G.; Starchenko, E. A.; Stewart, G. A.; Stockton, M. C.; Sulin, V. V.; Sultanaliyeva, L.; Talyshev, A. A.; Tikhomirov, V.; Tikhonov, Yu. A.; Timoshenko, S.; Tsiareshka, P. V.; Tsukerman, I. I.; Tuna, A. N.; Turtuvshin, T.; Unal, G.; Vafeiadis, T.; Van Rijnbach, M.; Vandelli, W.; Vazquez Schroeder, T.; Vittori, C.; Vormwald, B.; Vorobev, K.; Vuillermet, R.; Wengler, T.; Wilkens, H. G.; Yeletskikh, I.; Zenin, O.; Zhemchugov, A.; Zhukov, K.; Zhulanov, V.; Zimine, N. I.; Zwalinski, L.] CERN, Geneva, Switzerland; [Gardner, R. W.; Kim, Y. K.; Miller, D. W.; Offermann, J. T.; Oreglia, M. J.; Rainbolt, J. L.; Rosser, B. J.; Schaefer, D.; Shochet, M. J.; Smith, E. A.; Tosciri, C.; Vukotic, I.; Windischhofer, P. J.] Univ Chicago, Enrico Fermi Inst, 5640 S Ellis Ave, Chicago, IL 60637 USA; [Boumediene, D.; Burger, A. M.; Calvet, D.; Calvet, S.; Corpe, L. D.; D'Eramo, L.; Donini, J.; Madar, R.; Megy, T.; Perrin, O.; Santoni, C.; Solovyanov, O. V.; Tnourji, A.; Vaslin, L.; Vazeille, F.] Univ Clermont Auvergne, LPC, CNRS, IN2P3, Clermont Ferrand, France; [Al Khoury, K.; Angerami, A.; Brooijmans, G.; Busch, E. L.; Cole, B.; Gilbert, B. J.; Gonski, J. L.; Hangal, D. A.; Hu, Q.; Kahn, A.; Kennedy, K. E.; Mohapatra, S.; Parsons, J. A.; Seidlitz, B. D.; Smith, A. C.; Tuts, P. M.; Williams, D. M.; Yin, P.; Zou, W.] Columbia Univ, Nevis Lab, Irvington, NY USA; [Camplani, A.; Dam, M.; Hansen, J. B.; Hansen, J. D.; Hansen, P. H.; Petersen, T. C.; Wiglesworth, C.; Xella, S.] Univ Copenhagen, Niels Bohr Inst, Copenhagen, Denmark; [Bisceglie, E.; Capua, M.; Crosetti, G.; Curcio, F.; Malito, D.; Mastroberardino, A.; Meoni, E.; Salvatore, D.; Schioppa, M.; Tassi, E.] Univ Calabria, Dipartimento Fis, Arcavacata Di Rende, Italy; [Bisceglie, E.; Capua, M.; Crosetti, G.; Curcio, F.; Gnesi, I.; Malito, D.; Mastroberardino, A.; Meoni, E.; Salvatore, D.; Schioppa, M.; Tassi, E.] Lab Nazl Frascati, INFN Grp Collegato Cosenza, Frascati, Italy; [Deiana, A. M.; Leney, K. J. C.; Milke, C. D.; Narayan, R.; Parajuli, S.; Schaffer, A. C.; Sekula, S. J.; Stroynowski, R.; Yang, Y.; Ye, J.] Southern Methodist Univ, Dept Phys, Dallas, TX USA; [Izen, J. M.] Univ Texas Dallas, Dept Phys, Richardson, TX 75083 USA; [Geralis, T.; Prapa, M. M.; Stavropoulos, G.; Zormpa, O.] Natl Ctr Sci Res Demokritos, Aghia Paraskevi, Greece; [Andrean, S. Y.; Backman, F.; Barranco Navarro, L.; Bohm, C.; Clement, C.; Dunne, K.; Hellman, S.; Ingebretsen Carlson, T.; Kim, D. W.; Lee, S.; Lou, X.; Milstead, D. A.; Pasuwan, P.; Pereira Sanchez, L.; Richter, S.; Silverstein, S. B.; Sjoelin, J.; Strandberg, S.; Strubig, A.; Valdes Santurio, E.] Stockholm Univ, Dept Phys, Stockholm, Sweden; [Andrean, S. Y.; Backman, F.; Barranco Navarro, L.; Clement, C.; Dunne, K.; Hellman, S.; Ingebretsen Carlson, T.; Kim, D. W.; Lee, S.; Lou, X.; Milstead, D. A.; Pasuwan, P.; Pereira Sanchez, L.; Richter, S.; Sjoelin, J.; Strandberg, S.; Strubig, A.; Valdes Santurio, E.] Oskar Klein Ctr, Stockholm, Sweden; [Aperio Bella, L.; Arling, J. -H.; Barakat, M.; Behr, J. K.; Beresford, L.; Bloch, I.; Bokan, P.; Braren, F.; Brueers, B.; Caspar, M.; Cekmecelioglu, Y. C.; Cheremushkina, E.; Clavijo Columbie, J. M.; Clawson, S. E.; Clercx, J.; De Biase, N.; Diez Cornell, S.; Ferencz, L.; Ferrando, J.; Franconi, L.; Gadow, P.; Gaycken, G.; Gillwald, N. E. K.; Goumarre, V.; Gregor, I. M.; Guida, A.; Gupta, R.; Habedank, M.; Heim, S.; Helary, L.; Hofer, J.; Hrynevich, A.; Hugli, C. A.; Issever, C.; Jacobs, R. M.; Jiggins, S.; Jones, E.; Katzy, J.; Kuhl, T.; Leitgeb, C. E.; Liberatore, M.; Linss, A.; Lobodzinska, E. M.; Loiacono, E.; Lopez Solis, A.; Majersky, O.; Mclachlan, T. C.; Meloni, F.; Moder, P.; Moenig, K.; Nechansky, F.; Neundorf, J.; Ng, Y. W. Y.; Ninca, I.; Novak, T.; Ojeda, M. L.; Pani, P.; Peters, K.; Poulsen, T.; Ran, K.; Renardi, A.; Renner, F.; Rimoldi, M.; Rivadeneira, P.; Robin, M.; Rossini, L.; Sander, C. O.; Schmitt, S.; Seitz, C.; Sharma, S.; Sinha, S.; Sitnikova, E.; South, D.; Stanitzki, M. M.; Stapf, B.; Strom, L. R.; Styles, N. A.; Tackmann, K.; Von Ahnen, J.; Wells, C. J.; Wongel, A. F.; Worm, S. D.; Yap, Y. C.] Deutsch Elektronen Synchrotron DESY, Hamburg, Germany; [Aperio Bella, L.; Arling, J. -H.; Barakat, M.; Behr, J. K.; Beresford, L.; Bloch, I.; Bokan, P.; Braren, F.; Brueers, B.; Caspar, M.; Cekmecelioglu, Y. C.; Cheremushkina, E.; Clavijo Columbie, J. M.; Clawson, S. E.; Clercx, J.; De Biase, N.; Diez Cornell, S.; Ferencz, L.; Ferrando, J.; Franconi, L.; Gadow, P.; Gaycken, G.; Gillwald, N. E. K.; Goumarre, V.; Gregor, I. M.; Guida, A.; Gupta, R.; Habedank, M.; Heim, S.; Helary, L.; Hofer, J.; Hrynevich, A.; Hugli, C. A.; Issever, C.; Jacobs, R. M.; Jiggins, S.; Jones, E.; Katzy, J.; Kuhl, T.; Leitgeb, C. E.; Liberatore, M.; Linss, A.; Lobodzinska, E. M.; Loiacono, E.; Lopez Solis, A.; Majersky, O.; Mclachlan, T. C.; Meloni, F.; Moder, P.; Moenig, K.; Nechansky, F.; Neundorf, J.; Ng, Y. W. Y.; Ninca, I.; Novak, T.; Ojeda, M. L.; Pani, P.; Peters, K.; Poulsen, T.; Ran, K.; Renardi, A.; Renner, F.; Rimoldi, M.; Rivadeneira, P.; Robin, M.; Rossini, L.; Sander, C. O.; Schmitt, S.; Seitz, C.; Sharma, S.; Sinha, S.; Sitnikova, E.; South, D.; Stanitzki, M. M.; Stapf, B.; Strom, L. R.; Styles, N. A.; Tackmann, K.; Von Ahnen, J.; Wells, C. J.; Wongel, A. F.; Worm, S. D.; Yap, Y. C.] Deutsch Elektronen Synchrotron DESY, Zeuthen, Germany; [Abicht, N. J.; Baselga, M.; Bisanz, T.; Burgard, C. D.; Dado, T.; Delitzsch, C. M.; Dungs, S.; Erdmann, J.; Gocke, B.; Kroeninger, K.; Kupfer, T.; Nackenhorst, O.; Weingarten, J.; Wendland, B.] Tech Univ Dortmund, Fak Phys, Dortmund, Germany; [Berthold, A.; Fritzsche, N.; Herrmann, T.; Kresse, T.; Mader, W. F.; Maerker, M.; Nag, A.; Nitschke, J-E.; Siegert, F.; Stange, M. V.; Straessner, A.; Todt, S.; Wiel, C.] Tech Univ Dresden, Inst Kern &amp; Teilchenphys, Dresden, Germany; [Arce, A. T. H.; Beacham, J. B.; Eggleston, M. G.; Goshaw, A. T.; Kotwal, A.; Kruse, M. C.; Le Boulicaut, E. M.; Patel, U. M.; Sen, S.; Wang, Z.; Zhao, P.] Duke Univ, Dept Phys, Durham, NC 27706 USA; [Alderweireldt, S.; Carter, T. M.; Clark, P. J.; Duda, D.; Farrington, S. M.; Gao, Y.; Gargan, J. M.; Gonzalez Andana, R. Y.; Hamity, G. N.; Hasib, A.; Leonidopoulos, C.; Martin, V. J.; Mijovic, L.; Parrish, V. A.; Pender, E. A.; Qiu, T.; Takeva, E. P.; Themistokleous, N.; Villhauer, E. M.; Vishwakarma, A.; Wynne, B. M.; Xu, Z.; Zaid, E.] Univ Edinburgh, SUPA Sch Phys &amp; Astron, Edinburgh, Midlothian, Scotland; [Albicocco, P.; Antonelli, M.; Arcangeletti, C.; Beretta, M.; Cesarini, G.; Chiarella, V.; Maccarrone, G.; Mancini, G.; Sansoni, A.; Testa, M.; Vilucchi, E.] INFN, Frascati, Italy; [Albicocco, P.; Antonelli, M.; Arcangeletti, C.; Beretta, M.; Cesarini, G.; Chiarella, V.; Maccarrone, G.; Mancini, G.; Sansoni, A.; Testa, M.; Vilucchi, E.] Lab Nazl Frascati, Frascati, Italy; [Argyropoulos, S.; Becherer, F.; Boehler, M.; Burlayenko, O.; Diehl, L.; Froch, A.; Gurdasani, S. S.; Heidegger, C.; Heidegger, K. K.; Herten, G.; Honig, J. C.; Jain, P.; Jakobs, K.; Jenni, P.; Kalaitzidou, I.; Karentzos, E.; Knue, A.; Koeneke, K.; Kuesters, R.; Kuprash, O.; Landgraf, U.; Lang, V. S.; Moskalets, T.; OEncel, OE. O.; Parzefall, U.; Plesanovs, V.; Pretel, J.; Rafanoharana, D.; Rodriguez Rodriguez, A.; Rottler, B.; Rurikova, Z.; Sammel, D.; Sauerburger, F.; Schleicher, K. E.; Scholer, P. G.; Schumacher, M.; Solovieva, K.; Sperlich, D.; Weiser, C.; Wiik-Fuchs, L. A. M.; Winter, B. T.; Young, C. J. S.; Zanzi, D.] Albert Ludwigs Univ Freiburg, Phys Inst, Freiburg, Germany; [Abeling, K.; Alkakhi, W.; Beirer, J. F.; Bindi, M.; Eggebrecht, S.; Gerlach, L. O.; Grosse-Knetter, J.; Kirchhoff, A.; Korn, S.; Lai, S.; Melo, A. H.; Mobius, S.; Niemeyer, M.; Niermann, J.; Pokharel, I.; Quadt, A.; Ravina, B.; Scheulen, C.; Shabalina, E.; Sindhu, S.; Skaf, A.; Tian, Y.; Wozniewski, S.; Ye, H.] Georg August Univ Gottingen, Phys Inst 2, Gottingen, Germany; [Adorni, S.; Antel, C.; Axiotis, K.; Clark, A.; Della Volpe, D.; Drozdova, M.; Ehrke, L. F.; Ferrere, D.; Franchellucci, S.; Golling, T.; Gonzalez-Sevilla, S.; Guth, M.; Harada, D.; Iacobucci, G.; Iizawa, T.; Klein, S. B.; Leigh, M.; Moreno Martinez, C.; Nessi, M.; Nindhito, H. R.; Paolozzi, L.; Quetant, G.; Raine, J. A.; Rizzi, C.; Sabater Iglesias, J. A.; Schramm, S.; Sengupta, D.; Sfyrla, A.; Theiner, O.; Wu, X.; Zambito, S.; Zoch, K.] Univ Geneva, Dept Phys Nucl &amp; Corpusculaire, Geneva, Switzerland; [Barberis, D.; Di Bello, F. A.; Gagliardi, G.; Lapertosa, A.; Parodi, F.; Ressegotti, M.; Schiavi, C.; Sforza, F.; Tanasini, M.; Vannoli, L.] Univ Genoa, Dipartimento Fis, Genoa, Italy; [Barberis, D.; Coccaro, A.; Darbo, G.; Di Bello, F. A.; Gagliardi, G.; Gemme, C.; Lapertosa, A.; Morettini, P.; Parodi, F.; Passaggio, S.; Ressegotti, M.; Rossi, L. P.; Schiavi, C.; Sforza, F.; Tanasini, M.; Vannoli, L.] INFN Sez Genova, Genoa, Italy; [Caforio, D.; Dueren, M.; Stenzel, H.] Justus Liebig Univ Giessen, Phys Inst 2, Giessen, Germany; [Bates, R. L.; Blue, A.; Borbely, A. G.; Britton, D.; Buckley, A. G.; Bussey, P. J.; Buttar, C. M.; Callea, G.; Connelly, I. A.; Cunningham, W. R.; Doyle, A. T.; Fabbri, F.; Howarth, J.; Jamieson, J.; Mince, L.; O'Shea, V.; Owen, M.; Procter, T.; Rennie, A. G.; Robson, A.; Simpson, E. L.; Spiteri, D. P.; Warrack, N.; Watson, H.; Wraight, K.] Univ Glasgow, SUPA Sch Phys &amp; Astron, Glasgow, Lanark, Scotland; [Albouy, G. L.; Collot, J.; Crepe-Renaudin, S.; De Vivie De Regie, J. B.; Delsart, P. A.; Genest, M. H.; Lalloue, N.; Ledroit-Guillon, F.; Lucotte, A.; Malek, F.; Pereira Peixoto, A. P.; Shirabe, S.; Trocme, B.] Univ Grenoble Alpes, LPSC, CNRS, IN2P3,Grenoble INP, Grenoble, France; [Asbah, N. A.; Badea, A.; Fortman, A. W.; Francescato, S.; Franklin, M.; Huth, J.; Jia, X.; Kehris, G. V.; Morii, M.; Rabanal Bolanos, G.; Wang, R.; White, A. S.] Harvard Univ, Lab Particle Phys &amp; Cosmol, Cambridge, MA 02138 USA; [Ai, X.; Baroncelli, A.; Chen, Y.; Da Cunha Sargedas De Sousa, M. J.; Du, D.; Fu, Y.; Gao, J.; Giannini, A.; Han, K.; Han, L.; He, F.; Huang, Y.; Jiang, Y.; Li, C.; Li, H.; Li, Q. Y.; Liu, J. B.; Liu, M.; Liu, M. Y.; Liu, X.; Liu, Y. W.; Ospanov, R.; Peng, H.; Su, S.; Su, X.; Wang, T.; Wei, C.; Wu, Y.; Xie, M.; Xie, X.; Xu, H.; Xu, H.; Xu, L.; Yang, H. T.; Yang, S.; Yang, X.; Yang, Y.; Yang, Z.; Ye, X.; Yu, Y.; Zhao, Z.; Zheng, X.; Zhu, Y.] Univ Sci &amp; Technol China, Dept Modern Phys, Hefei, Peoples R China; [Ai, X.; Baroncelli, A.; Chen, Y.; Da Cunha Sargedas De Sousa, M. J.; Du, D.; Fu, Y.; Gao, J.; Giannini, A.; Han, K.; Han, L.; He, F.; Huang, Y.; Jiang, Y.; Li, C.; Li, H.; Li, Q. Y.; Liu, J. B.; Liu, M.; Liu, M. Y.; Liu, X.; Liu, Y. W.; Ospanov, R.; Peng, H.; Su, S.; Su, X.; Wang, T.; Wei, C.; Wu, Y.; Xie, M.; Xie, X.; Xu, H.; Xu, H.; Xu, L.; Yang, H. T.; Yang, S.; Yang, X.; Yang, Y.; Yang, Z.; Ye, X.; Yu, Y.; Zhao, Z.; Zheng, X.; Zhu, Y.] Univ Sci &amp; Technol China, State Key Lab Particle Detect &amp; Elect, Hefei, Peoples R China; [Atmani, H.; Feng, C.; Han, J.; Jia, C.; Li, B.; Li, H.; Li, H.; Li, T.; Ma, L. L.; Tariq, K.; Wang, S.; Yuan, R.; Zhang, J.; Zhang, X.; Zhao, T.; Zhu, C. G.] Shandong Univ, Inst Frontier &amp; Interdisciplinary Sci, Qingdao, Peoples R China; [Atmani, H.; Feng, C.; Han, J.; Jia, C.; Li, B.; Li, H.; Li, H.; Li, T.; Ma, L. L.; Tariq, K.; Wang, S.; Yuan, R.; Zhang, J.; Zhang, X.; Zhao, T.; Zhu, C. G.] Shandong Univ, Key Lab Particle Phys &amp; Particle Irradiat MOE, Qingdao, Peoples R China; [Chen, J.; Chen, X.; Guo, J.; Hong, J.; Li, C-Q.; Li, J.; Li, L.; Li, S.; Liu, D.; Liu, K.; Liu, Q.; Sampsonidou, D.; Shen, Q.; Su, W.; Wang, C.; Wang, X.; Wang, Z.; Yan, J.; Yang, H. J.; Zhang, X.; Zhang, Y.; Zhou, N.; Zhu, Y.] Shanghai Jiao Tong Univ, Sch Phys &amp; Astron, Key Lab Particle Astrophys &amp; Cosmol MOE, SKLPPC, Shanghai, Peoples R China; [Brahimi, N.; Li, S.; Liu, D.; Liu, K.; Liu, Q.; Su, W.; Wang, Y.; Wang, Z.; Yang, H. J.] Tsung Dao Lee Inst, Shanghai, Peoples R China; [Baltes, L. M.; Bartels, F.; Castillo, F. L.; Del Rio, F.; Dunford, M.; Franchino, S.; Junkermann, T.; Klassen, M.; Mkrtchyan, T.; Ott, P. S.; Rassloff, D. F.; Rodriguez Bosca, S.; Schultz-Coulon, H-C.; Sothilingam, V.; Stamen, R.; Starovoitov, P.; Weber, S. M.; Wessels, M.] Heidelberg Univ, Kirchhoff Inst Phys, Heidelberg, Germany; [Czurylo, M. M.; Dittmeier, S. J.; Sauer, C.; Schoening, A.; Vigani, L.; Zinsser, J.] Heidelberg Univ, Phys Inst, Heidelberg, Germany; [Cheng, H. C.; Chu, M. C.; Flores Castillo, L. R.; Iturbe Ponce, J. M.; Pan, T.; Wang, J.; Wu, M.] Chinese Univ Hong Kong, Dept Phys, Shatin, Hong Kong, Peoples R China; [Huang, S.; Paredes Hernandez, D.; Tam, K. C.; Tu, Y.] Univ Hong Kong, Dept Phys, Hong Kong, Peoples R China; [Lie, K.; Prokofiev, K.; Xiang, J.; Yang, T.] Hong Kong Univ Sci &amp; Technol, Dept Phys, Kowloon, Clear Water Bay, Hong Kong, Peoples R China; [Lie, K.; Prokofiev, K.; Xiang, J.; Yang, T.] Hong Kong Univ Sci &amp; Technol, Inst Adv Study, Kowloon, Clear Water Bay, Hong Kong, Peoples R China; [Cheung, K.; Hsu, P. J.; Lu, Y. J.] Natl Tsing Hua Univ, Dept Phys, Hsinchu, Taiwan; [Allaire, C.; Bassalat, A.; Duflot, L.; Escalier, M.; Fayard, L.; Fournier, D.; Grivaz, J. -F.; Guo, L.; Iconomidou-Fayard, L.; Keshri, S.; Khwaira, Y. A. R.; Kurdysh, O.; Lounis, A.; Lukianchuk, O.; Makovec, N.; Morange, N.; Rousseau, D.; Schaffer, A. C.; Serin, L.; Simion, S.; Su, X.; Tafoya Vargas, J. S.; Tanaka, R.; Varouchas, D.; Zerwas, D.; Zhang, Z.] Univ Paris Saclay, IJCLab, CNRS, IN2P3, F-91405 Orsay, France; [Lopez Paz, I.] CSIC, Ctr Nacl Microelect IMB CNM, Barcelona, Spain; [Calfayan, P.; Evans, H.; Forland, B. C.; Kopeliansky, R.; Lammers, S.; Lien, H.; Linck, R. A.; Luehring, F.; Meyer, C.; Myers, G.; Palacino, G.; Roland, C. P. A.; Sottocornola, S.; Toldaiev, O.] Indiana Univ, Dept Phys, Bloomington, IN 47405 USA; [Acharya, B. S.; Cobal, M.; Faraj, M.; Giordani, M. P.; Giugliarelli, G.; Guerrieri, G.; Monzani, S.; Panizzo, G.; Pinamonti, M.; Serkin, L.] INFN Grp Collegato Udine, Sez Trieste, Udine, Italy; [Acharya, B. S.; Faraj, M.; Guerrieri, G.; Serkin, L.] Abdus Salaam Int Ctr Theoret Phys, Trieste, Italy; [Cobal, M.; Giordani, M. P.; Giugliarelli, G.; Monzani, S.; Panizzo, G.; Pinamonti, M.] Univ Udine, Dipartimento Politecn Ingn &amp; Architettura, Udine, Italy; [Centonze, M. S.; Chiodini, G.; Gorini, E.; Grancagnolo, S.; Gravili, F. G.; Greco, M.; Longo, L.; Palazzo, A.; Primavera, M.; Schioppa, E. J.; Spagnolo, S.; Ventura, A.] INFN Sez Lecce, Lecce, Italy; [Centonze, M. S.; Gorini, E.; Grancagnolo, S.; Gravili, F. G.; Greco, M.; Longo, L.; Palazzo, A.; Schioppa, E. J.; Spagnolo, S.; Ventura, A.] Univ Salento, Dipartimento Matemat &amp; Fis, Lecce, Italy; [Alimonti, G.; Andreazza, A.; Carbone, A.; Carminati, L.; Carra, S.; Citterio, M.; Coelli, S.; Coimbra, A. E. C.; D'Auria, S.; Dell'Asta, L.; Fanti, M.; Giugni, D.; Lari, T.; Lazzaroni, M.; Marcon, C.; Mazzeo, E.; Meroni, C.; Murrone, A.; Perini, L.; Piazza, F.; Ragusa, F.; Resconi, S.; Stabile, A.; Tartarelli, G. F.; Troncon, C.; Turra, R.] INFN Sez Milano, Milan, Italy; [Andreazza, A.; Carbone, A.; Carminati, L.; Carra, S.; Coimbra, A. E. C.; D'Auria, S.; Dell'Asta, L.; Fanti, M.; Lazzaroni, M.; Marcon, C.; Mazzeo, E.; Murrone, A.; Perini, L.; Piazza, F.; Ragusa, F.; Stabile, A.] Univ Milan, Dipartimento Fis, Milan, Italy; [Aloisio, A.; Alviggi, M. G.; Auricchio, S.; Camerlingo, M. T.; Canale, V.; Carlino, G.; Cirotto, F.; Conventi, F.; De Asmundis, R.; Della Pietra, M.; Di Donato, C.; Doria, A.; Iengo, P.; Izzo, V.; Massarotti, P.; Merola, L.; Rossi, E.; Sekhniaidze, G.] INFN Sez Napoli, Naples, Italy; [Aloisio, A.; Alviggi, M. G.; Auricchio, S.; Camerlingo, M. T.; Canale, V.; Cirotto, F.; Della Pietra, M.; Di Donato, C.; Iengo, P.; Massarotti, P.; Merola, L.; Rossi, E.] Univ Napoli, Dipartimento Fis, Naples, Italy; [Agarwala, J.; Ferrari, R.; Gaudio, G.; Introzzi, G.; Kourkoumeli-Charalampidi, A.; Lanza, A.; Manco, G.; Negri, A.; Polesello, G.; Rebuzzi, D. M.; Rimoldi, A.; Romano, E.] INFN Sez Pavia, Pavia, Italy; [Agarwala, J.; Introzzi, G.; Kourkoumeli-Charalampidi, A.; Manco, G.; Negri, A.; Rebuzzi, D. M.; Rimoldi, A.; Romano, E.] Univ Pavia, Dipartimento Fis, Pavia, Italy; [Annovi, A.; Calvetti, M.; Cavasinni, V.; Chiarelli, G.; Francavilla, P.; Giannetti, P.; Leone, S.; Mastrandrea, P.; Roda, C.; Scuri, F.; Verducci, M.] INFN Sez Pisa, Pisa, Italy; [Calvetti, M.; Cavasinni, V.; Francavilla, P.; Mastrandrea, P.; Roda, C.; Verducci, M.] Univ Pisa, Dipartimento Fis E Fermi, Pisa, Italy; [Anulli, F.; Artoni, G.; Bagnaia, P.; Bauce, M.; Betti, A.; Bini, C.; Bruscino, N.; Carnesale, M.; Chomont, A. R.; Corradi, M.; De Salvo, A.; Di Domenico, A.; Falciano, S.; Gauzzi, P.; Gentile, S.; Giagu, S.; Ippolito, V.; Lacava, F.; Luci, C.; Martinelli, L.; Morodei, F.; Nisati, A.; Padovano, G.; Pasqualucci, E.; Pompa Pacchi, E.; Rosati, S.; Russo, G.; Sabetta, L.; Safai Tehrani, F.; Santi, L.; Vari, R.; Veneziano, S.] INFN Sez Roma, Rome, Italy; [Artoni, G.; Bagnaia, P.; Bauce, M.; Betti, A.; Bini, C.; Bruscino, N.; Carnesale, M.; Chomont, A. R.; Corradi, M.; Di Domenico, A.; Gauzzi, P.; Gentile, S.; Giagu, S.; Ippolito, V.; Lacava, F.; Luci, C.; Martinelli, L.; Morodei, F.; Padovano, G.; Pompa Pacchi, E.; Russo, G.; Sabetta, L.; Santi, L.] Sapienza Univ Roma, Dipartimento Fis, Rome, Italy; [Aielli, G.; Camarri, P.; Cardarelli, R.; Cerrito, L.; De Sanctis, U.; Di Ciaccio, A.; ; </t>
  </si>
  <si>
    <t>University of Adelaide; University of Alberta; Ankara University; TOBB Ekonomi ve Teknoloji University; Universite Savoie Mont Blanc; Centre National de la Recherche Scientifique (CNRS); CNRS - National Institute of Nuclear and Particle Physics (IN2P3); Centre National de la Recherche Scientifique (CNRS); CNRS - National Institute of Nuclear and Particle Physics (IN2P3); Universite PSL; Observatoire de Paris; CEA; Universite Paris Cite; United States Department of Energy (DOE); Argonne National Laboratory; University of Arizona; University of Texas System; University of Texas Arlington; National &amp; Kapodistrian University of Athens; National Technical University of Athens; University of Texas System; University of Texas Austin; Azerbaijan National Academy of Sciences (ANAS); Institute of Physics of the Azerbaijan National Academy of Sciences; Barcelona Institute of Science &amp; Technology; Institute for High Energy Physics (IFAE); Chinese Academy of Sciences; Institute of High Energy Physics, CAS; Tsinghua University; Nanjing University; Chinese Academy of Sciences; University of Chinese Academy of Sciences, CAS; University of Belgrade; University of Bergen; United States Department of Energy (DOE); Lawrence Berkeley National Laboratory; University of California System; University of California Berkeley; Humboldt University of Berlin; University of Bern; University of Bern; University of Birmingham; Bogazici University; Gaziantep University; Istanbul University; Istinye University; Universidad Antonio Narino; Universidad Antonio Narino; Universidad Nacional de Colombia; Pontificia Universidad Javeriana; University of Bologna; Istituto Nazionale di Fisica Nucleare (INFN); University of Bonn; Boston University; Brandeis University; Transylvania University of Brasov; Horia Hulubei National Institute of Physics &amp; Nuclear Engineering; Alexandru Ioan Cuza University; National Institute for Research &amp; Development of Isotopic &amp; Molecular Technologies Cluj-Napoca; Babes Bolyai University from Cluj; National University of Science &amp; Technology POLITEHNICA Bucharest; West University of Timisoara; University of Bucharest; Comenius University Bratislava; Slovak Academy of Sciences; United States Department of Energy (DOE); Brookhaven National Laboratory; University of Buenos Aires; Consejo Nacional de Investigaciones Cientificas y Tecnicas (CONICET); University of Buenos Aires; University of Cambridge; University of Cape Town; National Research Foundation - South Africa; iThemba LABS; University of Johannesburg; University of the Philippines System; University of the Philippines Diliman; University of South Africa; University of Zululand; University of Witwatersrand; Carleton University; Hassan II University of Casablanca; Ibn Tofail University of Kenitra; Cadi Ayyad University of Marrakech; Mohammed First University of Oujda; Mohammed V University in Rabat; Mohammed VI Polytechnic University; European Organization for Nuclear Research (CERN); University of Chicago; Centre National de la Recherche Scientifique (CNRS); CNRS - National Institute of Nuclear and Particle Physics (IN2P3); Universite Clermont Auvergne (UCA); Columbia University; University of Copenhagen; Niels Bohr Institute; University of Calabria; Istituto Nazionale di Fisica Nucleare (INFN); Southern Methodist University; University of Texas System; University of Texas Dallas; National Centre of Scientific Research Demokritos; Stockholm University; Oskar Klein Centre; Helmholtz Association; Deutsches Elektronen-Synchrotron (DESY); Helmholtz Association; Deutsches Elektronen-Synchrotron (DESY); Dortmund University of Technology; Technische Universitat Dresden; Duke University; University of Edinburgh; Istituto Nazionale di Fisica Nucleare (INFN); University of Freiburg; University of Gottingen; University of Geneva; University of Genoa; Istituto Nazionale di Fisica Nucleare (INFN); Justus Liebig University Giessen; University of Glasgow; Centre National de la Recherche Scientifique (CNRS); CNRS - National Institute of Nuclear and Particle Physics (IN2P3); Communaute Universite Grenoble Alpes; Institut National Polytechnique de Grenoble; Universite Grenoble Alpes (UGA); Harvard University; Chinese Academy of Sciences; University of Science &amp; Technology of China, CAS; Chinese Academy of Sciences; University of Science &amp; Technology of China, CAS; Shandong University; Shandong University; Shanghai Jiao Tong University; Shanghai Jiao Tong University; Ruprecht Karls University Heidelberg; Ruprecht Karls University Heidelberg; Chinese University of Hong Kong; University of Hong Kong; Hong Kong University of Science &amp; Technology; Hong Kong University of Science &amp; Technology; National Tsing Hua University; Centre National de la Recherche Scientifique (CNRS); CNRS - National Institute of Nuclear and Particle Physics (IN2P3); Universite Paris Cite; Universite Paris Saclay; Consejo Superior de Investigaciones Cientificas (CSIC); CSIC - Instituto de Microelectronica de Barcelona (IMB-CNM); Indiana University System; Indiana University Bloomington; Istituto Nazionale di Fisica Nucleare (INFN); Abdus Salam International Centre for Theoretical Physics (ICTP); University of Udine; Istituto Nazionale di Fisica Nucleare (INFN); University of Salento; Istituto Nazionale di Fisica Nucleare (INFN); University of Milan; Istituto Nazionale di Fisica Nucleare (INFN); University of Naples Federico II; Istituto Nazionale di Fisica Nucleare (INFN); University of Pavia; Istituto Nazionale di Fisica Nucleare (INFN); University of Pisa; Istituto Nazionale di Fisica Nucleare (INFN); Sapienza University Rome; University of Rome Tor Vergata; University of Rome Tor Vergata; Istituto Nazionale di Fisica Nucleare (INFN); Roma Tre University; Istituto Nazionale di Fisica Nucleare (INFN); University of Trento; University of Innsbruck; University of Iowa; Iowa State University; Universidade Federal de Juiz de Fora; Universidade Federal do Rio de Janeiro; Universidade de Sao Paulo; Universidade do Estado do Rio de Janeiro; High Energy Accelerator Research Organization (KEK); Kobe University; AGH University of Krakow; Jagiellonian University; Polish Academy of Sciences; Institute of Nuclear Physics - Polish Academy of Sciences; Kyoto University; Kyoto University of Education; Kyushu University; Kyushu University; National University of La Plata; Consejo Nacional de Investigaciones Cientificas y Tecnicas (CONICET); Lancaster University; University of Liverpool; Slovenian Academy of Sciences &amp; Arts (SASA); Jozef Stefan Institute; University of Ljubljana; University of Ljubljana; University of London; University College London; Queen Mary University London; University of London; Royal Holloway University London; University of London; University College London; University of Louisiana System; Louisiana Technical University; Lund University; Autonomous University of Madrid; Autonomous University of Madrid; Johannes Gutenberg University of Mainz; University of Manchester; Aix-Marseille Universite; Centre National de la Recherche Scientifique (CNRS); CNRS - National Institute of Nuclear and Particle Physics (IN2P3); University of Massachusetts System; University of Massachusetts Amherst; McGill University; University of Melbourne; University of Michigan System; University of Michigan; Michigan State University; Universite de Montreal; University of Munich; Max Planck Society; Nagoya University; Nagoya University; University of New Mexico; Radboud University Nijmegen; FOM National Institute for Subatomic Physics; FOM National Institute for Subatomic Physics; University of Amsterdam; Northern Illinois University; New York University; New York University Abu Dhabi; University of Sharjah; New York University; Ochanomizu University; University System of Ohio; Ohio State University; University of Oklahoma System; University of Oklahoma - Norman; Oklahoma State University System; Oklahoma State University - Stillwater; Palacky University Olomouc; University of Oregon; Osaka University; University of Oslo; University of Oxford; Centre National de la Recherche Scientifique (CNRS); CNRS - National Institute of Nuclear and Particle Physics (IN2P3); Universite Paris Cite; Sorbonne Universite; University of Pennsylvania; Pennsylvania Commonwealth System of Higher Education (PCSHE); University of Pittsburgh; Laboratorio de Instrumentacao e Fisica Experimental de Particulas; Universidade de Lisboa; Universidade de Coimbra; Universidade de Lisboa; Universidade do Minho; University of Granada; Universidade de Lisboa; Czech Academy of Sciences; Institute of Physics of the Czech Academy of Sciences; Czech Technical University Prague; Charles University Prague; UK Research &amp; Innovation (UKRI); Science &amp; Technology Facilities Council (STFC); STFC Rutherford Appleton Laboratory; Universite Paris Saclay; CEA; University of California System; University of California Santa Cruz; Pontificia Universidad Catolica de Chile; Universidad de La Serena; Universidad de La Serena; Universidad Andres Bello; Universidad de Tarapaca; Universidad Tecnica Federico Santa Maria; University of Washington; University of Washington Seattle; University of Sheffield; Shinshu University; Universitat Siegen; Simon Fraser University; Stanford University; United States Department of Energy (DOE); SLAC National Accelerator Laboratory; Royal Institute of Technology; State University of New York (SUNY) System; Stony Brook University; State University of New York (SUNY) System; Stony Brook University; University of Sussex; University of Sydney; Academia Sinica - Taiwan; Ivane Javakhishvili Tbilisi State University; Ivane Javakhishvili Tbilisi State University; Technion Israel Institute of Technology; Tel Aviv University; Aristotle University of Thessaloniki; University of Tokyo; University of Tokyo; Institute of Science Tokyo; Tokyo Institute of Technology; University of Toronto; University of British Columbia; York University - Canada; University of Tsukuba; University of Tsukuba; Tufts University; United Arab Emirates University; University of California System; University of California Irvine; Uppsala University; University of Illinois System; University of Illinois Urbana-Champaign; Consejo Superior de Investigaciones Cientificas (CSIC); CSIC - Instituto de Fisica Corpuscular (IFIC); University of British Columbia; University of Victoria; University of Wurzburg; University of Warwick; Waseda University; Weizmann Institute of Science; University of Wisconsin System; University of Wisconsin Madison; University of Wuppertal; Yale University; An Najah National University; City University of New York (CUNY) System; Fondazione Bruno Kessler; Peking University; Autonomous University of Barcelona; University of Aegean; Michigan State University; California State University System; California State University East Bay; California State University System; California State University Sacramento; University of London; King's College London; University of Fribourg; University of Thessaly; Hellenic Open University; ICREA; University of Hamburg; Mongolian Academy of Sciences; Ilia State University; United States Department of Energy (DOE); Lawrence Livermore National Laboratory; Parthenope University Naples; University of Colorado System; University of Colorado Boulder; Washington College; Ben Gurion University; Stanford University; Technical University of Munich; Yeditepe University; Centre National de la Recherche Scientifique (CNRS); CNRS - National Institute of Nuclear and Particle Physics (IN2P3); Universite de Toulouse; Universite Toulouse III - Paul Sabatier</t>
  </si>
  <si>
    <t>Aad, G (corresponding author), Aix Marseille Univ, CPPM, CNRS, IN2P3, Marseille, France.</t>
  </si>
  <si>
    <t>Llorente Merino, Javier/AGP-3432-2022; Pages, Andres/C-5353-2011; Lari, Tommaso/JTU-4817-2023; Sanchez, Francisca/AAH-3909-2019; Zhu, Li/GXH-9801-2022; Wang, YUJIE/JXY-8442-2024; VALE, ALINE/LLK-0612-2024; Pezzotti, Lorenzo/GRO-2971-2022; Wang, Zhong/ABA-8164-2021; Gray, Heather/ABI-8041-2022; Martinez-Ortega, Jorge/M-2556-2017; Solovyev, Victor/C-4614-2013; Coadou, Yann/G-2263-2010; LIU, JIALIN/JXN-8034-2024; Zhao, Gang/JMC-6248-2023; Gingrich, Douglas/AEU-8727-2022; Chala, Mikael/AAB-4586-2019; Plotnikov, Evgeniy/O-5176-2016; Wu, Xin/ABH-1729-2020; Havranek, Miroslav/H-3172-2014; Liu, Liu/JXM-8208-2024; Leisos, Antonios/AAJ-2351-2021; Franchini, Matteo/AAC-9259-2021; Wang, Jin/GYA-2019-2022; Babal, Dominik/GXG-4304-2022; zheng, hao/HHM-6949-2022; CUI, Han/KPB-6448-2024; Lähnemann, Jonas/L-3589-2013; Grabowska-Bołd, Iwona/ABI-7829-2020; Olivares, Stefano/I-2709-2017; Gladilin, Leonid/B-5226-2011; Nessi, Marzio/L-5194-2017; Fazio, Salvatore/G-5156-2010; Pyatiizbyantseva, Diana/N-7299-2018; Guo, Lin/KFS-9366-2024; Turra, Ruggero/IZE-0280-2023; Yang, Chi/JRY-4671-2023; Franci, Daniele/LDE-8961-2024; Yang, Shuangming/AAH-7118-2021; Bruscino, Nello/ABA-8980-2021; Ventura, Andrea/CAH-0226-2022; Giagu, Stefano/H-6455-2013; Darbo, Giovanni/C-8175-2012; de Faria Alves Pinto, João/ABB-7004-2020; Matousek, Jan/P-2200-2017; Wei, Wei/JVM-8876-2024; Li, J/JXL-5833-2024; Camarda, Stefano/IQW-2840-2023; Imam, Hajar/JPK-6966-2023; xu, Linlin/JCF-2403-2023; Yu, Yan/GYV-4514-2022; Ozturk, Sertac/AGO-2476-2022; Mindur, Bartosz/A-2253-2017; Newman, Paul/M-4984-2016; Negri, Andrea/J-2455-2012; Mamuzic, Judita/U-3509-2017; xu, xu/HJG-9045-2022; Schioppa, Enrico/AAV-7965-2021; Iengo, Paolo/AAR-7518-2020; Rames, Jiri/H-2450-2014; Oyulmaz, Kaan/HKN-0255-2023; Bates, Richard/D-6596-2013; Kostyukhin, Vadim/F-3171-2019; Cheon, Byung/B-3035-2008; Liu, Chaocheng/AAL-9641-2021; Sfyrla, Anna/AEL-2938-2022; Brooijmans, Gustaaf H./AGP-4843-2022; Zhao, Ruiming/C-1817-2017; chen, jia/JLM-4733-2023; Ohm, Christian/AAU-6572-2020; lei, yuan/GXW-0547-2022; Gurbuz, Saime/AAG-5583-2019; Dong, Liang/JZD-4605-2024; yu, xiao/KFT-1725-2024; Romaniouk, Anatoli/Q-6674-2017; Zhu, Li/KBA-1685-2024; Ferrando, James/KXR-3604-2024; Cerrito, Lucio/KPA-8260-2024; Masik, Jiri/JVZ-7061-2024; Augusto, José/M-2428-2015; Huseynov, Nazim/AAE-4663-2019; Chauhan, Chetan/ACD-1075-2022; Li, Mengqi/HPF-6473-2023; Zhang, Kai/KBD-3312-2024; Veneziano, Stefano/J-1610-2012; Di Micco, Biagio/J-1755-2012; Sivoklokov, Sergey/D-8150-2012; O'Shea, Val/G-1279-2010; Istin, Serhat/HSB-5013-2023; Kepka, Oldrich/ABF-5327-2021; Feng, Zhiping/IYT-1476-2023; Han, Liang/IYJ-8658-2023; Petukhova, Krystsina/AAZ-2794-2020; Svatos, Michal/ABA-2041-2020; Burlayenko, Oleksandr/O-6885-2019; Urbán, Susana/H-1376-2015; Berge, Daniel/J-8783-2017; Liu, Kunpeng/IAP-6799-2023; Fuster, Juan/W-6189-2018; Sykora, Marek/ACM-5186-2022; Tudorache, Valentina/D-2743-2012; Lopez Paz, Ivan/AFQ-4280-2022; Andreazza, Attilio/E-5642-2011; Chen, hongyu/KUD-1232-2024; Koperny, Stefan/ABB-4747-2020; Sultanaliyeva, Laily/ABG-9047-2020; Deliot, Frederic/F-3321-2014; Leite, Marco/F-6686-2012; zhang, zhang/KGK-5266-2024; Nemecek, Stanislav/G-5931-2014; Vanadia, Marco/K-5870-2016; Wang, Rachel/IQR-7785-2023; Nozka, Libor/G-5550-2014; cerri, alessandro/KRQ-4175-2024; Snesarev, Andrei/H-5090-2013; Negrini, Matteo/C-8906-2014; Allendes, Cristian/KZU-2698-2024; Gabrielli, Alice/HNR-6417-2023; Kumar, Mukesh/AAB-5095-2020; Feng, Mingyang/HPD-1231-2023; Agaras, Merve/AAB-5221-2021; Zhang, Shihua/K-7913-2012; Novak, Tibor/JGE-0651-2023; Popa, Stefan/A-7734-2018; Zanzi, Daniele/AAY-4102-2020; Pereira, Rodrigo/AFV-9983-2022; Sen, S./C-6473-2014; Cristoforetti, Marco/JCD-9469-2023; Soldatov, Evgeny/E-3990-2017; Francavilla, Paolo/HKE-1206-2023; Lokajicek, Milos/G-7800-2014; Herten, Gregor/HNQ-9546-2023; Torro Pastor, Emma/AAB-5979-2021; Guida, Reynold/A-1019-2007; Sanchez, Federico/F-5809-2012; Tariq, Khuram/LDG-3808-2024; Ricci, Ester/AAJ-1523-2020; Martin dit Latour, Bertrand/JUV-5162-2023; Llácer, María/AAQ-7522-2020; Zhou, Ning/D-1123-2017; Bhamjee, Muaaz/ABE-4708-2020; Rossi, Eleonora/JYO-6120-2024; liu, lei/V-9822-2018; Chen, zhuo/JWO-5404-2024; Li, Zhaohan/GSM-7778-2022; Cervelli, Alberto/X-7416-2018; shao bin, li/HME-2779-2023; Testa, Marianna/JAZ-0916-2023; xu, ye/JYO-6282-2024; yuan, chen/N-7118-2019; liu, xiao/JLL-2119-2023; Trzupek, Adam/N-2448-2018; Huang, Yong/KFA-1191-2024; Chizhov, Mihail/CAI-8953-2022; Lee, Tian-Fu/AAT-4423-2020; Wang, Song-Ming/AAP-9832-2021; Wang, Huifang E/AAY-2120-2021; Nechaeva, Polina/N-1148-2015; Izen, Joseph/A-4392-2018; Marcisovsky, Michal/AAM-2404-2020; Brooks, William/C-8636-2013; li, jing/KHY-5337-2024; Mali, Miha/KFB-6299-2024; Annovi, Alberto/AAA-8638-2020; Zhang, Keyue/GXF-4304-2022; Zakareishvili, Tamar/JOZ-9279-2023; Privara, Radek/JGC-6982-2023; Buttar, Craig/D-3706-2011; Tsybychev, Dmitri/J-3733-2017; Khanov, Alexander/LDE-6954-2024; Cao, Yang/HGD-6463-2022; Lasagni Manghi, Federico/JRX-4442-2023; Ochoa, Ines/GNO-9255-2022; Sanchez, Javier/F-5073-2016; , Carlo/B-7410-2009; Lagouri, Theodota/AAC-7358-2021; Wang, Jiacheng/ABE-5948-2020; Fabbri, Luca/H-8458-2019; Su, Hang/Z-1713-2019; chen, yanling/GRE-8287-2022; Sabetta, Luigi/JXW-5405-2024; zhang, jin/IXD-9872-2023; Plotnikov, Evgenii/F-8333-2017; Turchikhin, Semen/O-1929-2013; Coelli, Stefania/Y-8837-2019; Kramarenko, Victor/E-1781-2012; Geralis, Theodoros/I-6467-2016; Martinez, Mario/I-3549-2015; HORII, Yasuyuki/I-7208-2014; Panizzo, Giancarlo/AAS-2911-2020; Salt, Jose/F-4928-2016; Pasquali, Frederique/AAH-5285-2020; Carquin, Edson/GLU-9641-2022; bolun, zhang/ADT-6343-2022; Gravili, Francesco Giuseppe/KFT-3060-2024; Rotaru, Marina/A-3097-2011; wang, zhoufeng/AAM-4496-2021; Vachon, Brigitte/KXS-1100-2024; Gabrielli, Alessandro/H-4931-2012; Monzani, Silvia/AAP-5754-2020; Goswami, Srijit/N-1400-2014; CHEN, SHUXIONG/HHN-3815-2022; Tapia, Sebastian/ABB-6644-2021; García, Josu/AAS-9810-2020; Tikhonov, Yury/GMW-9870-2022; Soares, Mara/GZM-6676-2022; Weber, Michele/H-1001-2012; Cheng, Hok-Chuen/GNP-8341-2022; chen, ying/HHS-8254-2022; Wang, Shiqiang/E-6401-2019; Lee, Suhyun/AAA-3368-2022; Mlinarević, Marin/LQI-9933-2024; sandopval, carlos/HDM-3800-2022; Yang, Weihua/HGF-3893-2022; Wang, Jinlong/KHC-3829-2024; Sopczak, Andre/I-4951-2015; Billoud, Thomas/AAY-1569-2020; Ling, Li/JYO-7043-2024; zhu, yujie/KBC-4009-2024; li, song/JVO-5938-2024; xu, yifan/GWZ-7154-2022; Jakoubek, Tomas/G-8644-2014; Wosiek, Barbara/K-5811-2017; Brahimi, Nihal/HNJ-5325-2023; Cavaliere, Viviana/CAE-8597-2022; Wagner, Jonathan/GXV-3275-2022; xu, lingzhi/JVZ-8748-2024; Ramakoti, Ekaterina/LJL-2287-2024; yan, su/KHT-1728-2024; Černý, Karel/AAK-7746-2021; Stoicea, Gabriel/B-6717-2011; WANG, Tianyu/ABY-5043-2022; Li, Xuefei/C-3861-2012; ezzi, mohammed/AAD-7543-2020; Citron, Zvi/GRX-7434-2022; Perez, Miguel/B-2717-2015; Zhang, Kai/ABA-7428-2020; Adiguzel, Aytul/AAC-9049-2020; Evangelos, Gazis/L-3966-2017; Mastroberardino, Anna/AGA-7835-2022; Talyshev, Alexey/HGC-6910-2022; chen, bin/KBQ-8114-2024; Lampoudis, Christos/AAU-5016-2021; Luci, Claudio/HKW-0143-2023; Kupco, Alexander/G-9713-2014; Rocchi, Alessio/O-9499-2015; Ochi, Atsuhiko/AAG-8511-2020; Palazzo, Antonella/AFK-5140-2022; Sławińska, Magdalena/W-2551-2018; Fabbri, Fabio/Q-9443-2019; Robson, Aidan/G-1087-2011; Trzebinski, Maciej/E-5686-2014; Azon, Carmen/L-1599-2014; Simsek, Sinem/AGG-2640-2022; Mikestikova, Marcela/H-1996-2014; Zhang, Yongchao/GQY-8500-2022; Xi, Zhaoxu/IZD-5841-2023; Moreira, Carlos/AAO-9057-2020; KHODINOV, ALEKSANDR/D-6269-2015; Kar, Deepak/N-1844-2014; Zhang, Xiaoxi/KBP-8753-2024; Maj, Klaudia/Q-2724-2019; Zivkovic, Lidija/HGA-8150-2022; Costa, Maria/B-4007-2012; chevalier, laurent/M-6892-2014; Malecki, Paweł/W-1710-2018; Serkin, Leonid/JQW-0572-2023; Principe Martin, Miguel Angel/HZH-7174-2023; MEONI, Evelin/ABD-9498-2021; Demichev, Mikhail/A-8469-2015; Stabile, Andrea/AAE-2428-2022; Viaux Maira, N./AAT-5715-2020; Tasevsky, Marek/H-4630-2014; SULIN, VLADIMIR/N-2793-2015; Kozhin, Anatoly/AAZ-5138-2020; liu, jiwei/KHX-1184-2024; Hanif, Hamza/JXN-3360-2024; Onyisi, Peter/KYR-8808-2024; Dyndal, Mateusz/AAB-1528-2020; Fisher, Wade/N-4491-2013; Artoni, Giacomo/ABA-2164-2020; Concejal Muñoz, David/JTT-5328-2023; Yang, Yifan/AHA-9362-2022; Reeves, Katharine/P-9163-2014; Liu, Haodong/KBD-2145-2024; Becherer, Fabian/LTE-3452-2024; Marinho, Franciole/N-8101-2014; Hu, Qipeng/AAL-8583-2021; Chen, Shiping/B-7492-2011; Novotny, Lukas/AAE-8669-2022; LIU, Xiangyang/AAI-4872-2020; Liu, Yan/KFQ-1417-2024; de Groot, Nicolo/A-2675-2009; Shi, Liaoshan/KFR-7855-2024; Wu, Yizhi/ABI-7340-2020; Martinez-Agullo, Pablo/AFR-6708-2022; Li, Jiawei/GXM-4151-2022; Solodkov, Alexander/B-8623-2017; Tudorache, Alexandra/L-3557-2013; li, lan/KCJ-5061-2024; Li, Bing/GSN-3295-2022; Villa, Mauro/C-9883-2009; cesari, nicola/G-7817-2012; Martinelli, Luca/JGD-3837-2023; Masik, Jiri/AAE-1203-2021; Kupich, Andrey/AAB-9227-2022; Kazanin, Vasily/HHM-2056-2022; hb, l/KIA-5795-2024; Barberio, Elisabetta/A-4978-2010; Bortfeldt, Jona/AAJ-5370-2021; Benoit, Mathieu/A-1420-2011; Lewicki, Maciej/O-9882-2019; Chelkov, Georgy/G-9934-2019; Elewa, Ahmed/GPX-2857-2022; Delmastro, Marco/I-5599-2012; Wang, Weiyi/JZC-7841-2024; Li, Hangxu/ISU-5572-2023; Cieśla, Krzysztof/AAM-4181-2021; Jiménez Peña, Javier/AFY-1817-2022; liu, yan/HGV-1365-2022; Skubic, Patrick/B-5817-2011; Li, Yan/KFQ-9244-2024; Lin, L/HKO-8213-2023; Romano, Marino/ACW-0715-2022; Yang, Haijun/O-1055-2015; Beddall, Andrew/AAE-5820-2022; Li, Kewei/AGG-2143-2022; Terashi, Koji/ITW-2370-2023; Iuppa, Roberto/GQH-7165-2022; Malek, Fereshteh/AAB-1381-2019; Ozcan, Veysi/AAS-4508-2020; Giuli, Francesco/HJI-6649-2023; Lacour, Daniel/J-2630-2015; Longo, Riccardo/HHN-5758-2022; Wei, Haiming/G-7703-2018; Bold, Tomasz/A-1942-2017; Zamora-Saá, Jilberto/Q-6426-2019; zhang, xiaowei/GQH-5387-2022; Mitsou, Vasiliki/D-1967-2009; Malecki, Piotr/O-2434-2018; chen, yue/JEF-2824-2023; Rossi, Elvira/KSM-7928-2024; Li, Shifeng/V-1526-2019; Mungo, Davide Pietro/KSM-9202-2024; barakat, Mustafa/AAQ-3879-2020; Peters, Klaus/C-2728-2008; Lee, Shih-Chang/AAV-7016-2021; huang, yinshan/JRX-4534-2023; Filho, Luciano/KDN-5303-2024; Baron, Petr/AAB-3301-2020; Gutierrez, Phillip/C-1161-2011; Li, Chun/KBC-9591-2024; Nasri, Salah/F-4752-2013; Oliveira, Marcus/AAT-1323-2021; Petersen, Troels/P-5538-2015; Juste, Aurelio/I-2531-2015; Vranjes Milosavljevic, Marija/F-9847-2016; Goncalo, Jose/M-3153-2016; Berta, Peter/AAL-7109-2020; Gorisek, Andrej/KQU-6818-2024; Albert, Justin/J-4152-2017; Ciesla, Krzysztof/N-6601-2018; Reznicek, Pavel/C-1989-2017; Barreiro, Fernando/D-9808-2012; Maeda, Junpei/B-8131-2018; Manhaes de Andrade Filho, Luciano/N-7778-2017; Flores Castillo, Luis Roberto/W-3928-2018; Grancagnolo, Sergio/J-3957-2015; Oide, Hideyuki/KOC-2483-2024; Rodriguez Bosca, Sergi/HPC-6167-2023; Maleev, Victor/R-4140-2016; Gravila, Paul-Mircea/HLP-6245-2023; Kuze, Masahiro/V-4251-2018; Kodys, Peter/P-2636-2017; Santra, Arka/AEE-4946-2022; Zenis, Tibor/T-5270-2018; Abramowicz, Halina/KUC-5630-2024; Hobincu, Radu/U-4436-2017; Kulchitsky, Yuri/KJL-1720-2024; uysal, zekeriya/AAD-1226-2019; Camarri, Paolo/M-7979-2015; Zhang, Kaili/H-2805-2016; Wozniak, Krzysztof/P-4475-2017; D'Eramo, Louis/Q-5816-2017; Rebuzzi, Daniela Marcella/D-9727-2018; Buckley, Andy/B-8362-2014; Korcyl, Krzysztof/W-2111-2018; Wolter, Marcin/A-7412-2012; Petousis, Vlasios/JCE-4923-2023; Kroll, Jiri/C-8465-2018; Garcia Navarro, Jose Enrique/H-6339-2015; Hansen, Peter Henrik/C-2098-2015; Li, Liang/O-1107-2015; Wolters, Helmut/M-4154-2013; xella, stefania/E-6752-2015; Camarero Munoz, Daniel/HTS-3134-2023; Introzzi, Gianluca/K-2497-2015; Coccaro, Andrea/P-5261-2016; Karyukhin, Andrey/J-3904-2014; Fassi, Farida/F-3571-2016; Sciandra, Andrea/JXY-8826-2024; Penc, Ondrej/H-3032-2014; Escobar Ibanez, Carlos/B-3761-2017; Benchekroun, Driss/JCN-4659-2023; Vasile, Matei-Eugen/ADS-3975-2022; Earnshaw, Zoe/KFS-6791-2024; Ulloa Poblete, Pablo Augusto/HCH-9521-2022; Dabrowski, Wladyslaw/AAS-6369-2020; Ali, Babar/KGM-2699-2024; Vranjes, Nenad/B-4003-2017; Di Nardo, Roberto/J-4993-2012; Padilla, Cristobal/C-3218-2017; Pezzullo, Gianantonio/AAA-1579-2021; Giordani, Mario/Q-6211-2018; Simas Filho, Eduardo Furtado de/A-2399-2016; da Cruz e Silva, Cristovao/K-7229-2013; Staszewski, Rafal/V-5240-2018; Fiorini, Luca/W-6250-2018; Gonzalez Sevilla, Sergio/B-2690-2014; Gauzzi, Paolo/D-2615-2009; Abusleme, Angel/G-8156-2012; Vos, Marcel/G-8123-2015; Chwastowski, Janusz/I-4480-2012; Kumar, Mukesh/U-6800-2018; Todorova, Sarka/GXV-2085-2022; Castro, Nuno/AAB-3648-2019; Panizzo, Giancarlo/KHY-5172-2024; Lee, Lawrence/AAU-6790-2021; Smirnov, Sergei/F-1014-2011; Manzoni, Stefano/B-2352-2018; Schultz-Coulon, Hans-Christian/X-5006-2018; cerri, alessandro/Q-6884-2016; Schioppa, Enrico Junior/F-4731-2019; Gonzalez Suarez, Rebeca/L-6128-2014; Bogavac, Danijela/KCJ-8078-2024; Gonzalez de la Hoz, Santiago/E-2494-2016; Maj, Klaudia/Q-4624-2017; Bosman, Martine/J-9917-2014; Lopez Solis, Alvaro/KCL-5505-2024; Doyle, Anthony/C-5889-2009; Kabana, Sonia/ABF-5974-2020; Pater, Joleen/A-4262-2016; Villaplana Perez, Miguel/B-5772-2014; Zhemchugov, Alexey/N-1717-2017; Davidek, Tomas/P-2697-2017; AGHEORGHIESEI, Catalin/B-8596-2014; Worm, Steven/I-3575-2012; LIVAN, Michele/D-7531-2012; Lozano Bahilo, Julio/F-4881-2016; Ducu, Otilia/JZT-8380-2024; Mondal, Santu/GSE-1742-2022; Zivkovic, Lidija/K-4343-2014; Blue, Andrew/C-9882-2016; Valero, Alberto/G-9866-2015; Kaczmarska, Anna/B-2753-2019; Lysak, Roman/H-2995-2014; Aguilar Saavedra, Juan Antonio/F-1256-2016; Smirnova, Oxana/A-4401-2013; Ventura, Andrea/A-9544-2015; Dinu, Ioan-Mihail/IQS-2665-2023; Grinstein, Sebastian/ABE-1880-2020; Geanta, Andrei-Alexandru/IAO-0890-2023; D'Auria, Saverio/O-3276-2017; Bachas, Konstantinos/C-8101-2019; Dziedzic, Bartosz/Q-4189-2017; Chu, Ming-chung/M-2655-2018; McKee, Shawn/B-6435-2012; Svatos, Michal/G-8437-2014; Baldin, Evgenii/A-6186-2014; Lacasta, Carlos/C-7254-2008; Turtuvshin, Tulgaa/HTP-4981-2023; Ahmadov, Faig/B-3723-2018; Sykora, Ivan/T-5252-2018; Sessa, Marco/AAT-2850-2020; Lazzaroni, Massimo/N-3675-2015; Fabbri, Laura/H-3442-2012; Jones, Roger/H-5578-2011; Britton, David/F-2602-2010; Dam, Mogens/C-2081-2015; Di Domenico, Antonio/G-6301-2011; Faltova, Jana/P-6842-2017; Bona, Marcella/JPX-4062-2023; D'Onofrio, Adelina/AAT-3903-2020; Sioli, Maximiliano/Q-1597-2016; Gustavino, Giuliano/C-3242-2016</t>
  </si>
  <si>
    <t xml:space="preserve">Petersen, Troels/0000-0003-0221-3037; Atkin, Ryan/0000-0002-1972-1006; Kempster, Jacob/0000-0003-4168-3373; Vormwald, Benedikt/0000-0003-2607-7287; Wang, Xiaoning/0000-0002-2411-7399; Varvell, Kevin/0000-0003-1017-1295; Billoud, Thomas/0000-0002-6280-3306; Bandyopadhyay, Anjishnu/0000-0002-5256-839X; Verissimo de Araujo, Micael/0000-0001-8060-2228; Rieck, Patrick/0000-0003-0290-0566; Kiryunin, Andrey/0000-0001-7490-6890; Schmitt, Stefan/0000-0001-8387-1853; Giuli, Francesco/0000-0002-8506-274X; Jiggins, Stephen/0000-0003-2906-1977; Schoeffel, Laurent/0000-0002-8081-2353; Truong, Thi Ngoc Loan/0000-0001-8249-7150; Juste, Aurelio/0000-0002-1558-3291; Beemster, Lars/0009-0000-5402-0697; Held, Alexander/0000-0002-8924-5885; Artoni, Giacomo/0000-0002-3477-4499; Baron, Petr/0000-0002-5170-0053; Novak, Tadej/0000-0002-3053-0913; Vranjes Milosavljevic, Marija/0000-0003-4477-9733; Wu, Xin/0000-0001-7655-389X; Chen, Hucheng/0000-0002-9936-0115; Goncalo, Jose/0000-0002-3826-3442; Berta, Peter/0000-0003-0780-0345; Mildner, Hannes/0000-0002-0384-6955; Beacham, James/0000-0003-3623-3335; Gorisek, Andrej/0000-0002-3903-3438; DA FONSECA PINTO, JOAO VICTOR/0000-0003-1746-1914; Albert, Justin/0000-0003-0253-2505; Zhang, Dengfeng/0000-0001-7335-4983; Ciesla, Krzysztof/0000-0003-2751-3474; Staats, Ezekiel/0000-0002-6719-9726; Alexa, Calin/0000-0003-0922-7669; HADEF, Asma/0000-0003-2508-0628; Wu, Yusheng/0000-0002-1528-4865; Nanjo, Hajime/0000-0003-0703-103X; Morvaj, Ljiljana/0000-0003-2061-2904; Dado, Tomas/0000-0002-7050-2669; Shapiro, Marjorie/0000-0001-8540-9654; Barisits, Martin/0000-0003-0253-106X; , Elham E Khoda/0000-0001-8720-6615; Roda, Chiara Maria/0000-0002-3020-4114; Majersky, Oliver/0000-0001-8857-5770; Kowalewski, Robert/0000-0002-7314-0990; Xu, Wenhao/0000-0001-5661-1917; Mijovic, Liza/0000-0003-0162-2891; Kirk, Julie/0000-0001-8096-7577; Kar, Deepak/0000-0002-4238-9822; Moreno Martinez, Carlos/0000-0002-5719-7655; Zhu, Hongbo/0000-0001-8066-7048; Smolek, Karel/0000-0002-5996-7000; Proklova, Nadezda/0000-0002-5237-0201; Sommer, Philip/0000-0003-1703-7304; Reznicek, Pavel/0000-0003-4017-9829; Qiu, Tong/0000-0001-5047-3031; Moenig, Klaus/0000-0002-3169-7117; Kay, Ellis/0000-0002-6304-3230; Dahbi, Salah-eddine/0000-0002-5222-7894; Levchenko, Mikhail/0000-0002-5495-0656; Santi, Lorenzo/0000-0003-1766-2791; Barreiro, Fernando/0000-0002-3021-0258; Singh, Sahibjeet/0000-0001-5641-5713; Mungo, Davide Pietro/0000-0002-2567-7857; Meloni, Federico/0000-0001-7075-2214; Maeda, Junpei/0000-0002-9084-3305; Pleskot, Vojtech/0000-0001-5435-497X; Derendarz, Dominik/0000-0001-5660-3095; Ruehr, Frederik/0000-0003-4452-620X; Alpigiani, Cristiano/0000-0002-7641-5814; Dell'Acqua, Andrea/0000-0003-2453-7745; Sanchez, Javier/0000-0001-9913-310X; Morange, Nicolas/0000-0003-0047-7215; Newhouse, Robin/0000-0001-8026-3836; Unal, Guillaume/0000-0001-8130-7423; Manhaes de Andrade Filho, Luciano/0000-0003-1792-6793; Marjanovic, Marija/0000-0002-4468-0154; Sedlaczek, Kevin/0000-0003-2052-2386; Flores Castillo, Luis Roberto/0000-0003-1551-5974; Genest, Marie-Helene/0000-0002-4098-2024; Lewicki, Maciej Piotr/0000-0002-8972-3066; Vari, Riccardo/0000-0002-2814-1337; Corriveau, Francois/0000-0002-4970-7600; Seema, Pienpen/0000-0002-3727-5636; Sankey, David/0000-0003-0955-4213; Benjamin, TROCME/0000-0001-9500-2487; wei, Yingjie/0000-0001-9725-2316; Kortman, Bryan Alexander/0000-0001-7081-3275; Grancagnolo, Sergio/0000-0001-8490-8304; Czodrowski, Patrick/0000-0003-0723-1437; Poveda, Joaquin/0000-0001-8144-1964; Oide, Hideyuki/0000-0002-2173-3233; Aboulhorma, Asmaa/0000-0002-9987-2292; Lister, Alison/0000-0002-1552-3651; Rodriguez Bosca, Sergi/0000-0002-4571-2509; Goumarre, Vincent/0000-0002-1294-9091; Aoki, Masato/0000-0001-7498-0097; Djobava, Tamar/0000-0002-9414-8350; D'Onofrio, Monica/0000-0003-2408-5099; Gavrilyuk, Alexander/0000-0003-3837-6567; Longo, Riccardo/0000-0003-3984-6452; Maleev, Victor/0000-0003-1028-8602; Bahmani, Marzieh/0000-0003-4173-0926; Cairo, Valentina Maria Martina/0000-0002-0758-7575; Biros, Marek/0000-0003-2781-623X; Mueller, James/0000-0001-5099-4718; Froch, Alexander/0000-0002-8259-2622; Cueto Gomez, Ana Rosario/0000-0003-1494-7898; Giannetti, Paola/0000-0002-3721-9490; Lester, Christopher Gorham/0000-0001-5770-4883; Gravila, Paul-Mircea/0000-0002-0154-577X; Kuze, Masahiro/0000-0001-8858-8440; Nikolopoulos, Konstantinos/0000-0002-3048-489X; Grandi, Mario/0000-0002-5924-2544; Vukotic, Ilija/0000-0003-0472-3516; Kodys, Peter/0000-0002-8644-2349; Santra, Arka/0000-0003-4644-2579; Bouhova-Thacker, Evelina/0000-0002-5103-1558; Cristinziani, Markus/0000-0003-3893-9171; Dervan, Paul/0000-0003-3929-8046; Sopczak, Andre/0000-0001-6981-0544; Orestano, Domizia/0000-0001-5103-5527; de Vivie, Jean-Baptiste/0000-0001-9163-2211; Escalier, Marc/0000-0003-4270-2775; Tsybychev, Dmitri/0000-0001-8212-6894; Duehrssen-Debling, Michael/0000-0002-5833-7058; Alimonti, Gianluca/0000-0002-7128-9046; Guescini, Francesco/0000-0001-5351-2673; Belfkir, Mohamed/0000-0001-9974-1527; Koffas, Thomas/0000-0001-9612-4988; Zenis, Tibor/0000-0001-8265-6916; Zamora-Saa, Jilberto/0000-0002-5030-7516; Morodei, Federico/0000-0001-8251-7262; Czurylo, Marta/0000-0003-1943-5883; Ferrere, Didier/0000-0002-5687-9240; Ozturk, Nurcan/0000-0003-1125-6784; McNamara, Peter Charles/0000-0002-0676-324X; Camarda, Stefano/0000-0003-0479-7689; Loch, Peter/0000-0002-2005-671X; Dell'Asta, Lidia/0000-0002-9601-4225; Abramowicz, Halina/0000-0001-5329-6640; Hubacek, Zdenek/0000-0003-3250-9066; Pham, Thu LH/0000-0002-8859-1313; Morley, Anthony/0000-0003-0373-1346; Angerami, Aaron/0000-0001-7834-8750; De Sanctis, Umberto/0000-0003-4704-525X; Kourkoumelis, Christine/0000-0003-0083-274X; Nellist, Clara/0000-0002-5171-8579; Diaconu, Cristinel/0000-0002-6193-5091; Hobincu, Radu/0000-0001-7602-5771; van Daalen, Tal/0000-0002-2254-125X; Kulchitsky, Yuri/0000-0002-3036-5575; Degens, Jordy/0000-0002-6966-4935; Cindro, Vladimir/0000-0002-2037-7185; Parajuli, Santosh/0000-0003-1499-3990; Rossi, Elvira/0000-0001-9476-9854; Wendland, Bjorn/0000-0003-1623-3899; Starz, Steffen/0000-0002-2908-3909; SOUMAIMI, Zainab/0000-0002-8120-478X; Pan, Tong/0000-0002-4700-1516; Wenaus, Torre/0000-0002-8678-893X; uysal, zekeriya/0000-0002-7110-8065; Ruelas Rivera, Victor Hugo/0000-0002-2116-048X; Camarri, Paolo/0000-0002-5732-5645; Zhang, Rui/0000-0002-8265-474X; Zhang, Kaili/0000-0002-9778-9209; Karpov, Sergey/0000-0002-2230-5353; Schleicher, Katharina E./0000-0002-2917-7032; Hirose, Shigeki/0000-0002-2389-1286; Sawada, Ryu/0000-0002-2226-9874; Rossi, Eleonora/0000-0002-2146-677X; Ricci, Ester/0000-0002-4222-9976; Sadrozinski, Hartmut/0000-0003-0019-5410; Wozniak, Krzysztof/0000-0003-1171-0887; D'Eramo, Louis/0000-0002-4910-5378; Ohm, Christian/0000-0002-8015-7512; Merlassino, Claudia/0000-0002-5445-5938; Rebuzzi, Daniela Marcella/0000-0003-4461-3880; Bindi, Marcello/0000-0001-6172-545X; Buckley, Andy/0000-0001-8355-9237; Shen, Qiuping/0000-0002-4085-1227; Korcyl, Krzysztof/0000-0001-8085-4505; Clissa, Luca/0000-0002-4876-5200; Orellana, Gonzalo Enrique/0000-0002-4753-4048; White, Martin/0000-0001-5474-4580; Vachon, Brigitte/0000-0001-8703-6978; Gray, Heather/0000-0002-5293-4716; Baselga Bacardit, Marta/0000-0002-1533-0876; Cardillo, Fabio/0000-0002-4478-3524; Landon, Murrough/0000-0001-6828-9769; Starovoitov, Pavel/0000-0003-1990-0992; Nemecek, Stanislav/0000-0001-8978-7150; Wolter, Marcin/0000-0001-9184-2921; Stucci, Stefania/0000-0002-1639-4484; Croft, Vincent Alexander/0000-0002-8731-4525; Bi, Ran/0009-0007-3434-7386; Lopez Paz, Ivan/0000-0002-4300-7064; Djama, Fares/0000-0003-1881-3360; Liu, Kun/0000-0001-5807-0501; Laurier, Alexandre/0000-0002-2575-0743; Pani, Priscilla/0000-0003-2149-3791; Alves, Fabio Lucio/0000-0002-1626-6255; Du, Dongshuo/0000-0002-6758-0113; Ramakoti, Ekaterina/0000-0003-4495-4335; Lefebvre, Michel/0000-0002-5560-0586; Cherepanova, Elizaveta/0000-0002-3150-8478; Franchini, Matteo/0000-0002-4554-252X; Francescato, Simone/0000-0001-5315-9275; Kelsey, Daniel/0000-0002-2297-1356; Khoo, Teng Jian/0000-0002-5954-3101; Wang, Zirui/0000-0002-0928-2070; Zerradi, Soufiane/0000-0001-9101-3226; Yacoob, Sahal/0000-0001-6977-3456; Ellinghaus, Frank/0000-0003-3596-5331; Petousis, Vlasios/0000-0002-5575-6476; Cristoforetti, Marco/0000-0002-0127-1342; Mete, Alaettin Serhan/0000-0002-5508-530X; Carrio Argos, Fernando/0000-0003-1990-2947; Kroll, Jiri/0000-0001-6215-3326; Lapertosa, Alessandro/0000-0001-6246-6787; Alonso, Francisco/0000-0001-9431-8156; Nobe, Takuya/0000-0002-5809-325X; Warburton, Andreas/0000-0002-2298-7315; Rohne, Ole Myren/0000-0001-7744-9584; Schmidt, Mustafa/0000-0002-4467-2461; Garcia Navarro, Jose Enrique/0000-0002-0279-0523; Cabrera Urban, Susana/0000-0001-7640-7913; Zhang, Shuzhou/0000-0001-9039-9809; Yang, Hongtao/0000-0003-3554-7113; bhattarai, prajita/0000-0001-9977-0416; Elliot, Alison/0000-0003-0921-0314; Sato, Koji/0000-0001-8988-4065; Dunne, Katherine/0000-0003-2626-2247; Yabsley, Bruce/0000-0002-2680-0474; Cheong, Sanha/0000-0002-2797-6383; Tzanis, Polyneikis/0000-0001-6828-1599; Silva Oliveira, Marcos Vinicius/0000-0003-2285-478X; Hillier, Stephen/0000-0002-7599-6469; Zhang, Yulei/0000-0001-6274-7714; Jakel, Gunnar/0000-0001-5687-1006; de la Torre Perez, Hector/0000-0002-4516-5269; Redlinger, George/0000-0002-6437-9991; Gutierrez Zagazeta, Luis Felipe/0000-0003-0374-1595; Potter, Christina/0000-0002-9815-5208; Azuelos, Georges/0000-0003-4241-022X; Jacques Costa, Antonio/0000-0001-6305-8400; Nkadimeng, Edward/0000-0003-0800-7963; Cavalli, Noemi/0000-0002-1096-5290; Costanzo, Davide/0000-0003-4920-6264; Zoch, Knut/0000-0003-2138-6187; Kock, Daniela/0000-0002-9090-5502; Hansen, Peter Henrik/0000-0002-6764-4789; Hoya, Joaquin/0000-0002-7562-0234; Rurikova, Zuzana/0000-0003-3051-9607; Iuppa, Roberto/0000-0001-5038-2762; Vossebeld, Joost/0000-0001-8178-8503; Li, Liang/0000-0001-6411-6107; Nisati, Aleandro/0000-0002-5080-2293; Henkelmann, Lars/0000-0001-8231-2080; Vittori, Camilla/0000-0001-9156-970X; Pianori, Elisabetta/0000-0001-9233-5892; Wolters, Helmut/0000-0002-9588-1773; Bold, Tomasz/0000-0002-2432-411X; Kumari, Neelam/0000-0001-9174-6200; Wang, Renjie/0000-0002-5059-8456; Schmitt, Christian/0000-0003-1471-690X; Majewski, Stephanie/0000-0002-6871-3395; Yap, Yee Chinn/0000-0001-8939-666X; Long, Jonathan David/0000-0002-2115-9382; Stevenson, Thomas/0000-0003-2399-8945; Mkrtchyan, Tigran/0000-0002-5786-3136; Roos, Lydia/0000-0001-7151-9983; Schaarschmidt, Jana/0000-0002-0433-6439; Arling, Jan-Hendrik/0000-0002-1577-5090; CARRA, SONIA/0000-0001-8650-942X; Brost, Elizabeth/0000-0002-6800-9808; Weber, Christian/0000-0002-8659-5767; Yorita, Kohei/0000-0003-1988-8401; xella, stefania/0000-0002-0988-1655; Camarero Munoz, Daniel/0000-0002-2855-7738; Vecchio, Valentina/0000-0002-1351-6757; LeBlanc, Matt/0000-0001-5977-6418; Bortoletto, Daniela/0000-0002-1287-4712; Cranmer, Kyle/0000-0002-5769-7094; Li, Huanguo/0000-0002-2459-9068; FLORES, LUCAS/0000-0002-2748-758X; Jamieson, Jonathan/0000-0001-9554-0787; Winter, Benedict Tobias/0000-0001-9606-7688; Introzzi, Gianluca/0000-0002-1314-2580; Gregor, Ingrid Maria/0000-0002-5976-7818; Han, Kunlin/0000-0002-1627-4810; Lie, Ki/0000-0002-5779-5989; Fisher, Wade/0000-0003-3043-3045; Malito, Davide/0000-0002-3996-4662; Pereira Sanchez, Laura/0000-0001-7913-3313; Gorini, Edoardo/0000-0002-7688-2797; Coccaro, Andrea/0000-0003-2368-4559; Navarro Gonzalez, Josep/0000-0002-4172-7965; Clavijo Columbie, Jose Manuel/0000-0003-3210-1722; Bella, Gideon/0000-0002-4009-0990; Przybycien, Mariusz/0000-0002-9235-2649; Pachal, Katherine/0000-0002-8332-243X; Ekman, Per Alexander/0000-0002-7032-2799; Shahinian, Jeffrey/0000-0002-1325-3432; McLean, Kayla/0000-0001-5475-2521; Cheng, Hok-Chuen/0000-0002-8912-4389; Bakos, Evelin/0000-0002-1110-4433; Leitgeb, Clara Elisabeth/0000-0002-0335-503X; Serkin, Leonid/0000-0003-4749-5250; Shi, Liaoshan/0000-0001-9532-5075; Gee, Carolyn/0000-0002-3271-7861; Winklmeier, Frank/0000-0001-8290-3200; Iurii, Naryshkin/0000-0001-6412-4801; Vetterli, Michel/0000-0002-7223-2965; Roland, Benoit/0000-0003-3397-6475; Alderweireldt, Sara/0000-0002-8224-7036; Affolder, Anthony/0000-0002-9058-7217; Baines, John/0000-0003-0770-2702; Oyulmaz, Kaan Yuksel/0000-0002-5533-9621; Hadavand, Haleh/0000-0001-5447-3346; Mullier, Geoffrey/0000-0001-6771-0937; Zhang, Bowen/0000-0002-9726-6707; Stugu, Bjarne/0000-0002-1728-9272; Tudorache, Valentina/0000-0001-5384-3843; Murrone, Alessia/0000-0001-5399-2478; Kersevan, Borut/0000-0002-4529-452X; Kennedy, Philip David/0000-0002-8491-2570; Karyukhin, Andrey/0000-0001-9087-4315; Fassi, Farida/0000-0002-6423-7213; Sciandra, Andrea/0000-0001-7163-501X; Keaveney, James/0000-0003-0766-5307; Ravina, Baptiste/0000-0002-1622-6640; Wang, Jiawei/0000-0002-5246-5497; Tudorache, Alexandra/0000-0001-6307-1437; Zenz, Seth/0000-0002-9720-1794; Glasman, Claudia/0000-0003-2025-3817; Masetti, Lucia/0000-0002-0038-5372; Lefebvre, Helena/0000-0002-7394-2408; Penc, Ondrej/0000-0002-5433-3981; Muller, Roman/0000-0002-5835-0690; Adamczyk, Leszek/0000-0002-5859-2075; Rompotis, Nikolaos/0000-0003-2577-1875; Leight, William/0000-0002-2968-7841; Wiedenmann, Werner/0000-0003-3605-3633; Tapia, Sebastian/0000-0002-3659-7270; Gokturk, Berare/0000-0002-6045-8617; Carter, Joseph/0000-0002-7836-4264; snyder, scott/0000-0001-8610-8423; Bednyakov, Vadim/0000-0003-4864-8909; Heim, Sarah/0000-0002-2639-6571; Escobar Ibanez, Carlos/0000-0003-4442-4537; Jovicevic, Jelena/0000-0001-5650-4556; Thompson, Paul/0000-0002-6239-7715; Benchekroun, Driss/0000-0001-5196-8327; Chou, Yuan-Tang/0000-0002-2204-5731; Islam, Wasikul/0000-0002-5624-5934; Behr, J. Katharina/0000-0002-5501-4640; Chan, Jay/0000-0001-7069-0295; Hamdaoui, Hassane/0000-0001-5709-2100; Vasile, Matei-Eugen/0000-0001-8415-0759; Veloso, Filipe/0000-0002-5956-4244; Bakalis, Christos/0000-0002-9931-7379; Walkowiak, Wolfgang/0000-0002-0385-3784; Gongadze, Alexi/0000-0001-8183-1612; Akesson, Torsten/0000-0003-4141-5408; Sebastiani, Cristiano/0000-0003-1073-035X; Earnshaw, Zoe/0000-0002-2878-261X; Sfyrla, Anna/0000-0002-3003-9905; McPherson, Robert/0000-0001-9211-7019; Gramstad, Eirik/0000-0001-5792-5352; D'Uffizi, Matteo/0000-0003-2499-1649; Manjarres Ramos, Joany/0000-0003-3896-5222; van Gemmeren, Peter/0000-0002-7227-4006; Gololo, Mpho Gift Doctor/0000-0002-0689-5402; Poulsen, Trine/0000-0001-7207-6029; Martinez-Agullo, Pablo/0000-0001-8925-9518; Ulloa Poblete, Pablo Augusto/0000-0002-0789-7581; Di Luca, Andrea/0000-0002-9074-2133; Dabrowski, Wladyslaw/0000-0001-9061-9568; Heinrich, Lukas/0000-0002-4048-7584; FANTI, MARCELLO/0000-0002-8773-145X; Formica, Andrea/0000-0001-8308-2643; Pompa Pacchi, Elena/0000-0003-4528-6594; Ripellino, Giulia/0000-0002-4053-5144; Leitgeb, Florian/0000-0001-9799-5232; Barak, Liron/0000-0002-3436-2726; Maksimovic, Veljko/0000-0001-9418-3941; Charman, Thomas/0000-0001-6288-5236; Moss, Joshua/0000-0002-6729-4803; Hopkins, Walter/0000-0001-7814-8740; Haug, Sigve/0000-0003-0442-3361; Gouveia, Emanuel/0000-0002-7785-2047; Ali, Babar/0000-0001-8653-5556; vannicola, damiano/0000-0001-6814-4674; Vranjes, Nenad/0000-0001-5415-5225; Grummer, Aidan/0000-0003-2752-1183; Ridel, Melissa/0000-0002-2601-7420; Di Nardo, Roberto/0000-0003-1111-3783; Padilla, Cristobal/0000-0001-7951-0166; Lawrence, Zak/0000-0002-9035-9679; Li, Shu/0000-0001-7879-3272; Hu, Yifan/0000-0002-0552-3383; Feligioni, Lorenzo/0000-0002-1403-0951; Gilbert, Alexander Kevin/0000-0002-8813-4446; Wielers, Monika/0000-0001-9232-4827; Junkermann, Thomas/0000-0002-1119-8820; Allport, Philip/0000-0001-7303-2570; Zakharchuk, Nataliia/0000-0002-4963-8836; Falda Coelho, Luis Felipe/0000-0002-2298-3605; Sharma, Abhishek/0000-0003-2250-4181; Maniatis, Ioannis/0000-0002-4362-0088; Meshkov, Oleg/0000-0001-6897-4651; Montejo Berlingen, Javier/0000-0001-9213-904X; Mokgatitswane, Gaogalalwe/0000-0001-9878-4373; Weingarten, Jens/0000-0003-2165-871X; Onyisi, Peter/0000-0003-4201-7997; Oreglia, Mark/0000-0001-6203-2209; Raine, John/0000-0002-5987-4648; Trigger, Isabel/0000-0002-6127-5847; Ezzarqtouni, Sanae/0000-0002-7912-2830; Cunha Sargedas Sousa, Mario Jose/0000-0001-7991-593X; Argyropoulos, Spyridon/0000-0001-7748-1429; Kretzschmar, Jan/0000-0002-8515-1355; Aad, Georges/0000-0002-6665-4934; , Sascha/0000-0003-2941-2829; Yuan, Man/0000-0002-0991-5026; Danninger, Matthias/0000-0002-7807-7484; Andrean, Stefio Yosse/0000-0002-9766-2670; Klimek, Pawel/0000-0003-1661-6873; Vazquez Schroeder, Tamara/0000-0002-9780-099X; Abulaiti, Yiming/0000-0003-0403-3697; Nayak, Ranjit/0000-0001-6988-0606; Vermeulen, Jos/0000-0003-4378-5736; Vickey, Trevor/0000-0002-1596-2611; Munoz Sanchez, Francisca/0000-0002-6374-458X; Kotsokechagia, Anastasia/0000-0002-8057-9467; URQUIJO, PHILLIP/0000-0002-0887-7953; Pezzullo, Gianantonio/0000-0002-6653-1555; Takeva, Emily/0000-0003-3142-030X; Torro Pastor, Emma/0000-0002-5507-7924; Umaka, Ejiro/0000-0001-7725-8227; Boveia, Antonio/0000-0002-6647-6699; Orlando, Nicola/0000-0003-0616-245X; Benoit, Mathieu/0000-0002-8623-1699; Giordani, Mario/0000-0002-0792-6039; Stark, Giordon/0000-0001-6616-3433; Simas Filho, Eduardo Furtado de/0000-0001-8707-785X; Chudoba, Jiri/0000-0002-6425-2579; Mezquita, Costa/0000-0002-2064-2954; Duckeck, Guenter/0000-0002-7756-7801; KOULOURIS, AIMILIANOS/0000-0003-1012-4675; Bachacou, Henri/0000-0002-2256-4515; Begel, Michael/0000-0002-1634-4399; Kono, Takanori/0000-0003-1553-2950; Kurchaninov, Leonid/0000-0001-9392-3936; Mogg, Philipp/0000-0003-2688-234X; gabrielli, andrea/0000-0003-0768-9325; da Cruz e Silva, Cristovao/0000-0002-1231-3819; Thomson, Evelyn/0000-0001-6031-2768; Spolidoro Freund, Werner/0000-0003-4473-1027; Zorbas, Theodore Georgio/0000-0003-2073-4901; Draguet, Maxence/0000-0003-1530-0519; Dova, Maria Teresa/0000-0001-6113-0878; BRAHIMI, Nihal/0000-0003-0992-3509; Simsek, Sinem/0000-0002-9650-3846; Betti, Alessandra/0000-0003-0839-9311; Staszewski, Rafal/0000-0001-7708-9259; Pilkington, Andrew/0000-0001-8007-0778; Gwenlan, Claire/0000-0002-3518-0617; Dittus, Fridolin/0000-0002-1760-8237; Fiorini, Luca/0000-0002-5070-2735; Bassalat, Ahmed/0000-0002-0129-1423; Gonzalez Sevilla, Sergio/0000-0003-4458-9403; Sawyer, Lee/0000-0001-8295-0605; Ocariz, Jose/0000-0003-2262-0780; Etzion, Erez/0000-0001-6871-7794; Li, Zhiying/0000-0001-9800-2626; Grosse-Knetter, Jorn/0000-0003-3085-7067; Heinlein, James/0000-0001-6878-9405; Gauzzi, Paolo/0000-0003-4841-5822; Guerrero Rojas, Jesus/0000-0001-8487-3594; Sawyer, Craig/0000-0002-2027-1428; Usman, Muhammad/0000-0003-1950-0307; Barberio, Elisabetta/0000-0002-3111-0910; Barranco Navarro, Laura/0000-0002-3380-8167; Kagan, Michael/0000-0002-3386-6869; Carbone, Antonio/0000-0002-4117-3800; Straessner, Arno/0000-0003-2460-6659; Dong, Qichen/0000-0002-0117-7831; Rimoldi, Marco/0000-0003-1165-7940; Russell, Heather/0000-0003-4181-0678; Adelman, Jahred/0000-0002-1041-3496; Masubuchi, Tatsuya/0000-0001-9984-8009; Rozen, Yoram/0000-0001-6969-0634; Saoucha, Kamal/0000-0001-9150-640X; Liu, Minghui/0000-0003-0056-7296; Taylor, Wendy/0000-0002-6596-9125; Mali, Miha/0000-0002-1585-4426; Bevan, Adrian/0000-0002-4105-9629; Schiavi, Carlo/0000-0003-0957-4994; Jeanty, Laura/0000-0001-6507-4623; Safdari, Murtaza/0000-0001-8323-7318; Sforza, Federico/0000-0002-4065-7352; Primavera, Margherita/0000-0002-6866-3818; Whalen, Kathleen/0000-0002-9383-8763; Miu, Ovidiu/0000-0002-0287-8293; Longarini, Iacopo/0000-0002-0352-2854; Abusleme, Angel/0000-0003-0762-7204; Sun, Shaojun/0000-0001-5295-6563; Hays, Chris/0000-0003-2371-9723; Mlinarevic, Marin/0000-0003-3587-646X; Karpova, Zoya/0000-0003-0254-4629; Saito, Masahiko/0000-0001-5564-0935; Longo, Luigi/0000-0002-2357-7043; Anisenkov, Alexey/0000-0002-7201-5936; Sabetta, Luigi/0000-0002-0865-5891; Kvam, Audrey/0000-0001-7243-0227; Ferrando, James/0000-0002-1007-7816; El Ghazali, Yassine/0000-0001-9172-2946; Varni, Carlo/0000-0001-6733-4310; Mascione, Daniela/0000-0001-8660-9893; Palka, Marek/0000-0002-7185-3540; Vos, Marcel/0000-0001-8474-5357; Callea, Giuseppe/0000-0001-5969-3786; Peters, Krisztian/0000-0002-7654-1677; JEZEQUEL, Stephane/0000-0001-7369-6975; Oh, Alexander/0000-0001-9025-0422; Haley, Joseph/0000-0002-6938-7405; Shabalina, Elizaveta/0000-0003-4849-556X; Troncon, Clara/0000-0002-7997-8524; Balek, Petr/0000-0002-0942-1966; Haas, Andrew/0000-0002-4832-0455; Lobodzinska, Ewelina Maria/0000-0001-9012-3431; Resseguie, Elodie/0000-0002-7739-6176; Kourlitis, Vangelis/0000-0001-6568-2047; Lucotte, Arnaud/0000-0002-5992-0640; Leonidopoulos, Christos/0000-0002-7241-2114; allendes flores, cristian andres/0000-0002-1509-3217; Chwastowski, Janusz/0000-0002-6190-8376; Erdmann, Johannes/0000-0002-8073-2740; Pleier, Marc-Andre/0000-0002-9461-3494; Vickey Boeriu, Oana/0000-0002-6497-6809; Ke, Yan/0000-0001-5798-6665; Kumar, Mukesh/0000-0003-3681-1588; Principe Martin, Miguel Angel/0000-0002-5085-2717; Mtintsilana, Onesimo/0000-0003-2168-4854; Roloff, Jennifer/0000-0001-6479-3079; Tisserant, Sylvain/0000-0002-0294-6727; Todorova, Sarka/0000-0003-2433-231X; Rousseau, David/0000-0001-7613-8063; Marti-Garcia, Salvador/0000-0002-3897-6223; Loffredo, Salvatore/0000-0003-2516-5015; Castro, Nuno/0000-0001-8491-4376; Burghgrave, Blake/0000-0001-5686-0948; Bouquet, Romain/0000-0001-9683-7101; Salzburger, Andreas/0000-0001-6004-3510; De Almeida Dias, Flavia/0000-0001-6882-5402; Liu, Xiaotian/0000-0003-1366-5530; Siral, Ismet/0000-0003-4554-1831; Panizzo, Giancarlo/0000-0002-0352-4833; Sikora, Rafal/0000-0001-5185-2367; Coelho Lopes de Sa, Rafael/0000-0001-5200-9195; BOUMEDIENE, Djamel/0000-0002-7809-3118; Rotaru, Marina/0000-0003-4088-6275; Lee, Lawrence/0000-0002-5590-335X; Ellert, Mattias/0000-0001-5265-3175; Smirnov, Sergei/0000-0002-6778-073X; Chiarella, Vitaliano/0000-0002-4210-2924; Walder, James/0000-0002-9039-8758; Leban, Blaz/0000-0003-1501-7262; Mino, Yuya/0000-0002-2984-8174; Berger, Nicolas/0000-0002-7963-9725; Heinrich, Jochen Jens/0000-0002-0253-0924; Vergis, Christos/0000-0002-3228-6715; Morii, Masahiro/0000-0001-9324-057X; Nikiforou, Nikiforos/0000-0003-1267-7740; Metcalfe, Jessica/0000-0001-5454-3017; Martin dit Latour, Bertrand/0000-0003-3420-2105; Olivares, Sebastian/0000-0003-4616-6973; Soualah, Rachik/0000-0003-0124-3410; Manzoni, Stefano/0000-0002-2488-0511; Schultz-Coulon, Hans-Christian/0000-0002-0860-7240; Huffman, B. Todd/0000-0002-5332-2738; Alhroob, Muhammad/0000-0001-7569-7111; cerri, alessandro/0000-0002-1904-6661; Avolio, Giuseppe/0000-0003-2664-3437; Baron, Petr/0000-0002-4789-529X; Heath, Matthew/0000-0003-2945-8448; al khoury, konie/0000-0002-0547-8199; Schioppa, Enrico Junior/0000-0002-1369-9944; Mitsou, Vasiliki A./0000-0002-1533-8886; Yamaguchi, Yohei/0000-0002-3725-4800; Kroninger, Kevin/0000-0001-9873-0228; Lu, Sicong/0000-0002-8814-1670; Jakoubek, Tomas/0000-0001-7038-0369; Beck, Hans Peter/0000-0001-7212-1096; Valente, Marco/0000-0002-0486-9569; Gurdasani, Simran Sunil/0000-0002-8836-0099; Carratta, Giuseppe/0000-0002-8846-2714; Privara, Radek/0000-0002-2239-0586; Dimitriadi, Christina/0000-0002-9605-3558; Sabatini, Paolo/0000-0003-0159-697X; Roland, Christophe/0000-0003-2084-369X; Little, Jared/0000-0002-9372-0730; Ezhilov, Alexey/0000-0002-7520-293X; Pereira Peixoto, Ana Paula/0000-0003-3424-7338; Vivarelli, Iacopo/0000-0003-0097-123X; Zakareishvili, Tamar/0000-0001-7909-4772; Bitadze, Alexander/0000-0001-7979-1092; Weber, Michele/0000-0002-2770-9031; Gonzalez Suarez, Rebeca/0000-0002-6126-7230; Beau, Tristan/0000-0002-2022-2140; Russakovich, Nikolai/0000-0003-1927-5322; Corrigan, Eric Edward/0000-0003-2485-0248; Gonella, Laura/0000-0002-4919-0808; Simoniello, Rosa/0000-0003-2042-6394; Bogavac, Danijela/0000-0003-2138-9062; Gagnon, Louis-Guillaume/0000-0003-3000-8479; Hrynevich, Aliaksei/0000-0002-5411-114X; Yang, Siqi/0000-0002-0204-984X; Frattari, Guglielmo/0000-0002-7829-6564; Trincaz-Duvoid, Sophie/0000-0001-5913-0828; Dallapiccola, Carlo/0000-0002-1391-2477; Gonzalez de la Hoz, Santiago/0000-0001-5304-5390; EL Moussaouy, Ali/0000-0002-9669-5374; Istin, Serhat/0000-0001-8504-6291; Ilg, Armin/0000-0001-9488-8095; Smirnov, Yury/0000-0002-2891-0781; Faraj, Mohammed/0000-0001-9442-7598; Brandt, Oleg/0000-0001-5219-1417; Shojaii, Jafar (Seyed R)/0000-0002-9449-0412; Murray, William/0000-0003-1710-6306; Delitzsch, Chris Malena/0000-0001-7021-3333; Muse, Joseph/0000-0002-2585-3793; Maj, Klaudia/0000-0003-4819-9226; Bosman, Martine/0000-0002-7290-643X; Wong, Vincent Wai Sum/0000-0001-5975-8164; KHWAIRA, Yahya/0000-0001-8538-1647; Liu, Mingyi/0000-0002-0236-5404; Lopez Solis, Alvaro/0000-0002-0511-4766; Sauvan, Emmanuel/0000-0003-1921-2647; Romano, Marino/0000-0002-6609-7250; Sinha, Sukanya/0000-0002-2438-3785; Farooque, Trisha/0000-0003-1363-9324; Weber, Sebastian/0000-0002-2841-1616; Guindon, Stefan/0000-0001-7595-3859; Clark, Allan/0000-0001-8341-5911; Potti, Harish/0000-0002-0800-9902; Araujo Ferraz, Victor/0000-0003-1177-7563; Doyle, Anthony/0000-0001-6322-6195; Hank, Michael/0000-0002-4731-6120; Luehring, Frederick/0000-0001-8721-6901; Rummler, Andre/0000-0001-8945-8760; Knue, Andrea/0000-0002-1559-9285; Moreno Llacer, Maria/0000-0003-1113-3645; Evans, Harold/0000-0003-2183-3127; Junggeburth, Johannes/0000-0001-7205-1171; Lipniacka, Anna/0000-0002-8759-8564; Lassnig, Mario/0000-0002-9541-0592; Feng, Minyu/0000-0002-0698-1482; Hadzic, Sejla/0000-0002-8875-8523; Kabana, Sonia/0000-0003-0568-5750; Fox, Harald/0000-0003-3089-6090; Vincter, Manuella/0000-0002-5338-8972; Ghneimat, Mazuza/0000-0002-4931-2764; Becherer, Fabian/0000-0003-0562-4616; El Jarrari, Hassnae/0000-0002-8955-9681; franklin, melissa/0000-0002-6595-883X; Lad, Nisha/0000-0002-3707-9010; Pater, Joleen/0000-0002-0598-5035; Makovec, Nikola/0000-0001-5124-904X; Bellos, Panagiotis/0000-0003-2049-9622; Leroy, Claude/0000-0003-3105-7045; Villaplana Perez, Miguel/0000-0002-0048-4602; Adye, Tim/0000-0003-0627-5059; chevalier, laurent/0000-0003-3762-7264; Solovyev, Victor/0000-0002-9402-6329; CETIN, SERKANT ALI/0000-0001-5050-8441; Zhemchugov, Alexey/0000-0002-3360-4965; Gessinger, Paul/0000-0002-3056-7417; Strom, Rickard/0000-0002-4496-1626; Jinnouchi, Osamu/0000-0001-5073-0974; Keeler, Richard/0000-0002-0510-4189; Durglishvili, Archil/0000-0003-4157-592X; Pizzini, Alessio/0000-0001-8891-1842; Davidek, Tomas/0000-0002-3770-8307; Wiglesworth, Craig/0000-0001-6219-8946; Li, Zhelun/0000-0001-7096-2158; Cooper-Sarkar, Amanda/0000-0002-7107-5902; Bouaouda, Khalil/0000-0002-7723-5030; AGHEORGHIESEI, Catalin/0000-0003-3695-1847; Mincer, Allen/0000-0002-6307-1418; Gomez Delegido, Antonio Jesus/0000-0003-4315-2621; Worm, Steven/0000-0002-3865-4996; Pottgen, Ruth/0000-0002-3304-0987; Gaudio, Gabriella/0000-0002-6833-0933; BALLABENE, ERIC/0000-0001-9700-2587; Bossio Sola, Jonathan David/0000-0002-7134-8077; Calafiura, Paolo/0000-0002-1692-1678; Tanaka, Reisaburo/0000-0002-9929-1797; Coadou, Yann/0000-0001-8195-7004; Burdin, Sergey/0000-0003-4831-4132; Martin-Haugh, Stewart/0000-0001-9457-1928; Massa, Lorenzo/0000-0002-3735-7762; Neep, Thomas/0000-0003-0056-8651; Schanet, Eric/0000-0002-8719-4682; Grivaz, Jean-Francois/0000-0003-4793-7995; Goossens, Luc/0000-0002-2536-4498; Camplani, Alessandra/0000-0002-6386-9788; Pasuwan, Patrawan/0000-0003-2987-2964; Bianchi, Riccardo Maria/0000-0001-7345-7798; Weirich, Marcel/0000-0002-5129-872X; LIVAN, Michele/0000-0002-5877-0062; O'Neil, Dugan/0000-0003-0325-472X; Klein, Matthew Henry/0000-0002-9999-2534; Arguin, Jean-Francois/0000-0003-0229-3858; Lozano Bahilo, Julio/0000-0003-0613-140X; Jeanneau, Fabien/0000-0002-6360-6136; Ducu, Otilia/0000-0001-5914-0524; Martinelli, Luca/0000-0002-4466-3864; Mondal, Santu/0000-0002-6965-7380; Trofymov, Artur/0000-0001-7688-5165; Wu, Sau Lan/0000-0001-5866-1504; Delsart, Pierre-Antoine/0000-0002-9556-2924; Ragusa, Francesco/0000-0002-4064-0489; Herde, Hannah/0000-0001-8926-6734; Leney, Katharine/0000-0002-1525-2695; Stockton, Mark/0000-0001-9679-0323; Falke, Peter Johannes/0000-0002-2004-476X; Zhou, Ning/0000-0002-1775-2511; Dingfelder, Jochen/0000-0001-5767-2121; Ebrahim, Abdualazem/0000-0002-5003-1919; Bruscino, Nello/0000-0002-6168-689X; Zivkovic, Lidija/0000-0003-4236-8930; Ntekas, Konstantinos/0000-0001-9252-6509; Elsing, Markus/0000-0002-1213-0545; Antel, Claire/0000-0001-9683-0890; jia, Jiangyong/0000-0002-5725-3397; Resconi, Silvia/0000-0003-2313-4020; Guerrieri, Giovanni/0000-0002-3403-1177; Follega, Francesco Maria/0000-0003-2317-9560; Vadla, Knut Oddvar Hoie/0000-0001-6729-1584; Blue, Andrew/0000-0002-7716-5626; Garcia, Carmen/0000-0003-1625-7452; Tian, Yusong/0000-0001-8739-9250; Valero, Alberto/0000-0002-9776-5880; Beringer, Juerg/0000-0002-9975-1781; Marantis, Alexandros/0000-0002-7020-4098; Ereditato, Antonio/0000-0002-5423-8079; Liu, Yanlin/0000-0001-9190-4547; iacobucci, giuseppe/0000-0001-9965-5442; Kaczmarska, Anna/0000-0002-8880-4120; Tsai, Fang-Ying/0000-0001-7878-6435; Yamazaki, Yuji/0000-0003-3710-6995; Lysak, Roman/0000-0003-2990-1673; Zhang, Zhiqing/0000-0002-7853-9079; Terzo, Stefano/0000-0003-3388-3906; Astalos, Robert/0000-0001-5095-605X; Aguilar Saavedra, Juan Antonio/0000-0002-5475-8920; Deliot, Frederic/0000-0003-0777-6031; Konstantinidis, Nikolaos/0000-0002-4140-6360; Smirnova, Oxana/0000-0003-2517-531X; Tariq, Khuram/0000-0002-0584-8700; Strandberg, Jonas/0000-0002-8913-0981; Pollard, Christopher/0000-0002-3690-3960; , Alessandro/0000-0002-8224-6105; Fawcett, William/0000-0003-2596-8264; Tzovara, Eftychia/0000-0002-0410-0055; Ould-Saada, Farid/0000-0002-9404-835X; Ventura, Andrea/0000-0002-3368-3413; Dinu, Ioan-Mihail/0000-0002-2683-7349; Dao, Valerio/0000-0003-1645-8393; Kharlamova, Tatyana/0000-0002-0387-6804; Filthaut, Frank/0000-0003-3338-2247; Grinstein, Sebastian/0000-0002-6460-8694; Geanta, Andrei-Alexandru/0000-0003-2781-2933; D'Auria, Saverio/0000-0003-3393-6318; D'Amico, Valerio/0000-0002-2081-0129; wang, haoyu/0009-0001-2467-5331; Wengler, Thorsten/0000-0002-4375-5265; Ali, Shahzad/0000-0001-5216-3133; Coimbra, Artur/0000-0003-2301-1637; Bachas, Konstantinos/0000-0002-9047-6517; Beloborodov, Konstantin/0000-0003-0945-4087; Butterworth, Jonathan/0000-0002-5905-5394; ABREU, Henso/0000-0002-1599-2896; Chargeishvili, Bakar/0000-0002-5376-2397; Jackson, Paul/0000-0002-0847-402X; Nitschke, Jan-Eric/0000-0002-0174-4816; Solomon, Shalu/0000-0002-7378-4454; govender, nicolin/0000-0002-5068-5429; Gutschow, Christian/0000-0003-0857-794X; Jones, Eleanor/0000-0001-6289-2292; Dziedzic, Bartosz/0000-0002-0805-9184; Duperrin, Arnaud/0000-0002-5789-9825; Lloyd, Stephen/0000-0002-5073-2264; Turra, Ruggero/0000-0001-8740-796X; Swiatlowski, Maximilian/0000-0001-7287-0468; Moskalets, Tetiana/0000-0001-6508-3968; Jimenez Pena, Javier/0000-0002-8705-628X; Tu, Yanjun/0000-0002-5865-183X; lebedev, alexandre/0000-0002-9566-1850; Duda, Dominik/0000-0002-5916-3467; Teixeira-Dias, Pedro/0000-0001-9977-3836; Komarek, Tomas/0000-0002-3047-3146; Chu, Ming-chung/0000-0002-1971-0403; Ran, Kunlin/0000-0003-3119-9924; Pascual Dias, Bruna/0000-0002-7673-1067; Gonnella, Francesco/0000-0003-0885-1654; McKee, Shawn/0000-0002-4551-4502; Stolarski, Marcin/0000-0003-0276-8059; Golling, Tobias/0000-0001-8535-6687; Vale, Tiago/0000-0001-8855-3520; Schopf, Elisabeth/0000-0002-9340-2214; Pascual Dominguez, Luis/0000-0003-4701-9481; Lee, Suhyun/0000-0003-0836-416X; Stabile, Alberto/0000-0002-6868-8329; Beretta, Matteo Mario/0000-0002-7026-8171; David, Claire/0000-0002-1794-1443; Moyse, Edward/0000-0003-4449-6178; Castillo, Florencia Luciana/0000-0002-1172-1052; Sinha, Supriya/0000-0002-3600-2804; Steinhebel, Amanda/0000-0002-4080-2919; Svatos, Michal/0000-0002-7199-3383; Mohapatra, Soumya/0000-0003-3006-6337; Baldin, Evgenii/0000-0002-9854-975X; Flores, Marvin/0000-0002-4462-2851; Lacasta, Carlos/0000-0002-2623-6252; D'Amen, Gabriele/0000-0002-9742-3709; Turtuvshin, Tulgaa/0000-0001-9471-8627; Mancini, Giada/0000-0001-6158-2751; Ahmadov, Faig/0000-0003-3644-540X; Ryzhov, Andrey/0000-0002-0623-7426; Xu, Lailin/0000-0001-8997-3199; Buttar, Craig/0000-0003-0188-6491; Zhang, Zhicai/0000-0002-1630-0986; Meirose, Bernhard/0000-0003-0032-7022; Arnaez, Olivier/0000-0002-6096-0893; Zanzi, Daniele/0000-0002-1222-7937; Ghosh, Aishik/0000-0003-0819-1553; Les, Robert/0000-0002-8875-1399; Liu, Bingxuan/0000-0002-0721-8331; Qian, Jianming/0000-0003-4813-8167; Sykora, Ivan/0000-0003-3447-5621; Snesarev, Andrei/0000-0002-9067-8362; Zhao, Pingchuan/0000-0003-0054-8749; Weiser, Christian/0000-0002-6456-6834; Balaji, Shyam/0000-0002-5364-2109; Doglioni, Caterina/0000-0002-1509-0390; Abbott, Braden/0000-0002-5888-2734; Sessa, Marco/0000-0002-1402-7525; Bernlochner, Florian/0000-0001-8153-2719; Lazzaroni, Massimo/0000-0002-4094-1273; Scharf, Christian/0000-0002-0294-1205; ; </t>
  </si>
  <si>
    <t>ANPCyT, Argentina; YerPhI, Armenia; ARC, Australia; BMWFW; FWF, Austria; ANAS; CNPq; FAPESP, Brazil; NSERC; CFI, Canada; NSFC, China; MEYS CR, Czech Republic; DNRF; DNSRC, Denmark; IN2P3-CNRS; CEA-DRF/IRFU, France; BMBF; MPG, Germany; RGC and Hong Kong SAR, China; ISF and Benoziyo Center, Israel; INFN, Italy; MEXT; JSPS, Japan; CNRST, Morocco; NWO, Netherlands; RCN, Norway; MEiN, Poland; FCT, Portugal; MNE/IFA, Romania; MESTD, Serbia; MSSR, Slovakia; ARRS; MIZS, Slovenia; MICINN, Spain; Wallenberg Foundation, Sweden; SNSF and Cantons of Bern and Geneva, Switzerland; MOST, Taiwan; DOE; NSF, United States of America; BCKDF; CANARIE; CRC, Canada [PRIMUS 21/SCI/017, UNCE SCI/013]; Czech Republic; ERC; ERDF; Marie Skodowska-Curie Actions, European Union; Investissements d'Avenir Labex, Investissements d'Avenir Idex; ANR, France; DFG; AvH Foundation, Germany - EU-ESF; Greek NSRF, Greece; BSF-NSF; NCN; La Caixa Banking Foundation; CERCA Programme Generalitat de Catalunya; PROMETEO; Generalitat Valenciana, Spain; Goran Gustafssons Stiftelse, Sweden; Royal Society; Leverhulme Trust, United Kingdom</t>
  </si>
  <si>
    <t>ANPCyT, Argentina(ANPCyT); YerPhI, Armenia; ARC, Australia(Australian Research Council); BMWFW; FWF, Austria(Austrian Science Fund (FWF)); ANAS(Azerbaijan National Academy of Sciences (ANAS)); CNPq(Conselho Nacional de Desenvolvimento Cientifico e Tecnologico (CNPQ)); FAPESP, Brazil(Fundacao de Amparo a Pesquisa do Estado de Sao Paulo (FAPESP)); NSERC(Natural Sciences and Engineering Research Council of Canada (NSERC)); CFI, Canada(Canada Foundation for Innovation); NSFC, China(National Natural Science Foundation of China (NSFC)); MEYS CR, Czech Republic; DNRF; DNSRC, Denmark(Danish Natural Science Research Council); IN2P3-CNRS(Centre National de la Recherche Scientifique (CNRS)); CEA-DRF/IRFU, France; BMBF(Federal Ministry of Education &amp; Research (BMBF)); MPG, Germany(Max Planck Society); RGC and Hong Kong SAR, China; ISF and Benoziyo Center, Israel(Israel Science Foundation); INFN, Italy(Istituto Nazionale di Fisica Nucleare (INFN)); MEXT(Ministry of Education, Culture, Sports, Science and Technology, Japan (MEXT)); JSPS, Japan(Ministry of Education, Culture, Sports, Science and Technology, Japan (MEXT)Japan Society for the Promotion of Science); CNRST, Morocco; NWO, Netherlands; RCN, Norway; MEiN, Poland; FCT, Portugal(Fundacao para a Ciencia e a Tecnologia (FCT)); MNE/IFA, Romania; MESTD, Serbia(Ministry of Education, Science &amp; Technological Development, Serbia); MSSR, Slovakia; ARRS(Slovenian Research Agency - Slovenia); MIZS, Slovenia; MICINN, Spain(Ministry of Science and Innovation, Spain (MICINN)Spanish Government); Wallenberg Foundation, Sweden; SNSF and Cantons of Bern and Geneva, Switzerland(Swiss National Science Foundation (SNSF)); MOST, Taiwan(Ministry of Science and Technology, Taiwan); DOE(United States Department of Energy (DOE)); NSF, United States of America(National Science Foundation (NSF)); BCKDF; CANARIE; CRC, Canada; Czech Republic(Czech Republic Government); ERC(European Research Council (ERC)); ERDF(European Union (EU)); Marie Skodowska-Curie Actions, European Union(European Union (EU)Marie Curie Actions); Investissements d'Avenir Labex, Investissements d'Avenir Idex(Agence Nationale de la Recherche (ANR)Agence nationale pour le developpement de la recherche en sante (ANDRS)Agence Nationale Des Plantes Medicinales Et Aromatiques, ANPMA, Morocco); ANR, France(Agence Nationale de la Recherche (ANR)); DFG(German Research Foundation (DFG)); AvH Foundation, Germany - EU-ESF(Alexander von Humboldt Foundation); Greek NSRF, Greece; BSF-NSF; NCN; La Caixa Banking Foundation(La Caixa Foundation); CERCA Programme Generalitat de Catalunya; PROMETEO; Generalitat Valenciana, Spain(Center for Forestry Research &amp; Experimentation (CIEF)); Goran Gustafssons Stiftelse, Sweden; Royal Society(Royal Society); Leverhulme Trust, United Kingdom(Leverhulme Trust)</t>
  </si>
  <si>
    <t>We acknowledge the support of ANPCyT, Argentina; YerPhI, Armenia; ARC, Australia; BMWFW and FWF, Austria; ANAS, Azerbaijan; CNPq and FAPESP, Brazil; NSERC, NRC and CFI, Canada; CERN; ANID, Chile; CAS, MOST and NSFC, China; Minciencias, Colombia; MEYS CR, Czech Republic; DNRF and DNSRC, Denmark; IN2P3-CNRS and CEA-DRF/IRFU, France; SRNSFG, Georgia; BMBF, HGF and MPG, Germany; GSRI, Greece; RGC and Hong Kong SAR, China; ISF and Benoziyo Center, Israel; INFN, Italy; MEXT and JSPS, Japan; CNRST, Morocco; NWO, Netherlands; RCN, Norway; MEiN, Poland; FCT, Portugal; MNE/IFA, Romania; MESTD, Serbia; MSSR, Slovakia; ARRS and MIZS, Slovenia; DSI/NRF, South Africa; MICINN, Spain; SRC and Wallenberg Foundation, Sweden; SERI, SNSF and Cantons of Bern and Geneva, Switzerland; MOST, Taiwan; TENMAK, Turkiye; STFC, United Kingdom; DOE and NSF, United States of America. In addition, individual groups and members have received support from BCKDF, CANARIE, Compute Canada and CRC, Canada; PRIMUS 21/SCI/017 and UNCE SCI/013, Czech Republic; COST, ERC, ERDF, Horizon 2020 and Marie Skodowska-Curie Actions, European Union; Investissements d'Avenir Labex, Investissements d'Avenir Idex and ANR, France; DFG and AvH Foundation, Germany; Herakleitos, Thales and Aristeia programmes co-financed by EU-ESF and the Greek NSRF, Greece; BSF-NSF and MINERVA, Israel; Norwegian Financial Mechanism 2014-2021, Norway; NCN and NAWA, Poland; La Caixa Banking Foundation, CERCA Programme Generalitat de Catalunya and PROMETEO and GenT Programmes Generalitat Valenciana, Spain; Goran Gustafssons Stiftelse, Sweden; The Royal Society and Leverhulme Trust, United Kingdom.</t>
  </si>
  <si>
    <t>ONE NEW YORK PLAZA, SUITE 4600, NEW YORK, NY, UNITED STATES</t>
  </si>
  <si>
    <t>1434-6044</t>
  </si>
  <si>
    <t>1434-6052</t>
  </si>
  <si>
    <t>EUR PHYS J C</t>
  </si>
  <si>
    <t>Eur. Phys. J. C</t>
  </si>
  <si>
    <t>JUL 31</t>
  </si>
  <si>
    <t>10.1140/epjc/s10052-023-11699-1</t>
  </si>
  <si>
    <t>Physics, Particles &amp; Fields</t>
  </si>
  <si>
    <t>R1ZR8</t>
  </si>
  <si>
    <t>Green Published, Green Accepted, gold, Green Submitted</t>
  </si>
  <si>
    <t>WOS:001062397400001</t>
  </si>
  <si>
    <t>Aad, G; Abbott, B; Abbott, DC; Abud, AA; Abeling, K; Abhayasinghe, DK; Abidi, SH; AbouZeid, OS; Abraham, NL; Abramowicz, H; Abreu, H; Abulaiti, Y; Acharya, BS; Achkar, B; Adachi, S; Adam, L; Bourdarios, CA; Adamczyk, L; Adamek, L; Adelman, J; Adersberger, M; Adiguzel, A; Adorni, S; Adye, T; Affolder, AA; Afik, Y; Agapopoulou, C; Agaras, MN; Aggarwal, A; Agheorghiesei, C; Aguilar-Saavedra, JA; Ahmadov, F; Ahmed, WS; Ai, X; Aielli, G; Akatsuka, S; Åkesson, TPA; Akilli, E; Akimov, A; Al Khoury, K; Alberghi, GL; Albert, J; Verzini, MJA; Alderweireldt, S; Aleksa, M; Aleksandrov, IN; Alexa, C; Alexopoulos, T; Alfonsi, A; Alfonsi, F; Alhroob, M; Ali, B; Aliev, M; Alimonti, G; Allaire, C; Allbrooke, BMM; Allen, BW; Allport, PP; Aloisio, A; Alonso, F; Alpigiani, C; Alshehri, AA; Camelia, EA; Estevez, MA; Alviggi, MG; Coutinho, YA; Ambler, A; Ambroz, L; Amelung, C; Amidei, D; Dos Santos, SPA; Amoroso, S; Amrouche, CS; An, F; Anastopoulos, C; Andari, N; Andeen, T; Anders, CF; Anders, JK; Andreazza, A; Andrei, ; Anelli, CR; Angelidakis, S; Angerami, A; Anisenkov, A; Annovi, A; Antel, C; Anthony, MT; Antipov, E; Antonelli, M; Antrim, DJA; Anulli, F; Aoki, M; Pozo, JAA; Bella, LA; Araque, JP; Ferraz, VA; Pereira, RA; Arcangeletti, C; Arce, ATH; Arduh, FA; Arguin, JF; Argyropoulos, S; Arling, JH; Armbruster, AJ; Armstrong, A; Arnaez, O; Arnold, H; Tame, ZPA; Artoni, G; Artz, S; Asai, S; Asawatavonvanich, T; Asbah, N; Asimakopoulou, EM; Asquith, L; Assahsah, J; Assamagan, K; Astalos, R; Atkin, RJ; Atkinson, M; Atlay, NB; Atmani, H; Augsten, K; Avolio, G; Ayoub, MK; Azuelos, G; Bachacou, H; Bachas, K; Backes, M; Backman, F; Bagnaia, P; Bahmani, M; Bahrasemani, H; Bailey, AJ; Bailey, VR; Baines, JT; Bakalis, C; Baker, OK; Bakker, PJ; Gupta, DB; Balaji, S; Baldin, EM; Balek, P; Balli, F; Balunas, WK; Balz, J; Banas, E; Bandyopadhyay, A; Banerjee, S; Bannoura, AAE; Barak, L; Barbe, WM; Barberio, EL; Barberis, D; Barbero, M; Barbour, G; Barillari, T; Barisits, MS; Barkeloo, J; Barklow, T; Barnea, R; Barnett, BM; Barnett, RM; Barnovska-Blenessy, Z; Baroncelli, A; Barone, G; Barr, AJ; Navarro, LB; Barreiro, F; da Costa, JBG; Barsov, S; Bartoldus, R; Bartolini, G; Barton, AE; Bartos, P; Basalaev, A; Basan, A; Bassalat, A; Basso, MJ; Bates, RL; Batlamous, S; Batley, JR; Batool, B; Battaglia, M; Bauce, M; Bauer, F; Bauer, KT; Bawa, HS; Beacham, JB; Beau, T; Beauchemin, PH; Becherer, F; Bechtle, P; Beck, HC; Beck, HP; Becker, K; Becot, C; Beddall, A; Beddall, AJ; Bednyakov, VA; Bedognetti, M; Beermann, TA; Begalli, M; Begel, M; Behera, A; Behr, JK; Beisiegel, F; Bell, AS; Bella, G; Bellagamba, L; Bellerive, A; Bellos, P; Beloborodov, K; Belotskiy, K; Belyaev, NL; Benchekroun, D; Benekos, N; Benhammou, Y; Benjamin, DP; Benoit, M; Bensinger, JR; Bentvelsen, S; Beresford, L; Beretta, M; Berge, D; Kuutmann, EB; Berger, N; Bergmann, B; Bergsten, LJ; Beringer, J; Berlendis, S; Bernardi, G; Bernius, C; Bernlochner, FU; Berry, T; Berta, P; Bertella, C; Bertram, IA; Bylund, OB; Besson, N; Bethani, A; Bethke, S; Betti, A; Bevan, AJ; Beyer, J; Bhattacharya, DS; Bhattarai, P; Bi, R; Bianchi, RM; Biebel, O; Biedermann, D; Bielski, R; Bierwagen, K; Biesuz, N; Biglietti, M; Billoud, TRV; Bindi, M; Bingul, A; Bini, C; Biondi, S; Birman, M; Bisanz, T; Biswal, JP; Biswas, D; Bitadze, A; Bittrich, C; Bjorke, K; Blazek, T; Bloch, ; Blocker, C; Blue, A; Blumenschein, U; Bobbink, GJ; Bobrovnikov, VS; Bocchetta, SS; Bocci, A; Boerner, D; Bogavac, D; Bogdanchikov, AG; Bohm, C; Boisvert, ; Bokan, P; Bold, T; Bolz, AE; Bomben, M; Bona, M; Bonilla, JS; Boonekamp, M; Booth, CD; Borecka-Bielska, HM; Borgna, LS; Borisov, A; Borissov, G; Bortfeldt, J; Bortoletto, D; Boscherini, D; Bosman, M; Sola, JDB; Bouaouda, K; Boudreau, J; Bouhova-Thacker, E; Boumediene, D; Boutle, SK; Boveia, A; Boyd, J; Boye, D; Boyko, IR; Bozson, AJ; Bracinik, J; Brahimi, N; Brandt, G; Brandt, O; Braren, F; Brau, B; Brau, JE; Madden, WDB; Brendlinger, K; Brenner, L; Brenner, R; Bressler, S; Brickwedde, B; Briglin, DL; Britton, D; Britzger, D; Brock, ; Brock, R; Brooijmans, G; Brooks, WK; Brost, E; Broughton, JH; de Renstrom, PAB; Bruncko, D; Bruni, A; Bruni, G; Bruni, LS; Bruno, S; Bruschi, M; Bruscino, N; Bryant, P; Bryngemark, L; Buanes, T; Buat, Q; Buchholz, P; Buckley, AG; Budagov, IA; Bugge, MK; Bührer, F; Bulekov, O; Burch, TJ; Burdin, S; Burgard, CD; Burger, AM; Burghgrave, B; Burr, JTP; Burton, CD; Burzynski, JC; Büscher, ; Buschmann, E; Bussey, PJ; Butler, JM; Buttar, CM; Butterworth, JM; Butti, P; Buttinger, W; Vazquez, CJB; Buzatu, A; Buzykaev, AR; Cabras, G; Urbán, SC; Caforio, D; Cai, H; Cairo, VMM; Cakir, O; Calace, N; Calafiura, P; Calandri, A; Calderini, G; Calfayan, P; Callea, G; Caloba, LP; Caltabiano, A; Lopez, SC; Calvet, D; Calvet, S; Calvet, TP; Calvetti, M; Toro, RC; Camarda, S; Munoz, DC; Camarri, P; Cameron, D; Camincher, C; Campana, S; Campanelli, M; Camplani, A; Campoverde, A; Canale, ; Canesse, A; Bret, MC; Cantero, J; Cao, T; Cao, Y; Garrido, MDMC; Capua, M; Cardarelli, R; Cardillo, F; Carducci, G; Carli, ; Carli, T; Carlino, G; Carlson, BT; Carminati, L; Carney, RMD; Caron, S; Carquin, E; Carrá, S; Carter, JWS; Casado, MP; Casha, AF; Casper, DW; Castelijn, R; Castillo, FL; Garcia, LC; Gimenez, VC; Castro, NF; Catinaccio, A; Catmore, JR; Cattai, A; Cavaliere, ; Cavallaro, E; Cavalli-Sforza, M; Cavasinni, ; Celebi, E; Alberich, LC; Cerny, K; Cerqueira, AS; Cerri, A; Cerrito, L; Cerutti, F; Cervelli, A; Cetin, SA; Chadi, Z; Chakraborty, D; Chan, J; Chan, WS; Chan, WY; Chapman, JD; Chargeishvili, B; Charlton, DG; Charman, TP; Chau, CC; Che, S; Chekanov, S; Chekulaev, S; Chelkov, GA; Chen, B; Chen, C; Chen, CH; Chen, H; Chen, J; Chen, S; Chen, SJ; Chen, X; Chen, YH; Cheng, HC; Cheng, HJ; Cheplakov, A; Cheremushkina, E; El Moursli, RC; Cheu, E; Cheung, K; Chevalerias, TJA; Chevalier, L; Chiarella, ; Chiarelli, G; Chiodini, G; Chisholm, AS; Chitan, A; Chiu, ; Chiu, YH; Chizhov, M; Choi, K; Chomont, AR; Chouridou, S; Chow, YS; Chu, MC; Chu, X; Chudoba, J; Chwastowski, JJ; Chytka, L; Cieri, D; Ciesla, KM; Cinca, D; Cindro, ; Cioara, IA; Ciocio, A; Cirotto, F; Citron, ZH; Citterio, M; Ciubotaru, DA; Ciungu, BM; Clark, A; Clark, MR; Clark, PJ; Clement, C; Coadou, Y; Cobal, M; Coccaro, A; Cochran, J; De Sa, RCL; Cohen, H; Coimbra, AEC; Cole, B; Colijn, AP; Collot, J; Muiño, PC; Connell, SH; Connelly, IA; Constantinescu, S; Conventi, F; Cooper-Sarkar, AM; Cormier, F; Cormier, KJR; Corpe, LD; Corradi, M; Corrigan, EE; Corriveau, F; Costa, MJ; Costanza, F; Costanzo, D; Cowan, G; Cowley, JW; Crane, J; Cranmer, K; Crawley, SJ; Creager, RA; Crepe-Renaudin, S; Crescioli, F; Cristinziani, M; Croft, ; Crosetti, G; Cueto, A; Donszelmann, TC; Cukierman, AR; Cunningham, WR; Czekierda, S; Czodrowski, P; De Sousa, MJDS; Pinto, JVD; Da Via, C; Dabrowski, W; Dachs, F; Dado, T; Dahbi, S; Dai, T; Dallapiccola, C; Dam, M; D'amen, G; D'Amico, ; Damp, J; Dandoy, JR; Daneri, MF; Dann, NS; Danninger, M; Dao, ; Darbo, G; Dartsi, O; Dattagupta, A; Daubney, T; D'Auria, S; David, C; Davidek, T; Davis, DR; Dawson, ; Day-hall, HA; De, K; De Asmundis, R; De Beurs, M; De Castro, S; De Cecco, S; De Groot, N; de Jong, P; De la Torre, H; De Maria, A; De Pedis, D; De Salvo, A; De Sanctis, U; De Santis, M; De Santo, A; Corga, KD; De Regie, JBD; Debenedetti, C; Dedovich, D; Deiana, AM; Del Peso, J; Diaz, YD; Delgove, D; Deliot, F; Delitzsch, CM; Della Pietra, M; Della Volpe, D; Dell'Acqua, A; Dell'Asta, L; Delmastro, M; Delporte, C; Delsart, PA; DeMarco, DA; Demers, S; Demichev, M; Demontigny, G; Denisov, SP; D'Eramo, L; Derendarz, D; Derkaoui, JE; Derue, F; Dervan, P; Desch, K; Deterre, C; Dette, K; Deutsch, C; Devesa, MR; Deviveiros, PO; Di Bello, FA; Di Ciaccio, A; Di Ciaccio, L; Di Clemente, WK; Di Donato, C; Di Girolamo, A; Di Gregorio, G; Di Micco, B; Di Nardo, R; Di Petrillo, KF; Di Sipio, R; Diaconu, C; Dias, FA; Do Vale, TD; Diaz, MA; Dickinson, J; Diehl, EB; Dietrich, J; Cornell, SD; Dimitrievska, A; Ding, W; Dingfelder, J; Dittus, F; Djama, F; Djobava, T; Djuvsland, J; Vale, MAB; Dobre, M; Dodsworth, D; Doglioni, C; Dolejsi, J; Dolezal, Z; Donadelli, M; Dong, B; Donini, J; Dopke, J; Doria, A; Dova, MT; Doyle, AT; Drechsler, E; Dreyer, E; Dreyer, T; Drobac, AS; Du, D; Duan, Y; Dubinin, F; Dubovsky, M; Dubreuil, A; Duchovni, E; Duckeck, G; Ducourthial, A; Ducu, OA; Duda, D; Dudarev, A; Dudder, AC; Duffeld, EM; DuflOt, L; Dührssen, M; Dülsen, C; Dumancic, M; Dumitriu, AE; Duncan, AK; Dunford, M; Duperrin, A; Yildiz, HD; Düren, M; Durglishvili, A; Duschinger, D; Dutta, B; Duvnjak, D; Dyckes, G; Dyndal, M; Dysch, S; Dziedzic, BS; Ecker, KM; Eggleston, MG; Eifert, T; Eigen, G; Einsweiler, K; Ekelof, T; El Jarrari, H; El Kossei, R; Ellajosyula, ; Ellert, M; Ellinghaus, F; Elliot, AA; Ellis, N; Elmsheuser, J; Elsing, M; Emeliyanov, D; Emerman, A; Enari, Y; Epland, MB; Erdmann, J; Ereditato, A; Erland, PA; Errenst, M; Escalier, M; Escobar, C; Pastor, OE; Etzion, E; Evans, H; Ezhilov, A; Fabbri, F; Fabbri, L; Fabiani, ; Facini, G; Pereira, RMFR; Fakhrutdinov, RM; Falciano, S; Falke, PJ; Falke, S; Faltova, J; Fang, Y; Fanourakis, G; Fanti, M; Faraj, M; Farbin, A; Farilla, A; Farina, EM; Farooque, T; Farrington, SM; Farthouat, P; Fassi, F; Fassnacht, P; Fassouliotis, D; Giannelli, MF; Fawcett, WJ; Fayard, L; Fedin, OL; Fedorko, W; Fehr, A; Feickert, M; Feligioni, L; Fell, A; Feng, C; Feng, M; Fenton, MJ; Fenyuk, AB; Ferguson, SW; Ferrando, J; Ferrante, A; Ferrari, A; Ferrari, P; Ferrari, R; de Lima, DEF; Ferrer, A; Ferrere, D; Ferretti, C; Fiedler, F; Filipcic, A; Filthaut, F; Finelli, KD; Fiolhais, MCN; Fiorini, L; Fischer, F; Fisher, WC; Fleck, ; Fleischmann, P; Flick, T; Flierl, BM; Flores, L; Castillo, LRF; Follega, FM; Fomin, N; Foo, JH; Forcolin, GT; Formica, A; Forster, FA; Forti, AC; Foster, AG; Foti, MG; Fournier, D; Fox, H; Francavilla, P; Francescato, S; Franchini, M; Franchino, S; Francis, D; Franconi, L; Franklin, M; Fray, AN; Freeman, PM; Freund, B; Freund, WS; Freundlich, EM; Frizzell, DC; Froidevaux, D; Frost, JA; Fukunaga, C; Torregrosa, EF; Fusayasu, T; Fuster, J; Gabrielli, A; Gadatsch, S; Gadow, P; Gagliardi, G; Gagnon, LG; Galhardo, B; Gallardo, GE; Gallas, EJ; Gallop, BJ; Galster, G; Goni, RG; Gan, KK; Ganguly, S; Gao, J; Gao, Y; Gao, YS; García, C; Navarro, JEG; Pascual, JAG; Garcia-Argos, C; Garcia-Sciveres, M; Gardner, RW; Garelli, N; Gargiulo, S; Garner, CA; Garonne, ; Gasiorowski, SJ; Gaspar, P; Gaudiello, A; Gaudio, G; Gavrilenko, IL; Gavrilyuk, A; Gay, C; Gaycken, G; Gazis, EN; Geanta, AA; Gee, CM; Gee, CNP; Geisen, J; Geisen, M; Gemme, C; Genest, MH; Geng, C; Gentile, S; George, S; Geralis, T; Gerlach, LO; Gessinger-Befurt, P; Gessner, G; Ghasemi, S; Bostanabad, MG; Ghneimat, M; Ghosh, A; Giacobbe, B; Giagu, S; Giangiacomi, N; Giannetti, P; Giannini, A; Giannini, G; Gibson, SM; Gignac, M; Gillberg, D; Gilles, G; Gingrich, DM; Giordani, MP; Giraud, PF; Giugliarelli, G; Giugni, D; Giuli, F; Gkaitatzis, S; Gkialas, ; Gkougkousis, EL; Gkountoumis, P; Gladilin, LK; Glasman, C; Glatzer, J; Glaysher, PCF; Glazov, A; Gledhill, GR; Goblirsch-Kolb, M; Godin, D; Goldfarb, S; Golling, T; Golubkov, D; Gomes, A; Gama, RG; Goncalo, R; Gonella, G; Gonella, L; Gongadze, A; Gonnella, F; Gonski, JL; de la Hoz, SG; Fernandez, SG; Gonzalez-Sevilla, S; Rodriguez, GRG; Goossens, L; Gorasia, NA; Gorbounov, PA; Gordon, HA; Gorini, B; Gorini, E; Gorisek, A; Goshaw, AT; Gostkin, M; Gottardo, CA; Gouighri, M; Goussiou, AG; Govender, N; Goy, C; Gozani, E; Grabowska-Bold, ; Graham, EC; Gramling, J; Gramstad, E; Grancagnolo, S; Grandi, M; Gratchev, ; Gravila, PM; Gravili, FG; Gray, C; Gray, HM; Grefe, C; Gregersen, K; Gregor, IM; Grenier, P; Grevtsov, K; Grieco, C; Grieser, NA; Grillo, AA; Grimm, K; Grinstein, S; Grivaz, JF; Grummer, A; Guan, L; Guan, W; Gubbels, C; Guenvaz, J; Groh, S; Gross, E; Grosse-Knetter, J; Grout, ZJ; Grud, C; Guerguichon, A; Rojas, JGRG; Guescini, F; Guest, D; Gugel, R; Guillemin, T; Guindon, S; Gul, U; Guo, J; Guo, W; Guo, Y; Guo, Z; Gupta, R; Gurbuz, S; Gustavino, G; Guth, M; Gutierrez, P; Gutschow, C; Guyot, C; Gwenlan, C; Gwilliam, CB; Haas, A; Haber, C; Hadavand, HK; Hadef, A; Haleem, M; Haley, J; Halladjian, G; Hallewell, GD; Hamacher, K; Hamal, P; Hamano, K; Hamdaoui, H; Hamer, M; Hamity, GN; Han, K; Han, L; Han, S; Han, YF; Hanagaki, K; Hance, M; Handl, DM; Haney, B; Hankache, R; Hansen, E; Hansen, JB; Hansen, JD; Hansen, MC; Hansen, PH; Hanson, EC; Hara, K; Harenberg, T; Harkusha, S; Harrison, PF; Hartmann, NM; Hasegawa, Y; Hasib, A; Hassani, S; Haug, S; Hauser, R; Havener, LB; Hawkes, CM; Hawkings, RJ; Hayden, D; Hayes, C; Hayes, RL; Hays, CP; Hays, JM; Hayward, HS; Haywood, SJ; He, F; Heath, MP; Hedberg, ; Heer, S; Heidegger, KK; Heidorn, WD; Heilman, J; Heim, S; Heim, T; Heinemann, B; Heinrich, JJ; Heinrich, L; Hejbal, J; Helary, L; Held, A; Hellesund, S; Helling, CM; Hellman, S; Helsens, C; Henderson, RCW; Heng, Y; Henkelmann, L; Henkelmann, S; Correia, AMH; Herde, H; Herget, ; Jimenez, YH; Herr, H; Herrmann, MG; Herrmann, T; Herten, G; Hertenberger, R; Hervas, L; Herwig, TC; Hesketh, GG; Hessey, NP; Higashida, A; Higashino, S; Higon-Rodriguez, E; Hildebrand, K; Hill, JC; Hill, KK; Hiller, KH; Hillier, SJ; Hils, M; Hinchliffe, ; Hinterkeuser, F; Hirose, M; Hirose, S; Hirschbuehl, D; Hiti, B; Hladik, O; Hlaluku, DR; Hoad, X; Hobbs, J; Hod, N; Hodgkinson, MC; Hoecker, A; Hohn, D; Hohov, D; Holm, T; Holmes, TR; Holzbock, M; Hommels, LBAH; Honda, S; Hong, TM; Honig, JC; Hoenle, A; Hooberman, BH; Hopkins, WH; Horii, Y; Horn, P; Horyn, LA; Hou, S; Hoummada, A; Howarth, J; Hoya, J; Hrabovsky, M; Hrdinka, J; Hristova, ; Hrivnac, J; Hrynevich, A; Hryn'ova, T; Hsu, PJ; Hsu, SC; Hu, Q; Hu, S; Hu, YF; Huang, DP; Huang, Y; Hubacek, Z; Hubaut, F; Huebner, M; Huegging, F; Huffman, TB; Huhtinen, M; Hunter, RFH; Huo, P; Huseynov, N; Huston, J; Huth, J; Hyneman, R; Hyrych, S; Iacobucci, G; Iakovidis, G; Ibragimov, I; Iconomidou-Fayard, L; Iengo, P; Ignazzi, R; Igonkina, O; Iguchi, R; Iizawa, T; Ikegami, Y; Ikeno, M; Iliadis, D; Ilic, N; Iltzsche, F; Introzzi, G; Iodice, M; Iordanidou, K; Ippolito, ; Isacson, MF; Ishino, M; Islam, W; Issever, C; Istin, S; Ito, F; Ponce, JMI; Iuppa, R; Ivina, A; Iwasaki, H; Izen, JM; Izzo, ; Jacka, P; Jackson, P; Jacobs, RM; Jaeger, BP; Jain, ; Jaekel, G; Jakobi, KB; Jakobs, K; Jakoubek, T; Jamieson, J; Janas, KW; Jansky, R; Janus, M; Janus, PA; Jarlskog, G; Javadov, N; Javurek, T; Javurkova, M; Jeanneau, F; Jeanty, L; Jejelava, J; Jelinskas, A; Jenni, P; Jeong, N; Jezequel, S; Ji, H; Jia, J; Jiang, H; Jiang, Y; Jiang, Z; Jiggins, S; Morales, FAJ; Pena, JJ; Jin, S; Jinaru, A; Jinnouchi, O; Jivan, H; Johansson, P; Johns, KA; Johnson, CA; Jones, RWL; Jones, SD; Jones, S; Jones, TJ; Jongmanns, J; Jorge, PM; Jovicevic, J; Ju, X; Junggeburth, JJ; Rozas, AJ; Kabana, S; Kaczmarska, A; Kado, M; Kagan, H; Kagan, M; Kahn, A; Kahra, C; Kaji, T; Kajomovitz, E; Kalderon, CW; Kaluza, A; Kamenshchikov, A; Kaneda, M; Kang, NJ; Kang, S; Kanjir, L; Kano, Y; Kantserov, VA; Kanzaki, J; Kaplan, LS; Kar, D; Karava, K; Kareem, MJ; Karpov, SN; Karpova, ZM; Kartvelishvili, ; Karyukhin, AN; Kashif, L; Kastanas, A; Kato, C; Katzy, J; Kawade, K; Kawagoe, K; Kawaguchi, T; Kawamoto, T; Kawamura, G; Kay, EF; Kazanin, VF; Keeler, R; Kehoe, R; Keller, JS; Kellermann, E; Kelsey, D; Kempster, JJ; Kendrick, J; Kennedy, KE; Kepka, O; Kersten, S; Kersevan, BP; Haghighat, SK; Khader, M; Khalil-Zada, F; Khandoga, M; Khanov, A; Kharlamov, AG; Kharlamova, T; Khoda, EE; Khodinov, A; Khoo, TJ; Khramov, E; Khubua, J; Kido, S; Kiehn, M; Kilby, CR; Kim, E; Kim, YK; Kimura, N; Kind, OM; King, BT; Kirchmeier, D; Kirk, J; Kiryunin, AE; Kishimoto, T; Kisliuk, DP; Kitali, ; Kivernyk, O; Klapdor-Kleingrothaus, T; Klassen, M; Klein, C; Klein, MH; Klein, M; Klein, U; Kleinknecht, K; Klimek, P; Klimentov, A; Klingl, T; Klioutchnikova, T; Klitzner, FF; Kluit, P; Kluth, S; Kneringer, E; Knoops, EBFG; Knue, A; Kobayashi, D; Kobayashi, T; Kobel, M; Kocian, M; Kodama, T; Kodys, P; Koenig, PT; Koffas, T; Kohler, NM; Kolb, M; Koletsou, ; Komarek, T; Kondo, T; Koeneke, K; Kong, AXY; Konig, AC; Kono, T; Konoplich, R; Konstantinides, ; Konstantinidis, N; Konya, B; Kopeliansky, R; Koperny, S; Korcyl, K; Kordas, K; Koren, G; Korn, A; Korolkov, ; Korolkova, E; Korotkova, N; Kortner, O; Kortner, S; Kosek, T; Kostyukhin, VV; Kotsokechagia, A; Kotwal, A; Koulouris, A; Kourkoumeli-Charalampidi, A; Kourkoumelis, C; Kourlitis, E; Kouskoura, ; Kowalewska, AB; Kowalewski, R; Kozanecki, W; Kozhin, AS; Kramarenko, VA; Kramberger, G; Krasnopevtsev, D; Krasny, MW; Krasznahorkay, A; Krauss, D; Kremer, JA; Kretzschmar, J; Krieger, P; Krieter, F; Krishnan, A; Krizka, K; Kroeninger, K; Kroha, H; Kroll, J; Krowpman, KS; Kruchonak, U; Krüger, H; Krumnack, N; Kruse, MC; Krzysiak, JA; Kubota, T; Kuchinskaia, O; Kuday, S; Kuechler, JT; Kuehn, S; Kugel, A; Kuhl, T; Kukhtin, ; Kukla, R; Kulchitsky, Y; Kuleshov, S; Kulinich, YP; Kuna, M; Kunigo, T; Kupco, A; Kupfer, T; Kuprash, O; Kurashige, H; Kurchaninov, LL; Kurochkin, YA; Kurova, A; Kurth, MG; Kuwertz, ES; Kuze, M; Kvam, AK; Kvita, J; Kwan, T; La Rotonda, L; La Ruffa, F; Lacasta, C; Lacava, F; Lack, DPJ; Lacker, H; Lacour, D; Ladygin, E; Lafaye, R; Laforge, B; Lagouri, T; Lai, S; Lakomiec, IK; Lammers, S; Lampl, W; Lampoudis, C; Lancon, E; Landgraf, U; Landon, MPJ; Lanfermann, MC; Lang, VS; Lange, JC; Langenberg, RJ; Lankford, AJ; Lanni, F; Lantzsch, K; Lanza, A; Lapertosa, A; Laplace, S; Laporte, JF; Lari, T; Manghi, FL; Lassnig, M; Lau, TS; Laudrain, A; Laurier, A; Lavorgna, M; Lawlor, SD; Lazzaroni, M; Le, B; Le Guirriec, E; Lebedev, A; LeBlanc, M; LeCompte, T; Ledroit-Guillon, F; Lee, ACA; Lee, CA; Lee, GR; Lee, L; Lee, SC; Lee, S; Lefebvre, B; Lefebvre, HP; Lefebvre, M; Leggett, C; Lehmann, K; Lehmann, N; Miotto, GL; Leight, WA; Leisos, A; Leite, MAL; Leitgeb, CE; Leitner, R; Lellouch, D; Leney, KJC; Lenz, T; Leone, R; Leone, S; Leonidopoulos, C; Leopold, A; Leroy, C; Les, R; Lester, CG; Levchenko, M; Leveque, J; Levin, D; Levinson, LJ; Lewis, DJ; Li, B; Li, CQ; Li, F; Li, H; Li, J; Li, K; Li, L; Li, M; Li, Q; Li, QY; Li, S; Li, X; Li, Y; Li, Z; Liang, Z; Liberti, B; Liblong, A; Lie, K; Lim, S; Lin, CY; Lin, K; Lin, TH; Linck, RA; Lindon, JH; Lionti, AL; Lipeles, E; Lipniacka, A; Liss, TM; Lister, A; Little, JD; Liu, B; Liu, BL; Liu, HB; Liu, H; Liu, JB; Liu, JKK; Liu, K; Liu, M; Liu, P; Liu, Y; Liu, YL; Liu, YW; Livan, M; Lleres, A; Merino, JL; Lloyd, SL; Lo, CY; Lobodzinska, EM; Loch, P; Loffredo, S; Lohse, T; Lohwasser, K; Lokajicek, M; Long, JD; Long, RE; Longo, L; Looper, KA; Lopez, JA; Paz, IL; Solis, AL; Lorenz, J; Martinez, NL; Lory, AM; Losada, M; Loesel, PJ; Loesle, A; Lou, X; Lounis, A; Love, J; Love, PA; Bahilo, JJL; Lu, M; Lu, YJ; Lubatti, HJ; Luci, C; Lucotte, A; Luedtke, C; Luehring, F; Luise, ; Luminari, L; Lund-Jensen, B; Lutz, MS; Lynn, D; Lyons, H; Lysak, R; Lytken, E; Lyu, F; Lyubushkin, ; Lyubushkina, T; Ma, H; Ma, LL; Ma, Y; Maccarrone, G; Macchiolo, A; Macdonald, CM; Miguens, JM; Madaffari, D; Madar, R; Mader, WF; Don, MMR; Madysa, N; Maeda, J; Maeno, T; Maerker, M; Magerl, ; Magini, N; Mahon, DJ; Maidantchik, C; Maier, T; Maio, A; Maj, K; Majersky, O; Majewski, S; Makida, Y; Makovec, N; Malaescu, B; Malecki, P; Maleev, VP; Malek, F; Mallik, U; Malon, D; Malone, C; Maltezos, S; Malyukov, S; Mamuzic, J; Mancini, G; Mandic, ; de Andrade, LM; Maniatis, IM; Ramos, JM; Mankinen, KH; Mann, A; Manousos, A; Mansoulie, B; Manthos, ; Manzoni, S; Marantis, A; Marceca, G; Marchese, L; Marchiori, G; Marcisovsky, M; Marcoccia, L; Marcon, C; Tobon, CAM; Marjanovic, M; Marshall, Z; Martensson, MUF; Marti-Garcia, S; Martin, CB; Martin, TA; Martin, VJ; Latour, BMD; Martinelli, L; Martinez, M; Outschoorn, VIM; Martin-Haugh, S; Martoiu, VS; Martyniuk, AC; Marzin, A; Maschek, SR; Masetti, L; Mashimo, T; Mashinistov, R; Masik, J; Maslennikov, AL; Massa, L; Massarotti, P; Mastrandrea, P; Mastroberardino, A; Masubuchi, T; Matakias, D; Matic, A; Matsuzawa, N; Maettig, P; Maurer, J; Macek, B; Maximov, DA; Mazini, R; Maznas, ; Mazza, SM; Mc Kee, SP; McCarthy, TG; McCormack, WP; McDonald, EF; Mcfayden, JA; Mchedlidze, G; McKay, MA; McLean, KD; McMahon, SJ; McNamara, PC; McNicol, CJ; McPherson, RA; Mdhluli, JE; Meadows, ZA; Meehan, S; Megy, T; Mehlhase, S; Mehta, A; Meideck, T; Meirose, B; Melini, D; Garcia, BRM; Mellenthin, JD; Melo, M; Meloni, F; Melzer, A; Menary, SB; Gouveia, EDM; Meng, L; Meng, XT; Menke, S; Meoni, E; Mergelmeyer, S; Merkt, SAM; Merlassino, C; Mermod, P; Merola, L; Meroni, C; Merz, G; Meshkov, O; Meshreki, JKR; Messina, A; Metcalfe, J; Mete, AS; Meyer, C; Meyer, JP; Zu Theenhausen, HM; Miano, F; Michetti, M; Middleton, RP; Mijovic, L; Mikenberg, G; Mikestikova, M; Mikuz, M; Mildner, H; Milesi, M; Milic, A; Millar, DA; Miller, DW; Milov, A; Milstead, DA; Mina, RA; Minaenko, AA; Moya, MM; Minashvili, IA; Mincer, A; Mindur, B; Mineev, M; Minegishi, Y; Mir, LM; Mirto, A; Mistry, KP; Mitani, T; Mitrevski, J; Mitsou, VA; Mittal, M; Miu, O; Miucci, A; Miyagawa, PS; Mizukami, A; Mjornmark, JU; Mkrtchyan, T; Mlynarikova, M; Moa, T; Mochizuki, K; Mogg, P; Mohapatra, S; Moles-Valls, R; Mondragon, MC; Moenig, K; Mondal, S; Monk, J; Monnier, E; Montalbano, A; Berlingen, JM; Montella, M; Monticelli, F; Monzani, S; Morange, N; Moreno, D; Llacer, M; Martinez, CM; Morettini, P; Morgenstern, M; Morgenstern, S; Mori, D; Morii, M; Morinaga, M; Morisbak, ; Morley, AK; Mornacchi, G; Morris, AP; Morvaj, L; Moschovakos, P; Moser, B; Mosidze, M; Moskalets, T; Moss, HJ; Moss, J; Moyse, EJW; Muanza, S; Mueller, J; Mueller, RSP; Muenstermann, D; Mullier, GA; Mungo, DP; Martinez, JLM; Sanchez, FJM; Murin, P; Murray, WJ; Murrone, A; Muskinja, M; Mwewa, C; Myagkov, AG; Myers, AA; Myers, J; Myska, M; Nachman, BP; Nackenhorst, O; Nag, AN; Nagai, K; Nagano, K; Nagasaka, Y; Nagle, JL; Nagy, E; Nairz, AM; Nakahama, Y; Nakamura, K; Nakamura, T; Nakano, ; Nanjo, H; Napolitano, F; Garcia, RFN; Narayan, R; Naryshkin, ; Naumann, T; Navarro, G; Nechaeva, PY; Nechansky, F; Neep, TJ; Negri, A; Negrini, M; Nellist, C; Nelson, ME; Nemecek, S; Nessi, M; Neubauer, MS; Neuhaus, F; Neumann, M; Newhouse, R; Newman, PR; Ng, CW; Ng, YS; Ng, YWY; Ngair, B; Nguyen, HDN; Manh, TN; Nibigira, E; Nickerson, RB; Nicolaidou, R; Nielsen, DS; Nielsen, J; Nikiforou, N; Nikolaenko, ; Nikolic-Audit, ; Nikolopoulos, K; Nilsson, P; Nindhito, HR; Ninomiya, Y; Nisati, A; Nishu, N; Nisius, R; Nitsche, ; Nitta, T; Nobe, T; Noguchi, Y; Nomidis, ; Nomura, MA; Nordberg, M; Novak, T; Novgorodova, O; Novotny, R; Nozka, L; Ntekas, K; Nurse, E; Oakham, FG; Oberlack, H; Ocariz, J; Ochi, A; Ochoa, ; Ochoa-Ricoux, JP; O'Connor, K; Oda, S; Odaka, S; Oerdek, S; Ogrodnik, A; Oh, A; Oh, SH; Ohm, CC; Oide, H; Ojeda, ML; Okawa, H; Okazaki, Y; O'Keefe, MW; Okumura, Y; Okuyama, T; Olariu, A; Seabra, LFO; Pino, SAO; Damazio, DO; Oliver, JL; Olsson, MJR; Olszewski, A; Olszowska, J; O'Neil, DC; O'neill, AP; Onofre, A; Onyisi, PUE; Oppen, H; Oreglia, MJ; Orellana, GE; Orestano, D; Orlando, N; Orr, RS; O'Shea, ; Ospanov, R; Garzon, GOY; Otono, H; Ott, PS; Ouchrif, M; Ouellette, J; Ould-Saada, F; Ouraou, A; Ouyang, Q; Owen, M; Owen, RE; Ozcan, VE; Ozturk, N; Pacalt, J; Pacey, HA; Pachal, K; Pages, AP; Aranda, CP; Griso, SP; Paganini, M; Palacino, G; Palazzo, S; Palestini, S; Palka, M; Pallin, D; Palni, P; Panagoulias, ; Pandini, CE; Vazquez, JGP; Pani, P; Panizzo, G; Paolozzi, L; Papadatos, C; Papageorgiou, K; Parajuli, S; Paramonov, A; Hernandez, DP; Saenz, SRP; Parida, B; Park, TH; Parker, AJ; Parker, MA; Parodi, F; Parrish, EW; Parsons, JA; Parzefall, U; Dominguez, LP; Pascuzzi, VR; Pasner, JMP; Pasquali, F; Pasqualucci, E; Passaggio, S; Pastore, F; Pasuwan, P; Pataraia, S; Pater, JR; Pathak, A; Patton, J; Pauly, T; Pearkes, J; Pearson, B; Pedersen, M; Diaz, LP; Pedro, R; Peier, T; Peleganchuk, S; Penc, O; Peng, H; Peralva, BS; Perego, MM; Peixoto, APP; Perepelitsa, D; Peri, F; Perini, L; Pernegger, H; Perrella, S; Perrevoort, A; Peters, K; Peters, RFY; Petersen, BA; Petersen, TC; Petit, E; Petousis, V; Petridis, A; Petridou, C; Petroff, P; Petrov, M; Petrucci, F; Pettee, M; Pettersson, NE; Petukhova, K; Peyaud, A; Pezoa, R; Pezzotti, L; Pham, T; Phillips, FH; Phillips, PW; Phipps, MW; Piacquadio, G; Pianori, E; Picazio, A; Pickles, RH; Piegaia, R; Pietreanu, D; Pilcher, JE; Pilkington, AD; Pinamonti, M; Pinfold, JL; Pitt, M; Pizzimento, L; Pleier, MA; Pleskot, ; Plotnikova, E; Podberezko, P; Poettgen, R; Poggi, R; Poggioli, L; Pogrebnyak, ; Pohl, D; Pokharel, ; Polesello, G; Poley, A; Policicchio, A; Polifka, R; Polini, A; Pollard, CS; Polychronakos, ; Ponomarenko, D; Pontecorvo, L; Popa, S; Popeneciu, GA; Portales, L; Quintero, DMP; Pospisil, S; Potamianos, K; Potrap, IN; Potter, CJ; Potti, H; Poulsen, T; Poveda, J; Powell, TD; Pownall, G; Astigarraga, MEP; Pralavorio, P; Prell, S; Price, D; Primavera, M; Prince, S; Proffitt, ML; Proklova, N; Prokoev, K; Prokoshin, F; Protopopescu, S; Proudfoot, J; Przybycien, M; Pudzha, D; Puri, A; Puzo, P; Qian, J; Qin, Y; Quadt, A; Queitsch-Maitland, M; Qureshi, A; Racko, M; Ragusa, F; Rahal, G; Raine, JA; Rajagopalan, S; Morales, AR; Ran, K; Rashid, T; Raspopov, S; Rauch, DM; Rauscher, F; Rave, S; Ravina, B; Ravinovich, ; Rawling, JH; Raymond, M; Read, AL; Readio, NP; Reale, M; Rebuzzi, DM; Redelbach, A; Redlinger, G; Reeves, K; Rehnisch, L; Reichert, J; Reikher, D; Reiss, A; Rej, A; Rembser, C; Renardi, A; Renda, M; Rescigno, M; Resconi, S; Resseguie, ED; Rettie, S; Reynolds, B; Reynolds, E; Rezanova, OL; Reznicek, P; Ricci, E; Richter, R; Richter, S; Richter-Was, E; Ricken, O; Ridel, M; Rieck, P; Rifki, O; Rijssenbeek, M; Rimoldi, A; Rimoldi, M; Rinaldi, L; Ripellino, G; Riu, ; Vergara, JCR; Rizatdinova, F; Rizvi, E; Rizzi, C; Roberts, RT; Robertson, SH; Robin, M; Robinson, D; Gajardo, CMR; Manzano, MR; Robson, A; Rocchi, A; Rocco, E; Roda, C; Bosca, SR; Perez, AR; Rodriguez, DR; Vera, AMR; Roe, S; Rohne, O; Roehrig, R; Rojas, RA; Roland, B; Roland, CPA; Roloff, J; Romaniouk, A; Romano, M; Rompotis, N; Ronzani, M; Roos, L; Rosati, S; Rosin, G; Rosser, BJ; Rossi, E; Rossi, LP; Rossini, L; Rosten, R; Rotaru, M; Rothberg, J; Rottler, B; Rousseau, D; Rovelli, G; Roy, A; Roy, D; Rozanov, A; Rozen, Y; Ruan, X; Rühr, F; Ruiz-Martinez, A; Rummler, A; Rurikova, Z; Rusakovich, NA; Russell, HL; Rustige, L; Rutherfoord, JP; Rüttinger, EM; Rybar, M; Rybkin, G; Rye, EB; Ryzhov, A; Iglesias, JAS; Sabatini, P; Sabato, G; Sacerdoti, S; Sadrozinski, HFW; Sadykov, R; Tehrani, FS; Samani, BS; Safdari, M; Saha, P; Saha, S; Sahinsoy, M; Sahu, A; Saimpert, M; Saito, M; Saito, T; Sakamoto, H; Sakharov, A; Salamani, D; Salamanna, G; Loyola, JES; Salnikov, A; Salt, J; Salvatore, D; Salvatore, F; Salvucci, A; Salzburger, A; Samarati, J; Sammel, D; Sampsonidis, D; Sampsonidou, D; Sanchez, J; Pineda, AS; Sandaker, H; Sander, CO; Sanderswood, IG; Sandhoff, M; Sandoval, C; Sankey, DPC; Sannino, M; Sano, Y; Sansoni, A; Santoni, C; Santos, H; Santpur, SN; Santra, A; Sapronov, A; Saraiva, JG; Sasaki, O; Sato, K; Sauerburger, F; Sauvan, E; Savard, P; Sawada, R; Sawyer, C; Sawyer, L; Sbarra, C; Sbrizzi, A; Scanlon, T; Schaarschmidt, J; Schacht, P; Schachtner, BM; Schaefer, D; Schaefer, L; Schaeffer, J; Schaepe, S; Schaefer, U; Schaffer, AC; Schaile, D; Schamberger, RD; Scharmberg, N; Schegelsky, VA; Scheirich, D; Schenck, F; Schernau, M; Schiavi, C; Schildgen, LK; Schillaci, ZM; Schioppa, EJ; Schioppa, M; Schleicher, KE; Schlenker, S; Schmidt-Sommerfeld, KR; Schmieden, K; Schmitt, C; Schmitt, S; Schmitz, S; Schmoeckel, JC; Schoeffel, L; Schoening, A; Scholer, PG; Schopf, E; Schott, M; Schouwenberg, JFP; Schovancova, J; Schramm, S; Schroeder, F; Schulte, A; Schultz-Coulon, HC; Schumacher, M; Schumm, BA; Schune, P; Schwartzman, A; Schwarz, TA; Schwemling, P; Schwienhorst, R; Sciandra, A; Sciolla, G; Scodeggio, M; Scornajenghi, M; Scuri, F; Scutti, F; Scyboz, LM; Sebastiani, CD; Seema, P; Seidel, SC; Seiden, A; Seidlitz, BD; Seiss, T; Seixas, JM; Sekhniaidze, G; Sekula, SJ; Semprini-Cesari, N; Sen, S; Serfon, C; Serin, L; Serkin, L; Sessa, M; Severini, H; Sevova, S; Sfiligoj, T; Sforza, F; Sfyrla, A; Shabalina, E; Shahinian, JD; Shaikh, NW; Renous, DS; Shan, LY; Shank, JT; Shapiro, M; Sharma, A; Sharma, AS; Shatalov, PB; Shaw, K; Shaw, SM; Shehade, M; Shen, Y; Sherman, AD; Sherwood, P; Shi, L; Shimizu, S; Shimmin, CO; Shimogama, Y; Shimojima, M; Shipsey, IPJ; Shirabe, S; Shiyakova, M; Shlomi, J; Shmeleva, A; Shochet, MJ; Shojaii, J; Shope, DR; Shrestha, S; Shrif, EM; Shulga, E; Sicho, P; Sickles, AM; Sidebo, PE; Haddad, ES; Sidiropoulou, O; Sidoti, A; Siegert, F; Sijacki, D; Silva, M ; Oliveira, MVS; Silverstein, SB; Simion, S; Simoniello, R; Simsek, S; Sinervo, P; Sinetckii, ; Sinev, NB; Singh, S; Sioli, M; Siral, ; Sivoklokov, SY; Sjolin, J; Skorda, E; Skubic, P; Slawinska, M; Sliwa, K; Slovak, R; Smakhtin, ; Smart, BH; Smiesko, J; Smirnov, N; Smirnov, SY; Smirnov, Y; Smirnova, LN; Smirnova, O; Smith, JW; Smizanska, M; Smolek, K; Smykiewicz, A; Snesarev, AA; Snoek, HL; Snyder, IM; Snyder, S; Sobie, R; Soffer, A; Sogaard, A; Sohns, F; Sanchez, CAS; Soldatov, EY; Soldevila, U; Solodkov, AA; Soloshenko, A; Solovyanov, O; Solovyev, ; Sommer, P; Son, H; Song, W; Song, WY; Sopczak, A; Sopio, AL; Sopkova, F; Sotiropoulou, CL; Sottocornola, S; Soualah, R; Soukharev, AM; South, D; Spagnolo, S; Spalla, M; Spangenberg, M; Spano, F; Sperlich, D; Spieker, TM; Spigo, G; Spina, M; Spiteri, DP; Spousta, M; Stabile, A; Stamas, BL; Stamen, R; Stamenkovic, M; Stanecka, E; Stanislaus, B; Stanitzki, MM; Stankaityte, M; Stapf, B; Starchenko, EA; Stark, GH; Stark, J; Staroba, P; Starovoitov, P; Starz, S; Staszewski, R; Stavropoulos, G; Stegler, M; Steinberg, P; Steinhebel, AL; Stelzer, B; Stelzer, HJ; Stelzer-Chilton, O; Stenzel, H; Stevenson, TJ; Stewart, GA; Stockton, MC; Stoicea, G; Stolarski, M; Stonjek, S; Straessner, A; Strandberg, J; Strandberg, S; Strauss, M; Strizenec, P; Stroehmer, R; Strom, DM; Stroynowski, R; Strubig, A; Stucci, SA; Stugu, B; Stupak, J; Styles, NA; Su, D; Su, W; Suchek, S; Sulin, VV; Sullivan, MJ; Sultan, DMS; Sultansoy, S; Sumida, T; Sun, S; Sun, X; Suruliz, K; Suster, CJE; Sutton, MR; Suzuki, S; Svatos, M; Swiatlowski, M; Swift, SP; Swirski, T; Sydorenko, A; Sykora, ; Sykora, M; Sykora, T; Ta, D; Tackmann, K; Taenzer, J; Taffard, A; Tafirout, R; Takashima, R; Takeda, K; Takeshita, T; Takeva, EP; Takubo, Y; Talby, M; Talyshev, AA; Tamir, NM; Tanaka, J; Tanaka, M; Tanaka, R; Araya, ST; Tapprogge, S; Mohamed, ATA; Tarem, S; Tariq, K; Tarna, G; Tartarelli, GF; Tas, P; Tasevsky, M; Tashiro, T; Tassi, E; Delgado, AT; Tayalati, Y; Taylor, AJ; Taylor, GN; Taylor, W; Tee, AS; De Lima, RT; Teixeira-Dias, P; Ten Kate, H; Teoh, JJ; Terada, S; Terashi, K; Terron, J; Terzo, S; Testa, M; Teuscher, RJ; Thais, SJ; Theveneaux-Pelzer, T; Thiele, F; Thomas, DW; Thomas, JO; Thomas, JP; Thompson, PD; Thomsen, LA; Thomson, E; Thorpe, EJ; Torres, RET; Tikhomirov, VO; Tikhonov, YA; Timoshenko, S; Tipton, P; Tisserant, S; Todome, K; Todorova-Nova, S; Todt, S; Tojo, J; Tokar, S; Tokushuku, K; Tolley, E; Tomiwa, KG; Tomoto, M; Tompkins, L; Tong, B; Tornambe, P; Torrence, E; Torres, H; Pastor, ET; Tosciri, C; Toth, J; Tovey, DR; Traeet, A; Treado, CJ; Trefzger, T; Tresoldi, F; Tricoli, A; Trigger, IM; Trincaz-Duvoid, S; Trischuk, DA; Trischuk, W; Trocme, B; Trofymov, A; Troncon, C; Trovato, F; Truong, L; Trzebinski, M; Trzupek, A; Tsai, F; Tseng, JCL; Tsiareshka, P; Tsirigotis, A; Tsiskaridze, ; Tskhadadze, EG; Tsopoulou, M; Tsukerman, II; Tsulaia, ; Tsuno, S; Tsybychev, D; Tu, Y; Tudorache, A; Tudorache, ; Tulbure, TT; Tuna, AN; Turchikhin, S; Turgeman, D; Cakir, IT; Turner, RJ; Turra, RT; Tuts, PM; Tzamarias, S; Tzovara, E; Ucchielli, G; Uchida, K; Ukegawa, F; Unal, G; Undrus, A; Unel, G; Ungaro, FC; Unno, Y; Uno, K; Urban, J; Urquijo, P; Usai, G; Uysal, Z; Vacek, V; Vachon, B; Vadla, KOH; Vaidya, A; Valderanis, C; Santurio, EV; Valente, M; Valentinetti, S; Valero, A; Valery, L; Vallance, RA; Vallier, A; Ferrer, JAV; Van Daalen, TR; Van Gemmeren, P; Van Vulpen, ; Vanadia, M; Vandelli, W; Vandenbroucke, M; Vandewall, ER; Vaniachine, A; Vannicola, D; Vari, R; Varnes, EW; Varni, C; Varol, T; Varouchas, D; Varvell, KE; Vasile, ME; Vasquez, GA; Vazeille, F; Furelos, DV; Schroeder, TV; Veatch, J; Vecchio, V; Veen, MJ; Veloce, LM; Veloso, F; Veneziano, S; Ventura, A; Venturi, N; Verbytskyi, A; Vercesi, V; Verducci, M; Infante, CMV; Vergis, C; Verkerke, W; Vermeulen, AT; Vermeulen, JC; Vetterli, MC; Maira, NV; Pinto, MVB; Vickey, T; Boeriu, OEV; Viehhauser, GHA; Vigani, L; Villa, M; Perez, MV; Vilucchi, E; Vincter, MG; Virdee, GS; Vishwakarma, A; Vittori, C; Vivarelli, ; Vogel, M; Vokac, P; von Buddenbrock, SE; Von Toerne, E; Vorobel, V; Vorobev, K; Vos, M; Vossebeld, JH; Vozak, M; V(data truncated to fit)</t>
  </si>
  <si>
    <t>Aad, G.; Abbott, B.; Abbott, D. C.; Abud, A. Abed; Abeling, K.; Abhayasinghe, D. K.; Abidi, S. H.; AbouZeid, O. S.; Abraham, N. L.; Abramowicz, H.; Abreu, H.; Abulaiti, Y.; Acharya, B. S.; Achkar, B.; Adachi, S.; Adam, L.; Bourdarios, C. Adam; Adamczyk, L.; Adamek, L.; Adelman, J.; Adersberger, M.; Adiguzel, A.; Adorni, S.; Adye, T.; Affolder, A. A.; Afik, Y.; Agapopoulou, C.; Agaras, M. N.; Aggarwal, A.; Agheorghiesei, C.; Aguilar-Saavedra, J. A.; Ahmadov, F.; Ahmed, W. S.; Ai, X.; Aielli, G.; Akatsuka, S.; Akesson, T. P. A.; Akilli, E.; Akimov, A., V; Al Khoury, K.; Alberghi, G. L.; Albert, J.; Verzini, M. J. Alconada; Alderweireldt, S.; Aleksa, M.; Aleksandrov, I. N.; Alexa, C.; Alexopoulos, T.; Alfonsi, A.; Alfonsi, F.; Alhroob, M.; Ali, B.; Aliev, M.; Alimonti, G.; Allaire, C.; Allbrooke, B. M. M.; Allen, B. W.; Allport, P. P.; Aloisio, A.; Alonso, F.; Alpigiani, C.; Alshehri, A. A.; Camelia, E. Alunno; Alvarez Estevez, M.; Alviggi, M. G.; Amaral Coutinho, Y.; Ambler, A.; Ambroz, L.; Amelung, C.; Amidei, D.; Amor Dos Santos, S. P.; Amoroso, S.; Amrouche, C. S.; An, F.; Anastopoulos, C.; Andari, N.; Andeen, T.; Anders, C. F.; Anders, J. K.; Andreazza, A.; Andrei, V; Anelli, C. R.; Angelidakis, S.; Angerami, A.; Anisenkov, A., V; Annovi, A.; Antel, C.; Anthony, M. T.; Antipov, E.; Antonelli, M.; Antrim, D. J. A.; Anulli, F.; Aoki, M.; Aparisi Pozo, J. A.; Bella, L. Aperio; Araque, J. P.; Araujo Ferraz, V; Araujo Pereira, R.; Arcangeletti, C.; Arce, A. T. H.; Arduh, F. A.; Arguin, J-F; Argyropoulos, S.; Arling, J-H; Armbruster, A. J.; Armstrong, A.; Arnaez, O.; Arnold, H.; Tame, Z. P. Arrubarrena; Artoni, G.; Artz, S.; Asai, S.; Asawatavonvanich, T.; Asbah, N.; Asimakopoulou, E. M.; Asquith, L.; Assahsah, J.; Assamagan, K.; Astalos, R.; Atkin, R. J.; Atkinson, M.; Atlay, N. B.; Atmani, H.; Augsten, K.; Avolio, G.; Ayoub, M. K.; Azuelos, G.; Bachacou, H.; Bachas, K.; Backes, M.; Backman, F.; Bagnaia, P.; Bahmani, M.; Bahrasemani, H.; Bailey, A. J.; Bailey, V. R.; Baines, J. T.; Bakalis, C.; Baker, O. K.; Bakker, P. J.; Gupta, D. Bakshi; Balaji, S.; Baldin, E. M.; Balek, P.; Balli, F.; Balunas, W. K.; Balz, J.; Banas, E.; Bandyopadhyay, A.; Banerjee, Sw; Bannoura, A. A. E.; Barak, L.; Barbe, W. M.; Barberio, E. L.; Barberis, D.; Barbero, M.; Barbour, G.; Barillari, T.; Barisits, M-S; Barkeloo, J.; Barklow, T.; Barnea, R.; Barnett, B. M.; Barnett, R. M.; Barnovska-Blenessy, Z.; Baroncelli, A.; Barone, G.; Barr, A. J.; Navarro, L. Barranco; Barreiro, F.; da Costa, J. Barreiro Guimaraes; Barsov, S.; Bartoldus, R.; Bartolini, G.; Barton, A. E.; Bartos, P.; Basalaev, A.; Basan, A.; Bassalat, A.; Basso, M. J.; Bates, R. L.; Batlamous, S.; Batley, J. R.; Batool, B.; Battaglia, M.; Bauce, M.; Bauer, F.; Bauer, K. T.; Bawa, H. S.; Beacham, J. B.; Beau, T.; Beauchemin, P. H.; Becherer, F.; Bechtle, P.; Beck, H. C.; Beck, H. P.; Becker, K.; Becot, C.; Beddall, A.; Beddall, A. J.; Bednyakov, V. A.; Bedognetti, M.; Beermann, T. A.; Begalli, M.; Begel, M.; Behera, A.; Behr, J. K.; Beisiegel, F.; Bell, A. S.; Bella, G.; Bellagamba, L.; Bellerive, A.; Bellos, P.; Beloborodov, K.; Belotskiy, K.; Belyaev, N. L.; Benchekroun, D.; Benekos, N.; Benhammou, Y.; Benjamin, D. P.; Benoit, M.; Bensinger, J. R.; Bentvelsen, S.; Beresford, L.; Beretta, M.; Berge, D.; Kuutmann, E. Bergeaas; Berger, N.; Bergmann, B.; Bergsten, L. J.; Beringer, J.; Berlendis, S.; Bernardi, G.; Bernius, C.; Bernlochner, F. U.; Berry, T.; Berta, P.; Bertella, C.; Bertram, I. A.; Bylund, O. Bessidskaia; Besson, N.; Bethani, A.; Bethke, S.; Betti, A.; Bevan, A. J.; Beyer, J.; Bhattacharya, D. S.; Bhattarai, P.; Bi, R.; Bianchi, R. M.; Biebel, O.; Biedermann, D.; Bielski, R.; Bierwagen, K.; Biesuz, N., V; Biglietti, M.; Billoud, T. R. V.; Bindi, M.; Bingul, A.; Bini, C.; Biondi, S.; Birman, M.; Bisanz, T.; Biswal, J. P.; Biswas, D.; Bitadze, A.; Bittrich, C.; Bjorke, K.; Blazek, T.; Bloch, I; Blocker, C.; Blue, A.; Blumenschein, U.; Bobbink, G. J.; Bobrovnikov, V. S.; Bocchetta, S. S.; Bocci, A.; Boerner, D.; Bogavac, D.; Bogdanchikov, A. G.; Bohm, C.; Boisvert, V; Bokan, P.; Bold, T.; Bolz, A. E.; Bomben, M.; Bona, M.; Bonilla, J. S.; Boonekamp, M.; Booth, C. D.; Borecka-Bielska, H. M.; Borgna, L. S.; Borisov, A.; Borissov, G.; Bortfeldt, J.; Bortoletto, D.; Boscherini, D.; Bosman, M.; Sola, J. D. Bossio; Bouaouda, K.; Boudreau, J.; Bouhova-Thacker, E., V; Boumediene, D.; Boutle, S. K.; Boveia, A.; Boyd, J.; Boye, D.; Boyko, I. R.; Bozson, A. J.; Bracinik, J.; Brahimi, N.; Brandt, G.; Brandt, O.; Braren, F.; Brau, B.; Brau, J. E.; Madden, W. D. Breaden; Brendlinger, K.; Brenner, L.; Brenner, R.; Bressler, S.; Brickwedde, B.; Briglin, D. L.; Britton, D.; Britzger, D.; Brock, I; Brock, R.; Brooijmans, G.; Brooks, W. K.; Brost, E.; Broughton, J. H.; de Renstrom, P. A. Bruckman; Bruncko, D.; Bruni, A.; Bruni, G.; Bruni, L. S.; Bruno, S.; Bruschi, M.; Bruscino, N.; Bryant, P.; Bryngemark, L.; Buanes, T.; Buat, Q.; Buchholz, P.; Buckley, A. G.; Budagov, I. A.; Bugge, M. K.; Buehrer, F.; Bulekov, O.; Burch, T. J.; Burdin, S.; Burgard, C. D.; Burger, A. M.; Burghgrave, B.; Burr, J. T. P.; Burton, C. D.; Burzynski, J. C.; Buescher, V; Buschmann, E.; Bussey, P. J.; Butler, J. M.; Buttar, C. M.; Butterworth, J. M.; Butti, P.; Buttinger, W.; Vazquez, C. J. Buxo; Buzatu, A.; Buzykaev, A. R.; Cabras, G.; Cabrera Urban, S.; Caforio, D.; Cai, H.; Cairo, V. M. M.; Cakir, O.; Calace, N.; Calafiura, P.; Calandri, A.; Calderini, G.; Calfayan, P.; Callea, G.; Caloba, L. P.; Caltabiano, A.; Calvente Lopez, S.; Calvet, D.; Calvet, S.; Calvet, T. P.; Calvetti, M.; Toro, R. Camacho; Camarda, S.; Camarero Munoz, D.; Camarri, P.; Cameron, D.; Camincher, C.; Campana, S.; Campanelli, M.; Camplani, A.; Campoverde, A.; Canale, V; Canesse, A.; Bret, M. Cano; Cantero, J.; Cao, T.; Cao, Y.; Garrido, M. D. M. Capeans; Capua, M.; Cardarelli, R.; Cardillo, F.; Carducci, G.; Carli, I; Carli, T.; Carlino, G.; Carlson, B. T.; Carminati, L.; Carney, R. M. D.; Caron, S.; Carquin, E.; Carra, S.; Carter, J. W. S.; Casado, M. P.; Casha, A. F.; Casper, D. W.; Castelijn, R.; Castillo, F. L.; Castillo Garcia, L.; Castillo Gimenez, V; Castro, N. F.; Catinaccio, A.; Catmore, J. R.; Cattai, A.; Cavaliere, V; Cavallaro, E.; Cavalli-Sforza, M.; Cavasinni, V; Celebi, E.; Cerda Alberich, L.; Cerny, K.; Cerqueira, A. S.; Cerri, A.; Cerrito, L.; Cerutti, F.; Cervelli, A.; Cetin, S. A.; Chadi, Z.; Chakraborty, D.; Chan, J.; Chan, W. S.; Chan, W. Y.; Chapman, J. D.; Chargeishvili, B.; Charlton, D. G.; Charman, T. P.; Chau, C. C.; Che, S.; Chekanov, S.; Chekulaev, S., V; Chelkov, G. A.; Chen, B.; Chen, C.; Chen, C. H.; Chen, H.; Chen, J.; Chen, S.; Chen, S. J.; Chen, X.; Chen, Y-H; Cheng, H. C.; Cheng, H. J.; Cheplakov, A.; Cheremushkina, E.; El Moursli, R. Cherkaoui; Cheu, E.; Cheung, K.; Chevalerias, T. J. A.; Chevalier, L.; Chiarella, V; Chiarelli, G.; Chiodini, G.; Chisholm, A. S.; Chitan, A.; Chiu, I; Chiu, Y. H.; Chizhov, M., V; Choi, K.; Chomont, A. R.; Chouridou, S.; Chow, Y. S.; Chu, M. C.; Chu, X.; Chudoba, J.; Chwastowski, J. J.; Chytka, L.; Cieri, D.; Ciesla, K. M.; Cinca, D.; Cindro, V; Cioara, I. A.; Ciocio, A.; Cirotto, F.; Citron, Z. H.; Citterio, M.; Ciubotaru, D. A.; Ciungu, B. M.; Clark, A.; Clark, M. R.; Clark, P. J.; Clement, C.; Coadou, Y.; Cobal, M.; Coccaro, A.; Cochran, J.; De Sa, R. Coelho Lopes; Cohen, H.; Coimbra, A. E. C.; Cole, B.; Colijn, A. P.; Collot, J.; Conde Muino, P.; Connell, S. H.; Connelly, I. A.; Constantinescu, S.; Conventi, F.; Cooper-Sarkar, A. M.; Cormier, F.; Cormier, K. J. R.; Corpe, L. D.; Corradi, M.; Corrigan, E. E.; Corriveau, F.; Costa, M. J.; Costanza, F.; Costanzo, D.; Cowan, G.; Cowley, J. W.; Crane, J.; Cranmer, K.; Crawley, S. J.; Creager, R. A.; Crepe-Renaudin, S.; Crescioli, F.; Cristinziani, M.; Croft, V; Crosetti, G.; Cueto, A.; Donszelmann, T. Cuhadar; Cukierman, A. R.; Cunningham, W. R.; Czekierda, S.; Czodrowski, P.; De Sousa, M. J. Da Cunha Sargedas; Da Fonseca Pinto, J., V; Da Via, C.; Dabrowski, W.; Dachs, F.; Dado, T.; Dahbi, S.; Dai, T.; Dallapiccola, C.; Dam, M.; D'amen, G.; D'Amico, V; Damp, J.; Dandoy, J. R.; Daneri, M. F.; Dann, N. S.; Danninger, M.; Dao, V; Darbo, G.; Dartsi, O.; Dattagupta, A.; Daubney, T.; D'Auria, S.; David, C.; Davidek, T.; Davis, D. R.; Dawson, I; Day-hall, H. A.; De, K.; De Asmundis, R.; De Beurs, M.; De Castro, S.; De Cecco, S.; De Groot, N.; de Jong, P.; De la Torre, H.; De Maria, A.; De Pedis, D.; De Salvo, A.; De Sanctis, U.; De Santis, M.; De Santo, A.; Corga, K. De Vasconcelos; De Regie, J. B. De Vivie; Debenedetti, C.; Dedovich, D., V; Deiana, A. M.; Del Peso, J.; Diaz, Y. Delabat; Delgove, D.; Deliot, F.; Delitzsch, C. M.; Della Pietra, M.; Della Volpe, D.; Dell'Acqua, A.; Dell'Asta, L.; Delmastro, M.; Delporte, C.; Delsart, P. A.; DeMarco, D. A.; Demers, S.; Demichev, M.; Demontigny, G.; Denisov, S. P.; D'Eramo, L.; Derendarz, D.; Derkaoui, J. E.; Derue, F.; Dervan, P.; Desch, K.; Deterre, C.; Dette, K.; Deutsch, C.; Devesa, M. R.; Deviveiros, P. O.; Di Bello, F. A.; Di Ciaccio, A.; Di Ciaccio, L.; Di Clemente, W. K.; Di Donato, C.; Di Girolamo, A.; Di Gregorio, G.; Di Micco, B.; Di Nardo, R.; Di Petrillo, K. F.; Di Sipio, R.; Diaconu, C.; Dias, F. A.; Do Vale, T. Dias; Diaz, M. A.; Dickinson, J.; Diehl, E. B.; Dietrich, J.; Cornell, S. Diez; Dimitrievska, A.; Ding, W.; Dingfelder, J.; Dittus, F.; Djama, F.; Djobava, T.; Djuvsland, J., I; Vale, M. A. B.; Dobre, M.; Dodsworth, D.; Doglioni, C.; Dolejsi, J.; Dolezal, Z.; Donadelli, M.; Dong, B.; Donini, J.; Dopke, J.; Doria, A.; Dova, M. T.; Doyle, A. T.; Drechsler, E.; Dreyer, E.; Dreyer, T.; Drobac, A. S.; Du, D.; Duan, Y.; Dubinin, F.; Dubovsky, M.; Dubreuil, A.; Duchovni, E.; Duckeck, G.; Ducourthial, A.; Ducu, O. A.; Duda, D.; Dudarev, A.; Dudder, A. C.; Duffeld, E. M.; DuflOt, L.; Duhrssen, M.; Duelsen, C.; Dumancic, M.; Dumitriu, A. E.; Duncan, A. K.; Dunford, M.; Duperrin, A.; Yildiz, H. Duran; Dueren, M.; Durglishvili, A.; Duschinger, D.; Dutta, B.; Duvnjak, D.; Dyckes, G., I; Dyndal, M.; Dysch, S.; Dziedzic, B. S.; Ecker, K. M.; Eggleston, M. G.; Eifert, T.; Eigen, G.; Einsweiler, K.; Ekelof, T.; El Jarrari, H.; El Kossei, R.; Ellajosyula, V; Ellert, M.; Ellinghaus, F.; Elliot, A. A.; Ellis, N.; Elmsheuser, J.; Elsing, M.; Emeliyanov, D.; Emerman, A.; Enari, Y.; Epland, M. B.; Erdmann, J.; Ereditato, A.; Erland, P. A.; Errenst, M.; Escalier, M.; Escobar, C.; Estrada Pastor, O.; Etzion, E.; Evans, H.; Ezhilov, A.; Fabbri, F.; Fabbri, L.; Fabiani, V; Facini, G.; Pereira, R. M. Faisca Rodrigues; Fakhrutdinov, R. M.; Falciano, S.; Falke, P. J.; Falke, S.; Faltova, J.; Fang, Y.; Fanourakis, G.; Fanti, M.; Faraj, M.; Farbin, A.; Farilla, A.; Farina, E. M.; Farooque, T.; Farrington, S. M.; Farthouat, P.; Fassi, F.; Fassnacht, P.; Fassouliotis, D.; Giannelli, M. Faucci; Fawcett, W. J.; Fayard, L.; Fedin, O. L.; Fedorko, W.; Fehr, A.; Feickert, M.; Feligioni, L.; Fell, A.; Feng, C.; Feng, M.; Fenton, M. J.; Fenyuk, A. B.; Ferguson, S. W.; Ferrando, J.; Ferrante, A.; Ferrari, A.; Ferrari, P.; Ferrari, R.; de Lima, D. E. Ferreira; Ferrer, A.; Ferrere, D.; Ferretti, C.; Fiedler, F.; Filipcic, A.; Filthaut, F.; Finelli, K. D.; Fiolhais, M. C. N.; Fiorini, L.; Fischer, F.; Fisher, W. C.; Fleck, I; Fleischmann, P.; Flick, T.; Flierl, B. M.; Flores, L.; Castillo, L. R. Flores; Follega, F. M.; Fomin, N.; Foo, J. H.; Forcolin, G. T.; Formica, A.; Forster, F. A.; Forti, A. C.; Foster, A. G.; Foti, M. G.; Fournier, D.; Fox, H.; Francavilla, P.; Francescato, S.; Franchini, M.; Franchino, S.; Francis, D.; Franconi, L.; Franklin, M.; Fray, A. N.; Freeman, P. M.; Freund, B.; Freund, W. S.; Freundlich, E. M.; Frizzell, D. C.; Froidevaux, D.; Frost, J. A.; Fukunaga, C.; Fullana Torregrosa, E.; Fusayasu, T.; Fuster, J.; Gabrielli, A.; Gadatsch, S.; Gadow, P.; Gagliardi, G.; Gagnon, L. G.; Galhardo, B.; Gallardo, G. E.; Gallas, E. J.; Gallop, B. J.; Galster, G.; Goni, R. Gamboa; Gan, K. K.; Ganguly, S.; Gao, J.; Gao, Y.; Gao, Y. S.; Garcia, C.; Garcia Navarro, J. E.; Pascual, J. A. Garcia; Garcia-Argos, C.; Garcia-Sciveres, M.; Gardner, R. W.; Garelli, N.; Gargiulo, S.; Garner, C. A.; Garonne, V; Gasiorowski, S. J.; Gaspar, P.; Gaudiello, A.; Gaudio, G.; Gavrilenko, I. L.; Gavrilyuk, A.; Gay, C.; Gaycken, G.; Gazis, E. N.; Geanta, A. A.; Gee, C. M.; Gee, C. N. P.; Geisen, J.; Geisen, M.; Gemme, C.; Genest, M. H.; Geng, C.; Gentile, S.; George, S.; Geralis, T.; Gerlach, L. O.; Gessinger-Befurt, P.; Gessner, G.; Ghasemi, S.; Bostanabad, M. Ghasemi; Ghneimat, M.; Ghosh, A.; Giacobbe, B.; Giagu, S.; Giangiacomi, N.; Giannetti, P.; Giannini, A.; Giannini, G.; Gibson, S. M.; Gignac, M.; Gillberg, D.; Gilles, G.; Gingrich, D. M.; Giordani, M. P.; Giraud, P. F.; Giugliarelli, G.; Giugni, D.; Giuli, F.; Gkaitatzis, S.; Gkialas, I; Gkougkousis, E. L.; Gkountoumis, P.; Gladilin, L. K.; Glasman, C.; Glatzer, J.; Glaysher, P. C. F.; Glazov, A.; Gledhill, G. R.; Goblirsch-Kolb, M.; Godin, D.; Goldfarb, S.; Golling, T.; Golubkov, D.; Gomes, A.; Gama, R. Goncalves; Goncalo, R.; Gonella, G.; Gonella, L.; Gongadze, A.; Gonnella, F.; Gonski, J. L.; Gonzalez de la Hoz, S.; Gonzalez Fernandez, S.; Gonzalez-Sevilla, S.; Gonzalvo Rodriguez, G. R.; Goossens, L.; Gorasia, N. A.; Gorbounov, P. A.; Gordon, H. A.; Gorini, B.; Gorini, E.; Gorisek, A.; Goshaw, A. T.; Gostkin, M., I; Gottardo, C. A.; Gouighri, M.; Goussiou, A. G.; Govender, N.; Goy, C.; Gozani, E.; Grabowska-Bold, I; Graham, E. C.; Gramling, J.; Gramstad, E.; Grancagnolo, S.; Grandi, M.; Gratchev, V; Gravila, P. M.; Gravili, F. G.; Gray, C.; Gray, H. M.; Grefe, C.; Gregersen, K.; Gregor, I. M.; Grenier, P.; Grevtsov, K.; Grieco, C.; Grieser, N. A.; Grillo, A. A.; Grimm, K.; Grinstein, S.; Grivaz, J-F; Grummer, A.; Guan, L.; Guan, W.; Gubbels, C.; Guenvaz, J.; Groh, S.; Gross, E.; Grosse-Knetter, J.; Grout, Z. J.; Grud, C.; Guerguichon, A.; Guerrero Rojas, J. G. R.; Guescini, F.; Guest, D.; Gugel, R.; Guillemin, T.; Guindon, S.; Gul, U.; Guo, J.; Guo, W.; Guo, Y.; Guo, Z.; Gupta, R.; Gurbuz, S.; Gustavino, G.; Guth, M.; Gutierrez, P.; Gutschow, C.; Guyot, C.; Gwenlan, C.; Gwilliam, C. B.; Haas, A.; Haber, C.; Hadavand, H. K.; Hadef, A.; Haleem, M.; Haley, J.; Halladjian, G.; Hallewell, G. D.; Hamacher, K.; Hamal, P.; Hamano, K.; Hamdaoui, H.; Hamer, M.; Hamity, G. N.; Han, K.; Han, L.; Han, S.; Han, Y. F.; Hanagaki, K.; Hance, M.; Handl, D. M.; Haney, B.; Hankache, R.; Hansen, E.; Hansen, J. B.; Hansen, J. D.; Hansen, M. C.; Hansen, P. H.; Hanson, E. C.; Hara, K.; Harenberg, T.; Harkusha, S.; Harrison, P. F.; Hartmann, N. M.; Hasegawa, Y.; Hasib, A.; Hassani, S.; Haug, S.; Hauser, R.; Havener, L. B.; Hawkes, C. M.; Hawkings, R. J.; Hayden, D.; Hayes, C.; Hayes, R. L.; Hays, C. P.; Hays, J. M.; Hayward, H. S.; Haywood, S. J.; He, F.; Heath, M. P.; Hedberg, V; Heer, S.; Heidegger, K. K.; Heidorn, W. D.; Heilman, J.; Heim, S.; Heim, T.; Heinemann, B.; Heinrich, J. J.; Heinrich, L.; Hejbal, J.; Helary, L.; Held, A.; Hellesund, S.; Helling, C. M.; Hellman, S.; Helsens, C.; Henderson, R. C. W.; Heng, Y.; Henkelmann, L.; Henkelmann, S.; Correia, A. M. Henriques; Herde, H.; Herget, V; Jimenez, Y. Hernandez; Herr, H.; Herrmann, M. G.; Herrmann, T.; Herten, G.; Hertenberger, R.; Hervas, L.; Herwig, T. C.; Hesketh, G. G.; Hessey, N. P.; Higashida, A.; Higashino, S.; Higon-Rodriguez, E.; Hildebrand, K.; Hill, J. C.; Hill, K. K.; Hiller, K. H.; Hillier, S. J.; Hils, M.; Hinchliffe, I; Hinterkeuser, F.; Hirose, M.; Hirose, S.; Hirschbuehl, D.; Hiti, B.; Hladik, O.; Hlaluku, D. R.; Hoad, X.; Hobbs, J.; Hod, N.; Hodgkinson, M. C.; Hoecker, A.; Hohn, D.; Hohov, D.; Holm, T.; Holmes, T. R.; Holzbock, M.; Hommels, L. B. A. H.; Honda, S.; Hong, T. M.; Honig, J. C.; Hoenle, A.; Hooberman, B. H.; Hopkins, W. H.; Horii, Y.; Horn, P.; Horyn, L. A.; Hou, S.; Hoummada, A.; Howarth, J.; Hoya, J.; Hrabovsky, M.; Hrdinka, J.; Hristova, I; Hrivnac, J.; Hrynevich, A.; Hryn'ova, T.; Hsu, P. J.; Hsu, S-C; Hu, Q.; Hu, S.; Hu, Y. F.; Huang, D. P.; Huang, Y.; Hubacek, Z.; Hubaut, F.; Huebner, M.; Huegging, F.; Huffman, T. B.; Huhtinen, M.; Hunter, R. F. H.; Huo, P.; Huseynov, N.; Huston, J.; Huth, J.; Hyneman, R.; Hyrych, S.; Iacobucci, G.; Iakovidis, G.; Ibragimov, I.; Iconomidou-Fayard, L.; Iengo, P.; Ignazzi, R.; Igonkina, O.; Iguchi, R.; Iizawa, T.; Ikegami, Y.; Ikeno, M.; Iliadis, D.; Ilic, N.; Iltzsche, F.; Introzzi, G.; Iodice, M.; Iordanidou, K.; Ippolito, V; Isacson, M. F.; Ishino, M.; Islam, W.; Issever, C.; Istin, S.; Ito, F.; Ponce, J. M. Iturbe; Iuppa, R.; Ivina, A.; Iwasaki, H.; Izen, J. M.; Izzo, V; Jacka, P.; Jackson, P.; Jacobs, R. M.; Jaeger, B. P.; Jain, V; Jaekel, G.; Jakobi, K. B.; Jakobs, K.; Jakoubek, T.; Jamieson, J.; Janas, K. W.; Jansky, R.; Janus, M.; Janus, P. A.; Jarlskog, G.; Javadov, N.; Javurek, T.; Javurkova, M.; Jeanneau, F.; Jeanty, L.; Jejelava, J.; Jelinskas, A.; Jenni, P.; Jeong, N.; Jezequel, S.; Ji, H.; Jia, J.; Jiang, H.; Jiang, Y.; Jiang, Z.; Jiggins, S.; Morales, F. A. Jimenez; Pena, J. Jimenez; Jin, S.; Jinaru, A.; Jinnouchi, O.; Jivan, H.; Johansson, P.; Johns, K. A.; Johnson, C. A.; Jones, R. W. L.; Jones, S. D.; Jones, S.; Jones, T. J.; Jongmanns, J.; Jorge, P. M.; Jovicevic, J.; Ju, X.; Junggeburth, J. J.; Juste Rozas, A.; Kabana, S.; Kaczmarska, A.; Kado, M.; Kagan, H.; Kagan, M.; Kahn, A.; Kahra, C.; Kaji, T.; Kajomovitz, E.; Kalderon, C. W.; Kaluza, A.; Kamenshchikov, A.; Kaneda, M.; Kang, N. J.; Kang, S.; Kanjir, L.; Kano, Y.; Kantserov, V. A.; Kanzaki, J.; Kaplan, L. S.; Kar, D.; Karava, K.; Kareem, M. J.; Karpov, S. N.; Karpova, Z. M.; Kartvelishvili, V; Karyukhin, A. N.; Kashif, L.; Kastanas, A.; Kato, C.; Katzy, J.; Kawade, K.; Kawagoe, K.; Kawaguchi, T.; Kawamoto, T.; Kawamura, G.; Kay, E. F.; Kazanin, V. F.; Keeler, R.; Kehoe, R.; Keller, J. S.; Kellermann, E.; Kelsey, D.; Kempster, J. J.; Kendrick, J.; Kennedy, K. E.; Kepka, O.; Kersten, S.; Kersevan, B. P.; Haghighat, S. Ketabchi; Khader, M.; Khalil-Zada, F.; Khandoga, M.; Khanov, A.; Kharlamov, A. G.; Kharlamova, T.; Khoda, E. E.; Khodinov, A.; Khoo, T. J.; Khramov, E.; Khubua, J.; Kido, S.; Kiehn, M.; Kilby, C. R.; Kim, E.; Kim, Y. K.; Kimura, N.; Kind, O. M.; King, B. T.; Kirchmeier, D.; Kirk, J.; Kiryunin, A. E.; Kishimoto, T.; Kisliuk, D. P.; Kitali, V; Kivernyk, O.; Klapdor-Kleingrothaus, T.; Klassen, M.; Klein, C.; Klein, M. H.; Klein, M.; Klein, U.; Kleinknecht, K.; Klimek, P.; Klimentov, A.; Klingl, T.; Klioutchnikova, T.; Klitzner, F. F.; Kluit, P.; Kluth, S.; Kneringer, E.; Knoops, E. B. F. G.; Knue, A.; Kobayashi, D.; Kobayashi, T.; Kobel, M.; Kocian, M.; Kodama, T.; Kodys, P.; Koenig, P. T.; Koffas, T.; Kohler, N. M.; Kolb, M.; Koletsou, I; Komarek, T.; Kondo, T.; Koeneke, K.; Kong, A. X. Y.; Konig, A. C.; Kono, T.; Konoplich, R.; Konstantinides, V; Konstantinidis, N.; Konya, B.; Kopeliansky, R.; Koperny, S.; Korcyl, K.; Kordas, K.; Koren, G.; Korn, A.; Korolkov, I; Korolkova, E., V; Korotkova, N.; Kortner, O.; Kortner, S.; Kosek, T.; Kostyukhin, V. V.; Kotsokechagia, A.; Kotwal, A.; Koulouris, A.; Kourkoumeli-Charalampidi, A.; Kourkoumelis, C.; Kourlitis, E.; Kouskoura, V; Kowalewska, A. B.; Kowalewski, R.; Kozanecki, W.; Kozhin, A. S.; Kramarenko, V. A.; Kramberger, G.; Krasnopevtsev, D.; Krasny, M. W.; Krasznahorkay, A.; Krauss, D.; Kremer, J. A.; Kretzschmar, J.; Krieger, P.; Krieter, F.; Krishnan, A.; Krizka, K.; Kroeninger, K.; Kroha, H.; Kroll, J.; Krowpman, K. S.; Kruchonak, U.; Krueger, H.; Krumnack, N.; Kruse, M. C.; Krzysiak, J. A.; Kubota, T.; Kuchinskaia, O.; Kuday, S.; Kuechler, J. T.; Kuehn, S.; Kugel, A.; Kuhl, T.; Kukhtin, V; Kukla, R.; Kulchitsky, Y.; Kuleshov, S.; Kulinich, Y. P.; Kuna, M.; Kunigo, T.; Kupco, A.; Kupfer, T.; Kuprash, O.; Kurashige, H.; Kurchaninov, L. L.; Kurochkin, Y. A.; Kurova, A.; Kurth, M. G.; Kuwertz, E. S.; Kuze, M.; Kvam, A. K.; Kvita, J.; Kwan, T.; La Rotonda, L.; La Ruffa, F.; Lacasta, C.; Lacava, F.; Lack, D. P. J.; Lacker, H.; Lacour, D.; Ladygin, E.; Lafaye, R.; Laforge, B.; Lagouri, T.; Lai, S.; Lakomiec, I. K.; Lammers, S.; Lampl, W.; Lampoudis, C.; Lancon, E.; Landgraf, U.; Landon, M. P. J.; Lanfermann, M. C.; Lang, V. S.; Lange, J. C.; Langenberg, R. J.; Lankford, A. J.; Lanni, F.; Lantzsch, K.; Lanza, A.; Lapertosa, A.; Laplace, S.; Laporte, J. F.; Lari, T.; Manghi, F. Lasagni; Lassnig, M.; Lau, T. S.; Laudrain, A.; Laurier, A.; Lavorgna, M.; Lawlor, S. D.; Lazzaroni, M.; Le, B.; Le Guirriec, E.; Lebedev, A.; LeBlanc, M.; LeCompte, T.; Ledroit-Guillon, F.; Lee, A. C. A.; Lee, C. A.; Lee, G. R.; Lee, L.; Lee, S. C.; Lee, S.; Lefebvre, B.; Lefebvre, H. P.; Lefebvre, M.; Leggett, C.; Lehmann, K.; Lehmann, N.; Miotto, G. Lehmann; Leight, W. A.; Leisos, A.; Leite, M. A. L.; Leitgeb, C. E.; Leitner, R.; Lellouch, D.; Leney, K. J. C.; Lenz, T.; Leone, R.; Leone, S.; Leonidopoulos, C.; Leopold, A.; Leroy, C.; Les, R.; Lester, C. G.; Levchenko, M.; Leveque, J.; Levin, D.; Levinson, L. J.; Lewis, D. J.; Li, B.; Li, C-Q; Li, F.; Li, H.; Li, J.; Li, K.; Li, L.; Li, M.; Li, Q.; Li, Q. Y.; Li, S.; Li, X.; Li, Y.; Li, Z.; Liang, Z.; Liberti, B.; Liblong, A.; Lie, K.; Lim, S.; Lin, C. Y.; Lin, K.; Lin, T. H.; Linck, R. A.; Lindon, J. H.; Lionti, A. L.; Lipeles, E.; Lipniacka, A.; Liss, T. M.; Lister, A.; Little, J. D.; Liu, B.; Liu, B. L.; Liu, H. B.; Liu, H.; Liu, J. B.; Liu, J. K. K.; Liu, K.; Liu, M.; Liu, P.; Liu, Y.; Liu, Y. L.; Liu, Y. W.; Livan, M.; Lleres, A.; Merino, J. Llorente; Lloyd, S. L.; Lo, C. Y.; Lobodzinska, E. M.; Loch, P.; Loffredo, S.; Lohse, T.; Lohwasser, K.; Lokajicek, M.; Long, J. D.; Long, R. E.; Longo, L.; Looper, K. A.; Lopez, J. A.; Paz, I. Lopez; Solis, A. Lopez; Lorenz, J.; Martinez, N. Lorenzo; Lory, A. M.; Losada, M.; Loesel, P. J.; Loesle, A.; Lou, X.; Lounis, A.; Love, J.; Love, P. A.; Lozano Bahilo, J. J.; Lu, M.; Lu, Y. J.; Lubatti, H. J.; Luci, C.; Lucotte, A.; Luedtke, C.; Luehring, F.; Luise, I; Luminari, L.; Lund-Jensen, B.; Lutz, M. S.; Lynn, D.; Lyons, H.; Lysak, R.; Lytken, E.; Lyu, F.; Lyubushkin, V; Lyubushkina, T.; Ma, H.; Ma, L. L.; Ma, Y.; Maccarrone, G.; Macchiolo, A.; Macdonald, C. M.; Miguens, J. Machado; Madaffari, D.; Madar, R.; Mader, W. F.; Don, M. Madugoda Ralalage; Madysa, N.; Maeda, J.; Maeno, T.; Maerker, M.; Magerl, V; Magini, N.; Mahon, D. J.; Maidantchik, C.; Maier, T.; Maio, A.; Maj, K.; Majersky, O.; Majewski, S.; Makida, Y.; Makovec, N.; Malaescu, B.; Malecki, Pa; Maleev, V. P.; Malek, F.; Mallik, U.; Malon, D.; Malone, C.; Maltezos, S.; Malyukov, S.; Mamuzic, J.; Mancini, G.; Mandic, I; Manhaes de Andrade Filho, L.; Maniatis, I. M.; Ramos, J. Manjarres; Mankinen, K. H.; Mann, A.; Manousos, A.; Mansoulie, B.; Manthos, I; Manzoni, S.; Marantis, A.; Marceca, G.; Marchese, L.; Marchiori, G.; Marcisovsky, M.; Marcoccia, L.; Marcon, C.; Tobon, C. A. Marin; Marjanovic, M.; Marshall, Z.; Martensson, M. U. F.; Marti-Garcia, S.; Martin, C. B.; Martin, T. A.; Martin, V. J.; Latour, B. Martin Dit; Martinelli, L.; Martinez, M.; Outschoorn, V. I. Martinez; Martin-Haugh, S.; Martoiu, V. S.; Martyniuk, A. C.; Marzin, A.; Maschek, S. R.; Masetti, L.; Mashimo, T.; Mashinistov, R.; Masik, J.; Maslennikov, A. L.; Massa, L.; Massarotti, P.; Mastrandrea, P.; Mastroberardino, A.; Masubuchi, T.; Matakias, D.; Matic, A.; Matsuzawa, N.; Maettig, P.; Maurer, J.; Macek, B.; Maximov, D. A.; Mazini, R.; Maznas, I; Mazza, S. M.; Mc Kee, S. P.; McCarthy, T. G.; McCormack, W. P.; McDonald, E. F.; Mcfayden, J. A.; Mchedlidze, G.; McKay, M. A.; McLean, K. D.; McMahon, S. J.; McNamara, P. C.; McNicol, C. J.; McPherson, R. A.; Mdhluli, J. E.; Meadows, Z. A.; Meehan, S.; Megy, T.; Mehlhase, S.; Mehta, A.; Meideck, T.; Meirose, B.; Melini, D.; Garcia, B. R. Mellado; Mellenthin, J. D.; Melo, M.; Meloni, F.; Melzer, A.; Menary, S. B.; Gouveia, E. D. Mendes; Meng, L.; Meng, X. T.; Menke, S.; Meoni, E.; Mergelmeyer, S.; Merkt, S. A. M.; Merlassino, C.; Mermod, P.; Merola, L.; Meroni, C.; Merz, G.; Meshkov, O.; Meshreki, J. K. R.; Messina, A.; Metcalfe, J.; Mete, A. S.; Meyer, C.; Meyer, J-P; Zu Theenhausen, H. Meyer; Miano, F.; Michetti, M.; Middleton, R. P.; Mijovic, L.; Mikenberg, G.; Mikestikova, M.; Mikuz, M.; Mildner, H.; Milesi, M.; Milic, A.; Millar, D. A.; Miller, D. W.; Milov, A.; Milstead, D. A.; Mina, R. A.; Minaenko, A. A.; Minano Moya, M.; Minashvili, I. A.; Mincer, A., I; Mindur, B.; Mineev, M.; Minegishi, Y.; Mir, L. M.; Mirto, A.; Mistry, K. P.; Mitani, T.; Mitrevski, J.; Mitsou, V. A.; Mittal, M.; Miu, O.; Miucci, A.; Miyagawa, P. S.; Mizukami, A.; Mjornmark, J. U.; Mkrtchyan, T.; Mlynarikova, M.; Moa, T.; Mochizuki, K.; Mogg, P.; Mohapatra, S.; Moles-Valls, R.; Mondragon, M. C.; Moenig, K.; Mondal, S.; Monk, J.; Monnier, E.; Montalbano, A.; Berlingen, J. Montejo; Montella, M.; Monticelli, F.; Monzani, S.; Morange, N.; Moreno, D.; Llacer, Moreno M.; Moreno Martinez, C.; Morettini, P.; Morgenstern, M.; Morgenstern, S.; Mori, D.; Morii, M.; Morinaga, M.; Morisbak, V; Morley, A. K.; Mornacchi, G.; Morris, A. P.; Morvaj, L.; Moschovakos, P.; Moser, B.; Mosidze, M.; Moskalets, T.; Moss, H. J.; Moss, J.; Moyse, E. J. W.; Muanza, S.; Mueller, J.; Mueller, R. S. P.; Muenstermann, D.; Mullier, G. A.; Mungo, D. P.; Munoz Martinez, J. L.; Munoz Sanchez, F. J.; Murin, P.; Murray, W. J.; Murrone, A.; Muskinja, M.; Mwewa, C.; Myagkov, A. G.; Myers, A. A.; Myers, J.; Myska, M.; Nachman, B. P.; Nackenhorst, O.; Nag, A. Nag; Nagai, K.; Nagano, K.; Nagasaka, Y.; Nagle, J. L.; Nagy, E.; Nairz, A. M.; Nakahama, Y.; Nakamura, K.; Nakamura, T.; Nakano, I; Nanjo, H.; Napolitano, F.; Garcia, R. F. Naranjo; Narayan, R.; Naryshkin, I; Naumann, T.; Navarro, G.; Nechaeva, P. Y.; Nechansky, F.; Neep, T. J.; Negri, A.; Negrini, M.; Nellist, C.; Nelson, M. E.; Nemecek, S.; Nessi, M.; Neubauer, M. S.; Neuhaus, F.; Neumann, M.; Newhouse, R.; Newman, P. R.; Ng, C. W.; Ng, Y. S.; Ng, Y. W. Y.; Ngair, B.; Nguyen, H. D. N.; Nguyen Manh, T.; Nibigira, E.; Nickerson, R. B.; Nicolaidou, R.; Nielsen, D. S.; Nielsen, J.; Nikiforou, N.; Nikolaenko, V; Nikolic-Audit, I; Nikolopoulos, K.; Nilsson, P.; Nindhito, H. R.; Ninomiya, Y.; Nisati, A.; Nishu, N.; Nisius, R.; Nitsche, I; Nitta, T.; Nobe, T.; Noguchi, Y.; Nomidis, I; Nomura, M. A.; Nordberg, M.; Novak, T.; Novgorodova, O.; Novotny, R.; Nozka, L.; Ntekas, K.; Nurse, E.; Oakham, F. G.; Oberlack, H.; Ocariz, J.; Ochi, A.; Ochoa, I; Ochoa-Ricoux, J. P.; O'Connor, K.; Oda, S.; Odaka, S.; Oerdek, S.; Ogrodnik, A.; Oh, A.; Oh, S. H.; Ohm, C. C.; Oide, H.; Ojeda, M. L.; Okawa, H.; Okazaki, Y.; O'Keefe, M. W.; Okumura, Y.; Okuyama, T.; Olariu, A.; Oleiro Seabra, L. F.; Olivares Pino, S. A.; Damazio, D. Oliveira; Oliver, J. L.; Olsson, M. J. R.; Olszewski, A.; Olszowska, J.; O'Neil, D. C.; O'neill, A. P.; Onofre, A.; Onyisi, P. U. E.; Oppen, H.; Oreglia, M. J.; Orellana, G. E.; Orestano, D.; Orlando, N.; Orr, R. S.; O'Shea, V; Ospanov, R.; Otero y Garzon, G.; Otono, H.; Ott, P. S.; Ouchrif, M.; Ouellette, J.; Ould-Saada, F.; Ouraou, A.; Ouyang, Q.; Owen, M.; Owen, R. E.; Ozcan, V. E.; Ozturk, N.; Pacalt, J.; Pacey, H. A.; Pachal, K.; Pacheco Pages, A.; Padilla Aranda, C.; Griso, S. Pagan; Paganini, M.; Palacino, G.; Palazzo, S.; Palestini, S.; Palka, M.; Pallin, D.; Palni, P.; Panagoulias, I; Pandini, C. E.; Vazquez, J. G. Panduro; Pani, P.; Panizzo, G.; Paolozzi, L.; Papadatos, C.; Papageorgiou, K.; Parajuli, S.; Paramonov, A.; Hernandez, D. Paredes; Saenz, S. R. Paredes; Parida, B.; Park, T. H.; Parker, A. J.; Parker, M. A.; Parodi, F.; Parrish, E. W.; Parsons, J. A.; Parzefall, U.; Dominguez, L. Pascual; Pascuzzi, V. R.; Pasner, J. M. P.; Pasquali, F.; Pasqualucci, E.; Passaggio, S.; Pastore, F.; Pasuwan, P.; Pataraia, S.; Pater, J. R.; Pathak, A.; Patton, J.; Pauly, T.; Pearkes, J.; Pearson, B.; Pedersen, M.; Diaz, L. Pedraza; Pedro, R.; Peier, T.; Peleganchuk, S., V; Penc, O.; Peng, H.; Peralva, B. S.; Perego, M. M.; Pereira Peixoto, A. P.; Perepelitsa, D., V; Peri, F.; Perini, L.; Pernegger, H.; Perrella, S.; Perrevoort, A.; Peters, K.; Peters, R. F. Y.; Petersen, B. A.; Petersen, T. C.; Petit, E.; Petousis, V.; Petridis, A.; Petridou, C.; Petroff, P.; Petrov, M.; Petrucci, F.; Pettee, M.; Pettersson, N. E.; Petukhova, K.; Peyaud, A.; Pezoa, R.; Pezzotti, L.; Pham, T.; Phillips, F. H.; Phillips, P. W.; Phipps, M. W.; Piacquadio, G.; Pianori, E.; Picazio, A.; Pickles, R. H.; Piegaia, R.; Pietreanu, D.; Pilcher, J. E.; Pilkington, A. D.; Pinamonti, M.; Pinfold, J. L.; Pitt, M.; Pizzimento, L.; Pleier, M-A; Pleskot, V; Plotnikova, E.; Podberezko, P.; Poettgen, R.; Poggi, R.; Poggioli, L.; Pogrebnyak, I; Pohl, D.; Pokharel, I; Polesello, G.; Poley, A.; Policicchio, A.; Polifka, R.; Polini, A.; Pollard, C. S.; Polychronakos, V; Ponomarenko, D.; Pontecorvo, L.; Popa, S.; Popeneciu, G. A.; Portales, L.; Quintero, D. M. Portillo; Pospisil, S.; Potamianos, K.; Potrap, I. N.; Potter, C. J.; Potti, H.; Poulsen, T.; Poveda, J.; Powell, T. D.; Pownall, G.; Astigarraga, M. E. Pozo; Pralavorio, P.; Prell, S.; Price, D.; Primavera, M.; Prince, S.; Proffitt, M. L.; Proklova, N.; Prokoev, K.; Prokoshin, F.; Protopopescu, S.; Proudfoot, J.; Przybycien, M.; Pudzha, D.; Puri, A.; Puzo, P.; Qian, J.; Qin, Y.; Quadt, A.; Queitsch-Maitland, M.; Qureshi, A.; Racko, M.; Ragusa, F.; Rahal, G.; Raine, J. A.; Rajagopalan, S.; Morales, A. Ramirez; Ran, K.; Rashid, T.; Raspopov, S.; Rauch, D. M.; Rauscher, F.; Rave, S.; Ravina, B.; Ravinovich, I; Rawling, J. H.; Raymond, M.; Read, A. L.; Readio, N. P.; Reale, M.; Rebuzzi, D. M.; Redelbach, A.; Redlinger, G.; Reeves, K.; Rehnisch, L.; Reichert, J.; Reikher, D.; Reiss, A.; Rej, A.; Rembser, C.; Renardi, A.; Renda, M.; Rescigno, M.; Resconi, S.; Resseguie, E. D.; Rettie, S.; Reynolds, B.; Reynolds, E.; Rezanova, O. L.; Reznicek, P.; Ricci, E.; Richter, R.; Richter, S.; Richter-Was, E.; Ricken, O.; Ridel, M.; Rieck, P.; Rifki, O.; Rijssenbeek, M.; Rimoldi, A.; Rimoldi, M.; Rinaldi, L.; Ripellino, G.; Riu, I; Vergara, J. C. Rivera; Rizatdinova, F.; Rizvi, E.; Rizzi, C.; Roberts, R. T.; Robertson, S. H.; Robin, M.; Robinson, D.; Robles Gajardo, C. M.; Manzano, M. Robles; Robson, A.; Rocchi, A.; Rocco, E.; Roda, C.; Rodriguez Bosca, S.; Rodriguez Perez, A.; Rodriguez Rodriguez, D.; Vera, A. M. Rodriguez; Roe, S.; Rohne, O.; Roehrig, R.; Rojas, R. A.; Roland, B.; Roland, C. P. A.; Roloff, J.; Romaniouk, A.; Romano, M.; Rompotis, N.; Ronzani, M.; Roos, L.; Rosati, S.; Rosin, G.; Rosser, B. J.; Rossi, E.; Rossi, L. P.; Rossini, L.; Rosten, R.; Rotaru, M.; Rothberg, J.; Rottler, B.; Rousseau, D.; Rovelli, G.; Roy, A.; Roy, D.; Rozanov, A.; Rozen, Y.; Ruan, X.; Ruehr, F.; Ruiz-Martinez, A.; Rummler, A.; Rurikova, Z.; Rusakovich, N. A.; Russell, H. L.; Rustige, L.; Rutherfoord, J. P.; Ruttinger, E. M.; Rybar, M.; Rybkin, G.; Rye, E. B.; Ryzhov, A.; Iglesias, J. A. Sabater; Sabatini, P.; Sabato, G.; Sacerdoti, S.; Sadrozinski, H. F-W; Sadykov, R.; Tehrani, F. Safai; Samani, B. Safarzadeh; Safdari, M.; Saha, P.; Saha, S.; Sahinsoy, M.; Sahu, A.; Saimpert, M.; Saito, M.; Saito, T.; Sakamoto, H.; Sakharov, A.; Salamani, D.; Salamanna, G.; Salazar Loyola, J. E.; Salnikov, A.; Salt, J.; Salvatore, D.; Salvatore, F.; Salvucci, A.; Salzburger, A.; Samarati, J.; Sammel, D.; Sampsonidis, D.; Sampsonidou, D.; Sanchez, J.; Pineda, A. Sanchez; Sandaker, H.; Sander, C. O.; Sanderswood, I. G.; Sandhoff, M.; Sandoval, C.; Sankey, D. P. C.; Sannino, M.; Sano, Y.; Sansoni, A.; Santoni, C.; Santos, H.; Santpur, S. N.; Santra, A.; Sapronov, A.; Saraiva, J. G.; Sasaki, O.; Sato, K.; Sauerburger, F.; Sauvan, E.; Savard, P.; Sawada, R.; Sawyer, C.; Sawyer, L.; Sbarra, C.; Sbrizzi, A.; Scanlon, T.; Schaarschmidt, J.; Schacht, P.; Schachtner, B. M.; Schaefer, D.; Schaefer, L.; Schaeffer, J.; Schaepe, S.; Schaefer, U.; Schaffer, A. C.; Schaile, D.; Schamberger, R. D.; Scharmberg, N.; Schegelsky, V. A.; Scheirich, D.; Schenck, F.; Schernau, M.; Schiavi, C.; Schildgen, L. K.; Schillaci, Z. M.; Schioppa, E. J.; Schioppa, M.; Schleicher, K. E.; Schlenker, S.; Schmidt-Sommerfeld, K. R.; Schmieden, K.; Schmitt, C.; Schmitt, S.; Schmitz, S.; Schmoeckel, J. C.; Schoeffel, L.; Schoening, A.; Scholer, P. G.; Schopf, E.; Schott, M.; Schouwenberg, J. F. P.; Schovancova, J.; Schramm, S.; Schroeder, F.; Schulte, A.; Schultz-Coulon, H-C; Schumacher, M.; Schumm, B. A.; Schune, Ph; Schwartzman, A.; Schwarz, T. A.; Schwemling, Ph; Schwienhorst, R.; Sciandra, A.; Sciolla, G.; Scodeggio, M.; Scornajenghi, M.; Scuri, F.; Scutti, F.; Scyboz, L. M.; Sebastiani, C. D.; Seema, P.; Seidel, S. C.; Seiden, A.; Seidlitz, B. D.; Seiss, T.; Seixas, J. M.; Sekhniaidze, G.; Sekula, S. J.; Semprini-Cesari, N.; Sen, S.; Serfon, C.; Serin, L.; Serkin, L.; Sessa, M.; Severini, H.; Sevova, S.; Sfiligoj, T.; Sforza, F.; Sfyrla, A.; Shabalina, E.; Shahinian, J. D.; Shaikh, N. W.; Renous, D. Shaked; Shan, L. Y.; Shank, J. T.; Shapi(data truncated to fit)</t>
  </si>
  <si>
    <t>Observation of four-top-quark production in the multilepton final state with the ATLAS detector</t>
  </si>
  <si>
    <t>TRIPLE-TOP SIGNAL; PLUS PLUS; DECAY; PHYSICS</t>
  </si>
  <si>
    <t>This paper presents the observation of four-topquark (t (t) over bart (t) over bar) production in proton-proton collisions at the LHC. The analysis is performed using an integrated luminosity of 140 fb-1 at a centre-of-mass energy of 13 TeVcollected using the ATLAS detector. Events containing two leptons with the same electric charge or at least three leptons (electrons or muons) are selected. Event kinematics are used to separate signal from background through a multivariate discriminant, and dedicated control regions are used to constrain the dominant backgrounds. The observed (expected) significance of themeasured t (t) over bart (t) over bar signal with respect to the standard model (SM) background-only hypothesis is 6.1 (4.3) standard deviations. The t (t) over bart (t) over bar production cross section is measured to be 22.5(-5.5)(+6.6), consistent with the SM prediction of 12.0 +/- 2.4 fb within 1.8 standard deviations. Data are also used to set limits on the three-top-quark production cross section, being an irreducible background not measured previously, and to constrain the top-Higgs Yukawa coupling and effective field theory operator coefficients that affect t (t) over bart (t) over bar production.</t>
  </si>
  <si>
    <t>[Deliot, F.; Duvnjak, D.; Jackson, P.; Kong, A. X. Y.; Oliver, J. L.; Petridis, A.; Qureshi, A.; Sharma, A. S.; White, M. J.] Univ Adelaide, Dept Phys, Adelaide, SA, Australia; [Jain, V; Swift, S. P.] SUNY Albany, Dept Phys, Albany, NY 12222 USA; [Biswal, J. P.; Gingrich, D. M.; Pinfold, J. L.; Perez, M. Villaplana; Wang, H.] Univ Alberta, Dept Phys, Edmonton, AB, Canada; [Cakir, O.; Yildiz, H. Duran] Ankara Univ, Dept Phys, Ankara, Turkiye; [Kuday, S.; Cakir, I. Turk] Istanbul Aydin Univ, Applicat &amp; Res Ctr Adv Studies, Istanbul, Turkiye; [Sultansoy, S.] TOBB Univ Econ &amp; Technol, Div Phys, Ankara, Turkiye; [Bourdarios, C. Adam; Berger, N.; Costanza, F.; Cueto, A.; Dartsi, O.; Delmastro, M.; Di Ciaccio, L.; Falke, P. J.; Falke, S.; Goy, C.; Guillemin, T.; Hryn'ova, T.; Jezequel, S.; Kivernyk, O.; Koletsou, I; Lafaye, R.; Leveque, J.; Martinez, N. Lorenzo; Portales, L.; Raspopov, S.; Sauvan, E.; Wingerter-Seez, I] Univ Grenoble Alpes, Univ Savoie Mt Blanc, CNRS, IN2P3,LAPP, Annecy, France; [Abulaiti, Y.; Benjamin, D. P.; Chekanov, S.; Hopkins, W. H.; LeCompte, T.; Liu, B. L.; Love, J.; Malon, D.; Metcalfe, J.; Mete, A. S.; Paramonov, A.; Proudfoot, J.; Van Gemmeren, P.; Wang, R.; Zhang, J.] Argonne Natl Lab, High Energy Phys Div, 9700 S Cass Ave, Argonne, IL 60439 USA; [Berlendis, S.; Cheu, E.; Delitzsch, C. M.; Johns, K. A.; Jones, S.; Lampl, W.; LeBlanc, M.; Leone, R.; Loch, P.; Rutherfoord, J. P.; Varnes, E. W.; Zhou, Y.] Univ Arizona, Dept Phys, Tucson, AZ 85721 USA; [Gupta, D. Bakshi; Burghgrave, B.; De, K.; Eifert, T.; Farbin, A.; Hadavand, H. K.; Little, J. D.; Ozturk, N.; Usai, G.; White, A.] Univ Texas Arlington, Dept Phys, POB 19059, Arlington, TX 76019 USA; [Bellos, P.; Fassouliotis, D.; Gkialas, I; Kourkoumelis, C.; Papageorgiou, K.] Natl &amp; Kapodistrian Univ Athens, Phys Dept, Athens, Greece; [Alexopoulos, T.; Bakalis, C.; Benekos, N.; Gazis, E. N.; Gkountoumis, P.; Koulouris, A.; Maltezos, S.; Panagoulias, I; Zacharis, G.] Natl Tech Univ Athens, Phys Dept, Zografos, Greece; [Andeen, T.; Burton, C. D.; Choi, K.; Nikiforou, N.; Onyisi, P. U. E.; Potti, H.; Roy, A.; Webb, A. F.] Univ Texas Austin, Dept Phys, Austin, TX 78712 USA; [Beddall, A. J.] Bahcesehir Univ, Fac Engn &amp; Nat Sci, Istanbul, Turkiye; [Celebi, E.; Cetin, S. A.; Simsek, S.] Istanbul Bilgi Univ, Fac Engn &amp; Nat Sci, Istanbul, Turkiye; [Adiguzel, A.; Gurbuz, S.; Ozcan, V. E.] Bogazici Univ, Dept Phys, Istanbul, Turkiye; [Beddall, A.; Bingul, A.; Uysal, Z.] Gaziantep Univ, Dept Phys Engn, Gaziantep, Turkiye; [Huseynov, N.; Javadov, N.; Khalil-Zada, F.] Azerbaijan Acad Sci, Inst Phys, Baku, Azerbaijan; [Bogavac, D.; Bosman, M.; Casado, M. P.; Castillo Garcia, L.; Cavallaro, E.; Cavalli-Sforza, M.; Forster, F. A.; Giannini, G.; Gkougkousis, E. L.; Glatzer, J.; Gonzalez Fernandez, S.; Grieco, C.; Grinstein, S.; Juste Rozas, A.; Korolkov, I; Martinez, M.; Mir, L. M.; Moreno Martinez, C.; Munoz Martinez, J. L.; Orlando, N.; Pacheco Pages, A.; Padilla Aranda, C.; Riu, I; Rodriguez Perez, A.; Rosten, R.; Terzo, S.; Van Daalen, T. R.; Vazquez Furelos, D.] Barcelona Inst Sci &amp; Technol, Inst Fis Altes Energies IFAE, Barcelona, Spain; [Bella, L. Aperio; Ayoub, M. K.; da Costa, J. Barreiro Guimaraes; Bertella, C.; Cheng, H. J.; Chu, X.; Fang, Y.; Pascual, J. A. Garcia; Han, S.; Hu, Y. F.; Huang, Y.; Kurth, M. G.; Li, M.; Li, Q.; Liang, Z.; Liu, P.; Liu, Y.; Lou, X.; Lyu, F.; Ouyang, Q.; Ran, K.; Shan, L. Y.; Xu, D.; Zhang, Y.; Zhou, M. S.; Zhu, C.; Zhu, H.; Zhuang, X.] Chinese Acad Sci, Inst High Energy Phys, Beijing, Peoples R China; [Chen, X.; Ding, W.; Li, B.; Zhang, D. F.; Zhang, G.] Tsinghua Univ, Phys Dept, Beijing, Peoples R China; [Chen, S. J.; De Maria, A.; Jin, S.; Wang, W.; Ye, H.; Zhang, B.; Zhang, H.; Zhang, L.] Nanjing Univ, Dept Phys, Nanjing, Peoples R China; [Chu, X.; Hu, Y. F.; Kurth, M. G.; Li, M.; Li, Q.; Liu, Y.; Ran, K.; Zhang, Y.; Zhou, M. S.; Zhu, C.] Univ Chinese Acad Sci UCAS, Beijing, Peoples R China; [Sijacki, Dj; Vranjes, N.; Milosavljevic, M. Vranjes; Zivkovic, L.] Univ Belgrade, Inst Phys, Belgrade, Serbia; [Buanes, T.; Djuvsland, J., I; Eigen, G.; Fomin, N.; Lee, G. R.; Lipniacka, A.; Latour, B. Martin Dit; Stugu, B.; Traeet, A.] Univ Bergen, Dept Phys &amp; Technol, Bergen, Norway; [Ai, X.; Barnett, R. M.; Beringer, J.; Calafiura, P.; Cerutti, F.; Ciocio, A.; Dickinson, J.; Dimitrievska, A.; Duffeld, E. M.; Einsweiler, K.; Gabrielli, A.; Garcia-Sciveres, M.; Gray, H. M.; Haber, C.; Heim, T.; Hinchliffe, I; Ju, X.; Krizka, K.; Leggett, C.; Marshall, Z.; McCormack, W. P.; Muskinja, M.; Nachman, B. P.; Griso, S. Pagan; Pianori, E.; Poley, A.; Resseguie, E. D.; Santpur, S. N.; Shapiro, M.; Tsulaia, V; Wang, H.; Yang, H. T.; Yao, W-M] Lawrence Berkeley Natl Lab, Phys Div, Berkeley, CA USA; [Ai, X.; Barnett, R. M.; Beringer, J.; Calafiura, P.; Cerutti, F.; Ciocio, A.; Dickinson, J.; Dimitrievska, A.; Duffeld, E. M.; Einsweiler, K.; Gabrielli, A.; Garcia-Sciveres, M.; Gray, H. M.; Haber, C.; Heim, T.; Hinchliffe, I; Ju, X.; Krizka, K.; Leggett, C.; Marshall, Z.; McCormack, W. P.; Muskinja, M.; Nachman, B. P.; Griso, S. Pagan; Pianori, E.; Poley, A.; Resseguie, E. D.; Santpur, S. N.; Shapiro, M.; Tsulaia, V; Wang, H.; Yang, H. T.; Yao, W-M] Univ Calif Berkeley, Berkeley, CA 94720 USA; [Atlay, N. B.; Berge, D.; Biedermann, D.; Dietrich, J.; Grancagnolo, S.; Hristova, I; Issever, C.; Kind, O. M.; Lacker, H.; Lohse, T.; Mergelmeyer, S.; Michetti, M.; Ng, Y. S.; Peri, F.; Rehnisch, L.; Schenck, F.; Seema, P.] Humboldt Univ, Inst Phys, Berlin, Germany; [Anders, J. K.; Beck, H. P.; Ereditato, A.; Fehr, A.; Franconi, L.; Haug, S.; Miucci, A.; Weber, M. S.; Weston, T. D.] Univ Bern, Albert Einstein Ctr Fundamental Phys, Bern, Switzerland; [Anders, J. K.; Beck, H. P.; Ereditato, A.; Fehr, A.; Franconi, L.; Haug, S.; Miucci, A.; Weber, M. S.; Weston, T. D.] Univ Bern, Lab High Energy Phys, Bern, Switzerland; [Allport, P. P.; Bracinik, J.; Briglin, D. L.; Broughton, J. H.; Charlton, D. G.; Chisholm, A. S.; Foster, A. G.; Freeman, P. M.; Gonella, L.; Gonnella, F.; Gorasia, N. A.; Hawkes, C. M.; Hillier, S. J.; Kempster, J. J.; Kendrick, J.; Lewis, D. J.; Lindon, J. H.; Neep, T. J.; Newman, P. R.; Nikolopoulos, K.; Owen, R. E.; Reynolds, E.; Thomas, J. P.; Thompson, P. D.; Turner, R. J.; Vallance, R. A.; Virdee, G. S.; Watson, A. T.; Watson, M. F.; Worm, S. D.] Univ Birmingham, Sch Phys &amp; Astron, Birmingham, W Midlands, England; [Losada, M.; Moreno, D.; Navarro, G.; Sandoval, C.] Univ Antonio Narino, Fac Ciencias, Bogota, Colombia; [Losada, M.; Moreno, D.; Navarro, G.; Sandoval, C.] Univ Antonio Narino, Ctr Invest, Bogota, Colombia; Univ Nacl Colombia, Dept Fis, Bogota, Colombia; [Alberghi, G. L.; Alfonsi, F.; Biondi, S.; Cabras, G.; Cervelli, A.; De Castro, S.; Fabbri, L.; Franchini, M.; Gabrielli, A.; Giangiacomi, N.; Manghi, F. Lasagni; Massa, L.; Romano, M.; Sbrizzi, A.; Semprini-Cesari, N.; Sidoti, A.; Sioli, M.; Todome, K.; Valentinetti, S.; Villa, M.; Vittori, C.; Zoccoli, A.] INFN Bologna, Bologna, Italy; [Alberghi, G. L.; Alfonsi, F.; Biondi, S.; Cabras, G.; Cervelli, A.; De Castro, S.; Fabbri, L.; Franchini, M.; Gabrielli, A.; Giangiacomi, N.; Manghi, F. Lasagni; Massa, L.; Romano, M.; Sbrizzi, A.; Semprini-Cesari, N.; Sidoti, A.; Sioli, M.; Todome, K.; Valentinetti, S.; Villa, M.; Vittori, C.; Zoccoli, A.] Univ Bologna, Dipartimento Fis, Bologna, Italy; [Alberghi, G. L.; Alfonsi, F.; Bellagamba, L.; Biondi, S.; Boscherini, D.; Bruni, A.; Bruni, G.; Bruschi, M.; Cabras, G.; Cervelli, A.; De Castro, S.; Fabbri, L.; Franchini, M.; Gabrielli, A.; Giacobbe, B.; Giangiacomi, N.; Manghi, F. Lasagni; Massa, L.; Negrini, M.; Polini, A.; Rinaldi, L.; Romano, M.; Sbarra, C.; Semprini-Cesari, N.; Sidoti, A.; Sioli, M.; Todome, K.; Valentinetti, S.; Villa, M.; Vittori, C.; Zoccoli, A.] Ist Nazl Fis Nucl, Sez Bologna, Bologna, Italy; [Bandyopadhyay, A.; Bechtle, P.; Beisiegel, F.; Bernlochner, F. U.; Brock, I; Cristinziani, M.; Desch, K.; Deutsch, C.; Dingfelder, J.; Grefe, C.; Hamer, M.; Hansen, M. C.; Heer, S.; Hinterkeuser, F.; Holm, T.; Huebner, M.; Huegging, F.; Jacobs, R. M.; Klingl, T.; Koenig, P. T.; Krueger, H.; Lantzsch, K.; Lenz, T.; Maettig, P.; Melzer, A.; Moles-Valls, R.; Pohl, D.; Ricken, O.; Schildgen, L. K.; Vergis, C.; Von Toerne, E.; Wagner, P.; Wermes, N.] Univ Bonn, Phys Inst, Bonn, Germany; [Butler, J. M.; Finelli, K. D.; Shank, J. T.; Sherman, A. D.; Yan, Z.; Yigitbasi, E.] Boston Univ, Dept Phys, 590 Commonwealth Ave, Boston, MA 02215 USA; [Amelung, C.; Bensinger, J. R.; Bergsten, L. J.; Bhattarai, P.; Blocker, C.; Chen, J.; Dodsworth, D.; Goblirsch-Kolb, M.; Herde, H.; O'Connor, K.; Schillaci, Z. M.; Sciolla, G.] Brandeis Univ, Dept Phys, Waltham, MA 02254 USA; [Popa, S.; Tulbure, T. T.] Transilvania Univ Brasov, Brasov, Romania; [Alexa, C.; Chitan, A.; Cioara, I. A.; Ciubotaru, D. A.; Constantinescu, S.; Dobre, M.; Dumitriu, A. E.; Geanta, A. A.; Jinaru, A.; Martoiu, V. S.; Maurer, J.; Olariu, A.; Pietreanu, D.; Renda, M.; Rotaru, M.; Stoicea, G.; Tarna, G.; Tudorache, A.; Tudorache, V; Vasile, M. E.] Horia Hulubei Natl Inst Phys &amp; Nucl Engn, Bucharest, Romania; [Agheorghiesei, C.] Alexandru Ioan Cuza Univ, Dept Phys, Iasi, Romania; [Popeneciu, G. A.] Natl Inst Res &amp; Dev Isotop &amp; Mol Technol, Phys Dept, Cluj Napoca, Romania; Univ Politehn Bucuresti, Bucharest, Romania; [Gravila, P. M.] West Univ Timisoara, Timisoara, Romania; [Astalos, R.; Bartos, P.; Blazek, T.; Dado, T.; Dubovsky, M.; Hyrych, S.; Majersky, O.; Melo, M.; Racko, M.; Sykora, I; Tokar, S.; Zenis, T.] Comenius Univ, Fac Math Phys &amp; Informat, Bratislava, Slovakia; [Bruncko, D.; Murin, P.; Smiesko, J.; Sopkova, F.; Strizenec, P.; Urban, J.] Slovak Acad Sci, Dept Subnucl Phys, Inst Expt Phys, Kosice, Slovakia; [Assamagan, K.; Barone, G.; Begel, M.; Brost, E.; Cavaliere, V; Chen, H.; D'amen, G.; Elmsheuser, J.; Gordon, H. A.; Hill, K. K.; Hu, Q.; Iakovidis, G.; Kalderon, C. W.; Klimentov, A.; Kouskoura, V; Lancon, E.; Lanni, F.; Lee, C. A.; Lim, S.; Liu, H. B.; Lynn, D.; Ma, H.; Maeno, T.; Matakias, D.; Nagle, J. L.; Nilsson, P.; Nomura, M. A.; Damazio, D. Oliveira; Ouellette, J.; Perepelitsa, D., V; Pleier, M-A; Polychronakos, V; Protopopescu, S.; Rajagopalan, S.; Redlinger, G.; Roloff, J.; Seidlitz, B. D.; Snyder, S.; Steinberg, P.; Stucci, S. A.; Tricoli, A.; Undrus, A.; Wenaus, T.; Xu, L.; Ye, S.] Brookhaven Natl Lab, Dept Phys, Upton, NY 11973 USA; [Daneri, M. F.; Devesa, M. R.; Marceca, G.; Otero y Garzon, G.; Piegaia, R.] Univ Buenos Aires, Dept Fis, Buenos Aires, DF, Argentina; [Bawa, H. S.; Gao, Y. S.; Grimm, K.; Moss, J.; Parker, A. J.] Calif State Univ Long Beach, Long Beach, CA 90840 USA; [Batley, J. R.; Brandt, O.; Chapman, J. D.; Cowley, J. W.; Fawcett, W. J.; Hill, J. C.; Hommels, L. B. A. H.; Klein, C.; Lester, C. G.; Lin, C. Y.; Malone, C.; Pacey, H. A.; Parker, M. A.; Potter, C. J.; Robinson, D.; Ward, C. P.; Williams, S.] Univ Cambridge, Cavendish Lab, Cambridge, England; [Atkin, R. J.; Mwewa, C.; Yacoob, S.] Univ Cape Town, Dept Phys, Cape Town, South Africa; iThemba Labs, Western Cape, South Africa; [Boye, D.; Connell, S. H.; Govender, N.; Truong, L.] Univ Johannesburg, Dept Mech Engn Sci, Johannesburg, South Africa; Univ South Africa, Dept Phys, Pretoria, South Africa; [Dahbi, S.; Jimenez, Y. Hernandez; Hlaluku, D. R.; Jivan, H.; Kar, D.; Mdhluli, J. E.; Garcia, B. R. Mellado; Roy, D.; Ruan, X.; Shrif, E. M.; Haddad, E. Sideras; Tomiwa, K. G.; von Buddenbrock, S. E.] Univ Witwatersrand, Sch Phys, Johannesburg, South Africa; [Bellerive, A.; Chau, C. C.; Gillberg, D.; Heilman, J.; Hunter, R. F. H.; Keller, J. S.; Koffas, T.; Laurier, A.; Oakham, F. G.; Vincter, M. G.; Weber, S. A.; Zakharchuk, N.] Carleton Univ, Dept Phys, Ottawa, ON, Canada; [Benchekroun, D.; Bouaouda, K.; Chadi, Z.; Hoummada, A.] Univ Hassan 2, Fac Sci Ain Chock, Reseau Univ Phys Hautes Energies, Casablanca, Morocco; [Gouighri, M.] Univ Ibn Tofail, Fac Sci, Kenitra, Morocco; Univ Cadi Ayyad, LPHEA Marrakech, Fac Sci Semlalia, Marrakech, Morocco; [Assahsah, J.; Derkaoui, J. E.; Ouchrif, M.] Univ Mohamed Premier, Fac Sci, Oujda, Morocco; [Assahsah, J.; Derkaoui, J. E.; Ouchrif, M.] LPTPM, Oujda, Morocco; [Batlamous, S.; El Moursli, R. Cherkaoui; El Jarrari, H.; Fassi, F.; Hamdaoui, H.; Ngair, B.; Tayalati, Y.; Zaazoua, M.] Univ Mohammed 5, Fac Sci, Rabat, Morocco; [Abud, A. Abed; Alderweireldt, S.; Aleksa, M.; Armbruster, A. J.; Avolio, G.; Barisits, M-S; Bielski, R.; Bortfeldt, J.; Boyd, J.; Buat, Q.; Butti, P.; Buttinger, W.; Calace, N.; Camarda, S.; Camincher, C.; Campana, S.; Garrido, M. D. M. Capeans; Carli, T.; Catinaccio, A.; Cattai, A.; Coimbra, A. E. C.; Czodrowski, P.; Dachs, F.; Dao, V; Dell'Acqua, A.; Deviveiros, P. O.; Di Girolamo, A.; Dittus, F.; Dudarev, A.; Duhrssen, M.; Dyndal, M.; Ellis, N.; Elsing, M.; Errenst, M.; Farthouat, P.; Fassnacht, P.; Francis, D.; Froidevaux, D.; Goossens, L.; Gorini, B.; Guindon, S.; Hawkings, R. J.; Heinrich, L.; Helsens, C.; Correia, A. M. Henriques; Hervas, L.; Hoecker, A.; Huhtinen, M.; Iengo, P.; Javurek, T.; Jenni, P.; Jovicevic, J.; Klioutchnikova, T.; Kohler, N. M.; Krasznahorkay, A.; Kuehn, S.; Kuwertz, E. S.; Lassnig, M.; Miotto, G. Lehmann; Longo, L.; Tobon, C. A. Marin; Marzin, A.; Mcfayden, J. A.; Meehan, S.; Meng, L.; Berlingen, J. Montejo; Morley, A. K.; Mornacchi, G.; Moschovakos, P.; Nairz, A. M.; Nessi, M.; Nordberg, M.; Palestini, S.; Pandini, C. E.; Pauly, T.; Pernegger, H.; Petersen, B. A.; Pontecorvo, L.; Poveda, J.; Astigarraga, M. E. Pozo; Queitsch-Maitland, M.; Raymond, M.; Rembser, C.; Rizzi, C.; Roe, S.; Rummler, A.; Salzburger, A.; Samarati, J.; Pineda, A. Sanchez; Schaepe, S.; Schioppa, E. J.; Schlenker, S.; Schmieden, K.; Schovancova, J.; Sidiropoulou, O.; Sanchez, C. A. Solans; Spigo, G.; Stewart, G. A.; Stockton, M. C.; Ten Kate, H.; Unal, G.; Vallier, A.; Vandelli, W.; Schroeder, T. Vazquez; Venturi, N.; Vuillermet, R.; Wells, P. S.; Wengler, T.; Wenig, S.; Wilkens, H. G.; Young, C. J. S.; Zanzi, D.; Zwalinski, L.] CERN, Geneva, Switzerland; [Bryant, P.; Gardner, R. W.; Hildebrand, K.; Holmes, T. R.; Horyn, L. A.; Kim, Y. K.; Liu, J. K. K.; Miller, D. W.; Oreglia, M. J.; Pilcher, J. E.; Schaefer, D.; Seiss, T.; Shochet, M. J.; Swiatlowski, M.; Vukotic, I; Zou, R.] Univ Chicago, Enrico Fermi Inst, 5640 S Ellis Ave, Chicago, IL 60637 USA; [Agaras, M. N.; Angelidakis, S.; Barbe, W. M.; Boumediene, D.; Calvet, D.; Calvet, S.; Donini, J.; Morales, F. A. Jimenez; Madar, R.; Nibigira, E.; Pallin, D.; Rustige, L.; Santoni, C.; Vazeille, F.] Univ Clermont Auvergne, LPC, IN2P3, CNRS, Clermont Ferrand, France; [Angerami, A.; Brooijmans, G.; Chen, J.; Clark, M. R.; Cole, B.; Emerman, A.; Gonski, J. L.; Havener, L. B.; Kahn, A.; Kennedy, K. E.; Mahon, D. J.; Mohapatra, S.; Ochoa, I; Parsons, J. A.; Rybar, M.; Tuts, P. M.] Columbia Univ, Nevis Lab, Irvington, NY USA; [AbouZeid, O. S.; Camplani, A.; Dam, M.; Dias, F. A.; Galster, G.; Hansen, J. B.; Hansen, J. D.; Hansen, P. H.; Ignazzi, R.; Monk, J.; Nielsen, D. S.; Petersen, T. C.; Thiele, F.; Wiglesworth, C.; Xella, S.] Univ Copenhagen, Niels Bohr Inst, Copenhagen, Denmark; [Capua, M.; Carducci, G.; Crosetti, G.; La Rotonda, L.; La Ruffa, F.; Mastroberardino, A.; Meoni, E.; Salvatore, D.; Schioppa, M.; Scornajenghi, M.; Tassi, E.] Univ Calabria, Dipartimento Fis, Arcavacata Di Rende, Italy; [Capua, M.; Carducci, G.; Crosetti, G.; La Rotonda, L.; La Ruffa, F.; Mastroberardino, A.; Meoni, E.; Salvatore, D.; Schioppa, M.; Scornajenghi, M.; Tassi, E.] Ist Nazl Fis Nucl, Grp Collegato Cosenza, Lab Nazl Frascati, Frascati, Italy; [Betti, A.; Deiana, A. M.; Kehoe, R.; Leney, K. J. C.; McKay, M. A.; Narayan, R.; Parajuli, S.; Sekula, S. J.; Stroynowski, R.; Thomas, J. O.; Wang, P.; Ye, J.] Southern Methodist Univ, Phys Dept, Dallas, TX USA; [Ferguson, S. W.; Izen, J. M.; Meirose, B.; Reeves, K.] Univ Texas Dallas, Dept Phys, Richardson, TX 75083 USA; [Fanourakis, G.; Geralis, T.; Stavropoulos, G.] Natl Ctr Sci Res Demokritos, Aghia Paraskevi, Greece; [Backman, F.; Navarro, L. Barranco; Bohm, C.; Clement, C.; Hellman, S.; Kastanas, A.; Milstead, D. A.; Moa, T.; Nelson, M. E.; Pasuwan, P.; Shaikh, N. W.; Silverstein, S. B.; Sjolin, J.; Strandberg, S.; Santurio, E. Valdes; Wallangen, V] Stockholm Univ, Dept Phys, Stockholm, Sweden; [Backman, F.; Navarro, L. Barranco; Clement, C.; Hellman, S.; Kastanas, A.; Milstead, D. A.; Moa, T.; Nelson, M. E.; Pasuwan, P.; Shaikh, N. W.; Sjolin, J.; Strandberg, S.; Santurio, E. Valdes; Wallangen, V] Oskar Klein Ctr, Stockholm, Sweden; [Amoroso, S.; Arling, J-H; Basalaev, A.; Becot, C.; Behr, J. K.; Bloch, I; Boerner, D.; Braren, F.; Brendlinger, K.; Brenner, L.; Burr, J. T. P.; Carra, S.; Chen, Y-H; Daubney, T.; Diaz, Y. Delabat; Deterre, C.; Cornell, S. Diez; Dutta, B.; Ferrando, J.; Gaycken, G.; Glaysher, P. C. F.; Glazov, A.; Gregor, I. M.; Grevtsov, K.; Gupta, R.; Heim, S.; Heinemann, B.; Hiller, K. H.; Issever, C.; Jeong, N.; Katzy, J.; Kitali, V; Kuechler, J. T.; Kuhl, T.; Lang, V. S.; Leight, W. A.; Li, X.; Li, Y.; Liu, Y.; Lobodzinska, E. M.; Lou, X.; Meloni, F.; Moenig, K.; Garcia, R. F. Naranjo; Naumann, T.; Nechansky, F.; Pani, P.; Peters, K.; Pollard, C. S.; Potamianos, K.; Pownall, G.; Rauch, D. M.; Renardi, A.; Richter, S.; Rifki, O.; Rimoldi, M.; Robin, M.; Rossi, E.; Iglesias, J. A. Sabater; Saimpert, M.; Sander, C. O.; Schmitt, S.; Schmoeckel, J. C.; Scodeggio, M.; South, D.; Stanitzki, M. M.; Stegler, M.; Styles, N. A.; Tackmann, K.; Theveneaux-Pelzer, T.; Tsai, F.; Valery, L.; Vishwakarma, A.; Wanotayaroj, C.; Yap, Y. C.] Deutsch Elektronen Synchrotron DESY, Hamburg, Germany; [Amoroso, S.; Arling, J-H; Basalaev, A.; Becot, C.; Behr, J. K.; Bloch, I; Boerner, D.; Braren, F.; Brendlinger, K.; Brenner, L.; Burr, J. T. P.; Carra, S.; Chen, Y-H; Daubney, T.; Diaz, Y. Delabat; Deterre, C.; Cornell, S. Diez; Dutta, B.; Ferrando, J.; Gaycken, G.; Glaysher, P. C. F.; Glazov, A.; Gregor, I. M.; Grevtsov, K.; Gupta, R.; Heim, S.; Heinemann, B.; Hiller, K. H.; Issever, C.; Jeong, N.; Katzy, J.; Kitali, V; Kuechler, J. T.; Kuhl, T.; Lang, V. S.; Leight, W. A.; Li, X.; Li, Y.; Liu, Y.; Lobodzinska, E. M.; Lou, X.; Meloni, F.; Moenig, K.; Garcia, R. F. Naranjo; Naumann, T.; Nechansky, F.; Pani, P.; Peters, K.; Pollard, C. S.; Potamianos, K.; Pownall, G.; Rauch, D. M.; Renardi, A.; Richter, S.; Rifki, O.; Rimoldi, M.; Robin, M.; Rossi, E.; Iglesias, J. A. Sabater; Saimpert, M.; Sander, C. O.; Schmitt, S.; Schmoeckel, J. C.; Scodeggio, M.; South, D.; Stanitzki, M. M.; Stegler, M.; Styles, N. A.; Tackmann, K.; Theveneaux-Pelzer, T.; Tsai, F.; Valery, L.; Vishwakarma, A.; Wanotayaroj, C.; Yap, Y. C.] Deutsch Elektronen Synchrotron DESY, Zeuthen, Germany; [Cinca, D.; Erdmann, J.; Freundlich, E. M.; Gessner, G.; Kroeninger, K.; Kupfer, T.; Nackenhorst, O.; Nitsche, I; Rustige, L.; Ucchielli, G.; Weingarten, J.; Zeissner, S., V] Tech Univ Dortmund, Lehrstuhl Expt Phys 4, Dortmund, Germany; [Bittrich, C.; Duschinger, D.; Herrmann, T.; Hils, M.; Horn, P.; Iltzsche, F.; Kirchmeier, D.; Kobel, M.; Mader, W. F.; Madysa, N.; Maerker, M.; Ramos, J. Manjarres; Morgenstern, S.; Nag, A. Nag; Novgorodova, O.; Siegert, F.; Straessner, A.; Todt, S.; Torres, H.; Wiel, C.] Tech Univ Dresden, Inst Kern &amp; Teilchenphys, Dresden, Germany; [Arce, A. T. H.; Beacham, J. B.; Bocci, A.; Davis, D. R.; Eggleston, M. G.; Epland, M. B.; Feng, M.; Goshaw, A. T.; Kotwal, A.; Kruse, M. C.; Oh, S. H.; Pachal, K.; Sen, S.; Zhao, P.] Duke Univ, Dept Phys, Durham, NC 27706 USA; [Clark, P. J.; Farrington, S. M.; Giannelli, M. Faucci; Gao, Y.; Hamity, G. N.; Hasib, A.; Heath, M. P.; Hoad, X.; Leonidopoulos, C.; Martin, V. J.; Mijovic, L.; Palazzo, S.; Sogaard, A.; Strubig, A.; Takeva, E. P.; Taylor, A. J.; Washbrook, A.; Wynne, B. M.] Univ Edinburgh, SUPA Sch Phys &amp; Astron, Edinburgh, Midlothian, Scotland; [Antonelli, M.; Arcangeletti, C.; Beretta, M.; Chiarella, V; Maccarrone, G.; Mancini, G.; Sansoni, A.; Testa, M.; Vilucchi, E.] Ist Nazl Fis Nucl, Frascati, Italy; [Antonelli, M.; Arcangeletti, C.; Beretta, M.; Chiarella, V; Maccarrone, G.; Mancini, G.; Sansoni, A.; Testa, M.; Vilucchi, E.] Lab Nazl Frascati, Frascati, Italy; [Argyropoulos, S.; Becherer, F.; Buehrer, F.; Garcia-Argos, C.; Gargiulo, S.; Gugel, R.; Guth, M.; Heidegger, K. K.; Heinemann, B.; Herten, G.; Hirose, S.; Hohn, D.; Honig, J. C.; Jakobs, K.; Jenni, P.; Jiggins, S.; Klapdor-Kleingrothaus, T.; Knue, A.; Koeneke, K.; Kuprash, O.; Landgraf, U.; Loesle, A.; Luedtke, C.; Magerl, V; Megy, T.; Mogg, P.; Parzefall, U.; Roland, B.; Rottler, B.; Ruehr, F.; Rurikova, Z.; Sammel, D.; Sauerburger, F.; Schleicher, K. E.; Scholer, P. G.; Schumacher, M.; Sperlich, D.; Weiser, C.; Wiik-Fuchs, L. A. M.; Winter, B. T.; Wollrath, J.; Zimmermann, S.] Albert Ludwigs Univ Freiburg, Phys Inst, Freiburg, Germany; [Abeling, K.; Achkar, B.; Beck, H. C.; Bindi, M.; Bisanz, T.; Bokan, P.; Buschmann, E.; Dreyer, T.; Gerlach, L. O.; Gama, R. Goncalves; Grosse-Knetter, J.; Janus, M.; Kawamura, G.; Lai, S.; Lange, J. C.; Mellenthin, J. D.; Oerdek, S.; Peier, T.; Pokharel, I; Quadt, A.; Sabatini, P.; Shabalina, E.; Smith, J. W.; Sohns, F.; Torres, R. E. Ticse; Veatch, J.; Zoch, K.] Georg August Univ Gottingen, Phys Inst 2, Gottingen, Germany; [Adorni, S.; Akilli, E.; Amrouche, C. S.; Antel, C.; Benoit, M.; Clark, A.; Della Volpe, D.; Di Bello, F. A.; Dubreuil, A.; Ferrere, D.; Gadatsch, S.; Golling, T.; Gonzalez-Sevilla, S.; Iacobucci, G.; Iizawa, T.; Jansky, R.; Khoo, T. J.; Kiehn, M.; Lanfermann, M. C.; Lionti, A. L.; Mermod, P.; Nessi, M.; Nindhito, H. R.; Paolozzi, L.; Poggi, R.; Raine, J. A.; Salamani, D.; Schramm, S.; Sfyrla, A.; Sultan, D. M. S.; Valente, M.; Pinto, M. Vicente Barreto; Wu, X.; Zaffaroni, E.] Univ Geneva, Dept Phys Nucl &amp; Corpusculaire, Geneva, Switzerland; [Barberis, D.; Gagliardi, G.; Gaudiello, A.; Lapertosa, A.; Parodi, F.; Sannino, M.; Schiavi, C.; Sforza, F.; Varni, C.] Univ Genoa, Dipartimento Fis, Genoa, Italy; [Barberis, D.; Coccaro, A.; Darbo, G.; Gagliardi, G.; Gaudiello, A.; Gemme, C.; Lapertosa, A.; Morettini, P.; Parodi, F.; Passaggio, S.; Rossi, L. P.; Sannino, M.; Schiavi, C.; Sforza, F.; Varni, C.] Ist Nazl Fis Nucl, Sez Genova, Genoa, Italy; [Caforio, D.; Dueren, M.; Stenzel, H.] Justus Liebig Univ Giessen, Phys Inst 2, Giessen, Germany; [Alshehri, A. A.; Bates, R. L.; Blue, A.; Boutle, S. K.; Madden, W. D. Breaden; Britton, D.; Buckley, A. G.; Bussey, P. J.; Buttar, C. M.; Callea, G.; Connelly, I. A.; Crawley, S. J.; Cunningham, W. R.; Doyle, A. T.; Duncan, A. K.; Fabbri, F.; Gray, C.; Gul, U.; Jamieson, J.; O'Shea, V; Owen, M.; Robson, A.; Spiteri, D. P.; Warrack, N.; Wraight, K.; Zaripovas, D. R.] Univ Glasgow, SUPA Sch Phys &amp; Astron, Glasgow, Lanark, Scotland; [Collot, J.; Crepe-Renaudin, S.; Delsart, P. A.; Genest, M. H.; Kuna, M.; Ledroit-Guillon, F.; Lleres, A.; Lucotte, A.; Malek, F.; Meideck, T.; Quintero, D. M. Portillo; Readio, N. P.; Stark, J.; Trocme, B.; Yang, X.] Univ Grenoble Alpes, CNRS, Grenoble INP, IN2P3,LPSC, Grenoble, France; [Asbah, N.; Di Petrillo, K. F.; Franklin, M.; Huth, J.; Lee, L.; Morii, M.; Tong, B.; Tuna, A. N.; Wang, A. M.; Zambito, S.] Harvard Univ, Lab Particle Phys &amp; Cosmol, Cambridge, MA 02138 USA; [Barnovska-Blenessy, Z.; Baroncelli, A.; Chen, C.; Chen, J.; Gao, J.; Guo, Y.; Hadef, A.; Han, K.; Han, L.; He, F.; Huang, Y.; Jiang, Y.; Krasnopevtsev, D.; Li, C-Q; Li, H.; Li, Q. Y.; Liu, J. B.; Liu, M.; Liu, Y. W.; Lu, M.; Ospanov, R.; Peng, H.; Sessa, M.; Wang, R.; Wang, W. T.; Wang, W. X.; Wang, Y.; Wu, Y.; Xu, H.; Yang, S.; Zhang, L.; Zhao, Z.; Zhu, H. L.; Zhu, Y.] Univ Sci &amp; Technol China, Dept Modern Phys, Hefei, Peoples R China; [Barnovska-Blenessy, Z.; Baroncelli, A.; Chen, C.; Chen, J.; Gao, J.; Guo, Y.; Hadef, A.; Han, K.; Han, L.; He, F.; Huang, Y.; Jiang, Y.; Krasnopevtsev, D.; Li, C-Q; Li, H.; Li, Q. Y.; Liu, J. B.; Liu, M.; Liu, Y. W.; Lu, M.; Ospanov, R.; Peng, H.; Sessa, M.; Wang, R.; Wang, W. T.; Wang, W. X.; Wang, Y.; Wu, Y.; Xu, H.; Yang, S.; Zhang, L.; Zhao, Z.; Zhu, H. L.; Zhu, Y.] Univ Sci &amp; Technol China, State Key Lab Particle Detect &amp; Elect, Hefei, Peoples R China; [De Sousa, M. J. Da Cunha Sargedas; Du, D.; Duan, Y.; Feng, C.; Li, H.; Li, Z.; Ma, L. L.; Ma, Y.; Tariq, K.; Xu, Z.; Yang, X.; Yuan, R.; Zhang, X.; Zhu, C. G.] Shandong Univ, Inst Frontier &amp; Interdisciplinary Sci, Qingdao, Peoples R China; [De Sousa, M. J. Da Cunha Sargedas; Du, D.; Duan, Y.; Feng, C.; Li, H.; Li, Z.; Ma, L. L.; Ma, Y.; Tariq, K.; Xu, Z.; Yang, X.; Yuan, R.; Zhang, X.; Zhu, C. G.] Shandong Univ, Key Lab Particle Phys &amp; Particle Irradiat MOE, Qingdao, Peoples R China; [Bret, M. Cano; Dong, B.; Guo, J.; Hu, S.; Kato, C.; Li, F.; Li, J.; Li, L.; Li, S.; Mittal, M.; Nishu, N.; Su, W.; Wang, C.; Wang, Z.; Yang, H. J.; Yatsenko, E.; Zhou, N.] Shanghai Jiao Tong Univ, Sch Phys &amp; Astron, SKLPPC, KLPPAC MoE, Shanghai, Peoples R China; [Kato, C.; Li, S.; Liu, K.; Yang, H. J.; Yatsenko, E.] Tsung Dao Lee Inst, Shanghai, Peoples R China; [Andrei, V; Dunford, M.; Franchino, S.; Henkelmann, L.; Jongmanns, J.; Klassen, M.; Kugel, A.; Zu Theenhausen, H. Meyer; Mkrtchyan, T.; Napolitano, F.; Ott, P. S.; Sahinsoy, M.; Schultz-Coulon, H-C; Spieker, T. M.; Stamen, R.; Starovoitov, P.; Suchek, S.; Weber, S. M.; Wessels, M.; Yue, X.] Heidelberg Univ, Kirchhoff Inst Phys, Heidelberg, Germany; [Anders, C. F.; Bolz, A. E.; de Lima, D. E. Ferreira; Helary, L.; Krishnan, A.; Schoening, A.; Vigani, L.; Wang, J.] Heidelberg Univ, Phys Inst, Heidelberg, Germany; [Nagasaka, Y.] Hiroshima Inst Technol, Fac Appl Informat Sci, Hiroshima, Japan; [Cheng, H. C.; Chu, M. C.; Castillo, L. R. Flores; Ponce, J. M. Iturbe; Lau, T. S.; Salvucci, A.; Wang, J.; Zhang, Z.] Chinese Univ Hong Kong, Dept Phys, Shatin, Hong Kong, Peoples R China; [Lo, C. Y.; Hernandez, D. Paredes; Salvucci, A.; Tu, Y.] Univ Hong Kong, Dept Phys, Hong Kong, Peoples R China; [Lie, K.; Prokoev, K.; Salvucci, A.; Yang, T.] Hong Kong Univ Sci &amp; Technol, Dept Phys, Kowloon, Clear Water Bay, Hong Kong, Peoples R China; [Lie, K.; Prokoev, K.; Salvucci, A.; Yang, T.] Hong Kong Univ Sci &amp; Technol, Inst Adv Study, Kowloon, Clear Water Bay, Hong Kong, Peoples R China; [Cheung, K.; Hsu, P. J.; Lu, Y. J.] Natl Tsing Hua Univ, Dept Phys, Hsinchu, Taiwan; [Agapopoulou, C.; Al Khoury, K.; Allaire, C.; Atmani, H.; Bassalat, A.; De Regie, J. B. De Vivie; Delgove, D.; Delporte, C.; DuflOt, L.; Escalier, M.; Fayard, L.; Fournier, D.; Ghosh, A.; Grivaz, J-F; Guenvaz, J.; Guerguichon, A.; Han, K.; Hohov, D.; Hrivnac, J.; Iconomidou-Fayard, L.; Kotsokechagia, A.; Laudrain, A.; Lounis, A.; Makovec, N.; Morange, N.; Perego, M. M.; Petroff, P.; Puzo, P.; Rashid, T.; Rousseau, D.; Rybkin, G.; Sacerdoti, S.; Schaffer, A. C.; Serin, L.; Simion, S.; Tanaka, R.; Varouchas, D.; Zerwas, D.; Zhang, Z.] Univ Paris Saclay, IJCLab, CNRS, IN2P3, F-91405 Orsay, France; [Calfayan, P.; Evans, H.; Johnson, C. A.; Kopeliansky, R.; Lammers, S.; Linck, R. A.; Luehring, F.; Meyer, C.; Palacino, G.; Roland, C. P. A.; Zieminska, D.] Indiana Univ, Dept Phys, Bloomington, IN 47405 USA; [Acharya, B. S.; Cobal, M.; Faraj, M.; Giordani, M. P.; Giugliarelli, G.; Panizzo, G.; Pinamonti, M.; Pineda, A. Sanchez; Serkin, L.; Soualah, R.] Ist Nazl Fis Nucl, Grp Collegato Udine, Sez Trieste, Udine, Italy; [Acharya, B. S.; Serkin, L.] Abdus Salaam Int Ctr Theoret Phys, Trieste, Italy; [Cobal, M.; Faraj, M.; Giordani, M. P.; Giugliarelli, G.; Panizzo, G.; Pinamonti, M.; Pineda, A. Sanchez; Soualah, R.] Univ Udine, Dipartimento Politecn Ingn &amp; Architettura, Udine, Italy; [Bachas, K.; Chiodini, G.; Gorini, E.; Gravili, F. G.; Mirto, A.; Primavera, M.; Reale, M.; Spagnolo, S.; Ventura, A.] Ist Nazl Fis Nucl, Sez Lecce, Lecce, Italy; [Bachas, K.; Gorini, E.; Gravili, F. G.; Mirto, A.; Reale, M.; Spagnolo, S.; Ventura, A.] Univ Salento, Dipartimento Matemat &amp; Fis, Lecce, Italy; [Alimonti, G.; Andreazza, A.; Carminati, L.; Citterio, M.; D'Auria, S.; Fanti, M.; Giugni, D.; Lari, T.; Lazzaroni, M.; Meroni, C.; Monzani, S.; Mungo, D. P.; Murrone, A.; Perini, L.; Ragusa, F.; Resconi, S.; Rossini, L.; Stabile, A.; Tartarelli, G. F.; Troncon, C.; Turra, R. T.] Ist Nazl Fis Nucl, Sez Milano, Milan, Italy; [Andreazza, A.; Carminati, L.; D'Auria, S.; Fanti, M.; Lazzaroni, M.; Mungo, D. P.; Murrone, A.; Perini, L.; Ragusa, F.; Rossini, L.; Stabile, A.] Univ Milan, Dipartimento Fis, Milan, Italy; [Aloisio, A.; Alviggi, M. G.; Canale, V; Carlino, G.; Cirotto, F.; Conventi, F.; De Asmundis, R.; Della Pietra, M.; Di Donato, C.; Doria, A.; Giannini, A.; Izzo, V; Lavorgna, M.; Massarotti, P.; Merola, L.; Rossi, E.; Sekhniaidze, G.] Ist Nazl Fis Nucl, Sez Napoli, Naples, Italy; [Aloisio, A.; Alviggi, M. G.; Canale, V; Cirotto, F.; Della Pietra, M.; Di Donato, C.; Giannini, A.; Lavorgna, M.; Massarotti, P.; Merola, L.; Rossi, E.] Univ Napoli, Dipartimento Fis, Naples, Italy; [Farina, E. M.; Ferrari, R.; Gaudio, G.; Introzzi, G.; Kourkoumeli-Charalampidi, A.; Lanza, A.; Livan, M.; Negri, A.; Pezzotti, L.; Polesello, G.; Rebuzzi, D. M.; Rimoldi, A.; Rovelli, G.; Sottocornola, S.; Vercesi, V.] Ist Nazl Fis Nucl, Sez Pavia, Pavia, Italy; [Farina, E. M.; Introzzi, G.; Kourkoumeli-Charalampidi, A.; Livan, M.; Negri, A.; Pezzotti, L.; Rebuzzi, D. M.; Rimoldi, A.; Rovelli, G.; Sottocornola, S.] Univ Pavia, Dipartimento Fis, Pavia, Italy; [Annovi, A.; Biesuz, N., V; Calvetti, M.; Cavasinni, V; Chiarelli, G.; Di Gregorio, G.; Francavilla, P.; Giannetti, P.; Leone, S.; Mastrandrea, P.; Roda, C.; Scuri, F.; Sotiropoulou, C. L.; Verducci, M.] Ist Nazl Fis Nucl, Sez Pisa, Pisa, Italy; [Biesuz, N., V; Calvetti, M.; Cavasinni, V; Di Gregorio, G.; Francavilla, P.; Mastrandrea, P.; Roda, C.; Sotiropoulou, C. L.; Verducci, M.] Univ Pisa, Dipartimento Fis E Fermi, Pisa, Italy; [Anulli, F.; Bagnaia, P.; Bauce, M.; Bini, C.; Bruscino, N.; Chomont, A. R.; Corradi, M.; De Cecco, S.; De Pedis, D.; De Salvo, A.; Falciano, S.; Francescato, S.; Gentile, S.; Giagu, S.; Ippolito, V; Kado, M.; Lacava, F.; Luci, C.; Luminari, L.; Messina, A.; Nisati, A.; Pasqualucci, E.; Policicchio, A.; Rescigno, M.; Rosati, S.; Tehrani, F. Safai; Sebastiani, C. D.; Vannicola, D.; Vari, R.; Veneziano, S.] Ist Nazl Fis Nucl, Sez Roma, Rome, Italy; [Bagnaia, P.; Bauce, M.; Bini, C.; Bruscino, N.; Chomont, A. R.; Corradi, M.; De Cecco, S.; Francescato, S.; Gentile, S.; Giagu, S.; Ippolito, V; Kado, M.; Lacava, F.; Luci, C.; Messina, A.; Policicchio, A.; Sebastiani, C. D.; Vannicola, D.] Sapienza Univ Roma, Dipartimento Fis, Rome, Italy; [Aielli, G.; Camelia, E. Alunno; Bruno, S.; Caltabiano, A.; Camarri, P.; Cardarelli, R.; Cerrito, L.; De Sanctis, U.; De Santis, M.; Dell'Asta, L.; Di Ciaccio, A.; Giuli, F.; Liberti, B.; Loffredo, S.; Marcoccia, L.; Pizzimento, L.; Rocchi, A.; Vanadia, M.] Ist Nazl Fis Nucl, Sez Roma Tor Vergata, Rome, Italy; [Aielli, G.; Camelia, E. Alunno; Bruno, S.; Caltabiano, A.; Camarri, P.; Cerrito, L.; De Sanctis, U.; De Santis, M.; Dell'Asta, L.; Di Ciaccio, A.; Giuli, F.; Loffredo, S.; Marcoccia, L.; Pizzimento, L.; Rocchi, A.; Vanadia, M.] Univ Roma Tor Vergata, Dipartimento Fis, Rome, Italy; [Biglietti, M.; D'Amico, V; Di Micco, B.; Di Nardo, R.; Farilla, A.; Iodice, M.; Martinelli, L.; Orestano, D.; Petrucci, F.; Rossi, E.; Salamanna, G.; Vecchio, V.] Ist Nazl Fis Nucl, Sez Roma Tre, Rome, Italy; [D'Amico, V; Di Micco, B.; Di Nardo, R.; Martinelli, L.; Orestano, D.; Petrucci, F.; Rossi, E.; Salamanna, G.; Vecchio, V.] Univ Roma Tre, Dipartimento Matemat &amp; Fis, Rome, Italy; [Follega, F. M.; Forcolin, G. T.; Iuppa, R.; Ricci, E.] Ist Nazl Fis Nucl, TIFPA, Trento, Italy; [Follega, F. M.; Forcolin, G. T.; Iuppa, R.; Ricci, E.] Univ Trento, Trento, Italy; [Hrdinka, J.; Kneringer, E.; Manousos, A.; Serfon, C.] Leopold Franzens Univ, Inst Astroand Teilchenphys, Innsbruck, Austria; [Ghosh, A.; Mallik, U.] Univ Iowa, Iowa City, IA USA; [An, F.; Chen, B.; Chen, C. H.; Cochran, J.; Heidorn, W. D.; Jiang, H.; Kang, S.; Krumnack, N.; Lebedev, A.; Lee, S.; Liu, B.; Magini, N.; Prell, S.; Infante, C. M. Vergel; Werner, M. D.; Yu, J.] Iowa State Univ, Dept Phys &amp; Astron, Ames, IA USA; [Ahmadov, F.; Aleksandrov, I. N.; Bednyakov, V. A.; Boyko, I. R.; Budagov, I. A.; Chelkov, G. A.; Cheplakov, A.; Chizhov, M., V; Dedovich, D., V; Demichev, M.; Gongadze, A.; Gostkin, M., I; Huseynov, N.; Javadov, N.; Karpov, S. N.; Karpova, Z. M.; Khramov, E.; Kruchonak, U.; Kukhtin, V; Kulchitsky, Y.; Ladygin, E.; Lyubushkin, V; Lyubushkina, T.; Malyukov, S.; Mineev, M.; Plotnikova, E.; Potrap, I. N.; Prokoshin, F.; Rusakovich, N. A.; Sadykov, R.; Sapronov, A.; Shiyakova, M.; Soloshenko, A.; Tsiareshka, P., V; Turchikhin, S.; Yeletskikh, I; Zhemchugov, A.; Zimine, N., I] Joint Inst Nucl Res, Dubna, Russia; [Cerqueira, A. S.; Manhaes de Andrade Filho, L.; (data truncated to fit)</t>
  </si>
  <si>
    <t>University of Adelaide; State University of New York (SUNY) System; University at Albany, SUNY; University of Alberta; Ankara University; Istanbul Aydin University; TOBB Ekonomi ve Teknoloji University; Centre National de la Recherche Scientifique (CNRS); CNRS - National Institute of Nuclear and Particle Physics (IN2P3); Universite Savoie Mont Blanc; Communaute Universite Grenoble Alpes; Universite Grenoble Alpes (UGA); United States Department of Energy (DOE); Argonne National Laboratory; University of Arizona; University of Texas System; University of Texas Arlington; National &amp; Kapodistrian University of Athens; National Technical University of Athens; University of Texas System; University of Texas Austin; Bahcesehir University; Istanbul Bilgi University; Bogazici University; Gaziantep University; Azerbaijan National Academy of Sciences (ANAS); Institute of Physics of the Azerbaijan National Academy of Sciences; Barcelona Institute of Science &amp; Technology; Institute for High Energy Physics (IFAE); Chinese Academy of Sciences; Institute of High Energy Physics, CAS; Tsinghua University; Nanjing University; Chinese Academy of Sciences; University of Chinese Academy of Sciences, CAS; University of Belgrade; University of Bergen; United States Department of Energy (DOE); Lawrence Berkeley National Laboratory; University of California System; University of California Berkeley; Humboldt University of Berlin; University of Bern; University of Bern; University of Birmingham; Universidad Antonio Narino; Universidad Antonio Narino; Universidad Nacional de Colombia; Istituto Nazionale di Fisica Nucleare (INFN); University of Bologna; Istituto Nazionale di Fisica Nucleare (INFN); University of Bonn; Boston University; Brandeis University; Transylvania University of Brasov; Horia Hulubei National Institute of Physics &amp; Nuclear Engineering; Alexandru Ioan Cuza University; National Institute for Research &amp; Development of Isotopic &amp; Molecular Technologies Cluj-Napoca; National University of Science &amp; Technology POLITEHNICA Bucharest; West University of Timisoara; Comenius University Bratislava; Slovak Academy of Sciences; United States Department of Energy (DOE); Brookhaven National Laboratory; University of Buenos Aires; California State University System; California State University Long Beach; University of Cambridge; University of Cape Town; National Research Foundation - South Africa; iThemba LABS; University of Johannesburg; University of South Africa; University of Witwatersrand; Carleton University; Hassan II University of Casablanca; Ibn Tofail University of Kenitra; Cadi Ayyad University of Marrakech; Mohammed First University of Oujda; Mohammed V University in Rabat; European Organization for Nuclear Research (CERN); University of Chicago; Centre National de la Recherche Scientifique (CNRS); CNRS - National Institute of Nuclear and Particle Physics (IN2P3); Universite Clermont Auvergne (UCA); Columbia University; University of Copenhagen; Niels Bohr Institute; University of Calabria; Istituto Nazionale di Fisica Nucleare (INFN); Southern Methodist University; University of Texas System; University of Texas Dallas; National Centre of Scientific Research Demokritos; Stockholm University; Oskar Klein Centre; Helmholtz Association; Deutsches Elektronen-Synchrotron (DESY); Helmholtz Association; Deutsches Elektronen-Synchrotron (DESY); Dortmund University of Technology; Technische Universitat Dresden; Duke University; University of Edinburgh; Istituto Nazionale di Fisica Nucleare (INFN); University of Freiburg; University of Gottingen; University of Geneva; University of Genoa; Istituto Nazionale di Fisica Nucleare (INFN); Justus Liebig University Giessen; University of Glasgow; Centre National de la Recherche Scientifique (CNRS); CNRS - National Institute of Nuclear and Particle Physics (IN2P3); Communaute Universite Grenoble Alpes; Institut National Polytechnique de Grenoble; Universite Grenoble Alpes (UGA); Harvard University; Chinese Academy of Sciences; University of Science &amp; Technology of China, CAS; Chinese Academy of Sciences; University of Science &amp; Technology of China, CAS; Shandong University; Shandong University; Shanghai Jiao Tong University; Shanghai Jiao Tong University; Ruprecht Karls University Heidelberg; Ruprecht Karls University Heidelberg; Hiroshima Institute of Technology; Chinese University of Hong Kong; University of Hong Kong; Hong Kong University of Science &amp; Technology; Hong Kong University of Science &amp; Technology; National Tsing Hua University; Universite Paris Cite; Centre National de la Recherche Scientifique (CNRS); CNRS - National Institute of Nuclear and Particle Physics (IN2P3); Universite Paris Saclay; Indiana University System; Indiana University Bloomington; Istituto Nazionale di Fisica Nucleare (INFN); Abdus Salam International Centre for Theoretical Physics (ICTP); University of Udine; Istituto Nazionale di Fisica Nucleare (INFN); University of Salento; Istituto Nazionale di Fisica Nucleare (INFN); University of Milan; Istituto Nazionale di Fisica Nucleare (INFN); University of Naples Federico II; Istituto Nazionale di Fisica Nucleare (INFN); University of Pavia; Istituto Nazionale di Fisica Nucleare (INFN); University of Pisa; Istituto Nazionale di Fisica Nucleare (INFN); Sapienza University Rome; Istituto Nazionale di Fisica Nucleare (INFN); University of Rome Tor Vergata; Istituto Nazionale di Fisica Nucleare (INFN); Roma Tre University; Istituto Nazionale di Fisica Nucleare (INFN); University of Trento; University of Innsbruck; University of Iowa; Iowa State University; Joint Institute for Nuclear Research - Russia; Universidade Federal de Juiz de Fora; Universidade Federal do Rio de Janeiro; Universidade Federal de Sao Joao del-Rei; Universidade de Sao Paulo; High Energy Accelerator Research Organization (KEK); Kobe University; AGH University of Krakow; Jagiellonian University; Polish Academy of Sciences; Institute of Nuclear Physics - Polish Academy of Sciences; Kyoto University; Kyoto University of Education; Kyushu University; Kyushu University; National University of La Plata; Consejo Nacional de Investigaciones Cientificas y Tecnicas (CONICET); Lancaster University; University of Liverpool; University of Ljubljana; Slovenian Academy of Sciences &amp; Arts (SASA); Jozef Stefan Institute; University of Ljubljana; University of London; University College London; Queen Mary University London; University of London; Royal Holloway University London; University of London; University College London; University of Louisiana System; Louisiana Technical University; Lund University; Centre National de la Recherche Scientifique (CNRS); CNRS - National Institute of Nuclear and Particle Physics (IN2P3); Autonomous University of Madrid; Autonomous University of Madrid; Johannes Gutenberg University of Mainz; University of Manchester; Aix-Marseille Universite; Centre National de la Recherche Scientifique (CNRS); CNRS - National Institute of Nuclear and Particle Physics (IN2P3); University of Massachusetts System; University of Massachusetts Amherst; McGill University; University of Melbourne; University of Michigan System; University of Michigan; Michigan State University; National Academy of Sciences of Belarus (NASB); B.I. Stepanov Institute of Physics of the National Academy of Sciences of Belarus; Belarusian State University; Universite de Montreal; Russian Academy of Sciences; Russian Academy of Science Lebedev Physical Institute; National Research Nuclear University MEPhI (Moscow Engineering Physics Institute); Lomonosov Moscow State University; University of Munich; Max Planck Society; Nagasaki Institute of Applied Science; Nagoya University; Nagoya University; University of New Mexico; Radboud University Nijmegen; FOM National Institute for Subatomic Physics; FOM National Institute for Subatomic Physics; University of Amsterdam; Northern Illinois University; Russian Academy of Sciences; Budker Institute of Nuclear Physics; Russian Academy of Sciences; Siberian Branch of the Russian Academy of Sciences; Novosibirsk State University; Novosibirsk State University; National Research Centre - Kurchatov Institute; Institute of High Energy Physics - IHEP; National Research Centre - Kurchatov Institute; Alikhanov Institute for Theoretical &amp; Experimental Physics; New York University; Ochanomizu University; University System of Ohio; Ohio State University; Okayama University; University of Oklahoma System; University of Oklahoma - Norman; Oklahoma State University System; Oklahoma State University - Stillwater; Palacky University Olomouc; University of Oregon; Osaka University; University of Oslo; University of Oxford; Sorbonne Universite; Universite Paris Cite; Centre National de la Recherche Scientifique (CNRS); CNRS - National Institute of Nuclear and Particle Physics (IN2P3); University of Pennsylvania; National Research Centre - Kurchatov Institute; Petersburg Nuclear Physics Institute; Pennsylvania Commonwealth System of Higher Education (PCSHE); University of Pittsburgh; Laboratorio de Instrumentacao e Fisica Experimental de Particulas; Universidade de Lisboa; Universidade de Coimbra; Universidade de Lisboa; Universidade do Minho; University of Granada; Universidade Nova de Lisboa; Universidade Nova de Lisboa; Universidade de Lisboa; Czech Academy of Sciences; Institute of Physics of the Czech Academy of Sciences; Czech Technical University Prague; Charles University Prague; UK Research &amp; Innovation (UKRI); Science &amp; Technology Facilities Council (STFC); STFC Rutherford Appleton Laboratory; Universite Paris Saclay; CEA; University of California System; University of California Santa Cruz; Pontificia Universidad Catolica de Chile; Universidad Andres Bello; Universidad de Tarapaca; Universidad Tecnica Federico Santa Maria; University of Washington; University of Washington Seattle; University of Sheffield; Shinshu University; Universitat Siegen; Simon Fraser University; Stanford University; United States Department of Energy (DOE); SLAC National Accelerator Laboratory; Royal Institute of Technology; State University of New York (SUNY) System; Stony Brook University; State University of New York (SUNY) System; Stony Brook University; University of Sussex; University of Sydney; Academia Sinica - Taiwan; Ivane Javakhishvili Tbilisi State University; Ivane Javakhishvili Tbilisi State University; Technion Israel Institute of Technology; Tel Aviv University; Aristotle University of Thessaloniki; University of Tokyo; University of Tokyo; Tokyo Metropolitan University; Institute of Science Tokyo; Tokyo Institute of Technology; Tomsk State University; University of Toronto; University of British Columbia; York University - Canada; University of Tsukuba; University of Tsukuba; Tufts University; University of California System; University of California Irvine; Uppsala University; University of Illinois System; University of Illinois Urbana-Champaign; Consejo Superior de Investigaciones Cientificas (CSIC); CSIC - Instituto de Fisica Corpuscular (IFIC); University of British Columbia; University of Victoria; University of Wurzburg; University of Warwick; Waseda University; Weizmann Institute of Science; University of Wisconsin System; University of Wisconsin Madison; University of Wuppertal; Yale University; City University of New York (CUNY) System; Autonomous University of Barcelona; University of Sharjah; University of Aegean; University of Louisville; Ben Gurion University; California State University System; California State University East Bay; California State University System; California State University Fresno; California State University System; California State University Sacramento; University of London; King's College London; Peter the Great St. Petersburg Polytechnic University; Stanford University; University of Fribourg; University of Udine; Lomonosov Moscow State University; Giresun University; Hellenic Open University; ICREA; University of Hamburg; Bulgarian Academy of Sciences; HUN-REN; Hungarian Academy of Sciences; HUN-REN Wigner Research Centre for Physics; Consejo Superior de Investigaciones Cientificas (CSIC); CSIC - UAM - Institut de Fisica Teorica (IFT); Manhattan University; Moscow Institute of Physics &amp; Technology; An Najah National University; University of South Africa; City University of New York (CUNY) System; City College of New York (CUNY); Parthenope University Naples</t>
  </si>
  <si>
    <t>Aad, G (corresponding author), Aix Marseille Univ, CPPM, IN2P3, CNRS, Marseille, France.</t>
  </si>
  <si>
    <t>Lu, Meng/GQZ-7036-2022; Bold, Tomasz/A-1942-2017; Li, Zhaohan/GSM-7778-2022; Sanchez, Francisca/AAH-3909-2019; Cerrito, Lucio/KPA-8260-2024; Llácer, María/AAU-6582-2020; Masik, Jiri/AAE-1203-2021; Sidiropoulou, Ourania/AAC-1675-2021; Gutierrez, Phillip/C-1161-2011; Ochi, Atsuhiko/AAG-8511-2020; Carquin, Edson/GLU-9641-2022; Lasagni Manghi, Federico/JRX-4442-2023; Jiménez, Yesenia/ABH-1107-2020; Snesarev, Andrei/H-5090-2013; Darbo, Giovanni/C-8175-2012; Franchini, Matteo/HNI-8314-2023; Giancaterini, Francesco/HJI-1305-2023; Sbarra, Carla/M-9669-2018; Norjoharuddeen, Nurfikri/S-3109-2018; Hu, Qipeng/AAL-8583-2021; Shi, Shusu/ABC-6567-2021; liu, jingwen/JQW-9270-2023; Che, Shi/AAR-2323-2021; Zhao, Hong/IUQ-0043-2023; Mansour, Jason/KIK-3327-2024; Tudorache, Alexandra/L-3557-2013; Marchese, Luigi/KPY-5779-2024; LIU, JIALIN/JXN-8034-2024; xiao, ming/KHT-1774-2024; Francavilla, Paolo/HKE-1206-2023; Mamuzic, Judita/U-3509-2017; Panizzo, Giancarlo/AAS-2986-2020; Zhu, Youcai/GVS-0195-2022; Zhao, Gang/JMC-6248-2023; Liu, Bo/AAT-4011-2020; beddall, ayda/AAG-6531-2020; Costa, Maria/B-4007-2012; li, lan/KCJ-5061-2024; Yang, Haijun/O-1055-2015; Kar, Deepak/N-1844-2014; Liu, Xu/AAN-1711-2021; Fisher, Wade/N-4491-2013; Terashi, Koji/ITW-2370-2023; Gu, Chenghong/AAH-1540-2019; Wozniak, Krzysztof/Q-7754-2019; Martin, Thomas/A-2028-2012; Stabile, Andrea/AAE-2428-2022; Mungo, Davide Pietro/KSM-9202-2024; Pezzotti, Lorenzo/IYJ-3405-2023; Gingrich, Douglas/AEU-8727-2022; VALE, ALINE/LLK-0612-2024; Shabalina, Elizaveta/M-2227-2013; Liu, Jianhua/ABM-1100-2022; Ereditato, Antonio/ABP-6455-2022; Romaniouk, Anatoli/Q-6674-2017; Gurbuz, Saime/AAG-5583-2019; wang, haochen/KIK-2593-2024; AGHEORGHIESEI, Catalin/B-8596-2014; Balaji, S/J-1864-2019; Villa, Mauro/C-9883-2009; chen, bin/KBQ-8114-2024; Grabowska-Bołd, Iwona/ABI-7829-2020; Sopczak, Andre/I-4951-2015; Mikestikova, Marcela/H-1996-2014; Sławińska, Magdalena/W-2551-2018; fan, jing/KHX-6210-2024; Delmastro, Marco/I-5599-2012; Ji, Haoshuang/F-4525-2014; Smykiewicz, Andrzej/W-6236-2018; Ricci, Ester/AAJ-1523-2020; Peixoto, Adriano/AAZ-1408-2021; Cieśla, Krzysztof/AAM-4181-2021; Elewa, Ahmed/GPX-2857-2022; Michelotto, Michele/A-9571-2013; Schioppa, Enrico/AAV-7965-2021; Lee, Suhyun/AAA-3368-2022; Lähnemann, Jonas/L-3589-2013; Tudorache, Valentina/D-2743-2012; Mastroberardino, Anna/AGA-7835-2022; Plotnikov, Evgenii/F-8333-2017; Nessi, Marzio/L-5194-2017; Benekos, Nektarios/J-8629-2017; Martinez-Ortega, Jorge/M-2556-2017; Ohm, Christian/AAU-6572-2020; Fernández-Garrido, Sergio/I-4530-2016; Maj, Klaudia/Q-2724-2019; Brooijmans, Gustaaf H./AGP-4843-2022; garcia, lucia/GXV-8296-2022; Li, Qiang/AGK-6990-2022; Zhou, You/ABH-2989-2021; martinez lopez, joaquin/AAN-6939-2020; Mitsou, Vasiliki/D-1967-2009; Berge, Daniel/J-8783-2017; Luci, Claudio/HKW-0143-2023; Iuppa, Roberto/GQH-7165-2022; Luo, Shan/JEP-7010-2023; LYU, FEN/C-4147-2014; Rames, Jiri/H-2450-2014; Messina, Andrea/C-2753-2013; Peng, Cheng-Zhi/JLM-8019-2023; Gustavino, Giuliano/AAK-6591-2020; Principe Martin, Miguel Angel/HZH-7174-2023; Geralis, Theodoros/I-6467-2016; Pereira, Rodrigo/AFV-9983-2022; Becherer, Fabian/LTE-3452-2024; Xu, Wei/AAY-6275-2021; Song, Haiyun/KFS-6298-2024; Guo, Yuming/KPY-0363-2024; Leitner, Rupert/C-2004-2017; Llácer, María/AAQ-7522-2020; Roy, Ashim/HLV-9248-2023; Liu, Tong/JDM-9629-2023; She, Zhi-Gang/AFP-9194-2022; li, bo/JJC-2664-2023; Muino, Patricia/F-7696-2011; Pereira, Rodrigo/AEF-7832-2022; Rossin, Roberto/C-8376-2019; Artoni, Giacomo/ABA-2164-2020; Martinez, Mario/I-3549-2015; Wang, Xuemei/GXF-3702-2022; banerjee, swagato/AAN-3165-2021; Kostyukhin, Vadim/ABA-9033-2020; Billoud, Thomas/AAY-1569-2020; Lari, Tommaso/JTU-4817-2023; BESSON, NATHALIE/L-6250-2015; Rocchi, Alessio/O-9499-2015; Cheng, Hok-Chuen/GNP-8341-2022; Martinelli, Luca/JGD-3837-2023; Malek, Fereshteh/AAB-1381-2019; Chelkov, Georgy/G-9934-2019; Shulga, Evgeny/R-1759-2016; Iengo, Paolo/AAR-7518-2020; Giagu, Stefano/H-6455-2013; Masik, Jiri/JVZ-7061-2024; Yang, Shuangming/AAH-7118-2021; Wosiek, Barbara/K-5811-2017; chen, xiao/KFQ-6812-2024; Gkountoumis, Panagiotis/HTQ-7910-2023; Torregrosa, Esteban/A-7305-2016; shi, chen/KEH-8339-2024; Oliveira, Marcus/AAT-1323-2021; Soares, Mara/GZM-6676-2022; Hamal, Petr/G-5540-2014; Mohamed, Ahmed/HOF-5887-2023; Bortfeldt, Jona/AAJ-5370-2021; Istin, Serhat/HSB-5013-2023; Kukla, Romain/P-9760-2016; Zhou, Ning/D-1123-2017; Giuli, Francesco/HJI-6649-2023; Meng, Xiangtong/ACC-2211-2022; MEONI, Evelin/ABD-9498-2021; Kagan, Mikhail/M-1110-2014; de Groot, Nicolo/A-2675-2009; Romano, Marino/ACW-0715-2022; Liu, min/JXW-8493-2024; Yujin, Chen/F-9523-2013; Negrini, Matteo/C-8906-2014; Ruiz-Martínez, Alfonso/W-4639-2017; Feng, Mingyang/HPD-1231-2023; Iglesias, Jaime/F-5719-2013; Onofre, Antonio/JCP-1935-2023; Kostyukhin, Vadim/F-3171-2019; lin, kaili/AAW-7160-2020; Trzebinski, Maciej/AAO-6821-2021; Malecki, Piotr/O-2434-2018; Lagouri, Theodota/AAC-7358-2021; MacDonald, Clint/AAR-6962-2021; Rossi, Eleonora/JYO-6120-2024; García, Josu/AAS-9810-2020; Lyu, Fen/AAQ-5170-2020; Šolc, Jaroslav/AAC-5868-2021; Karyukhin, Andrey/J-3904-2014; Bruscino, Nello/ABA-8980-2021; Mir, Lluïsa-Maria/G-7212-2015; Gabrielli, Alessandro/H-4931-2012; Stabile, Alberto/F-2889-2013; Parida, Bibhuti/T-3730-2018; Peters, Klaus/C-2728-2008; Rossi, Elvira/KSM-7928-2024; Chen, Shiping/B-7492-2011; Wang, Huifang E/AAY-2120-2021; Ventura, Andrea/CAH-0226-2022; Garcia Pascual, JuanAn/B-3540-2019; Passaggio, Stefano/B-6843-2013; Khanov, Alexander/LDE-6954-2024; Zemaityte, Gabija/AAI-7245-2021; Izen, Joseph/A-4392-2018; Dyndal, Mateusz/AAB-1528-2020; Liu, Kuo/AAM-1431-2021; Sykora, Marek/ACM-5186-2022; Demichev, Mikhail/A-8469-2015; Li, yu/HHZ-5236-2022; Zeng, Jiacheng/JMQ-2883-2023; Adiguzel, Aytul/AAC-9049-2020; Fiori, Francesco/H-1454-2018; Sadykov, Renat/AAN-9602-2020; Weber, Michele/H-1001-2012; Shmeleva, Alevtina/M-6199-2015; Li, Bing/GSN-3295-2022; Li, Fan/KBB-8931-2024; Leisos, Antonios/AAJ-2351-2021; Pasquali, Frederique/AAH-5285-2020; HORII, Yasuyuki/I-7208-2014; Serkin, Leonid/JQW-0572-2023; Agaras, Merve/AAB-5221-2021; Viaux Maira, N./AAT-5715-2020; Leite, Marco/F-6686-2012; Sfyrla, Anna/AEL-2938-2022; Veneziano, Stefano/J-1610-2012; Zakareishvili, Tamar/JOZ-9279-2023; Meng, Leixin/T-8924-2018; Coadou, Yann/G-2263-2010; Kuutmann, Elin/A-5204-2013; Koperny, Stefan/ABB-4747-2020; ZHU, JIALI/JNE-3065-2023; Di Micco, Biagio/J-1755-2012; Malecki, Paweł/W-1710-2018; Annovi, Alberto/AAA-8638-2020; Amoroso, Simone/AAW-4334-2021; cerri, alessandro/KRQ-4175-2024; Ozcan, Veysi/AAS-4508-2020; Concejal Muñoz, David/JTT-5328-2023; Tikhonov, Yuri/G-6875-2016; Kozhin, Anatoly/AAZ-5138-2020; Buttar, Craig/D-3706-2011; Kazanin, Vasily/HHM-2056-2022; Zhang, Kai/KBD-3312-2024; Petrucci, Fabrizio/P-3837-2019; Camarero, Daniel/Z-1924-2019; Stoicea, Gabriel/B-6717-2011; Smirnova, Lidia/D-8089-2012; Bates, Richard/D-6596-2013; Nielsen, Dennis/A-9769-2015; Jakoubek, Tomas/G-8644-2014; Ochoa Ricoux, J. Pedro/KYR-0862-2024; guo, yu/GQZ-1392-2022; Álvarez, Miguel/AAB-8208-2020; Kramarenko, Victor/E-1781-2012; KHODINOV, ALEKSANDR/D-6269-2015; Camarda, Stefano/IQW-2840-2023; Marcisovsky, Michal/H-1533-2014; Perini, Laura/R-8228-2017; Wang, Wenxi/B-4720-2015; YANG, YIFAN/HPF-1451-2023; Lozano-Bahilo, Julio/F-4881-2016; Zhang, WenLi/B-2917-2015; Gkougkousis, Evangelos - Leonidas/JFJ-1437-2023; li, jing/KHY-5337-2024; Pezzotti, Lorenzo/GRO-2971-2022; Zhang, Zhao/A-8105-2018; TÜRK ÇAKIR, İLKAY/HNI-7509-2023; Livan, Michele/D-7531-2012; Lokajicek, Milos/G-7800-2014; Martin dit Latour, Bertrand/JUV-5162-2023; Turchikhin, Semen/O-1929-2013; Zhang, Bo/JVD-9890-2024; Wang, Song-Ming/AAP-9832-2021; zhang, zhang/KGK-5266-2024; Trzupek, Adam/N-2448-2018; Manhaes de Andrade Filho, Luciano/N-7778-2017; Turra, Ruggero/N-2374-2014; Vercesi, Valerio/C-6672-2008; Morello, Michael/H-9738-2017; Novák, Tibor/S-4697-2017; Sivoklokov, Sergey/D-8150-2012; Zivkovic, Lidija/HGA-8150-2022; fang, yu/KCK-2014-2024; Sen, S./C-6473-2014; Shi, Lei/GOP-2629-2022; Cervelli, Alberto/X-7416-2018; Kelsey, Daniel/AAG-2652-2020; Kosek, Tomáš/Q-1906-2017; Brooks, William/C-8636-2013; Melzer, Andre/M-2052-2019; Negri, Andrea/J-2455-2012; Nozka, Libor/G-5550-2014; Kharlamova, Tatyana/AAQ-5430-2020; Tikhonov, Yury/GMW-9870-2022; Olszewski, Andrzej/AGV-6131-2022; Zhang, yuxuan/JXM-9935-2024; Losada, Marta/B-2261-2010; Shi, Liaoshan/KFR-7855-2024; Tasevsky, Marek/H-4630-2014; Deliot, Frederic/F-3321-2014; wang, zhifei/KVB-1065-2024; Li, Yan/KFQ-9244-2024; zhang, xu/GRX-9733-2022; xu, lingzhi/JVZ-8748-2024; Robson, Aidan/G-1087-2011; Liu, Hong/G-8411-2011; Scodeggio, Marco/KEH-2569-2024; Kupco, Alexander/G-9713-2014; Gray, Heather/ABI-8041-2022; liu, yan/HGV-1365-2022; li, sixuan/KGR-3943-2024; Lee, Lawrence/AAU-6790-2021; Andreazza, Attilio/E-5642-2011; Escobar, Juan/H-9617-2017; Zhu, Yifan/GXH-6179-2022; Li, Xuefei/C-3861-2012; Stewart, Graham/LOS-4741-2024; Torro Pastor, Emma/AAB-5979-2021; Mashinistov, Ruslan/M-8356-2015; Sanchez, Javier/F-5073-2016; Gladilin, Leonid/B-5226-2011; Gabrielli, Andrea/A-7175-2008; xu, ye/JYO-6282-2024; Zhu, Li/KBA-1685-2024; Solodkov, Alexander/B-8623-2017; Citron, Zvi/GRX-7434-2022; Moreira, Carlos/AAO-9057-2020; Amorim, Ana/B-2117-2012; Huseynov, Nazim/AAE-4663-2019; Perez, Miguel/B-2717-2015; zhou, you/KBC-3567-2024; Černý, Karel/AAK-7746-2021; Onyisi, Peter/KYR-8808-2024; Solovyev, Victor/C-4614-2013; Augusto, José/M-2428-2015; Sanchez, Federico/F-5809-2012; de Faria Alves Pinto, João/ABB-7004-2020; Hanif, Hamza/KBC-8037-2024; Zhou, Mingliang/HPC-0298-2023; Parodi, Fabrizio/AHE-5089-2022; Xi, Zhaoxu/IZD-5841-2023; zhang, xiaotao/AAV-7730-2021; Zenin, Oleg/E-6116-2018; Herten, Gregor/HNQ-9546-2023; LIU, Xiangyang/AAI-4872-2020; Trzebinski, Maciej/E-5686-2014; Sanchez, Caroline/AAG-5156-2021; Haas, Andrew/I-3074-2015; Tapia, Sebastian/ABB-6644-2021; Reeves, Katharine/P-9163-2014; Fabbri, Luca/H-8458-2019; Wang, shun/E-4528-2012; bolun, zhang/ADT-6343-2022; Lopez Paz, Ivan/AFQ-4280-2022; li, yansong/JXL-5023-2024; Gravili, Francesco Giuseppe/KFT-3060-2024; Barberio, Elisabetta/A-4978-2010; Holmes, Thomas/F-4512-2010; Vacek, Vítězslav/JXY-4499-2024; wang, zhoufeng/AAM-4496-2021; Vachon, Brigitte/KXS-1100-2024; Flores, Rebeca/KEH-9736-2024; Flix, Josep/G-5414-2012; Li, Hangxu/ISU-5572-2023; Doležal, Zdeněk/K-6861-2017; Chizhov, Mihail/CAI-8953-2022; Simsek, Sinem/AGG-2640-2022; zheng, hao/HHM-6949-2022; Tariq, Khuram/LDG-3808-2024; Nechaeva, Polina/N-1148-2015; Berge, David/P-2179-2017; Nemecek, Stanislav/G-5931-2014; Wu, Yz/HDO-8387-2022; spagnolo, stefania/A-6359-2012; Brahimi, Nihal/HNJ-5325-2023; Svatos, Michal/ABA-2041-2020; Testa, Marianna/JAZ-0916-2023; Wang, Hui/GLT-7990-2022; Rotaru, Marina/A-3097-2011; Petukhova, Krystsina/AAZ-2794-2020; Ferrando, James/KXR-3604-2024; Gordon, Howard/D-6734-2013; Calvetti, Milene/AAQ-1337-2020; Vanadia, Marco/K-5870-2016; Castro, Norberto/L-2852-2017; Ahmad, Anwar/ABM-2215-2022; Franchini, Matteo/AAC-9259-2021; Guida, Reynold/A-1019-2007; chevalier, laurent/M-6892-2014; Petrucci, Fabrizio/G-8348-2012; Marcisovsky, Michal/AAM-2404-2020; Hrabovsky, Miroslav/G-6714-2014; Turra, Ruggero/IZE-0280-2023; Mindur, Bartosz/A-2253-2017; Zanzi, Daniele/AAY-4102-2020; Skubic, Patrick/B-5817-2011; Grinstein, Sebastian/N-3988-2014; Tokar, Stanislav/J-5246-2016; García, Elena/AAZ-1125-2020; LIU, Yandong/KVZ-1066-2024; Talyshev, Alexey/HGC-6910-2022; Flores Castillo, Luis Roberto/W-3928-2018; Rebuzzi, Daniela Marcella/D-9727-2018; Gauzzi, Paolo/D-2615-2009; Dziedzic, Bartosz/Q-4189-2017; Vranjes, Nenad/B-4003-2017; Zivkovic, Lidija/K-4343-2014; Kodys, Peter/P-2636-2017; Berta, Peter/AAL-7109-2020; Barreiro, Fernando/D-9808-2012; Sioli, Maximiliano/Q-1597-2016; Panizzo, Giancarlo/KHY-5172-2024; Lacasta, Carlos/C-7254-2008; Maeda, Junpei/B-8131-2018; Turtuvshin, Tulgaa/HTP-4981-2023; Ahmadov, Faig/B-3723-2018; Geanta, Andrei-Alexandru/IAO-0890-2023; Garcia Navarro, Jose Enrique/H-6339-2015; Vos, Marcel/G-8123-2015; Abusleme, Angel/G-8156-2012; Lysak, Roman/H-2995-2014; Grancagnolo, Sergio/J-3957-2015; Dam, Mogens/C-2081-2015; Kuze, Masahiro/V-4251-2018; Camarri, Paolo/M-7979-2015; Gustavino, Giuliano/C-3242-2016; Buckley, Andy/B-8362-2014; Wozniak, Krzysztof/P-4475-2017; Albert, Justin/J-4152-2017; Lopez Solis, Alvaro/KCL-5505-2024; Zhemchugov, Alexey/N-1717-2017; D'Auria, Saverio/O-3276-2017; Li, Liang/O-1107-2015; Maleev, Victor/R-4140-2016; Introzzi, Gianluca/K-2497-2015; Popa, Stefan/A-7734-2018; Chwastowski, Janusz/I-4480-2012; Sykora, Ivan/T-5252-2018; Juste, Aurelio/I-2531-2015; Worm, Steven/I-3575-2012; Gorisek, Andrej/KQU-6818-2024; Baldin, Evgenii/A-6186-2014; Padilla, Cristobal/C-3218-2017; Zhang, Kaili/H-2805-2016; uysal, zekeriya/AAD-1226-2019; Kumar, Mukesh/U-6800-2018; Schioppa, Enrico Junior/F-4731-2019; Kaczmarska, Anna/B-2753-2019; Bergmann, Benedikt Ludwig/L-8368-2019; xella, stefania/E-6752-2015; Petersen, Troels/P-5538-2015; cerri, alessandro/Q-6884-2016; McKee, Shawn/B-6435-2012; Oide, Hideyuki/KOC-2483-2024; Gonzalez de la Hoz, Santiago/E-2494-2016; Dinu, Ioan-Mihail/IQS-2665-2023; Gonzalez Sevilla, Sergio/B-2690-2014; D'Onofrio, Adelina/AAT-3903-2020; Castro, Nuno/AAB-3648-2019; Fabbri, Laura/H-3442-2012; Doyle, Anthony/C-5889-2009; Escobar Ibanez, Carlos/B-3761-2017; Faltova, Jana/P-6842-2017; Ali, Babar/KGM-2699-2024; Camarero Munoz, Daniel/HTS-3134-2023; Gravila, Paul-Mircea/HLP-6245-2023; Wolters, Helmut/M-4154-2013; Blue, Andrew/C-9882-2016; Fassi, Farida/F-3571-2016; Zenis, Tibor/T-5270-2018; Hansen, Peter Henrik/C-2098-2015; Earnshaw, Zoe/KFS-6791-2024; Pezzullo, Gianantonio/AAA-1579-2021; Svatos, Michal/G-8437-2014; Valero, Alberto/G-9866-2015; Wang, Ling/KBA-9814-2024; Bogavac, Danijela/KCJ-8078-2024; Ventura, Andrea/A-9544-2015; Giordani, Mario/Q-6211-2018; Bona, Marcella/JPX-4062-2023; Smirnov, Sergei/F-1014-2011; Vranjes Milosavljevic, Marija/F-9847-2016; Ducu, Otilia/JZT-8380-2024; Coccaro, Andrea/P-5261-2016; Chu, Ming-chung/M-2655-2018; Santra, Arka/AEE-4946-2022; Kulchitsky, Yuri/KJL-1720-2024; Monzani, Simone/D-6328-2017; Simas Filho, Eduardo Furtado de/A-2399-2016; Gonzalez Suarez, Rebeca/L-6128-2014; Rodriguez Bosca, Sergi/HPC-6167-2023; Fiorini, Luca/W-6250-2018; Sciandra, Andrea/JXY-8826-2024; Pater, Joleen/A-4262-2016; Ciesla, Krzysztof/N-6601-2018; Staszewski, Rafal/V-5240-2018; Korcyl, Krzysztof/W-2111-2018; Maj, Klaudia/Q-4624-2017; Wolter, Marcin/A-7412-2012; Di Nardo, Roberto/J-4993-2012; Goncalo, Jose/M-3153-2016; Jones, Roger/H-5578-2011; Abramowicz, Halina/KUC-5630-2024; Britton, David/F-2602-2010; Dabrowski, Wladyslaw/AAS-6369-2020; Davidek, Tomas/P-2697-2017; Mondal, Santu/GSE-1742-2022; Lazzaroni, Massimo/N-3675-2015; Kroll, Jiri/C-8465-2018; Smirnova, Oxana/A-4401-2013; Ulloa Poblete, Pablo Augusto/HCH-9521-2022; Grinstein, Sebastian/ABE-1880-2020; Schultz-Coulon, Hans-Christian/X-5006-2018; Bosman, Martine/J-9917-2014; Todorova, Sarka/GXV-2085-2022; Vasile, Matei-Eugen/ADS-3975-2022; Manzoni, Stefano/B-2352-2018; Bachas, Konstantinos/C-8101-2019; Benchekroun, Driss/JCN-4659-2023; D'Eramo, Louis/Q-5816-2017; Sessa, Marco/AAT-2850-2020; Reznicek, Pavel/C-1989-2017; Penc, Ondrej/H-3032-2014; Villaplana Perez, Miguel/B-5772-2014</t>
  </si>
  <si>
    <t xml:space="preserve">Mancini, Giada/0000-0001-6158-2751; Smirnov, Yury/0000-0002-2891-0781; Tudorache, Alexandra/0000-0001-6307-1437; Miu, Ovidiu/0000-0002-0287-8293; Parajuli, Santosh/0000-0003-1499-3990; Martinelli, Luca/0000-0002-4466-3864; Flores Castillo, Luis Roberto/0000-0003-1551-5974; Massa, Lorenzo/0000-0002-3735-7762; Yap, Yee Chinn/0000-0001-8939-666X; Bahmani, Marzieh/0000-0003-4173-0926; Li, Zhelun/0000-0001-7096-2158; Liu, Yanwen/0000-0003-4448-4679; Rebuzzi, Daniela Marcella/0000-0003-4461-3880; Haug, Sigve/0000-0003-0442-3361; Gauzzi, Paolo/0000-0003-4841-5822; Angerami, Aaron/0000-0001-7834-8750; Kay, Ellis/0000-0002-6304-3230; D'Amen, Gabriele/0000-0002-9742-3709; Charman, Thomas/0000-0001-6288-5236; Chudoba, Jiri/0000-0002-6425-2579; Glasman, Claudia/0000-0003-2025-3817; Pham, Thu LH/0000-0002-8859-1313; Ruelas Rivera, Victor Hugo/0000-0002-2116-048X; Levchenko, Mikhail/0000-0002-5495-0656; Ezhilov, Alexey/0000-0002-7520-293X; Novak, Tadej/0000-0002-3053-0913; Moyse, Edward/0000-0003-4449-6178; Fisher, Wade/0000-0003-3043-3045; TERRON, JUAN/0000-0003-0132-5723; Dziedzic, Bartosz/0000-0002-0805-9184; Nasri, Salah/0000-0002-5985-4567; Dittus, Fridolin/0000-0002-1760-8237; Jeanneau, Fabien/0000-0002-6360-6136; Kotsokechagia, Anastasia/0000-0002-8057-9467; Mungo, Davide Pietro/0000-0002-2567-7857; Verissimo de Araujo, Micael/0000-0001-8060-2228; Held, Alexander/0000-0002-8924-5885; Bella, Gideon/0000-0002-4009-0990; Vranjes, Nenad/0000-0001-5415-5225; Llorente Merino, Javier/0000-0003-0027-7969; Marjanovic, Marija/0000-0002-4468-0154; Tal Hod, Noam/0000-0001-5241-0544; Santi, Lorenzo/0000-0003-1766-2791; Ke, Yan/0000-0001-5798-6665; Bauer, Michael/0009-0000-5475-7293; Torro Pastor, Emma/0000-0002-5507-7924; Zivkovic, Lidija/0000-0003-4236-8930; Carter, Joseph/0000-0002-7836-4264; Iuppa, Roberto/0000-0001-5038-2762; Vossebeld, Joost/0000-0001-8178-8503; wei, Yingjie/0000-0001-9725-2316; Sinha, Sukanya/0000-0002-2438-3785; Moreno Llacer, Maria/0000-0003-1113-3645; Pasuwan, Patrawan/0000-0003-2987-2964; Coelho Lopes de Sa, Rafael/0000-0001-5200-9195; Leite, Marco/0000-0003-0392-3663; Dervan, Paul/0000-0003-3929-8046; Kodys, Peter/0000-0002-8644-2349; Zheng, Zhi/0000-0002-8323-7753; Istin, Serhat/0000-0001-8504-6291; Cueto Gomez, Ana Rosario/0000-0003-1494-7898; Bortoletto, Daniela/0000-0002-1287-4712; Loffredo, Salvatore/0000-0003-2516-5015; Deliot, Frederic/0000-0003-0777-6031; Iakovidis, George/0000-0002-0330-5921; Butterworth, Jonathan/0000-0002-5905-5394; Brost, Elizabeth/0000-0002-6800-9808; Longarini, Iacopo/0000-0002-0352-2854; Ali, Hanadi Mohammed Jamoom/0000-0003-4683-2841; Lawrence, Zak/0000-0002-9035-9679; Liu, Yanlin/0000-0001-9190-4547; Berta, Peter/0000-0003-0780-0345; Lefebvre, Michel/0000-0002-5560-0586; Feligioni, Lorenzo/0000-0002-1403-0951; Barreiro, Fernando/0000-0002-3021-0258; Sioli, Maximiliano/0000-0002-0912-9121; Gokturk, Berare/0000-0002-6045-8617; Strandberg, Jonas/0000-0002-8913-0981; Russakovich, Nikolai/0000-0003-1927-5322; Roos, Lydia/0000-0001-7151-9983; Panizzo, Giancarlo/0000-0002-0352-4833; Gorini, Edoardo/0000-0002-7688-2797; Mkrtchyan, Tigran/0000-0002-5786-3136; Camplani, Alessandra/0000-0002-6386-9788; Argyropoulos, Spyridon/0000-0001-7748-1429; Beck, Hans Peter/0000-0001-7212-1096; Djama, Fares/0000-0003-1881-3360; Stockton, Mark/0000-0001-9679-0323; Kourlitis, Vangelis/0000-0001-6568-2047; Lacasta, Carlos/0000-0002-2623-6252; Grabowska-Bold, Iwona/0000-0001-9159-1210; Zhang, Bowen/0000-0002-9726-6707; Rohne, Ole Myren/0000-0001-7744-9584; Bouaouda, Khalil/0000-0002-7723-5030; Maeda, Junpei/0000-0002-9084-3305; Chapon, Emilien/0000-0001-6968-9828; SOUMAIMI, Zainab/0000-0002-8120-478X; Turtuvshin, Tulgaa/0000-0001-9471-8627; Costanzo, Davide/0000-0003-4920-6264; Rieck, Patrick/0000-0003-0290-0566; Ferrando, James/0000-0002-1007-7816; Morange, Nicolas/0000-0003-0047-7215; Schmitt, Christian/0000-0003-1471-690X; Li, Zhiying/0000-0001-9800-2626; McLean, Kayla/0000-0001-5475-2521; Doglioni, Caterina/0000-0002-1509-0390; Marti-Garcia, Salvador/0000-0002-3897-6223; Fleck, Ivor/0000-0003-1461-8648; Benoit, Mathieu/0000-0002-8623-1699; Gagnon, Louis-Guillaume/0000-0003-3000-8479; Zoch, Knut/0000-0003-2138-6187; Tzanis, Polyneikis/0000-0001-6828-1599; Ahmadov, Faig/0000-0003-3644-540X; Begel, Michael/0000-0002-1634-4399; Clark, Allan/0000-0001-8341-5911; KHWAIRA, Yahya/0000-0001-8538-1647; CARRA, SONIA/0000-0001-8650-942X; Aboulhorma, Asmaa/0000-0002-9987-2292; Komarek, Tomas/0000-0002-3047-3146; Trincaz-Duvoid, Sophie/0000-0001-5913-0828; Nkadimeng, Edward/0000-0003-0800-7963; Geanta, Andrei-Alexandru/0000-0003-2781-2933; Mindur, Bartosz/0000-0002-5511-2611; Falke, Peter Johannes/0000-0002-2004-476X; Serkin, Leonid/0000-0003-4749-5250; Zakharchuk, Nataliia/0000-0002-4963-8836; Czurylo, Marta/0000-0003-1943-5883; Garcia Navarro, Jose Enrique/0000-0002-0279-0523; Yabsley, Bruce/0000-0002-2680-0474; Poveda, Joaquin/0000-0001-8144-1964; Lari, Tommaso/0000-0002-1388-869X; Vos, Marcel/0000-0001-8474-5357; Franchini, Matteo/0000-0002-4554-252X; Mascione, Daniela/0000-0001-8660-9893; Balasubramanian, Rahul/0000-0001-5840-1788; Kennedy, Philip David/0000-0002-8491-2570; Leight, William/0000-0002-2968-7841; Karpova, Zoya/0000-0003-0254-4629; Meshkov, Oleg/0000-0001-6897-4651; Duperrin, Arnaud/0000-0002-5789-9825; Maniatis, Ioannis/0000-0002-4362-0088; Shabalina, Elizaveta/0000-0003-4849-556X; Vecchio, Valentina/0000-0002-1351-6757; Sadrozinski, Hartmut/0000-0003-0019-5410; Stucci, Stefania/0000-0002-1639-4484; Vergis, Christos/0000-0002-3228-6715; Primavera, Margherita/0000-0002-6866-3818; Abusleme, Angel/0000-0003-0762-7204; Beretta, Matteo Mario/0000-0002-7026-8171; Cavalli, Noemi/0000-0002-1096-5290; Faraj, Mohammed/0000-0001-9442-7598; Buttar, Craig/0000-0003-0188-6491; Sommer, Philip/0000-0003-1703-7304; Nayak, Ranjit/0000-0001-6988-0606; Cardillo, Fabio/0000-0002-4478-3524; Junggeburth, Johannes/0000-0001-7205-1171; Gwenlan, Claire/0000-0002-3518-0617; Lysak, Roman/0000-0003-2990-1673; Garcia, Carmen/0000-0003-1625-7452; Becherer, Fabian/0000-0003-0562-4616; Durglishvili, Archil/0000-0003-4157-592X; Spolidoro Freund, Werner/0000-0003-4473-1027; Martin dit Latour, Bertrand/0000-0003-3420-2105; Bhattacharya, Deb Sankar/0000-0003-3837-4166; Proklova, Nadezda/0000-0002-5237-0201; Kvam, Audrey/0000-0001-7243-0227; Konstantinidis, Nikolaos/0000-0002-4140-6360; Grancagnolo, Sergio/0000-0001-8490-8304; Dam, Mogens/0000-0001-6278-9674; Vukotic, Ilija/0000-0003-0472-3516; Draguet, Maxence/0000-0003-1530-0519; El Ghazali, Yassine/0000-0001-9172-2946; Leban, Blaz/0000-0003-1501-7262; D'Amico, Valerio/0000-0002-2081-0129; Marzin, Antoine/0000-0003-4364-4351; Bindi, Marcello/0000-0001-6172-545X; Gilbert, Alexander Kevin/0000-0002-8813-4446; Sammel, Dirk/0000-0003-4484-1410; Roland, Christophe/0000-0003-2084-369X; Anisenkov, Alexey/0000-0002-7201-5936; Shojaii, Jafar (Seyed R)/0000-0002-9449-0412; Saimpert, Matthias/0000-0002-3765-1320; Leitgeb, Clara Elisabeth/0000-0002-0335-503X; Evans, Levi/0000-0002-4333-5084; Kuze, Masahiro/0000-0001-8858-8440; Lister, Alison/0000-0002-1552-3651; Benjamin, TROCME/0000-0001-9500-2487; Astalos, Robert/0000-0001-5095-605X; Duehrssen-Debling, Michael/0000-0002-5833-7058; Cairo, Valentina Maria Martina/0000-0002-0758-7575; Affolder, Anthony/0000-0002-9058-7217; Nairz, Armin/0000-0003-3561-0880; Haley, Joseph/0000-0002-6938-7405; JEZEQUEL, Stephane/0000-0001-7369-6975; Merlassino, Claudia/0000-0002-5445-5938; Martin-Haugh, Stewart/0000-0001-9457-1928; Camarri, Paolo/0000-0002-5732-5645; Biros, Marek/0000-0003-2781-623X; Morodei, Federico/0000-0001-8251-7262; Kurchaninov, Leonid/0000-0001-9392-3936; Oyulmaz, Kaan Yuksel/0000-0002-5533-9621; Gustavino, Giuliano/0000-0002-5938-4921; Corriveau, Francois/0000-0002-4970-7600; Robson, Aidan/0000-0002-1659-8284; Oreglia, Mark/0000-0001-6203-2209; Djobava, Tamar/0000-0002-9414-8350; Buckley, Andy/0000-0001-8355-9237; Wozniak, Krzysztof/0000-0003-1171-0887; Windischhofer, Philipp/0000-0001-5038-1399; Nisati, Aleandro/0000-0002-5080-2293; Qin, Yang/0000-0002-6960-502X; Alonso, Francisco/0000-0001-9431-8156; Mino, Yuya/0000-0002-2984-8174; Pollard, Christopher/0000-0002-3690-3960; Albert, Justin/0000-0003-0253-2505; Wang, Renjie/0000-0002-5059-8456; Ali, Shahzad/0000-0001-5216-3133; Pani, Priscilla/0000-0003-2149-3791; Vittori, Camilla/0000-0001-9156-970X; Zenz, Seth/0000-0002-9720-1794; Lopez Solis, Alvaro/0000-0002-0511-4766; Navarro Gonzalez, Josep/0000-0002-4172-7965; de Vivie, Jean-Baptiste/0000-0001-9163-2211; Alderweireldt, Sara/0000-0002-8224-7036; Thomson, Evelyn/0000-0001-6031-2768; Pompa Pacchi, Elena/0000-0003-4528-6594; Lobodzinska, Ewelina Maria/0000-0001-9012-3431; Heinlein, James/0000-0001-6878-9405; Hoya, Joaquin/0000-0002-7562-0234; Cherepanova, Elizaveta/0000-0002-3150-8478; Ripellino, Giulia/0000-0002-4053-5144; Zamora-Saa, Jilberto/0000-0002-5030-7516; Vari, Riccardo/0000-0002-2814-1337; Karpov, Sergey/0000-0002-2230-5353; Morley, Anthony/0000-0003-0373-1346; Saoucha, Kamal/0000-0001-9150-640X; gabrielli, andrea/0000-0003-0768-9325; Pleier, Marc-Andre/0000-0002-9461-3494; Sikora, Rafal/0000-0001-5185-2367; Jimenez Pena, Javier/0000-0002-8705-628X; Derendarz, Dominik/0000-0001-5660-3095; Gavrilyuk, Alexander/0000-0003-3837-6567; Hubacek, Zdenek/0000-0003-3250-9066; Stugu, Bjarne/0000-0002-1728-9272; Usman, Muhammad/0000-0003-1950-0307; Tzovara, Eftychia/0000-0002-0410-0055; Mali, Miha/0000-0002-1585-4426; Liu, Bingxuan/0000-0002-0721-8331; LeBlanc, Matt/0000-0001-5977-6418; Mitsou, Vasiliki A./0000-0002-1533-8886; Dao, Valerio/0000-0003-1645-8393; Kupco, Alexander/0000-0003-3692-1410; Zhemchugov, Alexey/0000-0002-3360-4965; Wiedenmann, Werner/0000-0003-3605-3633; Nikolopoulos, Konstantinos/0000-0002-3048-489X; Erdmann, Johannes/0000-0002-8073-2740; D'Auria, Saverio/0000-0003-3393-6318; Walder, James/0000-0002-9039-8758; Li, Liang/0000-0001-6411-6107; EL FARKH, SAAD/0000-0002-7999-3767; Formica, Andrea/0000-0001-8308-2643; Sawada, Ryu/0000-0002-2226-9874; Gwilliam, Carl/0000-0002-9401-5304; bhattarai, prajita/0000-0001-9977-0416; Chowdhury, Tasnuva/0000-0002-2681-8105; Malito, Davide/0000-0002-3996-4662; Bianco, Gianluca/0000-0003-4473-7242; Ferrere, Didier/0000-0002-5687-9240; Zhang, Shuzhou/0000-0001-9039-9809; Turra, Ruggero/0000-0001-8740-796X; Mlinarevic, Marin/0000-0003-3587-646X; Takeva, Emily/0000-0003-3142-030X; Abicht, Nils Julius/0000-0001-5763-2760; Starovoitov, Pavel/0000-0003-1990-0992; Beringer, Juerg/0000-0002-9975-1781; Truong, Thi Ngoc Loan/0000-0001-8249-7150; Martinez-Agullo, Pablo/0000-0001-8925-9518; Qian, Jianming/0000-0003-4813-8167; Soualah, Rachik/0000-0003-0124-3410; Gololo, Mpho Gift Doctor/0000-0002-0689-5402; Maleev, Victor/0000-0003-1028-8602; Russell, Heather/0000-0003-4181-0678; Masubuchi, Tatsuya/0000-0001-9984-8009; Jiggins, Stephen/0000-0003-2906-1977; jia, Jiangyong/0000-0002-5725-3397; Lipniacka, Anna/0000-0002-8759-8564; Arguin, Jean-Francois/0000-0003-0229-3858; Leonidopoulos, Christos/0000-0002-7241-2114; Saito, Masahiko/0000-0001-5564-0935; Heinrich, Lukas/0000-0002-4048-7584; Abbott, Braden/0000-0002-5888-2734; Pan, Tong/0000-0002-4700-1516; Weber, Sebastian/0000-0002-2841-1616; McNamara, Peter Charles/0000-0002-0676-324X; Vu, Ngoc Khanh/0000-0002-6251-1178; Introzzi, Gianluca/0000-0002-1314-2580; ABREU, Henso/0000-0002-1599-2896; Qiu, Tong/0000-0001-5047-3031; Cremonini, Davide/0000-0003-1687-3079; Lloyd, Stephen/0000-0002-5073-2264; Barak, Liron/0000-0002-3436-2726; chevalier, laurent/0000-0003-3762-7264; Schramm, Steven/0000-0001-9031-6751; Popa, Stefan/0000-0001-9275-4536; Rossi, Elvira/0000-0001-9476-9854; Rousseau, David/0000-0001-7613-8063; Kar, Deepak/0000-0002-4238-9822; Schmidt, Mustafa/0000-0002-4467-2461; Sabatini, Paolo/0000-0003-0159-697X; Antel, Claire/0000-0001-9683-0890; Baines, John/0000-0003-0770-2702; Heinrich, Jochen Jens/0000-0002-0253-0924; Morvaj, Ljiljana/0000-0003-2061-2904; Chwastowski, Janusz/0000-0002-6190-8376; Danninger, Matthias/0000-0002-7807-7484; Rimoldi, Marco/0000-0003-1165-7940; Evans, Meirin Oan/0000-0002-4259-018X; Sykora, Ivan/0000-0003-3447-5621; Guescini, Francesco/0000-0001-5351-2673; Juste, Aurelio/0000-0002-1558-3291; Worm, Steven/0000-0002-3865-4996; Sandesara, Jay/0000-0002-6016-8011; Baron, Petr/0000-0002-5170-0053; Gorisek, Andrej/0000-0002-3903-3438; Sedlaczek, Kevin/0000-0003-2052-2386; Baldin, Evgenii/0000-0002-9854-975X; Vickey Boeriu, Oana/0000-0002-6497-6809; Padilla, Cristobal/0000-0001-7951-0166; Guerrero Rojas, Jesus/0000-0001-8487-3594; Peters, Krisztian/0000-0002-7654-1677; Elliot, Alison/0000-0003-0921-0314; Chou, Yuan-Tang/0000-0002-2204-5731; Ebrahim, Abdualazem/0000-0002-5003-1919; Przygoda, Witold/0000-0003-0984-0754; Sfyrla, Anna/0000-0002-3003-9905; Sforza, Federico/0000-0002-4065-7352; Zhang, Kaili/0000-0002-9778-9209; D'Onofrio, Monica/0000-0003-2408-5099; Taylor, Wendy/0000-0002-6596-9125; uysal, zekeriya/0000-0002-7110-8065; Kumar, Mukesh/0000-0003-3681-1588; Hrynevich, Aliaksei/0000-0002-5411-114X; Kowalewski, Robert/0000-0002-7314-0990; Panduro Vazquez, Jose Guillermo/0000-0003-2605-8940; Belfkir, Mohamed/0000-0001-9974-1527; Hirose, Shigeki/0000-0002-2389-1286; Hamdaoui, Hassane/0000-0001-5709-2100; Nobe, Takuya/0000-0002-5809-325X; Zhang, Yulei/0000-0001-6274-7714; Yamaguchi, Yohei/0000-0002-3725-4800; Chan, Jay/0000-0001-7069-0295; Schioppa, Enrico Junior/0000-0002-1369-9944; Kaczmarska, Anna/0000-0002-8880-4120; Duckeck, Guenter/0000-0002-7756-7801; Bergmann, Benedikt Ludwig/0000-0002-8076-5614; Bakalis, Christos/0000-0002-9931-7379; Ghosh, Aishik/0000-0003-0819-1553; Hadavand, Haleh/0000-0001-5447-3346; Metcalfe, Jessica/0000-0001-5454-3017; Cindro, Vladimir/0000-0002-2037-7185; Whalen, Kathleen/0000-0002-9383-8763; Liu, Minghui/0000-0003-0056-7296; Umaka, Ejiro/0000-0001-7725-8227; xella, stefania/0000-0002-0988-1655; Petersen, Troels/0000-0003-0221-3037; Majersky, Oliver/0000-0001-8857-5770; Manjarres Ramos, Joany/0000-0003-3896-5222; Simsek, Sinem/0000-0002-9650-3846; Cooper-Sarkar, Amanda/0000-0002-7107-5902; Piper, Katie/0000-0002-7669-4518; Alhroob, Muhammad/0000-0001-7569-7111; Ragusa, Francesco/0000-0002-4064-0489; Weingarten, Jens/0000-0003-2165-871X; Lassnig, Mario/0000-0002-9541-0592; Jackson, Paul/0000-0002-0847-402X; Przybycien, Mariusz/0000-0002-9235-2649; Pizzini, Alessio/0000-0001-8891-1842; cerri, alessandro/0000-0002-1904-6661; Beacham, James/0000-0003-3623-3335; Resconi, Silvia/0000-0003-2313-4020; Gonnella, Francesco/0000-0003-0885-1654; Dell'Acqua, Andrea/0000-0003-2453-7745; Akesson, Torsten/0000-0003-4141-5408; Romano, Marino/0000-0002-6609-7250; Orlando, Nicola/0000-0003-0616-245X; govender, nicolin/0000-0002-5068-5429; Unal, Guillaume/0000-0001-8130-7423; D'Uffizi, Matteo/0000-0003-2499-1649; Munoz Sanchez, Francisca/0000-0002-6374-458X; Calafiura, Paolo/0000-0002-1692-1678; Cristinziani, Markus/0000-0003-3893-9171; David, Claire/0000-0002-1794-1443; Brooijmans, Gustaaf/0000-0002-3354-1810; Mtintsilana, Onesimo/0000-0003-2168-4854; McKee, Shawn/0000-0002-4551-4502; Oide, Hideyuki/0000-0002-2173-3233; Barberio, Elisabetta/0000-0002-3111-0910; Beemster, Lars/0009-0000-5402-0697; , Elham E Khoda/0000-0001-8720-6615; Giuli, Francesco/0000-0002-8506-274X; Delitzsch, Chris Malena/0000-0001-7021-3333; Bouquet, Romain/0000-0001-9683-7101; Gonzalez de la Hoz, Santiago/0000-0001-5304-5390; Pascual Dias, Bruna/0000-0002-7673-1067; Bellos, Panagiotis/0000-0003-2049-9622; O'Neil, Dugan/0000-0003-0325-472X; Burghgrave, Blake/0000-0001-5686-0948; Bernlochner, Florian/0000-0001-8153-2719; Zhang, Zhicai/0000-0002-1630-0986; Longo, Luigi/0000-0002-2357-7043; Froch, Alexander/0000-0002-8259-2622; Rummler, Andre/0000-0001-8945-8760; Nikiforou, Nikiforos/0000-0003-1267-7740; Bakos, Evelin/0000-0002-1110-4433; Nemecek, Stanislav/0000-0001-8978-7150; Landon, Murrough/0000-0001-6828-9769; Cunha Sargedas Sousa, Mario Jose/0000-0001-7991-593X; Fox, Harald/0000-0003-3089-6090; Atkin, Ryan/0000-0002-1972-1006; Shahinian, Jeffrey/0000-0002-1325-3432; Makovec, Nikola/0000-0001-5124-904X; Mildner, Hannes/0000-0002-0384-6955; Dinu, Ioan-Mihail/0000-0002-2683-7349; Sanchez, Javier/0000-0001-9913-310X; Weiser, Christian/0000-0002-6456-6834; Russo, Graziella/0000-0002-5105-8021; Safdari, Murtaza/0000-0001-8323-7318; Nanjo, Hajime/0000-0003-0703-103X; Siral, Ismet/0000-0003-4554-1831; Balek, Petr/0000-0002-0942-1966; Gonzalez Sevilla, Sergio/0000-0003-4458-9403; Wu, Xin/0000-0001-7655-389X; Ozturk, Nurcan/0000-0003-1125-6784; Little, Jared/0000-0002-9372-0730; Mazzeo, Elena/0000-0002-8406-0195; D'Onofrio, Adelina/0000-0002-0343-6331; Jacques Costa, Antonio/0000-0001-6305-8400; Winklmeier, Frank/0000-0001-8290-3200; Seema, Pienpen/0000-0002-3727-5636; Clissa, Luca/0000-0002-4876-5200; Snesarev, Andrei/0000-0002-9067-8362; Bednyakov, Vadim/0000-0003-4864-8909; Barranco Navarro, Laura/0000-0002-3380-8167; Castro, Nuno/0000-0001-8491-4376; Luehring, Frederick/0000-0001-8721-6901; Walkowiak, Wolfgang/0000-0002-0385-3784; Grosse-Knetter, Jorn/0000-0003-3085-7067; Sawyer, Lee/0000-0001-8295-0605; Ekman, Per Alexander/0000-0002-7032-2799; Bandyopadhyay, Anjishnu/0000-0002-5256-839X; Shi, Liaoshan/0000-0001-9532-5075; Kretzschmar, Jan/0000-0002-8515-1355; Alexa, Calin/0000-0003-0922-7669; Klimek, Pawel/0000-0003-1661-6873; Staats, Ezekiel/0000-0002-6719-9726; Khoo, Teng Jian/0000-0002-5954-3101; Nielsen, Jason/0000-0002-9175-4419; Durieux, Gauthier/0000-0001-7272-6490; Vale, Tiago/0000-0001-8855-3520; Gutschow, Christian/0000-0003-0857-794X; Etzion, Erez/0000-0001-6871-7794; Ju, Xiangyang/0000-0002-9745-1638; Ellis, Nicolas/0000-0002-1920-4930; Fabbri, Laura/0000-0002-4002-8353; Allport, Philip/0000-0001-7303-2570; Behr, J. Katharina/0000-0002-5501-4640; Doyle, Anthony/0000-0001-6322-6195; Lucotte, Arnaud/0000-0002-5992-0640; Li, Huanguo/0000-0002-2459-9068; Farooque, Trisha/0000-0003-1363-9324; Kirk, Julie/0000-0001-8096-7577; CETIN, SERKANT ALI/0000-0001-5050-8441; Mogg, Philipp/0000-0003-2688-234X; Li, Shu/0000-0001-7879-3272; Maksimovic, Veljko/0000-0001-9418-3941; Sun, Shaojun/0000-0001-5295-6563; Escobar Ibanez, Carlos/0000-0003-4442-4537; Hu, Yifan/0000-0002-0552-3383; Bachacou, Henri/0000-0002-2256-4515; Faltova, Jana/0000-0003-4278-7182; Ali, Babar/0000-0001-8653-5556; Henkelmann, Lars/0000-0001-8231-2080; Sankey, David/0000-0003-0955-4213; Troncon, Clara/0000-0002-7997-8524; Camarero Munoz, Daniel/0000-0002-2855-7738; Yu, Yi/0000-0003-4762-8201; Pereira Peixoto, Ana Paula/0000-0003-3424-7338; , Sascha/0000-0003-2941-2829; Stolarski, Marcin/0000-0003-0276-8059; Di Luca, Andrea/0000-0002-9074-2133; Gravila, Paul-Mircea/0000-0002-0154-577X; Wolters, Helmut/0000-0002-9588-1773; Neep, Thomas/0000-0003-0056-8651; Vadla, Knut Oddvar Hoie/0000-0001-6729-1584; Andrean, Stefio Yosse/0000-0002-9766-2670; Vetterli, Michel/0000-0002-7223-2965; Vickey, Trevor/0000-0002-1596-2611; Gonella, Laura/0000-0002-4919-0808; Potti, Harish/0000-0002-0800-9902; Pottgen, Ruth/0000-0002-3304-0987; Ramakoti, Ekaterina/0000-0003-4495-4335; Ricci, Ester/0000-0002-4222-9976; Shapiro, Marjorie/0000-0001-8540-9654; Blue, Andrew/0000-0002-7716-5626; Auriol, Adrien/0000-0002-3623-1228; Betti, Alessandra/0000-0003-0839-9311; Mullier, Geoffrey/0000-0001-6771-0937; Fassi, Farida/0000-0002-6423-7213; Jovicevic, Jelena/0000-0001-5650-4556; Zhang, Rui/0000-0002-8265-474X; De Sanctis, Umberto/0000-0003-4704-525X; Sinha, Supriya/0000-0002-3600-2804; Delsart, Pierre-Antoine/0000-0002-9556-2924; Rossi, Eleonora/0000-0002-2146-677X; Sabetta, Luigi/0000-0002-0865-5891; Elsing, Markus/0000-0002-1213-0545; Chargeishvili, Bakar/0000-0002-5376-2397; Zenis, Tibor/0000-0001-8265-6916; Hansen, Peter Henrik/0000-0002-6764-4789; Sawyer, Craig/0000-0002-2027-1428; Ntekas, Konstantinos/0000-0001-9252-6509; Ohm, Christian/0000-0002-8015-7512; FLORES, LUCAS/0000-0002-2748-758X; Mezquita, Costa/0000-0002-2064-2954; Barisits, Martin/0000-0003-0253-106X; Carlson, Benjamin/0000-0002-7550-7821; Ridel, Melissa/0000-0002-2601-7420; Roloff, Jennifer/0000-0001-6479-3079; Heim, Sarah/0000-0002-2639-6571; Lee, Suhyun/0000-0003-0836-416X; Palestini, Sandro/0000-0002-4110-096X; Marantis, Alexandros/0000-0002-7020-4098; Earnshaw, Zoe/0000-0002-2878-261X; Golling, Tobias/0000-0001-8535-6687; Schleicher, Katharina E./0000-0002-2917-7032; Berger, Nicolas/0000-0002-7963-9725; Les, Robert/0000-0002-8875-1399; Giannetti, Paola/0000-0002-3721-9490; Pezzullo, Gianantonio/0000-0002-6653-1555; Vazquez Schroeder, Tamara/0000-0002-9780-099X; Mokgatitswane, Gaogalalwe/0000-0001-9878-4373; Gomez Delegido, Antonio Jesus/0000-0003-4315-2621; Murray, William/0000-0003-1710-6306; Svatos, Michal/0000-0002-7199-3383; Stark, Giordon/0000-0001-6616-3433; Pereira Sanchez, Laura/0000-0001-7913-3313; Nellist, Clara/0000-0002-5171-8579; Tsybychev, Dmitri/0000-0001-8212-6894; Goumarre, Vincent/0000-0002-1294-9091; Valero, Alberto/0000-0002-9776-5880; Wang, Ling/0000-0003-0272-2974; Teixeira-Dias, Pedro/0000-0001-9977-3836; Gramstad, Eirik/0000-0001-5792-5352; HADEF, Asma/0000-0003-2508-0628; Bogavac, Danijela/0000-0003-2138-9062; Cheong, Sanha/0000-0002-2797-6383; Coimbra, Artur/0000-0003-2301-1637; Adamczyk, Leszek/0000-0002-5859-2075; Vachon, Brigitte/0000-0001-8703-6978; Pascual Dominguez, Luis/0000-0003-4701-9481; Newhouse, Robin/0000-0001-8026-3836; Flores, Marvin/0000-0002-4462-2851; Arling, Jan-Hendrik/0000-0002-1577-5090; Dahbi, Salah-eddine/0000-0002-5222-7894; Poulsen, Trine/0000-0001-7207-6029; BRAHIMI, Nihal/0000-0003-0992-3509; Laurier, Alexandre/0000-0002-2575-0743; Keeler, Richard/0000-0002-0510-4189; Ventura, Andrea/0000-0002-3368-3413; Varvell, Kevin/0000-0003-1017-1295; Zhao, Pingchuan/0000-0003-0054-8749; Leroy, Claude/0000-0003-3105-7045; Billoud, Thomas/0000-0002-6280-3306; Mincer, Allen/0000-0002-6307-1418; Bi, Ran/0009-0007-3434-7386; Kroninger, Kevin/0000-0001-9873-0228; Winter, Benedict Tobias/0000-0001-9606-7688; Sharma, Abhishek/0000-0003-2250-4181; Dimitriadi, Christina/0000-0002-9605-3558; Vincter, Manuella/0000-0002-5338-8972; Haas, Andrew/0000-0002-4832-0455; Longo, Riccardo/0000-0003-3984-6452; Pleskot, Vojtech/0000-0001-5435-497X; Valente, Marco/0000-0002-0486-9569; Bouhova-Thacker, Evelina/0000-0002-5103-1558; Zhang, Dengfeng/0000-0001-7335-4983; Hays, Chris/0000-0003-2371-9723; Schaarschmidt, Jana/0000-0002-0433-6439; Alimonti, Gianluca/0000-0002-7128-9046; Stevenson, Thomas/0000-0003-2399-8945; Moskalets, Tetiana/0000-0001-6508-3968; Beau, Tristan/0000-0002-2022-2140; Yang, Hongtao/0000-0003-3554-7113; Dingfelder, Jochen/0000-0001-5767-2121; Diaconu, Cristinel/0000-0002-6193-5091; Kono, Takanori/0000-0003-1553-2950; Yamazaki, Yuji/0000-0003-3710-6995; Lie, Ki/0000-0002-5779-5989; Vormwald, Benedikt/0000-0003-2607-7287; Keaveney, James/0000-0003-0766-5307; Wang, Xiaoning/0000-0002-2411-7399; Onyisi, Peter/0000-0003-4201-7997; Dallapiccola, Carlo/0000-0002-1391-2477; Hanagaki, Kazunori/0000-0003-0676-0441; Giordani, Mario/0000-0002-0792-6039; Loeschcke Centeno, Gianna/0000-0001-7962-5334; Degens, Jordy/0000-0002-6966-4935; Kumari, Neelam/0000-0001-9174-6200; Loch, Peter/0000-0002-2005-671X; Ince Lezki, Merve/0000-0001-6907-0195; Bona, Marcella/0000-0002-9660-580X; Gessinger, Paul/0000-0002-3056-7417; Knue, Andrea/0000-0002-1559-9285; Liu, Kun/0000-0001-5807-0501; al khoury, konie/0000-0002-0547-8199; van Gemmeren, Peter/0000-0002-7227-4006; Warburton, Andreas/0000-0002-2298-7315; Wielers, Monika/0000-0001-9232-4827; Adye, Tim/0000-0003-0627-5059; Hopkins, Walter/0000-0001-7814-8740; Bassalat, Ahmed/0000-0002-0129-1423; Smirnov, Sergei/0000-0002-6778-073X; Rurikova, Zuzana/0000-0003-3051-9607; Bruscino, Nello/0000-0002-6168-689X; Escalier, Marc/0000-0003-4270-2775; Kersevan, Borut/0000-0002-4529-452X; Tian, Yusong/0000-0001-8739-9250; Silva Oliveira, Marcos Vinicius/0000-0003-2285-478X; BOUMEDIENE, Djamel/0000-0002-7809-3118; Gee, Carolyn/0000-0002-3271-7861; franklin, melissa/0000-0002-6595-883X; Islam, Wasikul/0000-0002-5624-5934; Vranjes Milosavljevic, Marija/0000-0003-4477-9733; Cranmer, Kyle/0000-0002-5769-7094; Roy, Avik/0000-0002-0116-1012; Klein, Matthew Henry/0000-0002-9999-2534; Kiryunin, Andrey/0000-0001-7490-6890; Wu, Sau Lan/0000-0001-5866-1504; Beloborodov, Konstantin/0000-0003-0945-4087; Camarda, Stefano/0000-0003-0479-7689; Yuan, Man/0000-0002-0991-5026; BALLABENE, ERIC/0000-0001-9700-2587; Sato, Koji/0000-0001-8988-4065; Cheng, Hok-Chuen/0000-0002-8912-4389; Thompson, Emily Anne/0000-0001-7050-8203; AIT TAMLIHAT, Malak/0000-0002-1322-4666; Strom, Rickard/0000-0002-4496-1626; Gurdasani, Simran Sunil/0000-0002-8836-0099; Zhang, Zhiqing/0000-0002-7853-9079; Ducu, Otilia/0000-0001-5914-0524; Moreno Martinez, Carlos/0000-0002-5719-7655; Reeves, Kendall/0000-0003-3504-4882; Koffas, Thomas/0000-0001-9612-4988; Bossio Sola, Jonathan David/0000-0002-7134-8077; DA FONSECA PINTO, JOAO VICTOR/0000-0003-1746-1914; Mohapatra, Soumya/0000-0003-3006-6337; Moenig, Klaus/0000-0002-3169-7117; Wenaus, Torre/0000-0002-8678-893X; Frattari, Guglielmo/0000-0002-7829-6564; Kharlamova, Tatyana/0000-0002-0387-6804; Brandt, Oleg/0000-0001-5219-1417; Tlou, Humphry/0000-0002-4934-1661; Rozen, Yoram/0000-0001-6969-0634; Coccaro, Andrea/0000-0003-2368-4559; McPherson, Robert/0000-0001-9211-7019; Smolek, Karel/0000-0002-5996-7000; Zakareishvili, Tamar/0000-0001-7909-4772; Chu, Ming-chung/0000-0002-1971-0403; /0000-0001-5765-1750; Santra, Arka/0000-0003-4644-2579; URQUIJO, PHILLIP/0000-0002-0887-7953; Avolio, Giuseppe/0000-0003-2664-3437; , Alessandro/0000-0002-8224-6105; Montejo Berlingen, Javier/0000-0001-9213-904X; Kulchitsky, Yuri/0000-0002-3036-5575; Kempster, Jacob/0000-0003-4168-3373; Orestano, Domizia/0000-0001-5103-5527; Genest, Marie-Helene/0000-0002-4098-2024; Ghneimat, Mazuza/0000-0002-4931-2764; Monzani, Simone/0000-0002-0479-2207; Duda, Dominik/0000-0002-5916-3467; Tanaka, Reisaburo/0000-0002-9929-1797; Burlayenko, Oleksandr/0000-0001-8283-935X; Straessner, Arno/0000-0003-2460-6659; Dova, Maria Teresa/0000-0001-6113-0878; Murrone, Alessia/0000-0001-5399-2478; Simas Filho, Eduardo Furtado de/0000-0001-8707-785X; Ravina, Baptiste/0000-0002-1622-6640; snyder, scott/0000-0001-8610-8423; Weber, Michele/0000-0002-2770-9031; EL Moussaouy, Ali/0000-0002-9669-5374; Gonzalez Suarez, Rebeca/0000-0002-6126-7230; Meloni, Federico/0000-0001-7075-2214; Bold, Tomasz/0000-0002-2432-411X; Alves, Fabio Lucio/0000-0002-1626-6255; Jinnouchi, Osamu/0000-0001-5073-0974; Francescato, Simone/0000-0001-5315-9275; Rodriguez Bosca, Sergi/0000-0002-4571-2509; Fiorini, Luca/0000-0002-5070-2735; Privara, Radek/0000-0002-2239-0586; Yacoob, Sahal/0000-0001-6977-3456; Ryzhov, Andrey/0000-0002-0623-7426; Sciandra, Andrea/0000-0001-7163-501X; Rompotis, Nikolaos/0000-0003-2577-1875; Hadzic, Sejla/0000-0002-8875-8523; Sopczak, Andre/0000-0001-6981-0544; Pater, Joleen/0000-0002-0598-5035; Ciesla, Krzysztof/0000-0003-2751-3474; Chen, Hucheng/0000-0002-9936-0115; Stanislaus, Beojan/0000-0001-9007-7658; Principe Martin, Miguel Angel/0000-0002-5085-2717; Bevan, Adrian/0000-0002-4105-9629; Aoki, Masato/0000-0001-7498-0097; Sebastiani, Cristiano/0000-0003-1073-035X; Staszewski, Rafal/0000-0001-7708-9259; Castillo, Florencia Luciana/0000-0002-1172-1052; Yorita, Kohei/0000-0003-1988-8401; Tu, Yanjun/0000-0002-5865-183X; Zhou, Ning/0000-0002-1775-2511; Dell'Asta, Lidia/0000-0002-9601-4225; Weirich, Marcel/0000-0002-5129-872X; Mueller, James/0000-0001-5099-4718; Swiatlowski, Maximilian/0000-0001-7287-0468; Dado, Tomas/0000-0002-7050-2669; Rotaru, Marina/0000-0003-4088-6275; vannicola, damiano/0000-0001-6814-4674; Korcyl, Krzysztof/0000-0001-8085-4505; Wang, Zirui/0000-0002-0928-2070; Maj, Klaudia/0000-0003-4819-9226; Wiglesworth, Craig/0000-0001-6219-8946; Dong, Qichen/0000-0002-0117-7831; Arnaez, Olivier/0000-0002-6096-0893; Salzburger, Andreas/0000-0001-6004-3510; Liu, Xiaotian/0000-0003-1366-5530; Wolter, Marcin/0000-0001-9184-2921; Moser, Brian/0000-0001-6750-5060; Junkermann, Thomas/0000-0002-1119-8820; Gregor, Ingrid Maria/0000-0002-5976-7818; Clavijo Columbie, Jose Manuel/0000-0003-3210-1722; Di Nardo, Roberto/0000-0003-1111-3783; Goncalo, Jose/0000-0002-3826-3442; Xu, Lailin/0000-0001-8997-3199; Jones, Roger/0000-0002-6427-3513; Zorbas, Theodore Georgio/0000-0003-2073-4901; Feng, Minyu/0000-0002-0698-1482; Wengler, Thorsten/0000-0002-4375-5265; Schiavi, Carlo/0000-0003-0957-4994; Gonski, Julia/0000-0003-2037-6315; Guindon, Stefan/0000-0001-7595-3859; van Vulpen, Ivo/0000-0001-7074-5655; Sauvan, Emmanuel/0000-0003-1921-2647; Jakoubek, Tomas/0000-0001-7038-0369; Long, Jonathan David/0000-0002-2115-9382; Ellinghaus, Frank/0000-0003-3596-5331; Du, Dongshuo/0000-0002-6758-0113; Abramowicz, Halina/0000-0001-5329-6640; Mijovic, Liza/0000-0003-0162-2891; Adelman, Jahred/0000-0002-1041-3496; Britton, David/0000-0001-9998-4342; Lin, Kuan-Yu/0000-0002-2269-3632; Dabrowski, Wladyslaw/0000-0001-9061-9568; Carbone, Antonio/0000-0002-4117-3800; Goossens, Luc/0000-0002-2536-4498; Aad, Georges/0000-0002-6665-4934; Dyndal, Mateusz/0000-0001-9632-6352; Zhang, Yangfan/0000-0003-4104-3835; FANTI, MARCELLO/0000-0002-8773-145X; Varni, Carlo/0000-0001-6733-4310; Romain, Madar/0000-0002-6875-6408; Jakel, Gunnar/0000-0001-5687-1006; Hugging, Fabian/0000-0002-7472-3151; De Almeida Dias, Flavia/0000-0001-6882-5402; Tariq, Khuram/0000-0002-0584-8700; Fawcett, William/0000-0003-2596-8264; Mete, Alaettin Serhan/0000-0002-5508-530X; Potter, Christina/0000-0002-9815-5208; Hank, Michael/0000-0002-4731-6120; Raine, John/0000-0002-5987-4648; Vivarelli, Iacopo/0000-0003-0097-123X; Weber, Christian/0000-0002-8659-5767; Nitschke, Jan-Eric/0000-0002-0174-4816; iacobucci, giuseppe/0000-0001-9965-5442; Davidek, Tomas/0000-0002-3770-8307; Kourkoumelis, Christine/0000-0003-0083-274X; Burdin, Sergey/0000-0003-4831-4132; Simoniello, Rosa/0000-0003-2042-6394; Mondal, Santu/0000-0002-6965-7380; Ould-Saada, Farid/0000-0002-9404-835X; Lazzaroni, Massimo/0000-0002-4094-1273; Iurii, Naryshkin/0000-0001-6412-4801; Ezzarqtouni, Sanae/0000-0002-7912-2830; Dunne, Katherine/0000-0003-2626-2247; Bianchi, Riccardo Maria/0000-0001-7345-7798; Abulaiti, Yiming/0000-0003-0403-3697; Lester, Christopher Gorham/0000-0001-5770-4883; Kroll, Jiri/0000-0001-6215-3326; Cabrera Urban, Susana/0000-0001-7640-7913; Chiarella, Vitaliano/0000-0002-4210-2924; Oh, Alexander/0000-0001-9025-0422; Solomon, Shalu/0000-0002-7378-4454; Muse, Joseph/0000-0002-2585-3793; Smirnova, Oxana/0000-0003-2517-531X; Terzo, Stefano/0000-0003-3388-3906; Barr, Alan/0000-0002-3533-3740; Gaudio, Gabriella/0000-0002-6833-0933; Gutierrez Zagazeta, Luis Felipe/0000-0003-0374-1595; Hillier, Stephen/0000-0002-7599-6469; Wu, Yusheng/0000-0002-1528-4865; Orellana, Gonzalo Enrique/0000-0002-4753-4048; de la Torre Perez, Hector/0000-0002-4516-5269; Zerradi, Soufiane/0000-0001-9101-3226; Pianori, Elisabetta/0000-0001-9233-5892; Baselga Bacardit, Marta/0000-0002-1533-0876; Leney, Katharine/0000-0002-1525-2695; Roda, Chiara Maria/0000-0002-3020-4114; Lewicki, Maciej Piotr/0000-0002-8972-3066; Liu, Haibo/0000-0002-4213-2883; Okazaki, Yuta/0000-0003-2677-5827; Jamieson, Jonathan/0000-0001-9554-0787; Lu, Sicong/0000-0002-8814-1670; Cristoforetti, Marco/0000-0002-0127-1342; Grivaz, Jean-Francois/0000-0003-4793-7995; Schoeffel, Laurent/0000-0002-8081-2353; Grandi, Mario/0000-0002-5924-2544; Ulloa Poblete, Pablo Augusto/0000-0002-0789-7581; Grinstein, Sebastian/0000-0002-6460-8694; Willocq, Stephane/0000-0002-4120-1453; Schultz-Coulon, Hans-Christian/0000-0002-0860-7240; Bosman, Martine/0000-0002-7290-643X; Cadamuro, Luca/0000-0001-8789-610X; Callea, Giuseppe/0000-0001-5969-3786; Morii, Masahiro/0000-0001-9324-057X; Evans, Harold/0000-0003-2183-3127; Todorova, Sarka/0000-0003-2433-231X; Pilkington, Andrew/0000-0001-8007-0778; Artoni, Giacomo/0000-0002-3477-4499; Falda Coelho, Luis Felipe/0000-0002-2298-3605; Yang, Tianyi/0000-0002-4996-1924; Terashi, Koji/0000-0001-6520-8070; Trigger, Isabel/0000-0002-6127-5847; Scharf, Christian/0000-0002-0294-1205; Yang, Siqi/0000-0002-0204-984X; Vermeulen, Jos/0000-0003-4378-5736; Merz, Garrett/0000-0003-4737-3931; Potepa, Patrycja Anna/0000-0002-1325-7214; Filthaut, Frank/0000-0003-3338-2247; White, Martin/0000-0001-5474-4580; Ellert, Mattias/0000-0001-5265-3175; Olivares, Sebastian/0000-0003-4616-6973; Tsai, Fang-Ying/0000-0001-7878-6435; Bitadze, Alexander/0000-0001-7979-1092; KOULOURIS, AIMILIANOS/0000-0003-1012-4675; Solovyev, Victor/0000-0002-9402-6329; Thompson, Paul/0000-0002-6239-7715; Wendland, Bjorn/0000-0003-1623-3899; Ocariz, Jose/0000-0003-2262-0780; Vasile, Matei-Eugen/0000-0001-8415-0759; Kock, Daniela/0000-0002-9090-5502; Shen, Qiuping/0000-0002-4085-1227; ; </t>
  </si>
  <si>
    <t>ANPCyT, Argentina; YerPhI, Armenia; ARC, Australia; BMWFW, Austria; FWF, Austria; ANAS, Azerbaijan; CNPq, Brazil; FAPESP, Brazil; NSERC, Canada; CFI, Canada; NSFC, China; MEYS CR, Czech Republic; DNRF, Denmark; DNSRC, Denmark; IN2P3-CNRS, France; CEA-DRF/IRFU, France; BMBF, Germany; MPG, Germany; Hong Kong SAR, China; ISF, Israel; INFN, Italy; MEXT, Japan; JSPS, Japan; CNRST, Morocco; RCN, Norway; MEiN, Poland; FCT, Portugal; MNE/IFA, Romania; MESTD, Serbia; MSSR, Slovakia; ARRS, Slovenia; MIZS, Slovenia; MICINN, Spain; Wallenberg Foundation, Sweden; SERI, Switzerland; MOST, Taiwan; DOE, United States of America; NSF, United States of America; BCKDF, Canada; CANARIE, Canada; Compute Canada, Canada; Czech Republic [PRIMUS 21/SCI/017, UNCE SCI/013]; COST, European Union; ERC, European Union; ERDF, European Union; Horizon 2020, European Union; Marie Skodowska-Curie Actions, European Union; Investissements d'Avenir Labex, France; Investissements d'Avenir Idex , France; ANR, France; DFG , Germany; AvH Foundation, Germany; Herakleitos programme - EU-ESF, Greece; Thales programme - EU-ESF, Greece; Aristeia programme - EU-ESF, Greece; Greek NSRF, Greece; BSF-NSF, Israel; MINERVA, Israel; Norwegian Financial Mechanism 2014-2021, Norway; NCN, Poland; NAWA, Poland; La Caixa Banking Foundation, Spain; CERCA Programme Generalitat de Catalunya, Spain; PROMETEO Programme Generalitat Valenciana, Spain; GenT Programme Generalitat Valenciana, Spain; Goran Gustafssons Stiftelse, Sweden; Royal Society, United Kingdom; Leverhulme Trust, United Kingdom; STFC, United Kingdom; TENMAK, Turkiye; Canton of Geneva, Switzerland; Canton of Bern, Switzerland; SNSF, Switzerland; SRC, Sweden; DSI/NRF, South Africa; NWO, Netherlands; Benoziyo Center, Israel; RGC, China; GSRI, Greece; HGF, Germany; SRNSFG, Georgia; Minciencias, Colombia; MOST, China; CAS, China; ANID, Chile; CERN; NRC, Canada; STFC [ST/L001179/1, ST/M006980/1, ST/R002495/1, ST/W000482/1, ST/W000474/1, ST/X001555/1, ST/X005984/1, ST/W000512/1, ST/W000466/1] Funding Source: UKRI</t>
  </si>
  <si>
    <t>ANPCyT, Argentina(ANPCyT); YerPhI, Armenia; ARC, Australia(Australian Research Council); BMWFW, Austria; FWF, Austria(Austrian Science Fund (FWF)); ANAS, Azerbaijan(Azerbaijan National Academy of Sciences (ANAS)); CNPq, Brazil(Conselho Nacional de Desenvolvimento Cientifico e Tecnologico (CNPQ)); FAPESP, Brazil(Fundacao de Amparo a Pesquisa do Estado de Sao Paulo (FAPESP)); NSERC, Canada(Natural Sciences and Engineering Research Council of Canada (NSERC)); CFI, Canada(Canada Foundation for Innovation); NSFC, China(National Natural Science Foundation of China (NSFC)); MEYS CR, Czech Republic; DNRF, Denmark(National Research Foundation of Korea); DNSRC, Denmark(Danish Natural Science Research Council); IN2P3-CNRS, France(Centre National de la Recherche Scientifique (CNRS)); CEA-DRF/IRFU, France; BMBF, Germany(Federal Ministry of Education &amp; Research (BMBF)); MPG, Germany(Max Planck Society); Hong Kong SAR, China; ISF, Israel(Israel Science Foundation); INFN, Italy(Istituto Nazionale di Fisica Nucleare (INFN)); MEXT, Japan(Ministry of Education, Culture, Sports, Science and Technology, Japan (MEXT)); JSPS, Japan(Ministry of Education, Culture, Sports, Science and Technology, Japan (MEXT)Japan Society for the Promotion of Science); CNRST, Morocco(Centre National de la Recherche Scientifique &amp; Technologique (CNRST)); RCN, Norway; MEiN, Poland; FCT, Portugal(Fundacao para a Ciencia e a Tecnologia (FCT)); MNE/IFA, Romania; MESTD, Serbia(Ministry of Education, Science &amp; Technological Development, Serbia); MSSR, Slovakia; ARRS, Slovenia(Slovenian Research Agency - Slovenia); MIZS, Slovenia; MICINN, Spain(Ministry of Science and Innovation, Spain (MICINN)Spanish Government); Wallenberg Foundation, Sweden; SERI, Switzerland; MOST, Taiwan(Ministry of Science and Technology, Taiwan); DOE, United States of America(United States Department of Energy (DOE)); NSF, United States of America(National Science Foundation (NSF)); BCKDF, Canada; CANARIE, Canada; Compute Canada, Canada; Czech Republic(Czech Republic Government); COST, European Union; ERC, European Union(European Union (EU)European Research Council (ERC)); ERDF, European Union(European Union (EU)Marie Curie Actions); Horizon 2020, European Union; Marie Skodowska-Curie Actions, European Union(European Union (EU)Marie Curie Actions); Investissements d'Avenir Labex, France(Agence Nationale de la Recherche (ANR)); Investissements d'Avenir Idex , France(Agence Nationale de la Recherche (ANR)); ANR, France(Agence Nationale de la Recherche (ANR)); DFG , Germany(German Research Foundation (DFG)); AvH Foundation, Germany(Alexander von Humboldt Foundation); Herakleitos programme - EU-ESF, Greece; Thales programme - EU-ESF, Greece(Thales Group); Aristeia programme - EU-ESF, Greece; Greek NSRF, Greece; BSF-NSF, Israel; MINERVA, Israel; Norwegian Financial Mechanism 2014-2021, Norway; NCN, Poland; NAWA, Poland(Polish National Agency for Academic Exchange (NAWA)); La Caixa Banking Foundation, Spain; CERCA Programme Generalitat de Catalunya, Spain; PROMETEO Programme Generalitat Valenciana, Spain; GenT Programme Generalitat Valenciana, Spain; Goran Gustafssons Stiftelse, Sweden; Royal Society, United Kingdom(Royal Society); Leverhulme Trust, United Kingdom(Leverhulme Trust); STFC, United Kingdom(UK Research &amp; Innovation (UKRI)Science &amp; Technology Facilities Council (STFC)); TENMAK, Turkiye; Canton of Geneva, Switzerland; Canton of Bern, Switzerland; SNSF, Switzerland(Swiss National Science Foundation (SNSF)); SRC, Sweden; DSI/NRF, South Africa; NWO, Netherlands(Netherlands Organization for Scientific Research (NWO)Netherlands Government); Benoziyo Center, Israel; RGC, China; GSRI, Greece; HGF, Germany; SRNSFG, Georgia; Minciencias, Colombia; MOST, China(Ministry of Science and Technology, China); CAS, China(Chinese Academy of Sciences); ANID, Chile; CERN; NRC, Canada; STFC(UK Research &amp; Innovation (UKRI)Science &amp; Technology Facilities Council (STFC))</t>
  </si>
  <si>
    <t>We thank CERN for the very successful operation of the LHC, as well as the support staff from our institutions without whom ATLAS could not be operated efficiently. We acknowledge the support of ANPCyT, Argentina; YerPhI, Armenia; ARC, Australia; BMWFW and FWF, Austria; ANAS, Azerbaijan; CNPq and FAPESP, Brazil; NSERC, NRC and CFI, Canada; CERN; ANID, Chile; CAS, MOST and NSFC, China; Minciencias, Colombia; MEYS CR, Czech Republic; DNRF and DNSRC, Denmark; IN2P3-CNRS and CEA-DRF/IRFU, France; SRNSFG, Georgia; BMBF, HGF and MPG, Germany; GSRI, Greece; RGC and Hong Kong SAR, China; ISF and Benoziyo Center, Israel; INFN, Italy; MEXT and JSPS, Japan; CNRST, Morocco; NWO, Netherlands; RCN, Norway; MEiN, Poland; FCT, Portugal; MNE/IFA, Romania; MESTD, Serbia; MSSR, Slovakia; ARRS and MIZS, Slovenia; DSI/NRF, South Africa; MICINN, Spain; SRC and Wallenberg Foundation, Sweden; SERI, SNSF and Cantons of Bern and Geneva, Switzerland; MOST, Taiwan; TENMAK, Turkiye; STFC, United Kingdom; DOE and NSF, United States of America. In addition, individual groups and members have received support from BCKDF, CANARIE, Compute Canada and CRC, Canada; PRIMUS 21/SCI/017 and UNCE SCI/013, Czech Republic; COST, ERC, ERDF, Horizon 2020 and Marie Sklodowska-Curie Actions, European Union; Investissements d'Avenir Labex, Investissements d'Avenir Idex and ANR, France; DFG and AvH Foundation, Germany; Herakleitos, Thales and Aristeia programmes co-financed by EU-ESF and the Greek NSRF, Greece; BSF-NSF and MINERVA, Israel; Norwegian Financial Mechanism 2014-2021, Norway; NCN and NAWA, Poland; La Caixa Banking Foundation, CERCA Programme Generalitat de Catalunya and PROMETEO and GenT Programmes Generalitat Valenciana, Spain; Goran Gustafssons Stiftelse, Sweden; The Royal Society and Leverhulme Trust, United Kingdom. The crucial computing support from all WLCG partners is acknowledged gratefully, in particular from CERN, theATLAS Tier-1 facilities at TRIUMF (Canada), NDGF(Denmark, Norway, Sweden), CC-IN2P3 (France), KIT/GridKA (Germany), INFN-CNAF (Italy), NL-T1 (Netherlands), PIC (Spain), ASGC (Taiwan), RAL (UK) and BNL (USA), the Tier-2 facilities worldwide and large non-WLCG resource providers. Major contributors of computing resourcesNAWA, Poland are listed in Ref. [118].</t>
  </si>
  <si>
    <t>JUN 12</t>
  </si>
  <si>
    <t>10.1140/epjc/s10052-023-11573-0</t>
  </si>
  <si>
    <t>Q9IW7</t>
  </si>
  <si>
    <t>WOS:001060591500001</t>
  </si>
  <si>
    <t>Aad, G; Abbott, B; Abbott, DC; Abud, AA; Abeling, K; Abhayasinghe, DK; Abidi, SH; AbouZeid, OS; Abraham, NL; Abramowicz, H; Abreu, H; Abulaiti, Y; Acharya, BS; Achkar, B; Adam, L; Bourdarios, CA; Adamczyk, L; Adamek, L; Adelman, J; Adersberger, M; Adiguzel, A; Adorni, S; Adye, T; Affolder, AA; Afik, Y; Agapopoulou, C; Agaras, MN; Aggarwal, A; Agheorghiesei, C; Aguilar-Saavedra, JA; Ahmad, A; Ahmadov, F; Ahmed, WS; Ai, X; Aielli, G; Akatsuka, S; Akbiyik, M; Åkesson, TPA; Akilli, E; Akimov, A; Al Khoury, K; Alberghi, GL; Albert, J; Verzini, MJA; Alderweireldt, S; Aleksa, M; Aleksandrov, IN; Alexa, C; Alexopoulos, T; Alfonsi, A; Alfonsi, F; Alhroob, M; Ali, B; Ali, S; Aliev, M; Alimonti, G; Allaire, C; Allbrooke, BMM; Allen, BW; Allport, PP; Aloisio, A; Alonso, F; Alpigiani, C; Camelia, EA; Estevez, MA; Alviggi, MG; Coutinho, YA; Ambler, A; Ambroz, L; Amelung, C; Amidei, D; Dos Santos, SPA; Amoroso, S; Amrouche, CS; An, F; Anastopoulos, C; Andari, N; Andeen, T; Anders, JK; Andrean, SY; Andreazza, A; Andrei, ; Anelli, CR; Angelidakis, S; Angerami, A; Anisenkov, A; Annovi, A; Antel, C; Anthony, MT; Antipov, E; Antonelli, M; Antrim, DJA; Anulli, F; Aoki, M; Pozo, JAA; Aparo, MA; Bella, LA; Aranzabal, N; Ferraz, VA; Pereira, RA; Arcangeletti, C; Arce, ATH; Arduh, FA; Arguin, JF; Argyropoulos, S; Arling, JH; Armbruster, AJ; Armstrong, A; Arnaez, O; Arnold, H; Tame, ZPA; Artoni, G; Asai, K; Asai, S; Asawatavonvanich, T; Asbah, N; Asimakopoulou, EM; Asquith, L; Assahsah, J; Assamagan, K; Astalos, R; Atkin, RJ; Atkinson, M; Atlay, NB; Atmani, H; Augsten, K; Austrup, VA; Avolio, G; Ayoub, MK; Azuelos, G; Bachacou, H; Bachas, K; Backes, M; Backman, F; Bagnaia, P; Bahmani, M; Bahrasemani, H; Bailey, AJ; Bailey, VR; Baines, JT; Bakalis, C; Baker, OK; Bakker, PJ; Bakos, E; Gupta, DB; Balaji, S; Baldin, EM; Balek, P; Balli, F; Balunas, WK; Balz, J; Banas, E; Bandieramonte, M; Bandyopadhyay, A; Banerjee, S; Barak, L; Barbe, WM; Barberio, EL; Barberis, D; Barbero, M; Barbour, G; Barillari, T; Barisits, MS; Barkeloo, J; Barklow, T; Barnea, R; Barnett, BM; Barnett, RM; Barnovska-Blenessy, Z; Baroncelli, A; Barone, G; Barr, AJ; Navarro, LB; Barreiro, F; da Costa, JBG; Barron, U; Barsov, S; Bartels, F; Bartoldus, R; Bartolini, G; Barton, AE; Bartos, P; Basalaev, A; Basan, A; Bassalat, A; Basso, MJ; Bates, RL; Batlamous, S; Batley, JR; Batool, B; Battaglia, M; Bauce, M; Bauer, F; Bauer, KT; Bauer, P; Bawa, HS; Bayirli, A; Beacham, JB; Beau, T; Beauchemin, PH; Becherer, F; Bechtle, P; Beck, HC; Beck, HP; Becker, K; Becot, C; Beddall, A; Beddall, AJ; Bednyakov, VA; Bedognetti, M; Bee, CP; Beermann, TA; Begalli, M; Begel, M; Behera, A; Behr, JK; Beisiegel, F; Belfkir, M; Bell, AS; Bella, G; Bellagamba, L; Bellerive, A; Bellos, P; Beloborodov, K; Belotskiy, K; Belyaev, NL; Benchekroun, D; Benekos, N; Benhammou, Y; Benjamin, DP; Benoit, M; Bensinger, JR; Bentvelsen, S; Beresford, L; Beretta, M; Berge, D; Kuutmann, EB; Berger, N; Bergmann, B; Bergsten, LJ; Beringer, J; Berlendis, S; Bernardi, G; Bernius, C; Bernlochner, FU; Berry, T; Berta, P; Bertella, C; Berthold, A; Bertram, IA; Bylund, OB; Besson, N; Bethani, A; Bethke, S; Betti, A; Bevan, AJ; Beyer, J; Bhattacharya, DS; Bhattarai, P; Bhopatkar, VS; Bi, R; Bianchi, RM; Biebel, O; Biedermann, D; Bielski, R; Bierwagen, K; Biesuz, N; Biglietti, M; Billoud, TR; Bindi, M; Bingul, A; Bini, C; Biondi, S; Birch-sykes, CJ; Birman, M; Bisanz, T; Biswal, JP; Biswas, D; Bitadze, A; Bittrich, C; Bjorke, K; Blazek, T; Bloch, ; Blocker, C; Blue, A; Blumenschein, U; Bobbink, GJ; Bobrovnikov, VS; Bocchetta, SS; Bogavac, D; Bogdanchikov, AG; Bohm, C; Boisvert, ; Bokan, P; Bold, T; Bolz, AE; Bomben, M; Bona, M; Bonilla, JS; Boonekamp, M; Booth, CD; Borbély, AG; Borecka-Bielska, HM; Borgna, LS; Borisov, A; Borissov, G; Bortoletto, D; Boscherini, D; Bosman, M; Sola, JDB; Bouaouda, K; Boudreau, J; Bouhova-Thacker, E; Boumediene, D; Boutle, SK; Boveia, A; Boyd, J; Boye, D; Boyko, IR; Bozson, AJ; Bracinik, J; Brahimi, N; Brandt, G; Brandt, O; Braren, F; Brau, B; Brau, JE; Madden, WDB; Brendlinger, K; Brener, R; Brenner, L; Brenner, R; Bressler, S; Brickwedde, B; Briglin, DL; Britton, D; Britzger, D; Brock, ; Brock, R; Brooijmans, G; Brooks, WK; Brost, E; de Renstrom, PAB; Brüers, B; Bruncko, D; Bruni, A; Bruni, G; Bruni, LS; Bruno, S; Bruschi, M; Bruscino, N; Bryngemark, L; Buanes, T; Buat, Q; Buchholz, P; Buckley, AG; Budagov, IA; Bugge, MK; Bührer, F; Bulekov, O; Bullard, BA; Burch, TJ; Burdin, S; Burgard, CD; Burger, AM; Burghgrave, B; Burr, JTP; Burton, CD; Burzynski, JC; Büscher, ; Buschmann, E; Bussey, PJ; Butler, JM; Buttar, CM; Butterworth, JM; Butti, P; Buttinger, W; Vazquez, CJB; Buzatu, A; Buzykaev, AR; Cabras, G; Urban, SC; Caforio, D; Cai, H; Cairo, VMM; Cakir, O; Calace, N; Calafiura, P; Calderini, G; Calfayan, P; Callea, G; Caloba, LP; Caltabiano, A; Lopez, SC; Calvet, D; Calvet, S; Calvet, TP; Calvetti, M; Toro, RC; Camarda, S; Munoz, DC; Camarri, P; Camerlingo, MT; Cameron, D; Camincher, C; Campana, S; Campanelli, M; Camplani, A; Canale, ; Canesse, A; Bret, MC; Cantero, J; Cao, T; Cao, Y; Garrido, MDMC; Capua, M; Cardarelli, R; Cardillo, F; Carducci, G; Carli, ; Carli, T; Carlino, G; Carlson, BT; Carlson, EM; Carminati, L; Carney, RMD; Caron, S; Carquin, E; Carrá, S; Carratta, G; Carter, JWS; Carter, TM; Casado, MP; Casha, AF; Castillo, FL; Garcia, LC; Gimenez, VC; Castro, NF; Catinaccio, A; Catmore, JR; Cattai, A; Cavaliere, ; Cavasinni, ; Celebi, E; Celli, F; Cerny, K; Cerqueira, AS; Cerri, A; Cerrito, L; Cerutti, F; Cervelli, A; Cetin, SA; Chadi, Z; Chakraborty, D; Chan, J; Chan, WS; Chan, WY; Chapman, JD; Chargeishvili, B; Charlton, DG; Charman, TP; Chau, CC; Che, S; Chekanov, S; Chekulaev, S; Chelkov, GA; Chen, B; Chen, C; Chen, CH; Chen, H; Chen, J; Chen, J; Chen, J; Chen, S; Chen, SJ; Chen, X; Chen, Y; Chen, YH; Cheng, HC; Cheng, HJ; Cheplakov, A; Cheremushkina, E; El Moursli, RC; Cheu, E; Cheung, K; Chevalérias, TJA; Chevalier, L; Chiarella, ; Chiarelli, G; Chiodini, G; Chisholm, AS; Chitan, A; Chiu, ; Chiu, YH; Chizhov, M; Choi, K; Chomont, AR; Chow, YS; Christopher, LD; Chu, MC; Chu, X; Chudoba, J; Chwastowski, JJ; Chytka, L; Cieri, D; Ciesla, KM; Cinca, D; Cindro, ; Ciocio, A; Cirotto, F; Citron, ZH; Citterio, M; Ciubotaru, DA; Ciungu, BM; Clark, A; Clark, MR; Clark, PJ; Clawson, SE; Clement, C; Coadou, Y; Cobal, M; Coccaro, A; Cochran, J; De Sa, RCL; Cohen, H; Coimbra, AEC; Cole, B; Colijn, AP; Collot, J; Muiño, PC; Connell, SH; Connelly, IA; Constantinescu, S; Conventi, F; Cooper-Sarkar, AM; Cormier, F; Cormier, KJR; Corpe, LD; Corradi, M; Corrigan, EE; Corriveau, F; Costa, MJ; Costanza, F; Costanzo, D; Cowan, G; Cowley, JW; Crane, J; Cranmer, K; Creager, RA; Crépé-Renaudin, S; Crescioli, F; Cristinziani, M; Croft, ; Crosetti, G; Cueto, A; Donszelmann, TC; Cui, H; Cukierman, AR; Cunningham, WR; Czekierda, S; Czodrowski, P; Czurylo, MM; De Sousa, MJDS; Pinto, JVD; Da Via, C; Dabrowski, W; Dachs, F; Dado, T; Dahbi, S; Dai, T; Dallapiccola, C; Dam, M; D'amen, G; D'Amico, ; Damp, J; Dandoy, JR; Daneri, MF; Danninger, M; Dao, ; Darbo, G; Dartsi, O; Dattagupta, A; Daubney, T; D'Auria, S; David, C; Davidek, T; Davis, DR; Dawson, ; De, K; De Asmundis, R; De Beurs, M; De Castro, S; De Groot, N; de Jong, P; De la Torre, H; De Maria, A; De Pedis, D; De Salvo, A; De Sanctis, U; De Santis, M; De Santo, A; De Regie, JBD; Debenedetti, C; Dedovich, D; Deiana, AM; Del Peso, J; Diaz, YD; Delgove, D; Deliot, F; Delitzsch, CM; Della Pietra, M; Della Volpe, D; Dell'Acqua, A; Dell'Asta, L; Delmastro, M; Delporte, C; Delsart, PA; DeMarco, DA; Demers, S; Demichev, M; Demontigny, G; Denisov, SP; D'Eramo, L; Derendarz, D; Derkaoui, JE; Derue, F; Dervan, P; Desch, K; Dette, K; Deutsch, C; Devesa, MR; Deviveiros, PO; Di Bello, FA; Di Ciaccio, A; Di Ciaccio, L; Di Clemente, WK; Di Donato, C; Di Girolamo, A; Di Gregorio, G; Di Micco, B; Di Nardo, R; Di Petrillo, KF; Di Sipio, R; Diaconu, C; Dias, FA; Do Vale, TD; Diaz, MA; Capriles, FGD; Dickinson, J; Didenko, M; Diehl, EB; Dietrich, J; Cornell, SD; Pardos, CD; Dimitrievska, A; Ding, W; Dingfelder, J; Dittmeier, SJ; Dittus, F; Djama, F; Djobava, T; Djuvsland, J; Do Vale, MAB; Dobre, M; Dodsworth, D; Doglioni, C; Dolejsi, J; Dolezal, Z; Donadelli, M; Dong, B; Donini, J; D'onofrio, A; D'Onofrio, M; Dopke, J; Doria, A; Dova, MT; Doyle, AT; Drechsler, E; Dreyer, E; Dreyer, T; Drobac, AS; Du, D; du Pree, TA; Duan, Y; Dubinin, F; Dubovsky, M; Dubreuil, A; Duchovni, E; Duckeck, G; Ducu, OA; Duda, D; Dudarev, A; Dudder, AC; Duffield, EM; D'uffizi, M; Duflot, L; Dührssen, M; Dülsen, C; Dumancic, M; Dumitriu, AE; Dunford, M; Duperrin, A; Yildiz, HD; Düren, M; Durglishvili, A; Duschinger, D; Dutta, B; Duvnjak, D; Dyckes, G; Dyndal, M; Dysch, S; Dziedzic, BS; Eggleston, MG; Eifert, T; Eigen, G; Einsweiler, K; Ekelof, T; El Jarrari, H; Ellajosyula, ; Ellert, M; Ellinghaus, F; Elliot, AA; Ellis, N; Elmsheuser, J; Elsing, M; Emeliyanov, D; Emerman, A; Enari, Y; Epland, MB; Erdmann, J; Ereditato, A; Erland, PA; Errenst, M; Escalier, M; Escobar, C; Pastor, OE; Etzion, E; Evans, H; Evans, MO; Ezhilov, A; Fabbri, F; Fabbri, L; Fabiani, ; Facini, G; Fakhrutdinov, RM; Falciano, S; Falke, PJ; Falke, S; Faltova, J; Fang, Y; Fang, Y; Fanourakis, G; Fanti, M; Faraj, M; Farbin, A; Farilla, A; Farina, EM; Farooque, T; Farrington, SM; Farthouat, P; Fassi, F; Fassnacht, P; Fassouliotis, D; Giannelli, MF; Fawcett, WJ; Fayard, L; Fedin, OL; Fedorko, W; Fehr, A; Feickert, M; Feligioni, L; Fell, A; Feng, C; Feng, M; Fenton, MJ; Fenyuk, AB; Ferguson, SW; Ferrando, J; Ferrante, A; Ferrari, A; Ferrari, P; Ferrari, R; de Lima, DEF; Ferrer, A; Ferrere, D; Ferretti, C; Fiedler, F; Filipcic, A; Filthaut, F; Finelli, KD; Fiolhais, MCN; Fiorini, L; Fischer, F; Fischer, J; Fisher, WC; Fitschen, T; Fleck, ; Fleischmann, P; Flick, T; Flierl, BM; Flores, L; Castillo, LRF; Follega, FM; Fomin, N; Foo, JH; Forcolin, GT; Forland, BC; Formica, A; Förster, FA; Forti, AC; Fortin, E; Foti, MG; Fournier, D; Fox, H; Francavilla, P; Francescato, S; Franchini, M; Franchino, S; Francis, D; Franco, L; Franconi, L; Franklin, M; Frattari, G; Fray, AN; Freeman, PM; Freund, B; Freund, WS; Freundlich, EM; Frizzell, DC; Froidevaux, D; Frost, JA; Fujimoto, M; Fukunaga, C; Torregrosa, EF; Fusayasu, T; Fuster, J; Gabrielli, A; Gabrielli, A; Gadatsch, S; Gadow, P; Gagliardi, G; Gagnon, LG; Gallardo, GE; Gallas, EJ; Gallop, BJ; Goni, RG; Gan, KK; Ganguly, S; Gao, J; Gao, Y; Gao, YS; Walls, FMG; García, C; Navarro, JEG; Pascual, JAG; Garcia-Argos, C; Garcia-Sciveres, M; Gardner, RW; Garelli, N; Gargiulo, S; Garner, CA; Garonne, ; Gasiorowski, SJ; Gaspar, P; Gaudiello, A; Gaudio, G; Gavrilenko, IL; Gavrilyuk, A; Gay, C; Gaycken, G; Gazis, EN; Geanta, AA; Gee, CM; Gee, CNP; Geisen, J; Geisen, M; Gemme, C; Genest, MH; Geng, C; Gentile, S; George, S; Geralis, T; Gerlach, LO; Gessinger-Befurt, P; Gessner, G; Ghasemi, S; Bostanabad, MG; Ghneimat, M; Ghosh, A; Ghosh, A; Giacobbe, B; Giagu, S; Giangiacomi, N; Giannetti, P; Giannini, A; Giannini, G; Gibson, SM; Gignac, M; Gil, DT; Gilbert, BJ; Gillberg, D; Gilles, G; Gingrich, DM; Giordani, MP; Giraud, PF; Giugliarelli, G; Giugni, D; Giuli, F; Gkaitatzis, S; Gkialas, ; Gkougkousis, EL; Gkountoumis, P; Gladilin, LK; Glasman, C; Glatzer, J; Glaysher, PCF; Glazov, A; Gledhill, GR; Gnesi, ; Goblirsch-Kolb, M; Godin, D; Goldfarb, S; Golling, T; Golubkov, D; Gomes, A; Gama, RG; Gonçalo, R; Gonella, G; Gonella, L; Gongadze, A; Gonnella, F; Gonski, JL; de la Hoz, SG; Fernandez, SG; Lopez, RG; Renteria, CG; Suarez, RG; Gonzalez-Sevilla, S; Rodriguez, GRG; Goossens, L; Gorasia, NA; Gorbounov, PA; Gordon, HA; Gorini, B; Gorini, E; Gorisek, A; Goshaw, AT; Gostkin, M; Gottardo, CA; Gouighri, M; Goussiou, AG; Govender, N; Goy, C; Grabowska-Bold, ; Graham, EC; Gramling, J; Gramstad, E; Grancagnolo, S; Grandi, M; Gratchev, ; Gravila, PM; Gravili, FG; Gray, C; Gray, HM; Grefe, C; Gregersen, K; Gregor, IM; Grenier, P; Grevtsov, K; Grieco, C; Grieser, NA; Grillo, AA; Grimm, K; Grinstein, S; Grivaz, JF; Groh, S; Gross, E; Grosse-Knetter, J; Grout, ZJ; Grud, C; Grummer, A; Grundy, JC; Guan, L; Guan, W; Gubbels, C; Guenther, J; Guerguichon, A; Rojas, JGRG; Guescini, F; Guest, D; Gugel, R; Guida, A; Guillemin, T; Guindon, S; Gul, U; Guo, J; Guo, W; Guo, Y; Guo, Z; Gupta, R; Gurbuz, S; Gustavino, G; Guth, M; Gutierrez, P; Gutschow, C; Guyot, C; Gwenlan, C; Gwilliam, CB; Haaland, ES; Haas, A; Haber, C; Hadavand, HK; Hadef, A; Haleem, M; Haley, J; Hall, JJ; Halladjian, G; Hallewell, GD; Hamano, K; Hamdaoui, H; Hamer, M; Hamity, GN; Han, K; Han, L; Han, S; Han, YF; Hanagaki, K; Hance, M; Handl, DM; Hank, MD; Hankache, R; Hansen, E; Hansen, JB; Hansen, JD; Hansen, MC; Hansen, PH; Hanson, EC; Hara, K; Harenberg, T; Harkusha, S; Harrison, PF; Hartman, NM; Hartmann, NM; Hasegawa, Y; Hasib, A; Hassani, S; Haug, S; Hauser, R; Havener, LB; Havranek, M; Hawkes, CM; Hawkings, RJ; Hayashida, S; Hayden, D; Hayes, C; Hayes, RL; Hays, CP; Hays, JM; Hayward, HS; Haywood, SJ; He, F; He, Y; Heath, MP; Hedberg, ; Heer, S; Heggelund, AL; Heidegger, C; Heidegger, KK; Heidorn, WD; Heilman, J; Heim, S; Heim, T; Heinemann, B; Heinlein, JG; Heinrich, JJ; Heinrich, L; Hejbal, J; Helary, L; Held, A; Hellesund, S; Helling, CM; Hellman, S; Helsens, C; Henderson, RCW; Heng, Y; Henkelmann, L; Correia, AMH; Herde, H; Jiménez, YH; Herr, H; Herrmann, MG; Herrmann, T; Herten, G; Hertenberger, R; Hervas, L; Herwig, TC; Hesketh, GG; Hessey, NP; Hibi, H; Higashida, A; Higashino, S; Higón-Rodriguez, E; Hildebrand, K; Hill, JC; Hill, KK; Hiller, KH; Hillier, SJ; Hils, M; Hinchliffe, ; Hinterkeuser, F; Hirose, M; Hirose, S; Hirschbuehl, D; Hiti, B; Hladik, O; Hlaluku, DR; Hobbs, J; Hod, N; Hodgkinson, MC; Hoecker, A; Hohn, D; Hohov, D; Holm, T; Holmes, TR; Holzbock, M; Hommels, LBAH; Hong, TM; Honig, JC; Hönle, A; Hooberman, BH; Hopkins, WH; Horii, Y; Horn, P; Horyn, LA; Hou, S; Hoummada, A; Howarth, J; Hoya, J; Hrabovsky, M; Hrdinka, J; Hrivnac, J; Hrynevich, A; Hryn'ova, T; Hsu, PJ; Hsu, SC; Hu, Q; Hu, S; Hu, YF; Huang, DP; Huang, Y; Huang, Y; Hubacek, Z; Hubaut, F; Huebner, M; Huegging, F; Huffman, TB; Huhtinen, M; Hulsken, R; Hunter, RFH; Huo, P; Huseynov, N; Huston, J; Huth, J; Hyneman, R; Hyrych, S; Iacobucci, G; Iakovidis, G; Ibragimov, I; Iconomidou-Fayard, L; Iengo, P; Ignazzi, R; Igonkina, O; Iguchi, R; Iizawa, T; Ikegami, Y; Ikeno, M; Ilic, N; Iltzsche, F; Imam, H; Introzzi, G; Iodice, M; Iordanidou, K; Ippolito, ; Isacson, MF; Ishino, M; Islam, W; Issever, C; Istin, S; Ito, F; Ponce, JMI; Iuppa, R; Ivina, A; Iwasaki, H; Izen, JM; Izzo, ; Jacka, P; Jackson, P; Jacobs, RM; Jaeger, BP; Jain, ; Jäkel, G; Jakobi, KB; Jakobs, K; Jakoubek, T; Jamieson, J; Janas, KW; Jansky, R; Janus, M; Janus, PA; Jarlskog, G; Jaspan, AE; Javadov, N; Javurkova, M; Jeanneau, F; Jeanty, L; Jejelava, J; Jenni, P; Jeong, N; Jézéquel, S; Ji, H; Jia, J; Jiang, H; Jiang, Y; Jiang, Z; Jiggins, S; Morales, FAJ; Pena, JJ; Jin, S; Jinaru, A; Jinnouchi, O; Jivan, H; Johansson, P; Johns, KA; Johnson, CA; Jones, RWL; Jones, SD; Jones, TJ; Jongmanns, J; Jovicevic, J; Ju, X; Junggeburth, JJ; Rozas, AJ; Kaczmarska, A; Kado, M; Kagan, H; Kagan, M; Kahn, A; Kahra, C; Kaji, T; Kajomovitz, E; Kalderon, CW; Kaluza, A; Kamenshchikov, A; Kaneda, M; Kang, NJ; Kang, S; Kano, Y; Kanzaki, J; Kaplan, LS; Kar, D; Karava, K; Kareem, MJ; Karkanias, ; Karpov, SN; Karpova, ZM; Kartvelishvili, ; Karyukhin, AN; Kasimi, E; Kastanas, A; Kato, C; Katzy, J; Kawade, K; Kawagoe, K; Kawaguchi, T; Kawamoto, T; Kawamura, G; Kay, EF; Kazakos, S; Kazanin, VF; Keeler, R; Kehoe, R; Keller, JS; Kellermann, E; Kelsey, D; Kempster, JJ; Kendrick, J; Kennedy, KE; Kepka, O; Kersten, S; Kersevan, BP; Haghighat, SK; Khader, M; Khalil-Zada, F; Khandoga, M; Khanov, A; Kharlamov, AG; Kharlamova, T; Khoda, EE; Khodinov, A; Khoo, TJ; Khoriauli, G; Khramov, E; Khubua, J; Kido, S; Kiehn, M; Kilby, CR; Kim, E; Kim, YK; Kimura, N; Kirchhoff, A; Kirchmeier, D; Kirk, J; Kiryunin, AE; Kishimoto, T; Kisliuk, DP; Kitali, ; Kitsaki, C; Kivernyk, O; Klapdor-Kleingrothaus, T; Klassen, M; Klein, C; Klein, MH; Klein, M; Klein, U; Kleinknecht, K; Klimek, P; Klimentov, A; Klingl, T; Klioutchnikova, T; Klitzner, FF; Kluit, P; Kluth, S; Kneringer, E; Knoops, EBFG; Knue, A; Kobayashi, D; Kobel, M; Kocian, M; Kodama, T; Kodys, P; Koeck, DM; Koenig, PT; Koffas, T; Köhler, NM; Kolb, M; Koletsou, ; Komarek, T; Kondo, T; Köneke, K; Kong, AXY; König, AC; Kono, T; Konstantinides, ; Konstantinidis, N; Konya, B; Kopeliansky, R; Koperny, S; Korcyl, K; Kordas, K; Koren, G; Korn, A; Korolkov, ; Korolkova, E; Korotkova, N; Kortner, O; Kortner, S; Kostyukhin, VV; Kotsokechagia, A; Kotwal, A; Koulouris, A; Kourkoumeli-Charalampidi, A; Kourkoumelis, C; Kourlitis, E; Kouskoura, ; Kowalewski, R; Kozanecki, W; Kozhin, AS; Kramarenko, VA; Kramberger, G; Krasnopevtsev, D; Krasny, MW; Krasznahorkay, A; Krauss, D; Kremer, JA; Kretzschmar, J; Krieger, P; Krieter, F; Krishnan, A; Krivos, M; Krizka, K; Kroeninger, K; Kroha, H; Kroll, J; Kroll, J; Krowpman, KS; Kruchonak, U; Krüger, H; Krumnack, N; Kruse, MC; Krzysiak, JA; Kubota, A; Kuchinskaia, O; Kuday, S; Kuechler, D; Kuechler, JT; Kuehn, S; Kuhl, T; Kukhtin, ; Kulchitsky, Y; Kuleshov, S; Kulinich, YP; Kuna, M; Kunigo, T; Kupco, A; Kupfer, T; Kuprash, O; Kurashige, H; Kurchaninov, LL; Kurochkin, YA; Kurova, A; Kurth, MG; Kuwertz, ES; Kuze, M; Kvam, AK; Kvita, J; Kwan, T; La Ruffa, F; Lacasta, C; Lacava, F; Lack, DPJ; Lacker, H; Lacour, D; Ladygin, E; Lafaye, R; Laforge, B; Lagouri, T; Lai, S; Lakomiec, IK; Lambert, JE; Lammers, S; Lampl, W; Lampoudis, C; Lançon, E; Landgraf, U; Landon, MPJ; Lanfermann, MC; Lang, VS; Lange, JC; Langenberg, RJ; Lankford, AJ; Lanni, F; Lantzsch, K; Lanza, A; Lapertosa, A; Laporte, JF; Lari, T; Manghi, FL; Lassnig, M; Lau, TS; Laudrain, A; Laurier, A; Lavorgna, M; Lawlor, SD; Lazzaroni, M; Le, B; Le Guirriec, E; Lebedev, A; LeBlanc, M; LeCompte, T; Ledroit-Guillon, F; Lee, ACA; Lee, CA; Lee, GR; Lee, L; Lee, SC; Lee, S; Lefebvre, B; Lefebvre, HP; Lefebvre, M; Leggett, C; Lehmann, K; Lehmann, N; Miotto, GL; Leight, WA; Leisos, A; Leite, MAL; Leitgeb, CE; Leitner, R; Lellouch, D; Leney, KJC; Lenz, T; Leone, S; Leonidopoulos, C; Leopold, A; Leroy, C; Les, R; Lester, CG; Levchenko, M; Levêque, J; Levin, D; Levinson, LJ; Lewis, DJ; Li, B; Li, B; Li, CQ; Li, F; Li, H; Li, H; Li, J; Li, K; Li, L; Li, M; Li, Q; Li, QY; Li, S; Li, X; Li, Y; Li, Z; Li, Z; Li, Z; Liang, Z; Liberatore, M; Liberti, B; Liblong, A; Lie, K; Lim, S; Lin, CY; Lin, K; Linck, RA; Lindley, RE; Lindon, JH; Linss, A; Lionti, AL; Lipeles, E; Lipniacka, A; Liss, TM; Lister, A; Little, JD; Liu, B; Liu, BX; Liu, HB; Liu, JB; Liu, JKK; Liu, K; Liu, M; Liu, P; Liu, X; Liu, Y; Liu, Y; Liu, YL; Liu, YW; Livan, M; Lleres, A; Merino, JL; Lloyd, SL; Lo, CY; Lobodzinska, EM; Loch, P; Loffredo, S; Lohse, T; Lohwasser, K; Lokajicek, M; Long, JD; Long, RE; Longarini, ; Longo, L; Looper, KA; Paz, IL; Solis, AL; Lorenz, J; Martinez, NL; Lory, AM; Lösel, PJ; Lösle, A; Lou, X; Lou, X; Lounis, A; Love, J; Love, PA; Bahilo, JJL; Lu, M; Lu, YJ; Lubatti, HJ; Luci, C; Alves, FLL; Lucotte, A; Luehring, F; Luise, ; Luminari, L; Lund-Jensen, B; Lutz, MS; Lynn, D; Lyons, H; Lysak, R; Lytken, E; Lyu, F; Lyubushkin, ; Lyubushkina, T; Ma, H; Ma, LL; Ma, Y; Mac Donell, DM; Maccarrone, G; Macchiolo, A; Macdonald, CM; MacDonald, JC; Miguens, JM; Madaffari, D; Madar, R; Mader, WF; Don, MMR; Madysa, N; Maeda, J; Maeno, T; Maerker, M; Magerl, ; Magini, N; Magro, J; Mahon, DJ; Maidantchik, C; Maier, T; Maio, A; Maj, K; Majersky, O; Majewski, S; Makida, Y; Makovec, N; Malaescu, B; Malecki, P; Maleev, VP; Malek, F; Malito, D; Mallik, U; Malon, D; Malone, C; Maltezos, S; Malyukov, S; Mamuzic, J; Mancini, G; de Andrade, LMD; Maniatis, IM; Ramos, JM; Mankinen, KH; Mann, A; Manousos, A; Mansoulie, B; Manthos, ; Manzoni, S; Marantis, A; Marceca, G; Marchese, L; Marchiori, G; Marcisovsky, M; Marcoccia, L; Marcon, C; Tobon, CAM; Marjanovic, M; Marshall, Z; Martensson, MUF; Marti-Garcia, S; Martin, CB; Martin, TA; Martin, VJ; Latour, BMD; Martinelli, L; Martinez, M; Agullo, PM; Outschoorn, VIM; Martin-Haugh, S; Martoiu, VS; Martyniuk, AC; Marzin, A; Maschek, SR; Masetti, L; Mashimo, T; Mashinistov, R; Masik, J; Maslennikov, AL; Massa, L; Massarotti, P; Mastrandrea, P; Mastroberardino, A; Masubuchi, T; Matakias, D; Matic, A; Matsuzawa, N; Mättig, P; Maurer, J; Maximov, DA; Mazini, R; Maznas, ; Mazza, SM; Mc Gowan, JP; Mc Kee, SP; McCarthy, TG; McCormack, WP; McDonald, EF; Mcfayden, JA; Mchedlidze, G; McKay, MA; McLean, KD; McMahon, SJ; McNamara, PC; McNicol, CJ; McPherson, RA; Mdhluli, JE; Meadows, ZA; Meehan, S; Megy, T; Mehlhase, S; Mehta, A; Meirose, B; Melini, D; Garcia, BRM; Mellenthin, JD; Melo, M; Meloni, F; Melzer, A; Gouveia, EDM; Meng, L; Meng, XT; Menke, S; Meoni, E; Mergelmeyer, S; Merkt, SAM; Merlassino, C; Mermod, P; Merola, L; Meroni, C; Merz, G; Meshkov, O; Meshreki, JKR; Metcalfe, J; Mete, AS; Meyer, C; Meyer, JP; Michetti, M; Middleton, RP; Mikenberg, G; Mikestikova, M; Mikuz, M; Mildner, H; Milic, A; Milke, CD; Miller, DW; Milov, A; Milstead, DA; Mina, RA; Minaenko, AA; Minashvili, IA; Mincer, A; Mindur, B; Mineev, M; Minegishi, Y; Mir, LM; Mironova, M; Mirto, A; Mistry, KP; Mitani, T; Mitrevski, J; Mitsou, VA; Mittal, M; Miu, O; Miucci, A; Miyagawa, PS; Mizukami, A; Mjörnmark, JU; Mkrtchyan, T; Mlynarikova, M; Moa, T; Mobius, S; Mochizuki, K; Mogg, P; Mohapatra, S; Moles-Valls, R; Mönig, K; Monnier, E; Montalbano, A; Berlingen, JM; Montella, M; Monticelli, F; Monzani, S; Morange, N; De Carvalho, ALM; Moreno, D; Llacer, MM; Martinez, CM; Morettini, P; Morgenstern, M; Morgenstern, S; Mori, D; Morii, M; Morinaga, M; Morisbak, ; Morley, AK; Mornacchi, G; Morris, AP; Morvaj, L; Moschovakos, P; Moser, B; Mosidze, M; Moskalets, T; Moss, J; Moyse, EJW; Muanza, S; Mueller, J; Mueller, RSP; Muenstermann, D; Mullier, GA; Mungo, DP; Martinez, JLM; Sanchez, FJM; Murin, P; Murray, WJ; Murrone, A; Muse, JM; Muskinja, M; Mwewa, C; Myagkov, AG; Myers, AA; Myers, G; Myers, J; Myska, M; Nachman, BP; Nackenhorst, O; Nag, AN; Nagai, K; Nagano, K; Nagasaka, Y; Nagle, JL; Nagy, E; Nairz, AM; Nakahama, Y; Nakamura, K; Nakamura, T; Nanjo, H; Napolitano, F; Garcia, RFN; Narayan, R; Naryshkin, ; Naumann, T; Navarro, G; Nechaeva, PY; Nechansky, F; Neep, TJ; Negri, A; Negrini, M; Nellist, C; Nelson, C; Nelson, ME; Nemecek, S; Nessi, M; Neubauer, MS; Neuhaus, F; Neumann, M; Newhouse, R; Newman, PR; Ng, CW; Ng, YS; Ng, YWY; Ngair, B; Nguyen, HDN; Manh, TN; Nibigira, E; Nickerson, RB; Nicolaidou, R; Nielsen, DS; Nielsen, J; Niemeyer, M; Nikiforou, N; Nikolaenko, ; Nikolic-Audit, ; Nikolopoulos, K; Nilsson, P; Nindhito, HR; Ninomiya, Y; Nisati, A; Nishu, N; Nisius, R; Nitsche, ; Nitta, T; Nobe, T; Noel, DL; Noguchi, Y; Nomidis, ; Nomura, MA; Nordberg, M; Novak, J; Novak, T; Novgorodova, O; Novotny, R; Nozka, L; Ntekas, K; Nurse, E; Oakham, FG; Oberlack, H; Ocariz, J; Ochi, A; Ochoa, ; Ochoa-Ricoux, JP; O'Connor, K; Oda, S; Odaka, S; Oerdek, S; Ogrodnik, A; Oh, A; Ohm, CC; Oide, H; Ojeda, ML; Okawa, H; Okazaki, Y; O'Keefe, MW; Okumura, Y; Okuyama, T; Olariu, A; Seabra, LFO; Pino, SAO; Damazio, DO; Oliver, JL; Olsson, MJR; Olszewski, A; Olszowska, J; O'Neil, DC; O'neill, AP; Onofre, A; Onyisi, PUE; Oppen, H; Madriz, RGO; Oreglia, MJ; Orellana, GE; Orestano, D; Orlando, N; Orr, RS; O'Shea, ; Ospanov, R; Garzon, GOY; Otono, H; Ott, PS; Ottino, GJ; Ouchrif, M; Ouellette, J; Ould-Saada, F; Ouraou, A; Ouyang, Q; Owen, M; Owen, RE; Ozcan, VE; Ozturk, N; Pacalt, J; Pacey, HA; Pachal, K; Pages, AP; Aranda, CP; Griso, SP; Palacino, G; Palazzo, S; Palestini, S; Palka, M; Palni, P; Pandini, CE; Vazquez, JGP; Pani, P; Panizzo, G; Paolozzi, L; Papadatos, C; Papageorgiou, K; Parajuli, S; Paramonov, A; Paraskevopoulos, C; Hernandez, DP; Saenz, SRP; Parida, B; Park, TH; Parker, AJ; Parker, MA; Parodi, F; Parrish, EW; Parsons, JA; Parzefall, U; Dominguez, LP; Pascuzzi, VR; Pasner, JMP; Pasquali, F; Pasqualucci, E; Passaggio, S; Pastore, F; Pasuwan, P; Pataraia, S; Pater, JR; Pathak, A; Patton, J; Pauly, T; Pearkes, J; Pearson, B; Pedersen, M; Diaz, LP; Pedro, R; Peiffer, T; Peleganchuk, S; Penc, O; Peng, H; Peralva, BS; Perego, MM; Peixoto, APP; Sanchez, LP; Perepelitsa, D; Codina, EP; Peri, F; Perini, L; Pernegger, H; Perrella, S; Perrevoort, A; Peters, K; Peters, RFY; Petersen, BA; Petersen, TC; Petit, E; Petousis, ; Petridis, A; Petridou, C; Petrucci, F; Pettee, M; Pettersson, NE; Petukhova, K; Peyaud, A; Pezoa, R; Pezzotti, L; Pham, T; Phillips, FH; Phillips, PW; Phipps, MW; Piacquadio, G; Pianori, E; Picazio, A; Pickles, RH; Piegaia, R; Pietreanu, D; Pilcher, JE; Pilkington, AD; Pinamonti, M; Pinfold, JL; Donaldson, CP; Pitt, M; Pizzimento, L; Pizzini, A; Pleier, MA; Plesanovs, ; Pleskot, ; Plotnikova, E; Podberezko, P; Poettgen, R; Poggi, R; Poggioli, L; Pogrebnyak, ; Pohl, D; Pokharel, ; Polesello, G; Poley, A; Policicchio, A; Polifka, R; Polini, A; Pollard, CS; Polychronakos, ; Ponomarenko, D; Pontecorvo, L; Popa, S; Popeneciu, GA; Portales, L; Quintero, DMP; Pospisil, S; Potamianos, K; Potrap, IN; Potter, CJ; Potti, H; Poulsen, T; Poveda, J; Powell, TD; Pownall, G; Astigarraga, MEP; Pralavorio, P; Prell, S; Price, D; Primavera, M; Proffitt, ML; Proklova, N; Prokofiev, K; Prokoshin, F; Protopopescu, S; Proudfoot, J; Przybycien, M; Pudzha, D; Puri, A; Puzo, P; Pyatiizbyantseva, D; Qian, J; Qin, Y; Quadt, A; Queitsch-Maitland, M; Racko, M; Ragusa, F; Rahal, G; Raine, JA; Rajagopalan, S; Morales, AR; Ran, K; Rauch, DM; Rauscher, F; Rave, S; Ravina, B; Ravinovich, ; Rawling, JH; Raymond, M; Read, AL; Readioff, NP; Reale, M; Rebuzzi, DM; Redlinger, G; Reeves, K; Reichert, J; Reikher, D; Reiss, A; Rej, A; Rembser, C; Renardi, A; Renda, M; Rendel, MB; Rennie, AG; Resconi, S; Resseguie, ED; Rettie, S; Reynolds, B; Reynolds, E; Rezanova, OL; Reznicek, P; Ricci, E; Richter, R; Richter, S; Richter-Was, E; Ridel, M; Rieck, P; Rifki, O; Rijssenbeek, M; Rimoldi, A; Rimoldi, M; Rinaldi, L; Rinn, TT; Ripellino, G; Riu, ; Rivadeneira, P; Vergara, JCR; Rizatdinova, F; Rizvi, E; Rizzi, C; Robertson, SH; Robin, M; Robinson, D; Gajardo, CMR; Manzano, MR; Robson, A; Rocchi, A; Rocco, E; Roda, C; Bosca, SR; Vera, AMR; Roe, S; Roggel, J; Rohne, O; Röhrig, R; Rojas, RA; Roland, B; Roland, CPA; Roloff, J; Romaniouk, A; Romano, M; Rompotis, N; Ronzani, M; Roos, L; Rosati, S; Rosin, G; Rosser, BJ; Rossi, E; Rossi, E; Rossi, E; Rossi, LP; Rossini, L; Rosten, R; Rotaru, M; Rottler, B; Rousseau, D; Rovelli, G; Roy, A; Roy, D; Rozanov, A; Rozen, Y; Ruan, X; Ruggeri, TA; Rühr, F; Ruiz-Martinez, A; Rummler, A; Rurikova, Z; Rusakovich, NA; Russell, HL; Rustige, L; Rutherfoord, JP; Rüttinger, EM; Rybar, M; Rybkin, G; Rye, EB; Ryzhov, A; Iglesias, JAS; Sabatini, P; Sabetta, L; Sacerdoti, S; Sadrozinski, HFW; Sadykov, R; Tehrani, FS; Samani, BS; Safdari, M; Saha, P; Saha, S; Sahinsoy, M; Sahu, A; Saimpert, M; Saito, M; Saito, T; Sakamoto, H; Salamani, D; Salamanna, G; Salnikov, A; Salt, J; Salas, AS; Salvatore, D; Salvatore, F; Salvucci, A; Salzburger, A; Samarati, J; Sammel, D; Sampsonidis, D; Sampsonidou, D; Sánchez, J; Pineda, AS; Sandaker, H; Sander, CO; Sanderswood, IG; Sandhoff, M; Sandoval, C; Sankey, DPC; Sannino, M; Sano, Y; Sansoni, A; Santoni, C; Santos, H; Santpur, SN; Santra, A; Saoucha, KA; Sapronov, A; Saraiva, JG; Sasaki, O; Sato, K; Sauerburger, F; Sauvan, E; Savard, P; Sawada, R; Sawyer, C; Sawyer, L; Galvan, IS; Sbarra, C; Sbrizzi, A; Scanlon, T; Schaarschmidt, J; Schacht, P; Schaefer, D; Schaefer, L; Schaepe, S; Schäfer, U; Schaffer, AC; Schaile, D; Schamberger, RD; Schanet, E; Scharf, C; Scharmberg, N; Schegelsky, VA; Scheirich, D; Schenck, F; Schernau, M; Schiavi, C; Schildgen, LK; Schillaci, ZM; Schioppa, EJ; Schioppa, M; Schleicher, KE; Schlenker, S; Schmidt-Sommerfeld, KR; Schmieden, K; Schmitt, C; Schmitt, S; Schmoeckel, JC; Schoeffel, L; Schoening, A; Scholer, PG; Schopf, E; Schott, M; Schouwenberg, JFP; Schovancova, J; Schramm, S; Schroeder, F; Schulte, A; Schultz-Coulon, HC; Schumacher, M; Schumm, BA; Schune, P; Schwartzman, A; Schwarz, TA; Schwemling, P; Schwienhorst, R; Sciandra, A; Sciolla, G; Scornajenghi, M; Scuri, F; Scutti, F; Scyboz, LM; Sebastiani, CD; Seema, P; Seidel, SC; Seiden, A; Seidlitz, BD; Seiss, T; Seitz, C; Seixas, JM; Sekhniaidze, G; Sekula, SJ; Semprini-Cesari, N; Sen, S; Serfon, C; Serin, L; Serkin, L; Sessa, M; Severini, H; Sevova, S; Sforza, F; Sfyrla, A; Shabalina, E; Shahinian, JD; Shaikh, NW; Renous, DS; Shan, LY; Shapiro, M; Sharma, A; Sharma, AS; Shatalov, PB; Shaw, K; Shaw, SM; Shehade, M; Shen, Y; Sherman, AD; Sherwood, P; Shi, L; Shimizu, S; Shimmin, CO; Shimogama, Y; Shimojima, M; Shipsey, IPJ; Shirabe, S; Shiyakova, M; Shlomi, J; Shmeleva, A; Shochet, MJ; Shojaii, J; Shope, DR; Shrestha, S; Shrif, EM; Shulga, E; Sicho, P; Sickles, AM; Haddad, ES; Sidiropoulou, O; Sidoti, A; Siegert, F; Sijacki, D; Silva, M ; Oliveira, MVS; Silverstein, SB; Simion, S; Simoniello, R; Simpson-allsop, CJ; Simsek, S; Sinervo, P; Sinetckii, ; Singh, S; Sioli, M; Siral, ; Sivoklokov, SY; Sjölin, J; Skaf, A; Skorda, E; Skubic, P; Slawinska, M; Sliwa, K; Slovak, R; Smakhtin, ; Smart, BH; Smiesko, J; Smirnov, N; Smirnov, SY; Smirnov, Y; Smirnova, LN; Smirnova, O; Smith, EA; Smith, HA; Smizanska, M; Smolek, K; Smykiewicz, A; Snesarev, AA; Snoek, HL; Snyder, IM; Snyder, S; Sobie, R; Soffer, A; Sogaard, A; Sohns, F; Sanchez, CAS; Soldatov, EY; Soldevila, U; Solodkov, AA; Soloshenko, A; Solovyanov, O; Solovyev, ; Sommer, P; Song, W; Song, WY; Sopczak, A; Sopio, AL; Sopkova, F; Sottocornola, S; Soualah, R; Soukharev, AM; South, D; Spagnolo, S; Spalla, M; Spangenberg, M; Spanò, F; Sperlich, D; Spieker, TM; Spigo, G; Spina, M; Spiteri, DP; Spousta, M; Stabile, A; Stamas, BL; Stamen, R; Stamenkovic, M; Stanecka, E; Stanislaus, B; Stanitzki, MM; Stankaityte, M; Stapf, B; Starchenko, EA; Stark, GH; Stark, J; Staroba, P; Starovoitov, P; Stärz, S; Staszewski, R; Stavropoulos, G; Stegler, M; Steinberg, P; Steinhebel, AL; Stelzer, B; Stelzer, HJ; Stelzer-Chilton, O; Stenzel, H; Stevenson, TJ; Stewart, GA; Stockton, MC; Stoicea, G; Stolarski, M; Stonjek, S; Straessner, A; Strandberg, J; Strandberg, S; Strauss, M; Strebler, T; Strizenec, P; Ströhmer, R; Strom, DM; Stroynowski, R; Strubig, A; Stucci, SA; Stugu, B; Stupak, J; Styles, NA; Su, D; Su, W; Su, X; Sulin, VV; Sullivan, MJ; Sultan, DMS; Sultansoy, S; Sumida, T; Sun, S; Sun, X; Suruliz, K; Suster, CJE; Sutton, MR; Suzuki, S; Svatos, M; Swiatlowski, M; Swift, SP; Swirski, T; Sydorenko, A; Sykora, ; Sykora, M; Sykora, T; Ta, D; Tackmann, K; Taenzer, J; Taffard, A; Tafirout, R; Tagiev, E; Takashima, R; Takeda, K; Takeshita, T; Takeva, EP; Takubo, Y; Talby, M; Talyshev, AA; Tam, KC; Tamir, NM; Tanaka, J; Tanaka, R; Araya, ST; Tapprogge, S; Mohamed, ATA; Tarem, S; Tariq, K; Tarna, G; Tartarelli, GF; Tas, P; Tasevsky, M; Tashiro, T; Tassi, E; Delgado, AT; Tayalati, Y; Taylor, AJ; Taylor, GN; Taylor, W; Teagle, H; Tee, AS; De Lima, RT; Teixeira-Dias, P; Ten Kate, H; Teoh, JJ; Terada, S; Terashi, K; Terron, J; Terzo, S; Testa, M; Teuscher, RJ; Thais, SJ; Themistokleous, N; Theveneaux-Pelzer, T; Thiele, F; Thomas, DW; Thomas, JO; Thomas, JP; Thompson, EA; Thompson, PD; Thomson, E; Thorpe, EJ; Torres, RET; Tikhomirov, VO; Tikhonov, YA; Timoshenko, S; Tipton, P; Tisserant, S; Todome, K; Todorova-Nova, S; Todt, S; Tojo, J; Tokár, S; Tokushuku, K; Tolley, E; Tombs, R; Tomiwa, KG; Tomoto, M; Tompkins, L; Tornambe, P; Torrence, E; Torres, H; Pastor, ET; Tosciri, C; Toth, J; Tovey, DR; Traeet, A; Treado, CJ; Trefzger, T; Tresoldi, F; Tricoli, A; Trigger, IM; Trincaz-Duvoid, S; Trischuk, DA; Trischuk, W; Trocmé, B; Trofymov, A; Troncon, C; Trovato, F; Truong, L; Trzebinski, M; Trzupek, A; Tsai, F; Tseng, JCL; Tsiareshka, P; Tsirigotis, A; Tsiskaridze, ; Tskhadadze, EG; Tsopoulou, M; Tsukerman, II; Tsulaia, ; Tsuno, S; Tsybychev, D; Tu, Y; Tudorache, A; Tudorache, ; Tulbure, TT; Tuna, AN; Turchikhin, S; Turgeman, D; Cakir, IT; Turner, RJ; Turra, R; Tuts, PM; Tzamarias, S; Tzovara, E; Uchida, K; Ukegawa, F; Unal, G; Unal, M; Undrus, A; Unel, G; Ungaro, FC; Unno, Y; Uno, K; Urban, J; Urquijo, P; Usai, G; Uysal, Z; Vacek, V; Vachon, B; Vadla, KOH; Vafeiadis, T; Vaidya, A; Valderanis, C; Santurio, EV; Valente, M; Valentinetti, S; Valero, A; Valéry, L; Vallance, RA; Vallier, A; Ferrer, JAV; Van Daalen, TR; Van Gemmeren, P; Van Stroud, S; Van Vulpen, ; Vanadia, M; Vandelli, W; Vandenbroucke, M; Vandewall, ER; Vaniachine, A; Vannicola, D; Vari, R; Varnes, EW; Varni, C; Varol, T; Varouchas, D; Varvell, KE; Vasile, ME; Vasquez, GA; Vazeille, F; Furelos, DV; Schroeder, TV; Veatch, J; Vecchio, V; Veen, MJ; Veloce, LM; Veloso, F; Veneziano, S; Ventura, A; Verbytskyi, A; Vercesi, V;(data truncated to fit)</t>
  </si>
  <si>
    <t>Aad, G.; Abbott, B.; Abbott, D. C.; Abud, A. Abed; Abeling, K.; Abhayasinghe, D. K.; Abidi, S. H.; AbouZeid, O. S.; Abraham, N. L.; Abramowicz, H.; Abreu, H.; Abulaiti, Y.; Acharya, B. S.; Achkar, B.; Adam, L.; Bourdarios, C. Adam; Adamczyk, L.; Adamek, L.; Adelman, J.; Adersberger, M.; Adiguzel, A.; Adorni, S.; Adye, T.; Affolder, A. A.; Afik, Y.; Agapopoulou, C.; Agaras, M. N.; Aggarwal, A.; Agheorghiesei, C.; Aguilar-Saavedra, J. A.; Ahmad, A.; Ahmadov, F.; Ahmed, W. S.; Ai, X.; Aielli, G.; Akatsuka, S.; Akbiyik, M.; Akesson, T. P. A.; Akilli, E.; Akimov, A., V; Al Khoury, K.; Alberghi, G. L.; Albert, J.; Verzini, M. J. Alconada; Alderweireldt, S.; Aleksa, M.; Aleksandrov, I. N.; Alexa, C.; Alexopoulos, T.; Alfonsi, A.; Alfonsi, F.; Alhroob, M.; Ali, B.; Ali, S.; Aliev, M.; Alimonti, G.; Allaire, C.; Allbrooke, B. M. M.; Allen, B. W.; Allport, P. P.; Aloisio, A.; Alonso, F.; Alpigiani, C.; Camelia, E. Alunno; Alvarez Estevez, M.; Alviggi, M. G.; Coutinho, Y. Amaral; Ambler, A.; Ambroz, L.; Amelung, C.; Amidei, D.; Amor Dos Santos, S. P.; Amoroso, S.; Amrouche, C. S.; An, F.; Anastopoulos, C.; Andari, N.; Andeen, T.; Anders, J. K.; Andrean, S. Y.; Andreazza, A.; Andrei, V; Anelli, C. R.; Angelidakis, S.; Angerami, A.; Anisenkov, A., V; Annovi, A.; Antel, C.; Anthony, M. T.; Antipov, E.; Antonelli, M.; Antrim, D. J. A.; Anulli, F.; Aoki, M.; Aparisi Pozo, J. A.; Aparo, M. A.; Bella, L. Aperio; Aranzabal, N.; Ferraz, V. Araujo; Pereira, R. Araujo; Arcangeletti, C.; Arce, A. T. H.; Arduh, F. A.; Arguin, J-F; Argyropoulos, S.; Arling, J-H; Armbruster, A. J.; Armstrong, A.; Arnaez, O.; Arnold, H.; Tame, Z. P. Arrubarrena; Artoni, G.; Asai, K.; Asai, S.; Asawatavonvanich, T.; Asbah, N.; Asimakopoulou, E. M.; Asquith, L.; Assahsah, J.; Assamagan, K.; Astalos, R.; Atkin, R. J.; Atkinson, M.; Atlay, N. B.; Atmani, H.; Augsten, K.; Austrup, V. A.; Avolio, G.; Ayoub, M. K.; Azuelos, G.; Bachacou, H.; Bachas, K.; Backes, M.; Backman, F.; Bagnaia, P.; Bahmani, M.; Bahrasemani, H.; Bailey, A. J.; Bailey, V. R.; Baines, J. T.; Bakalis, C.; Baker, O. K.; Bakker, P. J.; Bakos, E.; Gupta, D. Bakshi; Balaji, S.; Baldin, E. M.; Balek, P.; Balli, F.; Balunas, W. K.; Balz, J.; Banas, E.; Bandieramonte, M.; Bandyopadhyay, A.; Banerjee, Sw; Barak, L.; Barbe, W. M.; Barberio, E. L.; Barberis, D.; Barbero, M.; Barbour, G.; Barillari, T.; Barisits, M-S; Barkeloo, J.; Barklow, T.; Barnea, R.; Barnett, B. M.; Barnett, R. M.; Barnovska-Blenessy, Z.; Baroncelli, A.; Barone, G.; Barr, A. J.; Navarro, L. Barranco; Barreiro, F.; da Costa, J. Barreiro Guimaraes; Barron, U.; Barsov, S.; Bartels, F.; Bartoldus, R.; Bartolini, G.; Barton, A. E.; Bartos, P.; Basalaev, A.; Basan, A.; Bassalat, A.; Basso, M. J.; Bates, R. L.; Batlamous, S.; Batley, J. R.; Batool, B.; Battaglia, M.; Bauce, M.; Bauer, F.; Bauer, K. T.; Bauer, P.; Bawa, H. S.; Bayirli, A.; Beacham, J. B.; Beau, T.; Beauchemin, P. H.; Becherer, F.; Bechtle, P.; Beck, H. C.; Beck, H. P.; Becker, K.; Becot, C.; Beddall, A.; Beddall, A. J.; Bednyakov, V. A.; Bedognetti, M.; Bee, C. P.; Beermann, T. A.; Begalli, M.; Begel, M.; Behera, A.; Behr, J. K.; Beisiegel, F.; Belfkir, M.; Bell, A. S.; Bella, G.; Bellagamba, L.; Bellerive, A.; Bellos, P.; Beloborodov, K.; Belotskiy, K.; Belyaev, N. L.; Benchekroun, D.; Benekos, N.; Benhammou, Y.; Benjamin, D. P.; Benoit, M.; Bensinger, J. R.; Bentvelsen, S.; Beresford, L.; Beretta, M.; Berge, D.; Kuutmann, E. Bergeaas; Berger, N.; Bergmann, B.; Bergsten, L. J.; Beringer, J.; Berlendis, S.; Bernardi, G.; Bernius, C.; Bernlochner, F. U.; Berry, T.; Berta, P.; Bertella, C.; Berthold, A.; Bertram, I. A.; Bylund, O. Bessidskaia; Besson, N.; Bethani, A.; Bethke, S.; Betti, A.; Bevan, A. J.; Beyer, J.; Bhattacharya, D. S.; Bhattarai, P.; Bhopatkar, V. S.; Bi, R.; Bianchi, R. M.; Biebel, O.; Biedermann, D.; Bielski, R.; Bierwagen, K.; Biesuz, N., V; Biglietti, M.; Billoud, T. R., V; Bindi, M.; Bingul, A.; Bini, C.; Biondi, S.; Birch-sykes, C. J.; Birman, M.; Bisanz, T.; Biswal, J. P.; Biswas, D.; Bitadze, A.; Bittrich, C.; Bjorke, K.; Blazek, T.; Bloch, I; Blocker, C.; Blue, A.; Blumenschein, U.; Bobbink, G. J.; Bobrovnikov, V. S.; Bocchetta, S. S.; Bogavac, D.; Bogdanchikov, A. G.; Bohm, C.; Boisvert, V; Bokan, P.; Bold, T.; Bolz, A. E.; Bomben, M.; Bona, M.; Bonilla, J. S.; Boonekamp, M.; Booth, C. D.; Borbely, A. G.; Borecka-Bielska, H. M.; Borgna, L. S.; Borisov, A.; Borissov, G.; Bortoletto, D.; Boscherini, D.; Bosman, M.; Sola, J. D. Bossio; Bouaouda, K.; Boudreau, J.; Bouhova-Thacker, E., V; Boumediene, D.; Boutle, S. K.; Boveia, A.; Boyd, J.; Boye, D.; Boyko, I. R.; Bozson, A. J.; Bracinik, J.; Brahimi, N.; Brandt, G.; Brandt, O.; Braren, F.; Brau, B.; Brau, J. E.; Madden, W. D. Breaden; Brendlinger, K.; Brener, R.; Brenner, L.; Brenner, R.; Bressler, S.; Brickwedde, B.; Briglin, D. L.; Britton, D.; Britzger, D.; Brock, I; Brock, R.; Brooijmans, G.; Brooks, W. K.; Brost, E.; de Renstrom, P. A. Bruckman; Bruers, B.; Bruncko, D.; Bruni, A.; Bruni, G.; Bruni, L. S.; Bruno, S.; Bruschi, M.; Bruscino, N.; Bryngemark, L.; Buanes, T.; Buat, Q.; Buchholz, P.; Buckley, A. G.; Budagov, I. A.; Bugge, M. K.; Buhrer, F.; Bulekov, O.; Bullard, B. A.; Burch, T. J.; Burdin, S.; Burgard, C. D.; Burger, A. M.; Burghgrave, B.; Burr, J. T. P.; Burton, C. D.; Burzynski, J. C.; Buscher, V; Buschmann, E.; Bussey, P. J.; Butler, J. M.; Buttar, C. M.; Butterworth, J. M.; Butti, P.; Buttinger, W.; Vazquez, C. J. Buxo; Buzatu, A.; Buzykaev, A. R.; Cabras, G.; Cabrera Urban, S.; Caforio, D.; Cai, H.; Cairo, V. M. M.; Cakir, O.; Calace, N.; Calafiura, P.; Calderini, G.; Calfayan, P.; Callea, G.; Caloba, L. P.; Caltabiano, A.; Calvente Lopez, S.; Calvet, D.; Calvet, S.; Calvet, T. P.; Calvetti, M.; Toro, R. Camacho; Camarda, S.; Camarero Munoz, D.; Camarri, P.; Camerlingo, M. T.; Cameron, D.; Camincher, C.; Campana, S.; Campanelli, M.; Camplani, A.; Canale, V; Canesse, A.; Bret, M. Cano; Cantero, J.; Cao, T.; Cao, Y.; Capeans Garrido, M. D. M.; Capua, M.; Cardarelli, R.; Cardillo, F.; Carducci, G.; Carli, I; Carli, T.; Carlino, G.; Carlson, B. T.; Carlson, E. M.; Carminati, L.; Carney, R. M. D.; Caron, S.; Carquin, E.; Carra, S.; Carratta, G.; Carter, J. W. S.; Carter, T. M.; Casado, M. P.; Casha, A. F.; Castillo, F. L.; Castillo Garcia, L.; Castillo Gimenez, V; Castro, N. F.; Catinaccio, A.; Catmore, J. R.; Cattai, A.; Cavaliere, V; Cavasinni, V; Celebi, E.; Celli, F.; Cerny, K.; Cerqueira, A. S.; Cerri, A.; Cerrito, L.; Cerutti, F.; Cervelli, A.; Cetin, S. A.; Chadi, Z.; Chakraborty, D.; Chan, J.; Chan, W. S.; Chan, W. Y.; Chapman, J. D.; Chargeishvili, B.; Charlton, D. G.; Charman, T. P.; Chau, C. C.; Che, S.; Chekanov, S.; Chekulaev, S., V; Chelkov, G. A.; Chen, B.; Chen, C.; Chen, C. H.; Chen, H.; Chen, J.; Chen, J.; Chen, J.; Chen, S.; Chen, S. J.; Chen, X.; Chen, Y.; Chen, Y-H; Cheng, H. C.; Cheng, H. J.; Cheplakov, A.; Cheremushkina, E.; El Moursli, R. Cherkaoui; Cheu, E.; Cheung, K.; Chevalerias, T. J. A.; Chevalier, L.; Chiarella, V; Chiarelli, G.; Chiodini, G.; Chisholm, A. S.; Chitan, A.; Chiu, I; Chiu, Y. H.; Chizhov, M., V; Choi, K.; Chomont, A. R.; Chow, Y. S.; Christopher, L. D.; Chu, M. C.; Chu, X.; Chudoba, J.; Chwastowski, J. J.; Chytka, L.; Cieri, D.; Ciesla, K. M.; Cinca, D.; Cindro, V; Ciocio, A.; Cirotto, F.; Citron, Z. H.; Citterio, M.; Ciubotaru, D. A.; Ciungu, B. M.; Clark, A.; Clark, M. R.; Clark, P. J.; Clawson, S. E.; Clement, C.; Coadou, Y.; Cobal, M.; Coccaro, A.; Cochran, J.; Lopes De Sa, R. Coelho; Cohen, H.; Coimbra, A. E. C.; Cole, B.; Colijn, A. P.; Collot, J.; Muino, P. Conde; Connell, S. H.; Connelly, I. A.; Constantinescu, S.; Conventi, F.; Cooper-Sarkar, A. M.; Cormier, F.; Cormier, K. J. R.; Corpe, L. D.; Corradi, M.; Corrigan, E. E.; Corriveau, F.; Costa, M. J.; Costanza, F.; Costanzo, D.; Cowan, G.; Cowley, J. W.; Crane, J.; Cranmer, K.; Creager, R. A.; Crepe-Renaudin, S.; Crescioli, F.; Cristinziani, M.; Croft, V; Crosetti, G.; Cueto, A.; Donszelmann, T. Cuhadar; Cui, H.; Cukierman, A. R.; Cunningham, W. R.; Czekierda, S.; Czodrowski, P.; Czurylo, M. M.; Da Cunha Sargedas De Sousa, M. J.; Da Fonseca Pinto, J., V; Da Via, C.; Dabrowski, W.; Dachs, F.; Dado, T.; Dahbi, S.; Dai, T.; Dallapiccola, C.; Dam, M.; D'amen, G.; D'Amico, V; Damp, J.; Dandoy, J. R.; Daneri, M. F.; Danninger, M.; Dao, V; Darbo, G.; Dartsi, O.; Dattagupta, A.; Daubney, T.; D'Auria, S.; David, C.; Davidek, T.; Davis, D. R.; Dawson, I; De, K.; De Asmundis, R.; De Beurs, M.; De Castro, S.; De Groot, N.; de Jong, P.; De la Torre, H.; De Maria, A.; De Pedis, D.; De Salvo, A.; De Sanctis, U.; De Santis, M.; De Santo, A.; De Regie, J. B. De Vivie; Debenedetti, C.; Dedovich, D., V; Deiana, A. M.; Del Peso, J.; Diaz, Y. Delabat; Delgove, D.; Deliot, F.; Delitzsch, C. M.; Della Pietra, M.; Della Volpe, D.; Dell'Acqua, A.; Dell'Asta, L.; Delmastro, M.; Delporte, C.; Delsart, P. A.; DeMarco, D. A.; Demers, S.; Demichev, M.; Demontigny, G.; Denisov, S. P.; D'Eramo, L.; Derendarz, D.; Derkaoui, J. E.; Derue, F.; Dervan, P.; Desch, K.; Dette, K.; Deutsch, C.; Devesa, M. R.; Deviveiros, P. O.; Di Bello, F. A.; Di Ciaccio, A.; Di Ciaccio, L.; Di Clemente, W. K.; Di Donato, C.; Di Girolamo, A.; Di Gregorio, G.; Di Micco, B.; Di Nardo, R.; Di Petrillo, K. F.; Di Sipio, R.; Diaconu, C.; Dias, F. A.; Do Vale, T. Dias; Diaz, M. A.; Capriles, F. G. Diaz; Dickinson, J.; Didenko, M.; Diehl, E. B.; Dietrich, J.; Cornell, S. Diez; Pardos, C. Diez; Dimitrievska, A.; Ding, W.; Dingfelder, J.; Dittmeier, S. J.; Dittus, F.; Djama, F.; Djobava, T.; Djuvsland, J., I; Do Vale, M. A. B.; Dobre, M.; Dodsworth, D.; Doglioni, C.; Dolejsi, J.; Dolezal, Z.; Donadelli, M.; Dong, B.; Donini, J.; D'onofrio, A.; D'Onofrio, M.; Dopke, J.; Doria, A.; Dova, M. T.; Doyle, A. T.; Drechsler, E.; Dreyer, E.; Dreyer, T.; Drobac, A. S.; Du, D.; du Pree, T. A.; Duan, Y.; Dubinin, F.; Dubovsky, M.; Dubreuil, A.; Duchovni, E.; Duckeck, G.; Ducu, O. A.; Duda, D.; Dudarev, A.; Dudder, A. C.; Duffield, E. M.; D'uffizi, M.; Duflot, L.; Duhrssen, M.; Dulsen, C.; Dumancic, M.; Dumitriu, A. E.; Dunford, M.; Duperrin, A.; Yildiz, H. Duran; Duren, M.; Durglishvili, A.; Duschinger, D.; Dutta, B.; Duvnjak, D.; Dyckes, G., I; Dyndal, M.; Dysch, S.; Dziedzic, B. S.; Eggleston, M. G.; Eifert, T.; Eigen, G.; Einsweiler, K.; Ekelof, T.; El Jarrari, H.; Ellajosyula, V; Ellert, M.; Ellinghaus, F.; Elliot, A. A.; Ellis, N.; Elmsheuser, J.; Elsing, M.; Emeliyanov, D.; Emerman, A.; Enari, Y.; Epland, M. B.; Erdmann, J.; Ereditato, A.; Erland, P. A.; Errenst, M.; Escalier, M.; Escobar, C.; Pastor, O. Estrada; Etzion, E.; Evans, H.; Evans, M. O.; Ezhilov, A.; Fabbri, F.; Fabbri, L.; Fabiani, V; Facini, G.; Fakhrutdinov, R. M.; Falciano, S.; Falke, P. J.; Falke, S.; Faltova, J.; Fang, Y.; Fang, Y.; Fanourakis, G.; Fanti, M.; Faraj, M.; Farbin, A.; Farilla, A.; Farina, E. M.; Farooque, T.; Farrington, S. M.; Farthouat, P.; Fassi, F.; Fassnacht, P.; Fassouliotis, D.; Giannelli, M. Faucci; Fawcett, W. J.; Fayard, L.; Fedin, O. L.; Fedorko, W.; Fehr, A.; Feickert, M.; Feligioni, L.; Fell, A.; Feng, C.; Feng, M.; Fenton, M. J.; Fenyuk, A. B.; Ferguson, S. W.; Ferrando, J.; Ferrante, A.; Ferrari, A.; Ferrari, P.; Ferrari, R.; de Lima, D. E. Ferreira; Ferrer, A.; Ferrere, D.; Ferretti, C.; Fiedler, F.; Filipcic, A.; Filthaut, F.; Finelli, K. D.; Fiolhais, M. C. N.; Fiorini, L.; Fischer, F.; Fischer, J.; Fisher, W. C.; Fitschen, T.; Fleck, I; Fleischmann, P.; Flick, T.; Flierl, B. M.; Flores, L.; Castillo, L. R. Flores; Follega, F. M.; Fomin, N.; Foo, J. H.; Forcolin, G. T.; Forland, B. C.; Formica, A.; Forster, F. A.; Forti, A. C.; Fortin, E.; Foti, M. G.; Fournier, D.; Fox, H.; Francavilla, P.; Francescato, S.; Franchini, M.; Franchino, S.; Francis, D.; Franco, L.; Franconi, L.; Franklin, M.; Frattari, G.; Fray, A. N.; Freeman, P. M.; Freund, B.; Freund, W. S.; Freundlich, E. M.; Frizzell, D. C.; Froidevaux, D.; Frost, J. A.; Fujimoto, M.; Fukunaga, C.; Fullana Torregrosa, E.; Fusayasu, T.; Fuster, J.; Gabrielli, A.; Gabrielli, A.; Gadatsch, S.; Gadow, P.; Gagliardi, G.; Gagnon, L. G.; Gallardo, G. E.; Gallas, E. J.; Gallop, B. J.; Goni, R. Gamboa; Gan, K. K.; Ganguly, S.; Gao, J.; Gao, Y.; Gao, Y. S.; Garay Walls, F. M.; Garcia, C.; Garcia Navarro, J. E.; Pascual, J. A. Garcia; Garcia-Argos, C.; Garcia-Sciveres, M.; Gardner, R. W.; Garelli, N.; Gargiulo, S.; Garner, C. A.; Garonne, V; Gasiorowski, S. J.; Gaspar, P.; Gaudiello, A.; Gaudio, G.; Gavrilenko, I. L.; Gavrilyuk, A.; Gay, C.; Gaycken, G.; Gazis, E. N.; Geanta, A. A.; Gee, C. M.; Gee, C. N. P.; Geisen, J.; Geisen, M.; Gemme, C.; Genest, M. H.; Geng, C.; Gentile, S.; George, S.; Geralis, T.; Gerlach, L. O.; Gessinger-Befurt, P.; Gessner, G.; Ghasemi, S.; Bostanabad, M. Ghasemi; Ghneimat, M.; Ghosh, A.; Ghosh, A.; Giacobbe, B.; Giagu, S.; Giangiacomi, N.; Giannetti, P.; Giannini, A.; Giannini, G.; Gibson, S. M.; Gignac, M.; Gil, D. T.; Gilbert, B. J.; Gillberg, D.; Gilles, G.; Gingrich, D. M.; Giordani, M. P.; Giraud, P. F.; Giugliarelli, G.; Giugni, D.; Giuli, F.; Gkaitatzis, S.; Gkialas, I; Gkougkousis, E. L.; Gkountoumis, P.; Gladilin, L. K.; Glasman, C.; Glatzer, J.; Glaysher, P. C. F.; Glazov, A.; Gledhill, G. R.; Gnesi, I; Goblirsch-Kolb, M.; Godin, D.; Goldfarb, S.; Golling, T.; Golubkov, D.; Gomes, A.; Gama, R. Goncalves; Goncalo, R.; Gonella, G.; Gonella, L.; Gongadze, A.; Gonnella, F.; Gonski, J. L.; Gonzalez de la Hoz, S.; Gonzalez Fernandez, S.; Gonzalez Lopez, R.; Gonzalez Renteria, C.; Gonzalez Suarez, R.; Gonzalez-Sevilla, S.; Gonzalvo Rodriguez, G. R.; Goossens, L.; Gorasia, N. A.; Gorbounov, P. A.; Gordon, H. A.; Gorini, B.; Gorini, E.; Gorisek, A.; Goshaw, A. T.; Gostkin, M., I; Gottardo, C. A.; Gouighri, M.; Goussiou, A. G.; Govender, N.; Goy, C.; Grabowska-Bold, I; Graham, E. C.; Gramling, J.; Gramstad, E.; Grancagnolo, S.; Grandi, M.; Gratchev, V; Gravila, P. M.; Gravili, F. G.; Gray, C.; Gray, H. M.; Grefe, C.; Gregersen, K.; Gregor, I. M.; Grenier, P.; Grevtsov, K.; Grieco, C.; Grieser, N. A.; Grillo, A. A.; Grimm, K.; Grinstein, S.; Grivaz, J-F; Groh, S.; Gross, E.; Grosse-Knetter, J.; Grout, Z. J.; Grud, C.; Grummer, A.; Grundy, J. C.; Guan, L.; Guan, W.; Gubbels, C.; Guenther, J.; Guerguichon, A.; Guerrero Rojas, J. G. R.; Guescini, F.; Guest, D.; Gugel, R.; Guida, A.; Guillemin, T.; Guindon, S.; Gul, U.; Guo, J.; Guo, W.; Guo, Y.; Guo, Z.; Gupta, R.; Gurbuz, S.; Gustavino, G.; Guth, M.; Gutierrez, P.; Gutschow, C.; Guyot, C.; Gwenlan, C.; Gwilliam, C. B.; Haaland, E. S.; Haas, A.; Haber, C.; Hadavand, H. K.; Hadef, A.; Haleem, M.; Haley, J.; Hall, J. J.; Halladjian, G.; Hallewell, G. D.; Hamano, K.; Hamdaoui, H.; Hamer, M.; Hamity, G. N.; Han, K.; Han, L.; Han, S.; Han, Y. F.; Hanagaki, K.; Hance, M.; Handl, D. M.; Hank, M. D.; Hankache, R.; Hansen, E.; Hansen, J. B.; Hansen, J. D.; Hansen, M. C.; Hansen, P. H.; Hanson, E. C.; Hara, K.; Harenberg, T.; Harkusha, S.; Harrison, P. F.; Hartman, N. M.; Hartmann, N. M.; Hasegawa, Y.; Hasib, A.; Hassani, S.; Haug, S.; Hauser, R.; Havener, L. B.; Havranek, M.; Hawkes, C. M.; Hawkings, R. J.; Hayashida, S.; Hayden, D.; Hayes, C.; Hayes, R. L.; Hays, C. P.; Hays, J. M.; Hayward, H. S.; Haywood, S. J.; He, F.; He, Y.; Heath, M. P.; Hedberg, V; Heer, S.; Heggelund, A. L.; Heidegger, C.; Heidegger, K. K.; Heidorn, W. D.; Heilman, J.; Heim, S.; Heim, T.; Heinemann, B.; Heinlein, J. G.; Heinrich, J. J.; Heinrich, L.; Hejbal, J.; Helary, L.; Held, A.; Hellesund, S.; Helling, C. M.; Hellman, S.; Helsens, C.; Henderson, R. C. W.; Heng, Y.; Henkelmann, L.; Correia, A. M. Henriques; Herde, H.; Jimenez, Y. Hernandez; Herr, H.; Herrmann, M. G.; Herrmann, T.; Herten, G.; Hertenberger, R.; Hervas, L.; Herwig, T. C.; Hesketh, G. G.; Hessey, N. P.; Hibi, H.; Higashida, A.; Higashino, S.; Higon-Rodriguez, E.; Hildebrand, K.; Hill, J. C.; Hill, K. K.; Hiller, K. H.; Hillier, S. J.; Hils, M.; Hinchliffe, I; Hinterkeuser, F.; Hirose, M.; Hirose, S.; Hirschbuehl, D.; Hiti, B.; Hladik, O.; Hlaluku, D. R.; Hobbs, J.; Hod, N.; Hodgkinson, M. C.; Hoecker, A.; Hohn, D.; Hohov, D.; Holm, T.; Holmes, T. R.; Holzbock, M.; Hommels, L. B. A. H.; Hong, T. M.; Honig, J. C.; Hoenle, A.; Hooberman, B. H.; Hopkins, W. H.; Horii, Y.; Horn, P.; Horyn, L. A.; Hou, S.; Hoummada, A.; Howarth, J.; Hoya, J.; Hrabovsky, M.; Hrdinka, J.; Hrivnac, J.; Hrynevich, A.; Hryn'ova, T.; Hsu, P. J.; Hsu, S-C; Hu, Q.; Hu, S.; Hu, Y. F.; Huang, D. P.; Huang, Y.; Huang, Y.; Hubacek, Z.; Hubaut, F.; Huebner, M.; Huegging, F.; Huffman, T. B.; Huhtinen, M.; Hulsken, R.; Hunter, R. F. H.; Huo, P.; Huseynov, N.; Huston, J.; Huth, J.; Hyneman, R.; Hyrych, S.; Iacobucci, G.; Iakovidis, G.; Ibragimov, I.; Iconomidou-Fayard, L.; Iengo, P.; Ignazzi, R.; Igonkina, O.; Iguchi, R.; Iizawa, T.; Ikegami, Y.; Ikeno, M.; Ilic, N.; Iltzsche, F.; Imam, H.; Introzzi, G.; Iodice, M.; Iordanidou, K.; Ippolito, V; Isacson, M. F.; Ishino, M.; Islam, W.; Issever, C.; Istin, S.; Ito, F.; Ponce, J. M. Iturbe; Iuppa, R.; Ivina, A.; Iwasaki, H.; Izen, J. M.; Izzo, V; Jacka, P.; Jackson, P.; Jacobs, R. M.; Jaeger, B. P.; Jain, V; Jakel, G.; Jakobi, K. B.; Jakobs, K.; Jakoubek, T.; Jamieson, J.; Janas, K. W.; Jansky, R.; Janus, M.; Janus, P. A.; Jarlskog, G.; Jaspan, A. E.; Javadov, N.; Javurkova, M.; Jeanneau, F.; Jeanty, L.; Jejelava, J.; Jenni, P.; Jeong, N.; Jezequel, S.; Ji, H.; Jia, J.; Jiang, H.; Jiang, Y.; Jiang, Z.; Jiggins, S.; Morales, F. A. Jimenez; Pena, J. Jimenez; Jin, S.; Jinaru, A.; Jinnouchi, O.; Jivan, H.; Johansson, P.; Johns, K. A.; Johnson, C. A.; Jones, R. W. L.; Jones, S. D.; Jones, T. J.; Jongmanns, J.; Jovicevic, J.; Ju, X.; Junggeburth, J. J.; Rozas, A. Juste; Kaczmarska, A.; Kado, M.; Kagan, H.; Kagan, M.; Kahn, A.; Kahra, C.; Kaji, T.; Kajomovitz, E.; Kalderon, C. W.; Kaluza, A.; Kamenshchikov, A.; Kaneda, M.; Kang, N. J.; Kang, S.; Kano, Y.; Kanzaki, J.; Kaplan, L. S.; Kar, D.; Karava, K.; Kareem, M. J.; Karkanias, I; Karpov, S. N.; Karpova, Z. M.; Kartvelishvili, V; Karyukhin, A. N.; Kasimi, E.; Kastanas, A.; Kato, C.; Katzy, J.; Kawade, K.; Kawagoe, K.; Kawaguchi, T.; Kawamoto, T.; Kawamura, G.; Kay, E. F.; Kazakos, S.; Kazanin, V. F.; Keeler, R.; Kehoe, R.; Keller, J. S.; Kellermann, E.; Kelsey, D.; Kempster, J. J.; Kendrick, J.; Kennedy, K. E.; Kepka, O.; Kersten, S.; Kersevan, B. P.; Haghighat, S. Ketabchi; Khader, M.; Khalil-Zada, F.; Khandoga, M.; Khanov, A.; Kharlamov, A. G.; Kharlamova, T.; Khoda, E. E.; Khodinov, A.; Khoo, T. J.; Khoriauli, G.; Khramov, E.; Khubua, J.; Kido, S.; Kiehn, M.; Kilby, C. R.; Kim, E.; Kim, Y. K.; Kimura, N.; Kirchhoff, A.; Kirchmeier, D.; Kirk, J.; Kiryunin, A. E.; Kishimoto, T.; Kisliuk, D. P.; Kitali, V; Kitsaki, C.; Kivernyk, O.; Klapdor-Kleingrothaus, T.; Klassen, M.; Klein, C.; Klein, M. H.; Klein, M.; Klein, U.; Kleinknecht, K.; Klimek, P.; Klimentov, A.; Klingl, T.; Klioutchnikova, T.; Klitzner, F. F.; Kluit, P.; Kluth, S.; Kneringer, E.; Knoops, E. B. F. G.; Knue, A.; Kobayashi, D.; Kobel, M.; Kocian, M.; Kodama, T.; Kodys, P.; Koeck, D. M.; Koenig, P. T.; Koffas, T.; Kohler, N. M.; Kolb, M.; Koletsou, I; Komarek, T.; Kondo, T.; Koneke, K.; Kong, A. X. Y.; Konig, A. C.; Kono, T.; Konstantinides, V; Konstantinidis, N.; Konya, B.; Kopeliansky, R.; Koperny, S.; Korcyl, K.; Kordas, K.; Koren, G.; Korn, A.; Korolkov, I; Korolkova, E., V; Korotkova, N.; Kortner, O.; Kortner, S.; Kostyukhin, V. V.; Kotsokechagia, A.; Kotwal, A.; Koulouris, A.; Kourkoumeli-Charalampidi, A.; Kourkoumelis, C.; Kourlitis, E.; Kouskoura, V; Kowalewski, R.; Kozanecki, W.; Kozhin, A. S.; Kramarenko, V. A.; Kramberger, G.; Krasnopevtsev, D.; Krasny, M. W.; Krasznahorkay, A.; Krauss, D.; Kremer, J. A.; Kretzschmar, J.; Krieger, P.; Krieter, F.; Krishnan, A.; Krivos, M.; Krizka, K.; Kroeninger, K.; Kroha, H.; Kroll, J.; Kroll, J.; Krowpman, K. S.; Kruchonak, U.; Krueger, H.; Krumnack, N.; Kruse, M. C.; Krzysiak, J. A.; Kubota, A.; Kuchinskaia, O.; Kuday, S.; Kuechler, D.; Kuechler, J. T.; Kuehn, S.; Kuhl, T.; Kukhtin, V; Kulchitsky, Y.; Kuleshov, S.; Kulinich, Y. P.; Kuna, M.; Kunigo, T.; Kupco, A.; Kupfer, T.; Kuprash, O.; Kurashige, H.; Kurchaninov, L. L.; Kurochkin, Y. A.; Kurova, A.; Kurth, M. G.; Kuwertz, E. S.; Kuze, M.; Kvam, A. K.; Kvita, J.; Kwan, T.; La Ruffa, F.; Lacasta, C.; Lacava, F.; Lack, D. P. J.; Lacker, H.; Lacour, D.; Ladygin, E.; Lafaye, R.; Laforge, B.; Lagouri, T.; Lai, S.; Lakomiec, I. K.; Lambert, J. E.; Lammers, S.; Lampl, W.; Lampoudis, C.; Lancon, E.; Landgraf, U.; Landon, M. P. J.; Lanfermann, M. C.; Lang, V. S.; Lange, J. C.; Langenberg, R. J.; Lankford, A. J.; Lanni, F.; Lantzsch, K.; Lanza, A.; Lapertosa, A.; Laporte, J. F.; Lari, T.; Manghi, F. Lasagni; Lassnig, M.; Lau, T. S.; Laudrain, A.; Laurier, A.; Lavorgna, M.; Lawlor, S. D.; Lazzaroni, M.; Le, B.; Le Guirriec, E.; Lebedev, A.; LeBlanc, M.; LeCompte, T.; Ledroit-Guillon, F.; Lee, A. C. A.; Lee, C. A.; Lee, G. R.; Lee, L.; Lee, S. C.; Lee, S.; Lefebvre, B.; Lefebvre, H. P.; Lefebvre, M.; Leggett, C.; Lehmann, K.; Lehmann, N.; Miotto, G. Lehmann; Leight, W. A.; Leisos, A.; Leite, M. A. L.; Leitgeb, C. E.; Leitner, R.; Lellouch, D.; Leney, K. J. C.; Lenz, T.; Leone, S.; Leonidopoulos, C.; Leopold, A.; Leroy, C.; Les, R.; Lester, C. G.; Levchenko, M.; Leveque, J.; Levin, D.; Levinson, L. J.; Lewis, D. J.; Li, B.; Li, B.; Li, C-Q; Li, F.; Li, H.; Li, H.; Li, J.; Li, K.; Li, L.; Li, M.; Li, Q.; Li, Q. Y.; Li, S.; Li, X.; Li, Y.; Li, Z.; Li, Z.; Li, Z.; Liang, Z.; Liberatore, M.; Liberti, B.; Liblong, A.; Lie, K.; Lim, S.; Lin, C. Y.; Lin, K.; Linck, R. A.; Lindley, R. E.; Lindon, J. H.; Linss, A.; Lionti, A. L.; Lipeles, E.; Lipniacka, A.; Liss, T. M.; Lister, A.; Little, J. D.; Liu, B.; Liu, B. X.; Liu, H. B.; Liu, J. B.; Liu, J. K. K.; Liu, K.; Liu, M.; Liu, P.; Liu, X.; Liu, Y.; Liu, Y.; Liu, Y. L.; Liu, Y. W.; Livan, M.; Lleres, A.; Merino, J. Llorente; Lloyd, S. L.; Lo, C. Y.; Lobodzinska, E. M.; Loch, P.; Loffredo, S.; Lohse, T.; Lohwasser, K.; Lokajicek, M.; Long, J. D.; Long, R. E.; Longarini, I; Longo, L.; Looper, K. A.; Paz, I. Lopez; Solis, A. Lopez; Lorenz, J.; Martinez, N. Lorenzo; Lory, A. M.; Losel, P. J.; Losle, A.; Lou, X.; Lou, X.; Lounis, A.; Love, J.; Love, P. A.; Lozano Bahilo, J. J.; Lu, M.; Lu, Y. J.; Lubatti, H. J.; Luci, C.; Alves, F. L. Lucio; Lucotte, A.; Luehring, F.; Luise, I; Luminari, L.; Lund-Jensen, B.; Lutz, M. S.; Lynn, D.; Lyons, H.; Lysak, R.; Lytken, E.; Lyu, F.; Lyubushkin, V; Lyubushkina, T.; Ma, H.; Ma, L. L.; Ma, Y.; Mac Donell, D. M.; Maccarrone, G.; Macchiolo, A.; Macdonald, C. M.; MacDonald, J. C.; Miguens, J. Machado; Madaffari, D.; Madar, R.; Mader, W. F.; Don, M. Madugoda Ralalage; Madysa, N.; Maeda, J.; Maeno, T.; Maerker, M.; Magerl, V; Magini, N.; Magro, J.; Mahon, D. J.; Maidantchik, C.; Maier, T.; Maio, A.; Maj, K.; Majersky, O.; Majewski, S.; Makida, Y.; Makovec, N.; Malaescu, B.; Malecki, Pa; Maleev, V. P.; Malek, F.; Malito, D.; Mallik, U.; Malon, D.; Malone, C.; Maltezos, S.; Malyukov, S.; Mamuzic, J.; Mancini, G.; de Andrade Filho, L. Manhaes; Maniatis, I. M.; Ramos, J. Manjarres; Mankinen, K. H.; Mann, A.; Manousos, A.; Mansoulie, B.; Manthos, I; Manzoni, S.; Marantis, A.; Marceca, G.; Marchese, L.; Marchiori, G.; Marcisovsky, M.; Marcoccia, L.; Marcon, C.; Tobon, C. A. Marin; Marjanovic, M.; Marshall, Z.; Martensson, M. U. F.; Marti-Garcia, S.; Martin, C. B.; Martin, T. A.; Martin, V. J.; Latour, B. Martin Dit; Martinelli, L.; Martinez, M.; Martinez Agullo, P.; Outschoorn, V. I. Martinez; Martin-Haugh, S.; Martoiu, V. S.; Martyniuk, A. C.; Marzin, A.; Maschek, S. R.; Masetti, L.; Mashimo, T.; Mashinistov, R.; Masik, J.; Maslennikov, A. L.; Massa, L.; Massarotti, P.; Mastrandrea, P.; Mastroberardino, A.; Masubuchi, T.; Matakias, D.; Matic, A.; Matsuzawa, N.; Mattig, P.; Maurer, J.; Maximov, D. A.; Mazini, R.; Maznas, I; Mazza, S. M.; Mc Gowan, J. P.; Mc Kee, S. P.; McCarthy, T. G.; McCormack, W. P.; McDonald, E. F.; Mcfayden, J. A.; Mchedlidze, G.; McKay, M. A.; McLean, K. D.; McMahon, S. J.; McNamara, P. C.; McNicol, C. J.; McPherson, R. A.; Mdhluli, J. E.; Meadows, Z. A.; Meehan, S.; Megy, T.; Mehlhase, S.; Mehta, A.; Meirose, B.; Melini, D.; Garcia, B. R. Mellado; Mellenthin, J. D.; Melo, M.; Meloni, F.; Melzer, A.; Gouveia, E. D. Mendes; Meng, L.; Meng, X. T.; Menke, S.; Meoni, E.; Mergelmeyer, S.; Merkt, S. A. M.; Merlassino, C.; Mermod, P.; Merola, L.; Meroni, C.; Merz, G.; Meshkov, O.; Meshreki, J. K. R.; Metcalfe, J.; Mete, A. S.; Meyer, C.; Meyer, J-P; Michetti, M.; Middleton, R. P.; Mikenberg, G.; Mikestikova, M.; Mikuz, M.; Mildner, H.; Milic, A.; Milke, C. D.; Miller, D. W.; Milov, A.; Milstead, D. A.; Mina, R. A.; Minaenko, A. A.; Minashvili, I. A.; Mincer, A., I; Mindur, B.; Mineev, M.; Minegishi, Y.; Mir, L. M.; Mironova, M.; Mirto, A.; Mistry, K. P.; Mitani, T.; Mitrevski, J.; Mitsou, V. A.; Mittal, M.; Miu, O.; Miucci, A.; Miyagawa, P. S.; Mizukami, A.; Mjornmark, J. U.; Mkrtchyan, T.; Mlynarikova, M.; Moa, T.; Mobius, S.; Mochizuki, K.; Mogg, P.; Mohapatra, S.; Moles-Valls, R.; Monig, K.; Monnier, E.; Montalbano, A.; Berlingen, J. Montejo; Montella, M.; Monticelli, F.; Monzani, S.; Morange, N.; Moreira De Carvalho, A. L.; Moreno, D.; Moreno Llacer, M.; Moreno Martinez, C.; Morettini, P.; Morgenstern, M.; Morgenstern, S.; Mori, D.; Morii, M.; Morinaga, M.; Morisbak, V; Morley, A. K.; Mornacchi, G.; Morris, A. P.; Morvaj, L.; Moschovakos, P.; Moser, B.; Mosidze, M.; Moskalets, T.; Moss, J.; Moyse, E. J. W.; Muanza, S.; Mueller, J.; Mueller, R. S. P.; Muenstermann, D.; Mullier, G. A.; Mungo, D. P.; Munoz Martinez, J. L.; Sanchez, F. J. Munoz; Murin, P.; Murray, W. J.; Murrone, A.; Muse, J. M.; Muskinja, M.; Mwewa, C.; Myagkov, A. G.; Myers, A. A.; Myers, G.; Myers, J.; Myska, M.; Nachman, B. P.; Nackenhorst, O.; Nag, A. Nag; Nagai, K.; Nagano, K.; Nagasaka, Y.; Nagle, J. L.; Nagy, E.; Nairz, A. M.; Nakahama, Y.; Nakamura, K.; Nakamura, T.; Nanjo, H.; Napolitano, F.; Garcia, R. F. Naranjo; Narayan, R.; Naryshkin, I; Naumann, T.; Navarro, G.; Nechaeva, P. Y.; Nechansky, F.; Neep, T. J.; Negri, A.; Negrini, M.; Nellist, C.; Nelson, C.; Nelson, M. E.; Nemecek, S.; Nessi, M.; Neubauer, M. S.; Neuhaus, F.; Neumann, M.; Newhouse, R.; Newman, P. R.; Ng, C. W.; Ng, Y. S.; Ng, Y. W. Y.; Ngair, B.; Nguyen, H. D. N.; Manh, T. Nguyen; Nibigira, E.; Nickerson, R. B.; Nicolaidou, R.; Nielsen, D. S.; Nielsen, J.; Niemeyer, M.; Nikiforou, N.; Nikolaenko, V; Nikolic-Audit, I; Nikolopoulos, K.; Nilsson, P.; Nindhito, H. R.; Ninomiya, Y.; Nisati, A.; Nishu, N.; Nisius, R.; Nitsche, I; Nitta, T.; Nobe, T.; Noel, D. L.; Noguchi, Y.; Nomidis, I; Nomura, M. A.; Nordberg, M.; Novak, J.; Novak, T.; Novgorodova, O.; Novotny, R.; Nozka, L.; Ntekas, K.; Nurse, E.; Oakham, F. G.; Oberlack, H.; Ocariz, J.; Ochi, A.; Ochoa, I; Ochoa-Ricoux, J. P.; O'Connor, K.; Oda, S.; Odaka, S.; Oerdek, S.; Ogrodnik, A.; Oh, A.; Ohm, C. C.; Oide, H.; Ojeda, M. L.; Okawa, H.; Okazaki, Y.; O'Keefe, M. W.; Okumura, Y.; Okuyama, T.; Olariu, A.; Oleiro Seabra, L. F.; Olivares Pino, S. A.; Damazio, D. Oliveira; Oliver, J. L.; Olsson, M. J. R.; Olszewski, A.; Olszowska, J.; O'Neil, D. C.; O'neill, A. P.; Onofre, A.; Onyisi, P. U. E.; Oppen, H.; Madriz, R. G. Oreamuno; Oreglia, M. J.; Orellana, G. E.; Orestano, D.; Orlando, N.; Orr, R. S.; O'Shea, V; Ospanov, R.; Otero Y Garzon, G.; Otono, H.; Ott, P. S.; Ottino, G. J.; Ouchrif, M.; Ouellette, J.; Ould-Saada, F.; Ouraou, A.; Ouyang, Q.; Owen, M.; Owen, R. E.; Ozcan, V. E.; Ozturk, N.; Pacalt, J.; Pacey, H. A.; Pachal, K.; Pacheco Pages, A.; Padilla Aranda, C.; Griso, S. Pagan; Palacino, G.; Palazzo, S.; Palestini, S.; Palka, M.; Palni, P.; Pandini, C. E.; Vazquez, J. G. Panduro; Pani, P.; Panizzo, G.; Paolozzi, L.; Papadatos, C.; Papageorgiou, K.; Parajuli, S.; Paramonov, A.; Paraskevopoulos, C.; Hernandez, D. Paredes; Saenz, S. R. Paredes; Parida, B.; Park, T. H.; Parker, A. J.; Parker, M. A.; Parodi, F.; Parrish, E. W.; Parsons, J. A.; Parzefall, U.; Dominguez, L. Pascual; Pascuzzi, V. R.; Pasner, J. M. P.; Pasquali, F.; Pasqualucci, E.; Passaggio, S.; Pastore, F.; Pasuwan, P.; Pataraia, S.; Pater, J. R.; Pathak, A.; Patton, J.; Pauly, T.; Pearkes, J.; Pearson, B.; Pedersen, M.; Diaz, L. Pedraza; Pedro, R.; Peiffer, T.; Peleganchuk, S., V; Penc, O.; Peng, H.; Peralva, B. S.; Perego, M. M.; Peixoto, A. P. Pereira; Sanchez, L. Pereira; Perepelitsa, D., V; Codina, E. Perez; Peri, F.; Perini, L.; Pernegger, H.; Perrella, S.; Perrevoort, A.; Peters, K.; Peters, R. F. Y.; Petersen, B. A.; Petersen, T. C.; Petit, E.; Petousis, V; Petridis, A.; Petridou, C.; Petrucci, F.; Pettee, M.; Pettersson, N. E.; Petukhova, K.; Peyaud, A.; Pezoa, R.; Pezzotti, L.; Pham, T.; Phillips, F. H.; Phillips, P. W.; Phipps, M. W.; Piacquadio, G.; Pianori, E.; Picazio, A.; Pickles, R. H.; Piegaia, R.; Pietreanu, D.; Pilcher, J. E.; Pilkington, A. D.; Pinamonti, M.; Pinfold, J. L.; Donaldson, C. Pitman; Pitt, M.; Pizzimento, L.; Pizzini, A.; Pleier, M-A; Plesanovs, V; Pleskot, V; Plotnikova, E.; Podberezko, P.; Poettgen, R.; Poggi, R.; Poggioli, L.; Pogrebnyak, I; Pohl, D.; Pokharel, I; Polesello, G.; Poley, A.; Policicchio, A.; Polifka, R.; Polini, A.; Pollard, C. S.; Polychronakos, V; Ponomarenko, D.; Pontecorvo, L.; Popa, S.; Popeneciu, G. A.; Portales, L.; Quintero, D. M. Portillo; Pospisil, S.; Potamianos, K.; Potrap, I. N.; Potter, C. J.; Potti, H.; Poulsen, T.; Poveda, J.; Powell, T. D.; Pownall, G.; Astigarraga, M. E. Pozo; Pralavorio, P.; Prell, S.; Price, D.; Primavera, M.; Proffitt, M. L.; Proklova, N.; Prokofiev, K.; Prokoshin, F.; Protopopescu, S.; Proudfoot, J.; Przybycien, M.; Pudzha, D.; Puri, A.; Puzo, P.; Pyatiizbyantseva, D.; Qian, J.; Qin, Y.; Quadt, A.; Queitsch-Maitland, M.; Racko, M.; Ragusa, F.; Rahal, G.; Raine, J. A.; Rajagopalan, S.; Morales, A. Ramirez; Ran, K.; Rauch, D. M.; Rauscher, F.; Rave, S.; Ravina, B.; Ravinovich, I; Rawling, J. H.; Raymond, M.; Read, A. L.; Readioff, N. P.; Reale, M.; Rebuzzi, D. M.; Redlinger, G.; Reeves, K.; Reichert, J.; Reikher, D.; Reiss, A.; Rej, A.; Rembser, C.; Renardi, A.; Renda, M.; Rendel, M. B.; Rennie, A. G.; Resconi, S.; Resseguie, E. D.; Rettie, S.; Reynolds, B.; Reynolds, E.; Rezanova, O. L.; Reznicek, P.; Ricci, E.; Richter, R.; Richter, S.; Richter-Was, E.; Ridel, M.; Rieck, P.; Rifki, O.; Rijssenbeek, M.; Rimoldi, A.; Rimoldi, M.; Rinaldi, L.; Rinn, T. T.; Ripellino, G.; Riu, I; Rivadeneira, P.; Vergara, J. C. Rivera; Rizatdinova, F.; Rizvi, E.; Rizzi, C.; Robertson, S. H.; Robin, M.; Robinson, D.; Robles Gajardo, C. M.; Manzano, M. Robles; Robson, A.; Rocchi, A.; Rocco, E.; Roda, C.; Rodriguez Bosca, S.; Rodriguez Vera, A. M.; Roe, S.; Roggel, J.; Rohne, O.; Roehrig, R.; Rojas, R. A.; Roland, B.; Roland, C. P. A.; Roloff, J.; Romaniouk, A.; Romano, M.; Rompotis, N.; Ronzani, M.; Roos, L.; Rosati, S.; Rosin, G.; Rosser, B. J.; Rossi, E.; Rossi, E.; Rossi, E.; Rossi, L. P.; Rossini, L.; Rosten, R.; Rotaru, M.; Rottler, B.; Rousseau, D.; Rovelli, G.; Roy, A.; Roy, D.; Rozanov, A.; Rozen, Y.; Ruan, X.; Ruggeri, T. A.; Ruhr, F.; Ruiz-Martinez, A.; Rummler, A.; Rurikova, Z.; Rusakovich, N. A.; Russell, H. L.; Rustige, L.; Rutherfoord, J. P.; Ruttinger, E. M.; Rybar, M.; Rybkin, G.; Rye, E. B.; Ryzhov, A.; Iglesias, J. A. Sabater; Sabatini, P.; Sabetta, L.; Sacerdoti, S.; Sadrozinski, H. F-W; Sadykov, R.; Tehrani, F. Safai; Samani, B. Safarzadeh; Safdari, M.; Saha, P.; Saha, S.; Sahinsoy, M.; Sahu, A.; Saimpert, M.; Saito, M.; Saito, T.; Sakamoto, H.; Salamani, D.; Salamanna, G.; Salnikov, A.; Salt, J.; Salas, A. Salvador; Salvatore, D.; Salvatore, F.; Salvucci, A.; Salzburger, A.; Samarati, J.; Sammel, D.; Sampsonidis, D.; Sampsonidou, D.; Sanchez, J.; Pineda, A. Sanchez; Sandaker, H.; Sander, C. O.; Sanderswood, I. G.; Sandhoff, M.; Sandoval, C.; Sankey, D. P. C.; Sannino, M.; Sano, Y.; Sansoni, A.; Santoni, C.; Santos, H.; Santpur, S. N.; Santra, A.; Saoucha, K. A.; Sapronov, A.; Saraiva, J. G.; Sasaki, O.; Sato, K.; Sauerburger, F.; Sauvan, E.; Savard, P.; Sawada, R.; Sawyer, C.; Sawyer, L.; Sayago Galvan, I; Sbarra, C.; Sbrizzi, A.; Scanlon, T.; Schaarschmidt, J.; Schacht, P.; Schaefer, D.; Schaefer, L.; Schaepe, S.; Schaefer, U.; Schaffer, A. C.; Schaile, D.; Schamberger, R. D.; Schanet, E.; Scharf, C.; Scharmberg, N.; Schegelsky, V. A.; Scheirich, D.; Schenck, F.; Schernau, M.; Schiavi, C.; Schildgen, L. K.; Schillaci, Z. M.; Schioppa, E. J.; Schioppa, M.; Schleicher, K. E.; Schlenker, S.; Schmidt-Sommerfeld, K. R.; Schmieden, K.; Schmitt, C.; Schmitt, S.; Schmoeckel, J. C.; Schoeffel, L.; Schoening, A.; Scholer, P. G.; Schopf, E.; Schott, M.; Schouwenberg, J. F. P.; Schovancova, J.; Schramm, S.; Schroeder, F.; Schulte, A.; Schultz-Coulon, H-C; Schumacher, M.; Schumm, B. A.; Schune, Ph; Schwartzman, A.; Schwarz, T. A.; Schwemling, Ph; Schwienhorst, R.; Sciandra, A.; ;(data truncated to fit)</t>
  </si>
  <si>
    <t>Jet energy scale and resolution measured in proton-proton collisions at s=13 TeV with the ATLAS detector</t>
  </si>
  <si>
    <t>Jet energy scale and resolution measurements with their associated uncertainties are reported for jets using 36-81 fb-1 of proton-proton collision data with a centre-of-mass energy of s=13 TeV collected by the ATLAS detector at the LHC. Jets are reconstructed using two different input types: topo-clusters formed from energy deposits in calorimeter cells, as well as an algorithmic combination of charged-particle tracks with those topo-clusters, referred to as the ATLAS particle-flow reconstruction method. The anti-kt jet algorithm with radius parameter R=0.4 is the primary jet definition used for both jet types. This result presents new jet energy scale and resolution measurements in the high pile-up conditions of late LHC Run 2 as well as a full calibration of particle-flow jets in ATLAS. Jets are initially calibrated using a sequence of simulation-based corrections. Next, several in situ techniques are employed to correct for differences between data and simulation and to measure the resolution of jets. The systematic uncertainties in the jet energy scale for central jets (|eta|&lt;1.2) vary from 1% for a wide range of high-pT jets (250&lt;2000 GeV), to 5% at very low pT (20 GeV) and 3.5% at very high pT (&gt;2.5 TeV). The relative jet energy resolution is measured and ranges from (24 +/- 1.5)% at 20 GeV to (6 +/- 0.5)% at 300 GeV.</t>
  </si>
  <si>
    <t>[Duvnjak, D.; Jackson, P.; Kong, A. X. Y.; Oliver, J. L.; Petridis, A.; Ruggeri, T. A.; Sharma, A. S.; White, M. J.] Univ Adelaide, Dept Phys, Adelaide, SA, Australia; [Jain, V; Swift, S. P.] SUNY Albany, Dept Phys, Albany, NY 12222 USA; [Biswal, J. P.; Gingrich, D. M.; Pinfold, J. L.; Perez, M. Villaplana; Wang, H.] Univ Alberta, Dept Phys, Edmonton, AB, Canada; [Cakir, O.; Yildiz, H. Duran] Ankara Univ, Dept Phys, Ankara, Turkey; [Kuday, S.; Cakir, I. Turk] Istanbul Aydin Univ, Applicat &amp; Res Ctr Adv Studies, Istanbul, Turkey; [Sultansoy, S.] TOBB Univ Econ &amp; Technol, Div Phys, Ankara, Turkey; [Bourdarios, C. Adam; Belfkir, M.; Berger, N.; Costanza, F.; Cueto, A.; Dartsi, O.; Delmastro, M.; Di Ciaccio, L.; Franco, L.; Goy, C.; Guillemin, T.; Hryn'ova, T.; Jezequel, S.; Koletsou, I; Lafaye, R.; Leveque, J.; Martinez, N. Lorenzo; Portales, L.; Sauvan, E.; Wingerter-Seez, I] Univ Savoie Mt Blanc, CNRS IN2P3, LAPP, Annecy, France; [Abulaiti, Y.; Benjamin, D. P.; Bhopatkar, V. S.; Chekanov, S.; Hopkins, W. H.; Kourlitis, E.; LeCompte, T.; Liu, B. X.; Love, J.; Malon, D.; Metcalfe, J.; Mete, A. S.; Paramonov, A.; Proudfoot, J.; Van Gemmeren, P.; Wang, R.; Zhang, J.] Argonne Natl Lab, High Energy Phys Div, Argonne, IL 60439 USA; [Berlendis, S.; Cheu, E.; Delitzsch, C. M.; Johns, K. A.; Lampl, W.; LeBlanc, M.; Lindley, R. E.; Loch, P.; Rutherfoord, J. P.; Varnes, E. W.; Zhou, H.; Zhou, Y.] Univ Arizona, Dept Phys, Tucson, AZ 85721 USA; [Gupta, D. Bakshi; Burghgrave, B.; De, K.; Eifert, T.; Farbin, A.; Hadavand, H. K.; Little, J. D.; Ozturk, N.; Usai, G.; White, A.] Univ Texas Arlington, Dept Phys, POB 19059, Arlington, TX 76019 USA; [Angelidakis, S.; Bellos, P.; Fassouliotis, D.; Gkialas, I; Kourkoumelis, C.; Papageorgiou, K.] Natl &amp; Kapodistrian Univ Athens, Phys Dept, Athens, Greece; [Alexopoulos, T.; Bakalis, C.; Benekos, N.; Gazis, E. N.; Gkountoumis, P.; Kitsaki, C.; Koulouris, A.; Maltezos, S.; Paraskevopoulos, C.; Zacharis, G.] Natl Tech Univ Athens, Phys Dept, Zografos, Greece; [Andeen, T.; Burton, C. D.; Choi, K.; Nikiforou, N.; Onyisi, P. U. E.; Potti, H.; Roy, A.; Unal, M.; Webb, A. F.] Univ Texas Austin, Dept Phys, Austin, TX 78712 USA; [Beddall, A. J.] Bahcesehir Univ, Fac Engn &amp; Nat Sci, Istanbul, Turkey; [Celebi, E.; Cetin, S. A.; Simsek, S.] Istanbul Bilgi Univ, Fac Engn &amp; Nat Sci, Istanbul, Turkey; [Adiguzel, A.; Bayirli, A.; Gurbuz, S.; Ozcan, V. E.] Bogazici Univ, Dept Phys, Istanbul, Turkey; [Beddall, A.; Bingul, A.; Uysal, Z.] Gaziantep Univ, Dept Phys Engn, Gaziantep, Turkey; [Huseynov, N.; Javadov, N.; Khalil-Zada, F.] Azerbaijan Acad Sci, Inst Phys, Baku, Azerbaijan; [Bogavac, D.; Bosman, M.; Casado, M. P.; Castillo Garcia, L.; Forster, F. A.; Giannini, G.; Gkougkousis, E. L.; Glatzer, J.; Gonzalez Fernandez, S.; Grieco, C.; Grinstein, S.; Rozas, A. Juste; Kazakos, S.; Korolkov, I; Martinez, M.; Mir, L. M.; Moreno Martinez, C.; Munoz Martinez, J. L.; Orlando, N.; Pacheco Pages, A.; Padilla Aranda, C.; Riu, I; Rosten, R.; Salas, A. Salvador; Terzo, S.; Van Daalen, T. R.; Vazquez Furelos, D.] Barcelona Inst Sci &amp; Technol, Inst Fis Altes Energies IFAE, Barcelona, Spain; [Ayoub, M. K.; da Costa, J. Barreiro Guimaraes; Bertella, C.; Cheng, H. J.; Chu, X.; Cui, H.; Fang, Y.; Fang, Y.; Pascual, J. A. Garcia; Hu, Y. F.; Huang, Y.; Kurth, M. G.; Li, M.; Li, Q.; Liang, Z.; Liu, P.; Liu, Y.; Lou, X.; Lyu, F.; Ouyang, Q.; Ran, K.; Shan, L. Y.; Xu, D.; Zhang, K.; Zhang, Y.; Zhou, M. S.; Zhu, C.; Zhu, H.; Zhuang, X.] Chinese Acad Sci, Inst High Energy Phys, Beijing, Peoples R China; [Chen, X.; Ding, W.; Li, B.; Zhang, D. F.; Zhang, G.] Tsinghua Univ, Phys Dept, Beijing, Peoples R China; [Chen, S. J.; De Maria, A.; D'onofrio, A.; Jin, S.; Alves, F. L. Lucio; Wang, W.; Ye, H.; Zhang, B.; Zhang, L.] Nanjing Univ, Dept Phys, Nanjing, Peoples R China; [Chu, X.; Cui, H.; Hu, Y. F.; Kurth, M. G.; Li, M.; Li, Q.; Liu, Y.; Ran, K.; Zhang, Y.; Zhou, M. S.; Zhu, C.] Univ Chinese Acad Sci UCAS, Beijing, Peoples R China; [Bakos, E.; Sijacki, Dj; Vranjes, N.; Milosavljevic, M. Vranjes; Zivkovic, L.] Univ Belgrade, Inst Phys, Belgrade, Serbia; [Buanes, T.; Djuvsland, J., I; Eigen, G.; Fomin, N.; Lee, G. R.; Lipniacka, A.; Latour, B. Martin Dit; Stugu, B.; Traeet, A.] Univ Bergen, Dept Phys &amp; Technol, Bergen, Norway; [Ai, X.; Barnett, R. M.; Beringer, J.; Calafiura, P.; Cerutti, F.; Ciocio, A.; Dickinson, J.; Dimitrievska, A.; Duffield, E. M.; Einsweiler, K.; Garcia-Sciveres, M.; Gonzalez Renteria, C.; Gray, H. M.; Haber, C.; Han, S.; Heim, T.; Hinchliffe, I; Ju, X.; Krizka, K.; Leggett, C.; Marshall, Z.; McCormack, W. P.; Muskinja, M.; Nachman, B. P.; Ottino, G. J.; Griso, S. Pagan; Pascuzzi, V. R.; Pianori, E.; Resseguie, E. D.; Santpur, S. N.; Shapiro, M.; Tsulaia, V; Wang, H.; Yang, H. T.; Yao, W-M] Lawrence Berkeley Natl Lab, Phys Div, Berkeley, CA USA; [Ai, X.; Barnett, R. M.; Beringer, J.; Calafiura, P.; Cerutti, F.; Ciocio, A.; Dickinson, J.; Dimitrievska, A.; Duffield, E. M.; Einsweiler, K.; Garcia-Sciveres, M.; Gonzalez Renteria, C.; Gray, H. M.; Haber, C.; Han, S.; Heim, T.; Hinchliffe, I; Ju, X.; Krizka, K.; Leggett, C.; Marshall, Z.; McCormack, W. P.; Muskinja, M.; Nachman, B. P.; Ottino, G. J.; Griso, S. Pagan; Pascuzzi, V. R.; Pianori, E.; Resseguie, E. D.; Santpur, S. N.; Shapiro, M.; Tsulaia, V; Wang, H.; Yang, H. T.; Yao, W-M] Univ Calif Berkeley, Berkeley, CA 94720 USA; [Atlay, N. B.; Berge, D.; Biedermann, D.; Dietrich, J.; Grancagnolo, S.; Issever, C.; Lacker, H.; Lohse, T.; Mergelmeyer, S.; Michetti, M.; Ng, Y. S.; Peri, F.; Scharf, C.; Schenck, F.; Seema, P.] Humboldt Univ, Inst Phys, Berlin, Germany; [Anders, J. K.; Beck, H. P.; Ereditato, A.; Fehr, A.; Franconi, L.; Haug, S.; Lehmann, N.; Miucci, A.; Weber, M. S.; Weston, T. D.] Univ Bern, Albert Einstein Ctr Fundamental Phys, Bern, Switzerland; [Anders, J. K.; Beck, H. P.; Ereditato, A.; Fehr, A.; Franconi, L.; Haug, S.; Lehmann, N.; Miucci, A.; Weber, M. S.; Weston, T. D.] Univ Bern, Lab High Energy Phys, Bern, Switzerland; [Allport, P. P.; Bracinik, J.; Briglin, D. L.; Charlton, D. G.; Chisholm, A. S.; Fitschen, T.; Freeman, P. M.; Gonella, L.; Gonnella, F.; Gorasia, N. A.; Hawkes, C. M.; Hillier, S. J.; Kempster, J. J.; Kendrick, J.; Lewis, D. J.; Lindon, J. H.; Neep, T. J.; Newman, P. R.; Nikolopoulos, K.; Reynolds, E.; Simpson-allsop, C. J.; Thomas, J. P.; Thompson, P. D.; Turner, R. J.; Vallance, R. A.; Virdee, G. S.; Watson, A. T.; Watson, M. F.] Univ Birmingham, Sch Phys &amp; Astron, Birmingham, W Midlands, England; [Moreno, D.; Navarro, G.] Univ Antonio Narino, Fac Ciencias, Bogota, Colombia; [Moreno, D.; Navarro, G.] Univ Antonio Narino, Ctr Invest, Bogota, Colombia; [Sandoval, C.] Univ Nacl Colombia, Dept Fis, Bogota, Colombia; [Alberghi, G. L.; Alfonsi, F.; Biondi, S.; Cabras, G.; Carratta, G.; Cervelli, A.; De Castro, S.; Fabbri, L.; Franchini, M.; Gabrielli, A.; Giangiacomi, N.; Manghi, F. Lasagni; Massa, L.; Romano, M.; Semprini-Cesari, N.; Sidoti, A.; Sioli, M.; Todome, K.; Valentinetti, S.; Villa, M.; Vittori, C.; Zoccoli, A.] INFN Bologna, Dipartimento Fis, Bologna, Italy; [Alberghi, G. L.; Alfonsi, F.; Biondi, S.; Cabras, G.; Carratta, G.; Cervelli, A.; De Castro, S.; Fabbri, L.; Franchini, M.; Gabrielli, A.; Giangiacomi, N.; Manghi, F. Lasagni; Massa, L.; Romano, M.; Semprini-Cesari, N.; Sidoti, A.; Sioli, M.; Todome, K.; Valentinetti, S.; Villa, M.; Vittori, C.; Zoccoli, A.] Univ Bologna, Bogota, Colombia; [Alberghi, G. L.; Alfonsi, F.; Bellagamba, L.; Biondi, S.; Boscherini, D.; Bruni, A.; Bruni, G.; Bruschi, M.; Cabras, G.; Carratta, G.; Cervelli, A.; De Castro, S.; Fabbri, L.; Franchini, M.; Gabrielli, A.; Giacobbe, B.; Giangiacomi, N.; Manghi, F. Lasagni; Massa, L.; Negrini, M.; Polini, A.; Rinaldi, L.; Romano, M.; Sbarra, C.; Semprini-Cesari, N.; Sidoti, A.; Sioli, M.; Todome, K.; Valentinetti, S.; Villa, M.; Vittori, C.; Zoccoli, A.] Ist Nazl Fis Nucl, Sez Bologna, Bologna, Italy; [Bandyopadhyay, A.; Bauer, P.; Bechtle, P.; Beisiegel, F.; Bernlochner, F. U.; Brock, I; Cristinziani, M.; Desch, K.; Deutsch, C.; Capriles, F. G. Diaz; Dingfelder, J.; Falke, P. J.; Grefe, C.; Hamer, M.; Hansen, M. C.; Heer, S.; Hinterkeuser, F.; Holm, T.; Huebner, M.; Huegging, F.; Kivernyk, O.; Klingl, T.; Koenig, P. T.; Krueger, H.; Lantzsch, K.; Lenz, T.; Mattig, P.; Melzer, A.; Moles-Valls, R.; Pohl, D.; Schildgen, L. K.; Vergis, C.; Von Toerne, E.; Wagner, P.; Wermes, N.] Univ Bonn, Phys Inst, Bonn, Germany; [Butler, J. M.; Finelli, K. D.; Sherman, A. D.; Yan, Z.; Yigitbasi, E.] Boston Univ, Dept Phys, 590 Commonwealth Ave, Boston, MA 02215 USA; [Amelung, C.; Bensinger, J. R.; Bergsten, L. J.; Bhattarai, P.; Blocker, C.; Chen, J.; Dodsworth, D.; Goblirsch-Kolb, M.; Herde, H.; O'Connor, K.; Schillaci, Z. M.; Sciolla, G.] Brandeis Univ, Dept Phys, Waltham, MA 02254 USA; [Popa, S.; Tulbure, T. T.] Transilvania Univ Brasov, Brasov, Romania; [Alexa, C.; Chitan, A.; Ciubotaru, D. A.; Constantinescu, S.; Dobre, M.; Ducu, O. A.; Dumitriu, A. E.; Geanta, A. A.; Jinaru, A.; Martoiu, V. S.; Maurer, J.; Olariu, A.; Pietreanu, D.; Renda, M.; Rotaru, M.; Stoicea, G.; Tarna, G.; Tudorache, A.; Tudorache, V; Vasile, M. E.] Horia Hulubei Natl Inst Phys &amp; Nucl Engn, Bucharest, Romania; [Agheorghiesei, C.] Alexandru Ioan Cuza Univ, Dept Phys, Iasi, Romania; [Popeneciu, G. A.] Natl Inst Res &amp; Dev Isotop &amp; Mol Technol, Phys Dept, Cluj Napoca, Romania; Univ Politehn Bucuresti, Bucharest, Romania; [Gravila, P. M.] West Univ Timisoara, Timisoara, Romania; [Astalos, R.; Bartos, P.; Blazek, T.; Dubovsky, M.; Hyrych, S.; Majersky, O.; Melo, M.; Racko, M.; Sykora, I; Tokar, S.; Zenis, T.] Comenius Univ, Fac Math Phys &amp; Informat, Bratislava, Slovakia; [Bruncko, D.; Murin, P.; Smiesko, J.; Sopkova, F.; Strizenec, P.; Urban, J.] Slovak Acad Sci, Dept Subnucl Phys, Inst Expt Phys, Kosice, Slovakia; [Assamagan, K.; Barone, G.; Begel, M.; Brost, E.; Cavaliere, V; Chen, H.; D'amen, G.; Elmsheuser, J.; Gordon, H. A.; Hill, K. K.; Hu, Q.; Iakovidis, G.; Kalderon, C. W.; Klimentov, A.; Kouskoura, V; Lancon, E.; Lanni, F.; Lee, C. A.; Lim, S.; Liu, H. B.; Lynn, D.; Ma, H.; Maeno, T.; Matakias, D.; Nagle, J. L.; Nilsson, P.; Nomura, M. A.; Damazio, D. Oliveira; Ouellette, J.; Perepelitsa, D., V; Pleier, M-A; Polychronakos, V; Protopopescu, S.; Rajagopalan, S.; Redlinger, G.; Roloff, J.; Seidlitz, B. D.; Serfon, C.; Snyder, S.; Steinberg, P.; Stucci, S. A.; Tricoli, A.; Undrus, A.; Weber, C.; Wenaus, T.; Xu, L.; Ye, S.] Brookhaven Natl Lab, Dept Phys, Upton, NY 11973 USA; [Daneri, M. F.; Devesa, M. R.; Marceca, G.; Otero Y Garzon, G.; Piegaia, R.] Univ Buenos Aires, Dept Fis, Buenos Aires, DF, Argentina; [Bawa, H. S.; Gao, Y. S.; Grimm, K.; Moss, J.; Parker, A. J.] Calif State Univ Long Beach, Long Beach, CA 90840 USA; [Batley, J. R.; Brandt, O.; Chapman, J. D.; Cowley, J. W.; Fawcett, W. J.; Henkelmann, L.; Hill, J. C.; Hommels, L. B. A. H.; Lester, C. G.; Lin, C. Y.; Malone, C.; Noel, D. L.; Pacey, H. A.; Parker, M. A.; Potter, C. J.; Robinson, D.; Tombs, R.; Ward, C. P.; Williams, S.] Univ Cambridge, Cavendish Lab, Cambridge, England; [Atkin, R. J.; Mwewa, C.; Yacoob, S.] Univ Cape Town, Dept Phys, Cape Town, South Africa; iThemba Labs, Western Cape, South Africa; [Boye, D.; Connell, S. H.; Govender, N.; Truong, L.] Univ Johannesburg, Dept Mech Engn Sci, Johannesburg, South Africa; Univ South Africa, Dept Phys, Pretoria, South Africa; [Christopher, L. D.; Dahbi, S.; Jimenez, Y. Hernandez; Hlaluku, D. R.; Jivan, H.; Kar, D.; Mdhluli, J. E.; Garcia, B. R. Mellado; Roy, D.; Ruan, X.; Shrif, E. M.; Haddad, E. Sideras; Tomiwa, K. G.; von Buddenbrock, S. E.] Univ Witwatersrand, Sch Phys, Johannesburg, South Africa; [Bellerive, A.; Chau, C. C.; Gillberg, D.; Heilman, J.; Hunter, R. F. H.; Keller, J. S.; Klein, C.; Koffas, T.; Laurier, A.; Oakham, F. G.; Vincter, M. G.; Weber, S. A.; Zakharchuk, N.] Carleton Univ, Dept Phys, Ottawa, ON, Canada; [Benchekroun, D.; Bouaouda, K.; Chadi, Z.; Hoummada, A.; Imam, H.] Univ Hassan 2, Fac Sci Ain Chock, Reseau Univ Phys Hautes Energies, Casablanca, Morocco; [Gouighri, M.] Univ Ibn Tofail, Fac Sci, Kenitra, Morocco; Univ Cadi Ayyad, Fac Sci Semlalia, LPHEA, Marrakech, Morocco; Moroccan Fdn Adv Sci Innovat &amp; Res MAScIR, Rabat, Morocco; [Assahsah, J.; Derkaoui, J. E.; Ouchrif, M.] Univ Mohamed Premier, Fac Sci, LPMR, Oujda, Morocco; [Batlamous, S.; El Moursli, R. Cherkaoui; El Jarrari, H.; Fassi, F.; Hamdaoui, H.; Ngair, B.; Tayalati, Y.; Zaazoua, M.] Univ Mohammed 5, Fac Sci, Rabat, Morocco; [Abud, A. Abed; Ahmad, A.; Alderweireldt, S.; Aleksa, M.; Allaire, C.; Aranzabal, N.; Armbruster, A. J.; Avolio, G.; Barisits, M-S; Bielski, R.; Bisanz, T.; Boyd, J.; Brenner, L.; Butti, P.; Buttinger, W.; Calace, N.; Camarda, S.; Camincher, C.; Campana, S.; Capeans Garrido, M. D. M.; Carli, T.; Catinaccio, A.; Cattai, A.; Coimbra, A. E. C.; Czodrowski, P.; Dachs, F.; Dao, V; Dell'Acqua, A.; Deviveiros, P. O.; Di Girolamo, A.; Dittus, F.; Ducu, O. A.; Dudarev, A.; Duhrssen, M.; Dyndal, M.; Ellis, N.; Elsing, M.; Falke, S.; Farthouat, P.; Fassnacht, P.; Francis, D.; Froidevaux, D.; Gabrielli, A.; Goossens, L.; Gorini, B.; Guenther, J.; Guindon, S.; Hawkings, R. J.; Heinrich, L.; Helsens, C.; Correia, A. M. Henriques; Hervas, L.; Hoecker, A.; Huhtinen, M.; Iengo, P.; Jenni, P.; Jovicevic, J.; Kiehn, M.; Klioutchnikova, T.; Kohler, N. M.; Krasznahorkay, A.; Kuehn, S.; Kuwertz, E. S.; Lassnig, M.; Miotto, G. Lehmann; Longo, L.; Tobon, C. A. Marin; Marzin, A.; Mcfayden, J. A.; Meehan, S.; Meng, L.; Berlingen, J. Montejo; Morley, A. K.; Mornacchi, G.; Moschovakos, P.; Nairz, A. M.; Nessi, M.; Nordberg, M.; Palestini, S.; Pauly, T.; Pernegger, H.; Perrella, S.; Petersen, B. A.; Pontecorvo, L.; Astigarraga, M. E. Pozo; Queitsch-Maitland, M.; Raymond, M.; Rembser, C.; Rizzi, C.; Roe, S.; Rummler, A.; Saimpert, M.; Salzburger, A.; Samarati, J.; Pineda, A. Sanchez; Schaepe, S.; Schlenker, S.; Schmieden, K.; Schovancova, J.; Sidiropoulou, O.; Oliveira, M. V. Silva; Sanchez, C. A. Solans; Spigo, G.; Stewart, G. A.; Stockton, M. C.; Ten Kate, H.; Unal, G.; Vafeiadis, T.; Vallier, A.; Vandelli, W.; Schroeder, T. Vazquez; Vuillermet, R.; Wells, P. S.; Wengler, T.; Wenig, S.; Wilkens, H. G.; Young, C. J. S.; Zambito, S.; Zanzi, D.; Zwalinski, L.] CERN, Geneva, Switzerland; [Gardner, R. W.; Hank, M. D.; Hildebrand, K.; Holmes, T. R.; Horyn, L. A.; Kim, Y. K.; Liu, J. K. K.; Miller, D. W.; Oreglia, M. J.; Pilcher, J. E.; Schaefer, D.; Seiss, T.; Shochet, M. J.; Smith, E. A.; Vukotic, I; Zou, R.] Univ Chicago, Enrico Fermi Inst, 5640 S Ellis Ave, Chicago, IL 60637 USA; [Agaras, M. N.; Barbe, W. M.; Boumediene, D.; Calvet, D.; Calvet, S.; Donini, J.; Morales, F. A. Jimenez; Madar, R.; Megy, T.; Nibigira, E.; Rustige, L.; Santoni, C.; Vazeille, F.] Univ Clermont Auvergne, IN2P3, CNRS, LPC, Clermont Ferrand, France; [Angerami, A.; Brooijmans, G.; Chen, J.; Clark, M. R.; Cole, B.; Emerman, A.; Gilbert, B. J.; Gonski, J. L.; Havener, L. B.; Kahn, A.; Kennedy, K. E.; Mahon, D. J.; Mohapatra, S.; Ochoa, I; Parsons, J. A.; Tuts, P. M.; Yin, P.] Columbia Univ, Nevis Lab, Irvington, NY USA; [AbouZeid, O. S.; Camplani, A.; Dam, M.; Hansen, J. B.; Hansen, J. D.; Hansen, P. H.; Ignazzi, R.; Nielsen, D. S.; Petersen, T. C.; Thiele, F.; Wiglesworth, C.; Xella, S.] Univ Copenhagen, Niels Bohr Inst, Copenhagen, Denmark; [Capua, M.; Carducci, G.; Crosetti, G.; La Ruffa, F.; Malito, D.; Mastroberardino, A.; Meoni, E.; Salvatore, D.; Schioppa, M.; Scornajenghi, M.; Tassi, E.] Univ Calabria, Dipartimento Fis, Arcavacata Di Rende, Italy; [Capua, M.; Carducci, G.; Crosetti, G.; Gnesi, I; La Ruffa, F.; Malito, D.; Mastroberardino, A.; Meoni, E.; Salvatore, D.; Schioppa, M.; Scornajenghi, M.; Tassi, E.] Ist Nazl Fis Nucl, Lab Nazl Frascati, Grp Collegato Cosenza, Frascati, Italy; [Betti, A.; Deiana, A. M.; Kehoe, R.; Leney, K. J. C.; McKay, M. A.; Milke, C. D.; Narayan, R.; Parajuli, S.; Sekula, S. J.; Stroynowski, R.; Thomas, J. O.; Wang, P.; Ye, J.] Southern Methodist Univ, Phys Dept, Dallas, TX USA; [Ferguson, S. W.; Izen, J. M.; Meirose, B.; Reeves, K.] Univ Texas Dallas, Phys Dept, Richardson, TX 75083 USA; [Fanourakis, G.; Geralis, T.; Stavropoulos, G.] Natl Ctr Sci Res Demokritos, Aghia Paraskevi, Greece; [Andrean, S. Y.; Backman, F.; Navarro, L. Barranco; Bohm, C.; Clement, C.; Hellman, S.; Kastanas, A.; Milstead, D. A.; Moa, T.; Nelson, M. E.; Pasuwan, P.; Sanchez, L. Pereira; Shaikh, N. W.; Silverstein, S. B.; Sjolin, J.; Strandberg, S.; Santurio, E. Valdes; Wallangen, V] Stockholm Univ, Dept Phys, Stockholm, Sweden; [Andrean, S. Y.; Backman, F.; Navarro, L. Barranco; Clement, C.; Hellman, S.; Kastanas, A.; Milstead, D. A.; Moa, T.; Nelson, M. E.; Pasuwan, P.; Sanchez, L. Pereira; Shaikh, N. W.; Sjolin, J.; Strandberg, S.; Santurio, E. Valdes; Wallangen, V] Oskar Klein Ctr, Stockholm, Sweden; [Amoroso, S.; Bella, L. Aperio; Arling, J-H; Basalaev, A.; Becot, C.; Behr, J. K.; Bloch, I; Braren, F.; Brendlinger, K.; Bruers, B.; Burr, J. T. P.; Carra, S.; Chen, Y-H; Daubney, T.; Diaz, Y. Delabat; Cornell, S. Diez; Dutta, B.; Ferrando, J.; Gaycken, G.; Glaysher, P. C. F.; Glazov, A.; Gregor, I. M.; Grevtsov, K.; Guida, A.; Gupta, R.; Heim, S.; Heinemann, B.; Helary, L.; Hiller, K. H.; Issever, C.; Jacobs, R. M.; Jeong, N.; Katzy, J.; Kitali, V; Kuechler, D.; Kuechler, J. T.; Kuhl, T.; Leight, W. A.; Li, X.; Li, Y.; Liberatore, M.; Linss, A.; Liu, Y.; Lobodzinska, E. M.; Lou, X.; Meloni, F.; Monig, K.; Garcia, R. F. Naranjo; Naumann, T.; Nechansky, F.; Pani, P.; Peters, K.; Pollard, C. S.; Potamianos, K.; Pownall, G.; Rauch, D. M.; Renardi, A.; Richter, S.; Rifki, O.; Rimoldi, M.; Rivadeneira, P.; Robin, M.; Rossi, E.; Rossini, L.; Iglesias, J. A. Sabater; Sander, C. O.; Schmitt, S.; Schmoeckel, J. C.; Seitz, C.; South, D.; Stanitzki, M. M.; Stegler, M.; Styles, N. A.; Tackmann, K.; Theveneaux-Pelzer, T.; Thompson, E. A.; Tsai, F.; Valery, L.; Wanotayaroj, C.; Worm, S. D.; Yap, Y. C.] Deutsch Elektronen Synchrotron DESY, Hamburg, Germany; [Amoroso, S.; Bella, L. Aperio; Arling, J-H; Basalaev, A.; Becot, C.; Behr, J. K.; Bloch, I; Braren, F.; Brendlinger, K.; Bruers, B.; Burr, J. T. P.; Carra, S.; Chen, Y-H; Daubney, T.; Diaz, Y. Delabat; Cornell, S. Diez; Dutta, B.; Ferrando, J.; Gaycken, G.; Glaysher, P. C. F.; Glazov, A.; Gregor, I. M.; Grevtsov, K.; Guida, A.; Gupta, R.; Heim, S.; Heinemann, B.; Helary, L.; Hiller, K. H.; Issever, C.; Jacobs, R. M.; Jeong, N.; Katzy, J.; Kitali, V; Kuechler, D.; Kuechler, J. T.; Kuhl, T.; Leight, W. A.; Li, X.; Li, Y.; Liberatore, M.; Linss, A.; Liu, Y.; Lobodzinska, E. M.; Lou, X.; Meloni, F.; Monig, K.; Garcia, R. F. Naranjo; Naumann, T.; Nechansky, F.; Pani, P.; Peters, K.; Pollard, C. S.; Potamianos, K.; Pownall, G.; Rauch, D. M.; Renardi, A.; Richter, S.; Rifki, O.; Rimoldi, M.; Rivadeneira, P.; Robin, M.; Rossi, E.; Rossini, L.; Iglesias, J. A. Sabater; Sander, C. O.; Schmitt, S.; Schmoeckel, J. C.; Seitz, C.; South, D.; Stanitzki, M. M.; Stegler, M.; Styles, N. A.; Tackmann, K.; Theveneaux-Pelzer, T.; Thompson, E. A.; Tsai, F.; Valery, L.; Wanotayaroj, C.; Worm, S. D.; Yap, Y. C.] Deutsch Elektronen Synchrotron DESY, Zeuthen, Germany; [Cinca, D.; Dado, T.; Erdmann, J.; Freundlich, E. M.; Gessner, G.; Kroeninger, K.; Kupfer, T.; Nackenhorst, O.; Nitsche, I; Rustige, L.; Weingarten, J.; Wendland, B.; Zeissner, S., V] Tech Univ Dortmund, Lehrstuhl Expt Phys 4, Dortmund, Germany; [Berthold, A.; Bittrich, C.; Duschinger, D.; Herrmann, T.; Hils, M.; Horn, P.; Iltzsche, F.; Kirchmeier, D.; Kobel, M.; Mader, W. F.; Madysa, N.; Maerker, M.; Ramos, J. Manjarres; Morgenstern, S.; Nag, A. Nag; Novgorodova, O.; Siegert, F.; Straessner, A.; Todt, S.; Torres, H.; Wiel, C.] Tech Univ Dresden, Inst Kern &amp; Teilchenphys, Dresden, Germany; [Arce, A. T. H.; Beacham, J. B.; Davis, D. R.; Eggleston, M. G.; Epland, M. B.; Feng, M.; Goshaw, A. T.; Kotwal, A.; Kruse, M. C.; Pachal, K.; Sen, S.; Zhao, P.] Duke Univ, Dept Phys, Durham, NC 27706 USA; [Carter, T. M.; Clark, P. J.; Farrington, S. M.; Giannelli, M. Faucci; Gao, Y.; Hamity, G. N.; Hasib, A.; Heath, M. P.; Leonidopoulos, C.; Martin, V. J.; Palazzo, S.; Sogaard, A.; Strubig, A.; Takeva, E. P.; Taylor, A. J.; Themistokleous, N.; Villhauer, E. M.; Vishwakarma, A.; Wynne, B. M.] Univ Edinburgh, SUPA, Sch Phys &amp; Astron, Edinburgh, Midlothian, Scotland; [Antonelli, M.; Arcangeletti, C.; Beretta, M.; Chiarella, V; Maccarrone, G.; Sansoni, A.; Testa, M.; Vilucchi, E.] Ist Nazl Fis Nucl, Frascati, Italy; [Antonelli, M.; Arcangeletti, C.; Beretta, M.; Chiarella, V; Maccarrone, G.; Sansoni, A.; Testa, M.; Vilucchi, E.] Lab Nazl Frascati, Frascati, Italy; [Argyropoulos, S.; Becherer, F.; Buhrer, F.; Garcia-Argos, C.; Gargiulo, S.; Guth, M.; Heidegger, C.; Heidegger, K. K.; Heinemann, B.; Herten, G.; Hirose, S.; Hohn, D.; Honig, J. C.; Jakobs, K.; Jenni, P.; Jiggins, S.; Klapdor-Kleingrothaus, T.; Knue, A.; Koneke, K.; Kuprash, O.; Landgraf, U.; Lang, V. S.; Losle, A.; Magerl, V; Parzefall, U.; Plesanovs, V; Roland, B.; Rottler, B.; Ruhr, F.; Rurikova, Z.; Sammel, D.; Sauerburger, F.; Schleicher, K. E.; Scholer, P. G.; Schumacher, M.; Sperlich, D.; Weiser, C.; Wiik-Fuchs, L. A. M.; Winter, B. T.; Wollrath, J.; Zimmermann, S.] Albert Ludwigs Univ Freiburg, Phys Inst, Freiburg, Germany; [Abeling, K.; Achkar, B.; Beck, H. C.; Bindi, M.; Bokan, P.; Buschmann, E.; Dreyer, T.; Gerlach, L. O.; Gama, R. Goncalves; Grosse-Knetter, J.; Janus, M.; Kawamura, G.; Kirchhoff, A.; Lai, S.; Lange, J. C.; Mellenthin, J. D.; Mobius, S.; Niemeyer, M.; Oerdek, S.; Peiffer, T.; Pokharel, I; Quadt, A.; Sabatini, P.; Shabalina, E.; Skaf, A.; Sohns, F.; Torres, R. E. Ticse; Veatch, J.; Zoch, K.] Georg August Univ Gottingen, Phys Inst 2, Gottingen, Germany; [Adorni, S.; Akilli, E.; Amrouche, C. S.; Antel, C.; Benoit, M.; Clark, A.; Della Volpe, D.; Dubreuil, A.; Ferrere, D.; Gadatsch, S.; Golling, T.; Gonzalez-Sevilla, S.; Iacobucci, G.; Iizawa, T.; Jansky, R.; Khoo, T. J.; Lanfermann, M. C.; Lionti, A. L.; Mermod, P.; Nessi, M.; Nindhito, H. R.; Pandini, C. E.; Paolozzi, L.; Poggi, R.; Raine, J. A.; Salamani, D.; Schramm, S.; Sfyrla, A.; Sultan, D. M. S.; Valente, M.; Wu, X.; Zaffaroni, E.] Univ Geneva, Dept Phys Nucl &amp; Corpusculaire, Geneva, Switzerland; [Barberis, D.; Gagliardi, G.; Gaudiello, A.; Lapertosa, A.; Parodi, F.; Sannino, M.; Schiavi, C.; Sforza, F.; Varni, C.] Univ Genoa, Dipartimento Fis, Genoa, Italy; [Barberis, D.; Coccaro, A.; Darbo, G.; Gagliardi, G.; Gaudiello, A.; Gemme, C.; Lapertosa, A.; Morettini, P.; Parodi, F.; Passaggio, S.; Rossi, L. P.; Sannino, M.; Schiavi, C.; Sforza, F.; Varni, C.] Ist Nazl Fis Nucl, Sez Genova, Genoa, Italy; [Caforio, D.; Duren, M.; Stenzel, H.] Justus Liebig Univ Giessen, Phys Inst 2, Giessen, Germany; [Bates, R. L.; Blue, A.; Borbely, A. G.; Boutle, S. K.; Madden, W. D. Breaden; Britton, D.; Buckley, A. G.; Bussey, P. J.; Buttar, C. M.; Callea, G.; Connelly, I. A.; Cunningham, W. R.; Doyle, A. T.; Fabbri, F.; Gray, C.; Gul, U.; Howarth, J.; Jamieson, J.; O'Shea, V; Owen, M.; Rennie, A. G.; Robson, A.; Spiteri, D. P.; Warrack, N.; Wraight, K.; Zaripovas, D. R.] Univ Glasgow, SUPA Sch Phys &amp; Astron, Glasgow, Lanark, Scotland; [Collot, J.; Crepe-Renaudin, S.; Delsart, P. A.; Genest, M. H.; Hulsken, R.; Kuna, M.; Ledroit-Guillon, F.; Lleres, A.; Lucotte, A.; Malek, F.; Quintero, D. M. Portillo; Stark, J.; Trocme, B.; Yang, X.] Univ Grenoble Alpes, Grenoble INP, IN2P3, CNRS,LPSC, Grenoble, France; [Asbah, N.; Bullard, B. A.; Di Petrillo, K. F.; Franklin, M.; Huth, J.; Lee, L.; Morii, M.; Tuna, A. N.; Wang, A. M.] Harvard Univ, Lab Particle Phys &amp; Cosmol, Cambridge, MA 02138 USA; [Barnovska-Blenessy, Z.; Baroncelli, A.; Chen, C.; Chen, J.; Chen, Y.; Gao, J.; Guo, Y.; Hadef, A.; Han, K.; Han, L.; He, F.; Huang, Y.; Jiang, Y.; Krasnopevtsev, D.; Li, C-Q; Li, H.; Li, Q. Y.; Liu, J. B.; Liu, M.; Liu, X.; Liu, Y. W.; Lu, M.; Ospanov, R.; Peng, H.; Sessa, M.; Su, X.; Wang, C.; Wang, R.; Wang, W. T.; Wang, W. X.; Wang, Y.; Wu, Y.; Xie, X.; Xu, H.; Xu, H.; Yang, S.; Yang, Z.; Zhang, L.; Zhao, Z.; Zhu, H. L.; Zhu, Y.] Univ Sci &amp; Technol China, Dept Modern Phys, Hefei, Peoples R China; [Barnovska-Blenessy, Z.; Baroncelli, A.; Chen, C.; Chen, J.; Chen, Y.; Gao, J.; Guo, Y.; Hadef, A.; Han, K.; Han, L.; He, F.; Huang, Y.; Jiang, Y.; Krasnopevtsev, D.; Li, C-Q; Li, H.; Li, Q. Y.; Liu, J. B.; Liu, M.; Liu, X.; Liu, Y. W.; Lu, M.; Ospanov, R.; Peng, H.; Sessa, M.; Su, X.; Wang, C.; Wang, R.; Wang, W. T.; Wang, W. X.; Wang, Y.; Wu, Y.; Xie, X.; Xu, H.; Xu, H.; Yang, S.; Yang, Z.; Zhang, L.; Zhao, Z.; Zhu, H. L.; Zhu, Y.] Univ Sci &amp; Technol China, State Key Lab Particle Detect &amp; Elect, Hefei, Peoples R China; [Da Cunha Sargedas De Sousa, M. J.; Du, D.; Feng, C.; Li, H.; Li, Z.; Ma, L. L.; Tariq, K.; Xu, Z.; Yang, X.; Yuan, R.; Zhang, X.; Zhu, C. G.] Shandong Univ, Inst Frontier &amp; Interdisciplinary Sci, Qingdao, Peoples R China; [Da Cunha Sargedas De Sousa, M. J.; Du, D.; Feng, C.; Li, H.; Li, Z.; Ma, L. L.; Tariq, K.; Xu, Z.; Yang, X.; Yuan, R.; Zhang, X.; Zhu, C. G.] Shandong Univ, Key Lab Particle Phys &amp; Particle Irradiat MOE, Qingdao, Peoples R China; [Brahimi, N.; Dong, B.; Guo, J.; Hu, S.; Kato, C.; Li, F.; Li, J.; Li, L.; Li, S.; Liu, K.; Mittal, M.; Nishu, N.; Su, W.; Wang, C.; Yan, J.; Yang, H. J.; Yatsenko, E.; Zhang, X.; Zhou, N.] Shanghai Jiao Tong Univ, Sch Phys &amp; Astron, SKLPPC, Key Lab Particle Astrophys &amp; Cosmol MOE, Shanghai, Peoples R China; [Brahimi, N.; Duan, Y.; Kato, C.; Li, S.; Liu, K.; Yang, H. J.] Tsung Dao Lee Inst, Shanghai, Peoples R China; [Andrei, V; Bartels, F.; Dunford, M.; Franchino, S.; Jongmanns, J.; Klassen, M.; Mkrtchyan, T.; Napolitano, F.; Ott, P. S.; Schultz-Coulon, H-C; Spieker, T. M.; Stamen, R.; Starovoitov, P.; Weber, S. M.; Wessels, M.; Yue, X.] Heidelberg Univ, Kirchhoff Inst Phys, Heidelberg, Germany; [Bolz, A. E.; Czurylo, M. M.; Dittmeier, S. J.; de Lima, D. E. Ferreira; Krishnan, A.; Schoening, A.; Vigani, L.] Heidelberg Univ, Phys Inst, Heidelberg, Germany; [Nagasaka, Y.] Hiroshima Inst Technol, Fac Appl Informat Sci, Hiroshima, Japan; [Cheng, H. C.; Chu, M. C.; Castillo, L. R. Flores; Ponce, J. M. Iturbe; Lau, T. S.; Salvucci, A.; Wang, J.; Zhang, Z.] Univ Hong Kong, Dept Phys, Shatin, Hong Kong, Peoples R China; [Lo, C. Y.; Hernandez, D. Paredes; Salvucci, A.; Tam, K. C.; Tu, Y.] Univ Hong Kong, Dept Phys, Hong Kong, Peoples R China; [Lie, K.; Prokofiev, K.; Salvucci, A.; Xiang, J.; Yang, T.] Hong Kong Univ Sci &amp; Technol, Dept Phys, Kowloon, Clear Water Bay, Hong Kong, Peoples R China; [Lie, K.; Prokofiev, K.; Salvucci, A.; Xiang, J.; Yang, T.] Hong Kong Univ Sci &amp; Technol, Inst Adv Study, Kowloon, Clear Water Bay, Hong Kong, Peoples R China; [Cheung, K.; Hsu, P. J.; Lu, Y. J.] Natl Tsing Hua Univ, Dept Phys, Hsinchu, Taiwan; [Agapopoulou, C.; Al Khoury, K.; Atmani, H.; Bassalat, A.; De Regie, J. B. De Vivie; Delgove, D.; Delporte, C.; Duflot, L.; Escalier, M.; Fayard, L.; Fournier, D.; Ghosh, A.; Grivaz, J-F; Guerguichon, A.; Hohov, D.; Hrivnac, J.; Iconomidou-Fayard, L.; Kotsokechagia, A.; Laudrain, A.; Lounis, A.; Makovec, N.; Morange, N.; Perego, M. M.; Puzo, P.; Rousseau, D.; Rybkin, G.; Sacerdoti, S.; Schaffer, A. C.; Serin, L.; Simion, S.; Tanaka, R.; Trofymov, A.; Varouchas, D.; Zerwas, D.; Zhang, Z.] Univ Paris Saclay, IJCLab, IN2P3, CNRS, F-91405 Orsay, France; [Agapopoulou, C.; Al Khoury, K.; Atmani, H.; Bassalat, A.; De Regie, J. B. De Vivie; Delgove, D.; Delporte, C.; Duflot, L.; Escalier, M.; Fayard, L.; Fournier, D.; Ghosh, A.; Grivaz, J-F; Guerguichon, A.; Hohov, D.; Hrivnac, J.; Iconomidou-Fayard, L.; Kotsokechagia, A.; Laudrain, A.; Lounis, A.; Makovec, N.; Morange, N.; Perego, M. M.; Puzo, P.; Rousseau, D.; Rybkin, G.; Sacerdoti, S.; Schaffer, A. C.; Serin, L.; Simion, S.; Tanaka, R.; Trofymov, A.; Varouchas, D.; Zerwas, D.; Zhang, Z.] Indiana Univ, Dept Phys, Bloomington, IN 47405 USA; [Acharya, B. S.; Cobal, M.; Faraj, M.; Giordani, M. P.; Giugliarelli, G.; Magro, J.; Panizzo, G.; Pinamonti, M.; Pineda, A. Sanchez; Sbrizzi, A.; Serkin, L.; Soualah, R.] Ist Nazl Fis Nucl, Sez Trieste, Grp Collegato Udine, Udine, Italy; [Acharya, B. S.; Serkin, L.] Abdus Salaam Int Ctr Theoret Phys, Trieste, Italy; [Cobal, M.; Faraj, M.; Giordani, M. P.; Giugliarelli, G.; Magro, J.; Panizzo, G.; Pinamonti, M.; Pineda, A. Sanchez; Sbrizzi, A.; Soualah, R.] Univ Udine, Dipartimento Politecn Ingn &amp; Architettura, Udine, Italy; [Chiodini, G.; Gorini, E.; Gravili, F. G.; Mirto, A.; Primavera, M.; Reale, M.; Schioppa, E. J.; Spagnolo, S.; Ventura, A.] Ist Nazl Fis Nucl, Sez Lecce, Lecce, Italy; [Gorini, E.; Gravili, F. G.; Mirto, A.; Reale, M.; Schioppa, E. J.; Spagnolo, S.; Ventura, A.] Univ Salento, Dipartimento Matemat &amp; Fis, Lecce, Italy; [Alimonti, G.; Andreazza, A.; Carminati, L.; Citterio, M.; D'Auria, S.; Fanti, M.; Giugni, D.; Lari, T.; Lazzaroni, M.; Meroni, C.; Monzani, S.; Mungo, D. P.; Murrone, A.; Perini, L.; Ragusa, F.; Resconi, S.; Stabile, A.; Tartarelli, G. F.; Troncon, C.; Turra, R.] Ist Nazl Fis Nucl, Sez Milano, Milan, Italy; [Andreazza, A.; Carminati, L.; D'Auria, S.; Fanti, M.; Lazzaroni, M.; Mungo, D. P.; Murrone, A.; Perini, L.; Ragusa, F.; Stabile, A.] Univ Milan, Dipartimento Fis, Milan, Italy; [Aloisio, A.; Alviggi, M. G.; Canale, V; Carlino, G.; Cirotto, F.; Conventi, F.; De Asmundis, R.; Della Pietra, M.; Di Donato, C.; Doria, A.; Giannini, A.; Izzo, V; Lavorgna, M.; Mancini, G.; Massarotti, P.; Merola, L.; Rossi, E.; Sekhniaidze, G.] Ist Nazl Fis Nucl, Sez Napoli, Naples, Italy; [Aloisio, A.; Alviggi, M. G.; Canale, V; Cirotto, F.; Della Pietra, M.; Di Donato, C.; Giannini, A.; Lavorgna, M.; Mancini, G.; Massarotti, P.; Merola, L.; Rossi, E.] Univ Napoli, Dipartimento Fis, Naples, Italy; [Farina, E. M.; Ferrari, R.; Gaudio, G.; Introzzi, G.; Kourkoumeli-Charalampidi, A.; Lanza, A.; Livan, M.; Negri, A.; Pezzotti, L.; Polesello, G.; Rebuzzi, D. M.; Rimoldi, A.; Rovelli, G.; Sottocornola, S.; Vercesi, V.] Ist Nazl Fis Nucl, Sez Pavia, Pavia, Italy; [Farina, E. M.; Introzzi, G.; Kourkoumeli-Charalampidi, A.; Livan, M.; Negri, A.; Pezzotti, L.; Rebuzzi, D. M.; Rimoldi, A.; Rovelli, G.; Sottocornola, S.] Univ Pavia, Dipartimento Fis, Pavia, Italy; [Annovi, A.; Biesuz, N., V; Calvetti, M.; Cavasinni, V; Chiarelli, G.; Di Gregorio, G.; Francavilla, P.; Giannetti, P.; Leone, S.; Mastrandrea, P.; Roda, C.; Scuri, F.; Verducci, M.] Ist Nazl Fis Nucl, Sez Pisa, Pisa, Italy; [Biesuz, N., V; Calvetti, M.; Cavasinni, V; Di Gregorio, G.; Francavilla, P.; Mastrandrea, P.; Roda, C.; Verducci, M.] Univ Pisa, Dipartimento Fis E Fermi, Pisa, Italy; [Anulli, F.; Bagnaia, P.; Bauce, M.; Bini, C.; Bruscino, N.; Chomont, A. R.; Corradi, M.; De Pedis, D.; De Salvo, A.; Di Bello, F. A.; Falciano, S.; Francescato, S.; Frattari, G.; Gentile, S.; Giagu, S.; Ippolito, V; Kado, M.; Lacava, F.; Longarini, I; Luci, C.; Luminari, L.; Nisati, A.; Pasqualucci, E.; Policicchio, A.; Rosati, S.; Sabetta, L.; Tehrani, F. Safai; Vannicola, D.; Vari, R.; Veneziano, S.] Ist Nazl Fis Nucl, Sez Roma, Rome, Italy; [Bagnaia, P.; Bauce, M.; Bini, C.; Bruscino, N.; Chomont, A. R.; Corradi, M.; Di Bello, F. A.; Francescato, S.; Frattari, G.; Gentile, S.; Giagu, S.; Ippolito, V; Kado, M.; Lacava, F.; Longarini, I; Luci, C.; Policicchio, A.; Sabetta, L.; Vannicola, D.] Sapienza Univ Roma, Dipartimento Fis, Rome, Italy; [Aielli, G.; Camelia, E. Alunno; Bruno, S.; Caltabiano, A.; Camarri, P.; Cardarelli, R.; Cerrito, L.; De Sanctis, U.; De Santis, M.; Dell'Asta, L.; Di Ciaccio, A.; Giuli, F.; Liberti, B.; Loffredo, S.; Marcoccia, L.; Pizzimento, L.; Rocchi, A.; Vanadia, M.] Ist Nazl Fis Nucl, Sez Roma Tor Vergata, Rome, Italy; [Aielli, G.; Camelia, E. Alunno; Bruno, S.; Caltabiano, A.; Camarri, P.; Cerrito, L.; De Sanctis, U.; De Santis, M.; Dell'Asta, L.; Di Ciaccio, A.; Giuli, F.; Loffredo, S.; Marcoccia, L.; Pizzimento, L.; Rocchi, A.; Vanadia, M.] Univ Roma Tor Vergata, Dipartimento Fis, Rome, Italy; [Biglietti, M.; Camerlingo, M. T.; D'Amico, V; Di Micco, B.; Di Nardo, R.; Farilla, A.; Iodice, M.; Martinelli, L.; Orestano, D.; Petrucci, F.; Rossi, E.; Salamanna, G.] Ist Nazl Fis Nucl, Sez Roma Tre, Rome, Italy; [Camerlingo, M. T.; D'Amico, V; Di Micco, B.; Di Nardo, R.; Martinelli, L.; Orestano, D.; Petrucci, F.; Rossi, E.; Salamanna, G.] Univ Roma Tre, Dipartimento Matemat &amp; Fis, Rome, Italy; [Follega, F. M.; Forcolin, G. T.; Iuppa, R.; Ricci, E.] INFN TIFPA, Trento, Italy; [Follega, F. M.; Forcolin, G. T.; Iuppa, R.; Ricci, E.] Univ Trento, Trento, Italy; [Hrdinka, J.; Kneringer, E.; Manousos, A.] Leopold Franzens Univ, Inst Astro &amp; Teilchenphys, Innsbruck, Austria; [Bret, M. Cano; Ghosh, A.; Mallik, U.] Univ Iowa, Iowa City, IA USA; [An, F.; Chen, B.; Chen, C. H.; Cochran, J.; Heidorn, W. D.; J(data truncated to fit)</t>
  </si>
  <si>
    <t>University of Adelaide; State University of New York (SUNY) System; University at Albany, SUNY; University of Alberta; Ankara University; Istanbul Aydin University; TOBB Ekonomi ve Teknoloji University; Universite Savoie Mont Blanc; Centre National de la Recherche Scientifique (CNRS); CNRS - National Institute of Nuclear and Particle Physics (IN2P3); United States Department of Energy (DOE); Argonne National Laboratory; University of Arizona; University of Texas System; University of Texas Arlington; National &amp; Kapodistrian University of Athens; National Technical University of Athens; University of Texas System; University of Texas Austin; Bahcesehir University; Istanbul Bilgi University; Bogazici University; Gaziantep University; Azerbaijan National Academy of Sciences (ANAS); Institute of Physics of the Azerbaijan National Academy of Sciences; Barcelona Institute of Science &amp; Technology; Institute for High Energy Physics (IFAE); Chinese Academy of Sciences; Institute of High Energy Physics, CAS; Tsinghua University; Nanjing University; Chinese Academy of Sciences; University of Chinese Academy of Sciences, CAS; University of Belgrade; University of Bergen; United States Department of Energy (DOE); Lawrence Berkeley National Laboratory; University of California System; University of California Berkeley; Humboldt University of Berlin; University of Bern; University of Bern; University of Birmingham; Universidad Antonio Narino; Universidad Antonio Narino; Universidad Nacional de Colombia; Istituto Nazionale di Fisica Nucleare (INFN); Istituto Nazionale di Fisica Nucleare (INFN); University of Bonn; Boston University; Brandeis University; Transylvania University of Brasov; Horia Hulubei National Institute of Physics &amp; Nuclear Engineering; Alexandru Ioan Cuza University; National Institute for Research &amp; Development of Isotopic &amp; Molecular Technologies Cluj-Napoca; National University of Science &amp; Technology POLITEHNICA Bucharest; West University of Timisoara; Comenius University Bratislava; Slovak Academy of Sciences; United States Department of Energy (DOE); Brookhaven National Laboratory; University of Buenos Aires; California State University System; California State University Long Beach; University of Cambridge; University of Cape Town; National Research Foundation - South Africa; iThemba LABS; University of Johannesburg; University of South Africa; University of Witwatersrand; Carleton University; Hassan II University of Casablanca; Ibn Tofail University of Kenitra; Cadi Ayyad University of Marrakech; Moroccan Foundation for Advanced Science Innovation &amp; Research (MASCIR); Mohammed First University of Oujda; Mohammed V University in Rabat; European Organization for Nuclear Research (CERN); University of Chicago; Centre National de la Recherche Scientifique (CNRS); Universite Clermont Auvergne (UCA); CNRS - National Institute of Nuclear and Particle Physics (IN2P3); Columbia University; University of Copenhagen; Niels Bohr Institute; University of Calabria; Istituto Nazionale di Fisica Nucleare (INFN); Southern Methodist University; University of Texas System; University of Texas Dallas; National Centre of Scientific Research Demokritos; Stockholm University; Oskar Klein Centre; Helmholtz Association; Deutsches Elektronen-Synchrotron (DESY); Helmholtz Association; Deutsches Elektronen-Synchrotron (DESY); Dortmund University of Technology; Technische Universitat Dresden; Duke University; University of Edinburgh; Istituto Nazionale di Fisica Nucleare (INFN); University of Freiburg; University of Gottingen; University of Geneva; University of Genoa; Istituto Nazionale di Fisica Nucleare (INFN); Justus Liebig University Giessen; University of Glasgow; Communaute Universite Grenoble Alpes; Institut National Polytechnique de Grenoble; Universite Grenoble Alpes (UGA); Centre National de la Recherche Scientifique (CNRS); CNRS - National Institute of Nuclear and Particle Physics (IN2P3); Harvard University; Chinese Academy of Sciences; University of Science &amp; Technology of China, CAS; Chinese Academy of Sciences; University of Science &amp; Technology of China, CAS; Shandong University; Shandong University; Shanghai Jiao Tong University; Shanghai Jiao Tong University; Ruprecht Karls University Heidelberg; Ruprecht Karls University Heidelberg; Hiroshima Institute of Technology; University of Hong Kong; University of Hong Kong; Hong Kong University of Science &amp; Technology; Hong Kong University of Science &amp; Technology; National Tsing Hua University; Universite Paris Cite; Universite Paris Saclay; Centre National de la Recherche Scientifique (CNRS); CNRS - National Institute of Nuclear and Particle Physics (IN2P3); Indiana University System; Indiana University Bloomington; Istituto Nazionale di Fisica Nucleare (INFN); Abdus Salam International Centre for Theoretical Physics (ICTP); University of Udine; Istituto Nazionale di Fisica Nucleare (INFN); University of Salento; Istituto Nazionale di Fisica Nucleare (INFN); University of Milan; Istituto Nazionale di Fisica Nucleare (INFN); University of Naples Federico II; Istituto Nazionale di Fisica Nucleare (INFN); University of Pavia; Istituto Nazionale di Fisica Nucleare (INFN); University of Pisa; Istituto Nazionale di Fisica Nucleare (INFN); Sapienza University Rome; Istituto Nazionale di Fisica Nucleare (INFN); University of Rome Tor Vergata; Istituto Nazionale di Fisica Nucleare (INFN); Roma Tre University; Istituto Nazionale di Fisica Nucleare (INFN); University of Trento; University of Innsbruck; University of Iowa; Iowa State University; Joint Institute for Nuclear Research - Russia; Universidade Federal de Juiz de Fora; Universidade Federal do Rio de Janeiro; Universidade de Sao Paulo; High Energy Accelerator Research Organization (KEK); Kobe University; AGH University of Krakow; Jagiellonian University; Polish Academy of Sciences; Institute of Nuclear Physics - Polish Academy of Sciences; Kyoto University; Kyoto University of Education; Kyushu University; Kyushu University; National University of La Plata; Consejo Nacional de Investigaciones Cientificas y Tecnicas (CONICET); Lancaster University; University of Liverpool; Slovenian Academy of Sciences &amp; Arts (SASA); Jozef Stefan Institute; University of Ljubljana; University of Ljubljana; University of London; University College London; Queen Mary University London; University of London; Royal Holloway University London; University of London; University College London; University of Louisiana System; Louisiana Technical University; Lund University; Centre National de la Recherche Scientifique (CNRS); CNRS - National Institute of Nuclear and Particle Physics (IN2P3); Autonomous University of Madrid; Autonomous University of Madrid; Johannes Gutenberg University of Mainz; University of Manchester; Aix-Marseille Universite; Centre National de la Recherche Scientifique (CNRS); CNRS - National Institute of Nuclear and Particle Physics (IN2P3); University of Massachusetts System; University of Massachusetts Amherst; McGill University; University of Melbourne; University of Michigan System; University of Michigan; Michigan State University; National Academy of Sciences of Belarus (NASB); B.I. Stepanov Institute of Physics of the National Academy of Sciences of Belarus; Belarusian State University; Universite de Montreal; Russian Academy of Sciences; Russian Academy of Science Lebedev Physical Institute; National Research Nuclear University MEPhI (Moscow Engineering Physics Institute); Lomonosov Moscow State University; University of Munich; Max Planck Society; Nagasaki Institute of Applied Science; Nagoya University; Nagoya University; University of New Mexico; FOM National Institute for Subatomic Physics; Radboud University Nijmegen; FOM National Institute for Subatomic Physics; University of Amsterdam; Northern Illinois University; Russian Academy of Sciences; Budker Institute of Nuclear Physics; Russian Academy of Sciences; Siberian Branch of the Russian Academy of Sciences; Novosibirsk State University; Novosibirsk State University; National Research Centre - Kurchatov Institute; Institute of High Energy Physics - IHEP; National Research Centre - Kurchatov Institute; Alikhanov Institute for Theoretical &amp; Experimental Physics; New York University; Ochanomizu University; University System of Ohio; Ohio State University; University of Oklahoma System; University of Oklahoma - Norman; Oklahoma State University System; Oklahoma State University - Stillwater; Palacky University Olomouc; University of Oregon; Osaka University; University of Oslo; University of Oxford; Sorbonne Universite; Universite Paris Cite; Centre National de la Recherche Scientifique (CNRS); CNRS - National Institute of Nuclear and Particle Physics (IN2P3); University of Pennsylvania; National Research Centre - Kurchatov Institute; Petersburg Nuclear Physics Institute; Pennsylvania Commonwealth System of Higher Education (PCSHE); University of Pittsburgh; Laboratorio de Instrumentacao e Fisica Experimental de Particulas; Universidade de Lisboa; Universidade de Coimbra; Universidade de Lisboa; Universidade do Minho; University of Granada; Universidade Nova de Lisboa; Universidade Nova de Lisboa; Universidade de Lisboa; Czech Academy of Sciences; Institute of Physics of the Czech Academy of Sciences; Czech Technical University Prague; Charles University Prague; UK Research &amp; Innovation (UKRI); Science &amp; Technology Facilities Council (STFC); STFC Rutherford Appleton Laboratory; CEA; Universite Paris Saclay; University of California System; University of California Santa Cruz; Pontificia Universidad Catolica de Chile; Universidad Andres Bello; Universidad de Tarapaca; Universidad Tecnica Federico Santa Maria; Universidade Federal de Sao Joao del-Rei; University of Washington; University of Washington Seattle; University of Sheffield; Shinshu University; Universitat Siegen; Simon Fraser University; Stanford University; United States Department of Energy (DOE); SLAC National Accelerator Laboratory; Royal Institute of Technology; State University of New York (SUNY) System; Stony Brook University; State University of New York (SUNY) System; Stony Brook University; University of Sussex; University of Sydney; Academia Sinica - Taiwan; Ivane Javakhishvili Tbilisi State University; Ivane Javakhishvili Tbilisi State University; Technion Israel Institute of Technology; Tel Aviv University; Aristotle University of Thessaloniki; University of Tokyo; University of Tokyo; Institute of Science Tokyo; Tokyo Institute of Technology; Tomsk State University; University of Toronto; University of British Columbia; York University - Canada; University of Tsukuba; University of Tsukuba; Tufts University; University of California System; University of California Irvine; Uppsala University; University of Illinois System; University of Illinois Urbana-Champaign; Consejo Superior de Investigaciones Cientificas (CSIC); CSIC - Instituto de Fisica Corpuscular (IFIC); University of British Columbia; University of Victoria; University of Wurzburg; University of Warwick; Waseda University; Weizmann Institute of Science; University of Wisconsin System; University of Wisconsin Madison; University of Wuppertal; Yale University; City University of New York (CUNY) System; Aix-Marseille Universite; Centre National de la Recherche Scientifique (CNRS); CNRS - National Institute of Nuclear and Particle Physics (IN2P3); Autonomous University of Barcelona; University of Aegean; University of Louisville; Ben Gurion University; California State University System; California State University East Bay; California State University System; California State University Fresno; California State University System; California State University Sacramento; University of London; King's College London; Peter the Great St. Petersburg Polytechnic University; University of Fribourg; University of Udine; Lomonosov Moscow State University; Giresun University; Hellenic Open University; Universite Paris Saclay; Centre National de la Recherche Scientifique (CNRS); CNRS - National Institute of Nuclear and Particle Physics (IN2P3); University of Hamburg; FOM National Institute for Subatomic Physics; Radboud University Nijmegen; Bulgarian Academy of Sciences; HUN-REN; Hungarian Academy of Sciences; HUN-REN Wigner Research Centre for Physics; Consejo Superior de Investigaciones Cientificas (CSIC); CSIC - UAM - Institut de Fisica Teorica (IFT); Istanbul University; Moscow Institute of Physics &amp; Technology; An Najah National University; City University of New York (CUNY) System; City College of New York (CUNY); Parthenope University Naples</t>
  </si>
  <si>
    <t>Aad, G (corresponding author), Aix Marseille Univ, IN2P3, CNRS, CPPM, Marseille, France.</t>
  </si>
  <si>
    <t>Ito, Fumiyuki/T-9600-2019; Perini, Laura/R-8228-2017; Torro Pastor, Emma/AAB-5979-2021; Masik, Jiri/AAE-1203-2021; Chelkov, Georgy/G-9934-2019; Che, Shi/AAR-2323-2021; Mamuzic, Judita/U-3509-2017; Annovi, Alberto/G-6028-2012; Peters, Klaus/C-2728-2008; Zhang, Bin/M-3689-2014; Wang, Rachel/IQR-7785-2023; Liu, min/JXW-8493-2024; Veneziano, Stefano/J-1610-2012; Olszowska, Jolanta/P-2889-2017; Mungo, Davide Pietro/KSM-9202-2024; Brahimi, Nihal/HNJ-5325-2023; Kostyukhin, Vadim/ABA-9033-2020; Rames, Jiri/H-2450-2014; Shi, Liaoshan/KFR-7855-2024; Sen, S./C-6473-2014; Carquin, Edson/GLU-9641-2022; Owen, Mark/Q-8268-2016; Delporte, Cedric/C-2228-2013; Olszewski, Andrzej/AGV-6131-2022; Oliveira, Marcus/AAT-1323-2021; Nielsen, Dennis/A-9769-2015; Hrabovsky, Miroslav/G-6714-2014; chen, bin/KBQ-8114-2024; Li, Fan/KBB-8931-2024; Evangelos, Gazis/L-3966-2017; , Carlo/B-7410-2009; Moreira, Carlos/AAO-9057-2020; Ferrando, James/KXR-3604-2024; Gingrich, Douglas/AEU-8727-2022; Shmeleva, Alevtina/M-6199-2015; Gurbuz, Saime/AAG-5583-2019; Imam, Hajar/JPK-6966-2023; Lefebvre, Benoit/ABB-2272-2021; Jones, Roger/H-5578-2011; Farthouat, Philippe/LJK-6371-2024; Manthos, Ioannis/GWD-1076-2022; Tapia, Sebastian/ABB-6644-2021; Ruiz-Martínez, Alfonso/W-4639-2017; Nechaeva, Polina/N-1148-2015; Istin, Serhat/HSB-5013-2023; Kuutmann, Elin/A-5204-2013; Ji, Haoshuang/F-4525-2014; Zhao, Ruiming/C-1817-2017; Mindur, Bartosz/A-2253-2017; Ereditato, Antonio/ABP-6455-2022; Fiori, Francesco/H-1454-2018; Tasevsky, Marek/H-4630-2014; de Faria Alves Pinto, João/ABB-7004-2020; Zhu, Youcai/GVS-0195-2022; Concejal Muñoz, David/JTT-5328-2023; Doležal, Zdeněk/K-6861-2017; Amorim, Ana/B-2117-2012; Yujin, Chen/F-9523-2013; Franci, Daniele/LDE-8961-2024; LYU, FEN/C-4147-2014; Liu, Yong-Ming/T-5279-2019; Mohamed, Ahmed/HOF-5887-2023; Khanov, Alexander/LDE-6954-2024; Burgard, Carsten/KIE-8584-2024; Adiguzel, Aytul/AAC-9049-2020; Weber, Michele/H-1001-2012; li, sixuan/KGR-3943-2024; Bayirli, Mehmet/AGG-9689-2022; Monticeli, Francisco/AAO-9697-2020; Citron, Zvi/GRX-7434-2022; Nozka, Libor/G-5550-2014; HORII, Yasuyuki/I-7208-2014; Zhang, Kai/ABA-7428-2020; do Vale, Maria/D-2357-2019; Newman, Paul/M-4984-2016; Liu, Tong/JDM-9629-2023; Dubinin, Filipp/M-9546-2015; Gouighri, Mohamed/ITU-2465-2023; Bogdanchikov, Alexander/AAB-9414-2022; Sadykov, Renat/AAN-9602-2020; WANG, YING/JLM-9219-2023; Sidiropoulou, Ourania/AAC-1675-2021; Bassalat, Ahmed/HHY-9901-2022; Wang, Wenxi/B-4720-2015; Li, Hao/GPS-9834-2022; li, lin/KEJ-1056-2024; Snesarev, Andrei/H-5090-2013; Kar, Deepak/N-1844-2014; della Volpe, Domenico/B-4482-2012; Di Micco, Biagio/J-1755-2012; Černý, Karel/AAK-7746-2021; Billoud, Thomas/AAY-1569-2020; wang, jian/HRB-9588-2023; Kelsey, Daniel/AAG-2652-2020; Zhang, Kai/KBD-3312-2024; Passaggio, Stefano/B-6843-2013; Plotnikov, Evgenii/F-8333-2017; Sabetta, Luigi/JXW-5405-2024; Iuppa, Roberto/GQH-7165-2022; Serkin, Leonid/JQW-0572-2023; Solovyev, Victor/C-4614-2013; Martinez, Mario/I-3549-2015; Cheng, Hok-Chuen/GNP-8341-2022; KHOO, TENG/E-1285-2011; Sykora, Marek/ACM-5186-2022; Cetin, Serkant/AGF-0147-2022; Meng, Leixin/T-8924-2018; li, jing/KHY-5337-2024; Bold, Tomasz/A-1942-2017; Akatsuka, Shinya/C-9806-2010; BESSON, NATHALIE/L-6250-2015; Zhang, Hongyang/IAR-1565-2023; Franchini, Matteo/AAC-9259-2021; Herten, Gregor/HNQ-9546-2023; MEONI, Evelin/ABD-9498-2021; Ahmad, Ashfaq/ABJ-8366-2022; Sanchez, Javier/F-5073-2016; yu, xiao/KFT-1725-2024; Marcisovsky, Michal/AAM-2404-2020; García, Josu/AAS-9810-2020; Pasquali, Frederique/AAH-5285-2020; Tagiev, Emin/AAC-9912-2021; Camarda, Stefano/IQW-2840-2023; Capua, Marcella/A-8549-2015; García-Fernández, Sergio/AAE-3909-2019; Zhou, Mingliang/HPC-0298-2023; Sapronov, Andrey/HGB-0392-2022; Chen, hongyu/KUD-1232-2024; DOS SANTOS, DENIS/F-4015-2018; Llorente Merino, Javier/AGP-3432-2022; Brooijmans, Gustaaf H./AGP-4843-2022; huang, yinshan/JRX-4534-2023; Nemecek, Stanislav/G-5931-2014; zhen, zhang/HNI-7910-2023; Pereira, Matheus/A-2346-2015; Calvetti, Milene/AAQ-1337-2020; Tikhonov, Yuri/G-6875-2016; Darbo, Giovanni/C-8175-2012; Ahmad, Anwar/ABM-2215-2022; Gkougkousis, Evangelos - Leonidas/JFJ-1437-2023; Zemaityte, Gabija/AAI-7245-2021; Balaji, S/J-1864-2019; Principe Martin, Miguel Angel/HZH-7174-2023; Mali, Miha/KFB-6299-2024; Novák, Tibor József/A-2853-2016; Ma, Hong/F-2725-2011; Brooks, William/C-8636-2013; Zhu, Li/KBA-1685-2024; Vaniachine, Alexandre/H-7796-2013; benhammou, yan/JDW-7759-2023; Filho, Luciano/KDN-5303-2024; Bruni, Gabriele/ABB-2523-2021; Martinelli, Luca/JGD-3837-2023; Bruscino, Nello/ABA-8980-2021; Li, Qiang/AGK-6990-2022; Giagu, Stefano/H-6455-2013; Karyukhin, Andrey/J-3904-2014; Michelotto, Michele/A-9571-2013; Urbán, Susana/H-1376-2015; Dong, Liang/JZD-4605-2024; Jiménez Peña, Javier/AFY-1817-2022; chen, yue/JEF-2824-2023; Zhang, Minxiu/KRR-1827-2024; Mir, Lluïsa-Maria/G-7212-2015; Xu, Wei/AAY-6275-2021; de Renstrom, Pawel/AAG-7725-2021; Manhaes de Andrade Filho, Luciano/N-7778-2017; Pathak, Atanu/HZH-7944-2023; Cervelli, Alberto/X-7416-2018; Palka, Marek/GXW-2506-2022; spagnolo, stefania/A-6359-2012; Yang, Yifan/AHA-9362-2022; Gordon, Howard/D-6734-2013; Staszewski, Rafał/V-5240-2018; Pani, Paolo/AAG-3902-2021; Yang, Shuangming/AAH-7118-2021; Peralva, Bernardo/AAD-2086-2022; Zhang, Xiao-Hua/AAI-8899-2021; zhou, huan/GYJ-4398-2022; lu, yuan/JZD-0832-2024; Martin dit Latour, Bertrand/JUV-5162-2023; Demichev, Mikhail/A-8469-2015; Kharlamova, Tatyana/AAQ-5430-2020; Brau, James/ACH-1573-2022; Marinho, Franciole/N-8101-2014; Gonella, Laura/GLR-3838-2022; Iengo, Paolo/AAR-7518-2020; Saraiva, Joao Gentil/D-1596-2017; Llácer, María/AAU-6582-2020; Rossi, Eleonora/JYO-6120-2024; Jakoubek, Tomas/G-8644-2014; Zakareishvili, Tamar/JOZ-9279-2023; Deliot, Frederic/F-3321-2014; Artoni, Giacomo/ABA-2164-2020; Leisos, Antonios/AAJ-2351-2021; Zhang, Shihua/K-7913-2012; Kramarenko, Victor/E-1781-2012; Yang, Yuxin/HHN-3469-2022; Cerrito, Lucio/KPA-8260-2024; Buttar, Craig/D-3706-2011; Tsybychev, Dmitri/J-3733-2017; Lasagni Manghi, Federico/JRX-4442-2023; Feng, Mingyang/HPD-1231-2023; Kupco, Alexander/G-9713-2014; Lokajicek, Milos/G-7800-2014; zhang, lin/IZQ-4870-2023; Onyisi, Peter/KYR-8808-2024; Augusto, José/M-2428-2015; Ferrer, Antonio/H-2942-2015; Chen, Chen-Hui/AAN-9910-2020; Negri, Andrea/J-2455-2012; Robson, Aidan/G-1087-2011; Lari, Tommaso/JTU-4817-2023; Leite, Marco/F-6686-2012; Burdin, Sergey/AAZ-9062-2021; Mashinistov, Ruslan/M-8356-2015; Pospíšil, Stanislav/AAW-8634-2021; Lampoudis, Christos/AAU-5016-2021; Giuli, Francesco/HJI-6649-2023; Gabrielli, Andrea/A-7175-2008; Gamboa Goñi, Rodrigo/JAO-0983-2023; Villa, Mauro/C-9883-2009; Sanchez, Caroline/AAG-5156-2021; Romano, Marino/ACW-0715-2022; Gavrilenko, Igor/M-8260-2015; Rossi, Elvira/KSM-7928-2024; Nguyen, Trung/GXG-4868-2022; de Groot, Nicolo/A-2675-2009; Guan, Wanyi/D-8421-2014; Privara, Radek/JGC-6982-2023; Pezzotti, Lorenzo/GRO-2971-2022; Wu, Yz/HDO-8387-2022; O'Shea, Val/GQH-6388-2022; Wang, Zejun/KBB-8454-2024; Agaras, Merve/AAB-5221-2021; Smykiewicz, Andrzej/W-6236-2018; Ozcan, Veysi/AAS-4508-2020; wu, songdi/AAD-2395-2022; Bates, Richard/D-6596-2013; SULIN, VLADIMIR/N-2793-2015; Zhou, Ning/D-1123-2017; Escobar, Juan/H-9617-2017; Fabbri, Fabio/Q-9443-2019; Klok, Peter/AAF-7393-2019; Liu, Bo/AAT-4011-2020; Li, Wenjuan/KDN-8450-2024; Tariq, Khuram/LDG-3808-2024; zhang, xiaowei/GQH-5387-2022; Wang, Song-Ming/AAP-9832-2021; liu, yan/HGV-1365-2022; Havranek, Miroslav/H-3172-2014; Zhao, Gang/JMC-6248-2023; Costa, Maria/B-4007-2012; Meyer, Curtis/L-3488-2014; Ochi, Atsuhiko/AAG-8511-2020; Petrucci, Fabrizio/P-3837-2019; Gustavino, Giuliano/AAK-6591-2020; Vachon, Brigitte/KXS-1100-2024; White, Martin/I-3880-2015; Song, Haiyun/KFS-6298-2024; Oh, Alexander/HHZ-4386-2022; Reeves, Katharine/P-9163-2014; Lin, L/HKO-8213-2023; Zivkovic, Lidija/HGA-8150-2022; Petukhova, Krystsina/AAZ-2794-2020; Stabile, Andrea/AAE-2428-2022; Smirnova, Lidia/D-8089-2012; Lacour, Daniel/J-2630-2015; Amoroso, Simone/AAW-4334-2021; Connell, Simon/F-2962-2015; Soares, Mara/GZM-6676-2022; Sfyrla, Anna/AEL-2938-2022; Mikestikova, Marcela/H-1996-2014; Simsek, Sinem/AGG-2640-2022; Zanzi, Daniele/AAY-4102-2020; Beddall, Andrew/AAE-5820-2022; Gil, Damian/AAK-4749-2020; Chizhov, Mihail/CAI-8953-2022; cesari, nicola/G-7817-2012; Masik, Jiri/JVZ-7061-2024; Sivoklokov, Sergey/D-8150-2012; Grabowska-Bołd, Iwona/ABI-7829-2020; Malecki, Piotr/O-2434-2018; Li, Tingting/AFT-3796-2022; Wei, Haiming/G-7703-2018; banerjee, swagato/AAN-3165-2021; Wang, Huifang E/AAY-2120-2021; Guida, Reynold/A-1019-2007; Chitan, Adrian/AAC-8946-2022; Gray, Heather/ABI-8041-2022; Mitsou, Vasiliki/D-1967-2009; Price, Darren/E-6162-2012; Turchikhin, Semen/O-1929-2013; Camarero, Daniel/Z-1924-2019; Kurashige, Hisaya/H-4916-2012; yujie, lei/JQW-7495-2023; Delmastro, Marco/I-5599-2012; Marchese, Luigi/KPY-5779-2024; Wosiek, Barbara/K-5811-2017; Peleganchuk, Sergey/J-6722-2014; Becherer, Fabian/LTE-3452-2024; guo, yu/GQZ-1392-2022; Li, Yan/KFQ-9244-2024; Benoit, Mathieu/A-1420-2011; Solodkov, Alexander/B-8623-2017; Lähnemann, Jonas/L-3589-2013; zheng, yan/JKJ-3632-2023; Dawson, Ian/K-6090-2013; Parida, Bibhuti/T-3730-2018; Kazanin, Vasily/HHM-2056-2022; Tudorache, Valentina/D-2743-2012; Vanadia, Marco/K-5870-2016; cerri, alessandro/KRQ-4175-2024; Koperny, Stefan/ABB-4747-2020; chen, yan/JRY-4645-2023; Liu, Kunpeng/IAP-6799-2023; Ohm, Christian/AAU-6572-2020; Stoicea, Gabriel/B-6717-2011; LeBlanc, Matt/JDV-5150-2023; Nessi, Marzio/L-5194-2017; chen, baoyi/GLU-3311-2022; Soldatov, Evgeny/E-3990-2017; chen, jia/JLM-4733-2023; Romaniouk, Anatoli/Q-6674-2017; Napolitano, Fabrizio/CAI-2163-2022; Bobrovnikov, Victor/AAB-8328-2022; Liu, huihui/HME-1734-2023; zhou, zhou/HCH-1084-2022; Kuday, Sinan/C-8528-2014; Gabrielli, Alessandro/H-4931-2012; Zhang, Yuting/JZE-2800-2024; Liu, Zhiyong/ABK-5033-2022; CUI, Han/KPB-6448-2024; chen, yuying/JNS-9778-2023; Maj, Klaudia/Q-2724-2019; TÜRK ÇAKIR, İLKAY/HNI-7509-2023; Lopez Paz, Ivan/AFQ-4280-2022; Martinez-Agullo, Pablo/AFR-6708-2022; li, lan/KCJ-5061-2024; Garcia, Carmen/W-2465-2018; cobal, m./JNR-8180-2023; Sharma, Sandeep/AAE-2538-2021; Muino, Patricia/F-7696-2011; Gongadze, Alexi/T-9162-2017; Fisher, Wade/N-4491-2013; Trzebinski, Maciej/AAO-6821-2021; Shi, Shusu/ABC-6567-2021; Panizzo, Giancarlo/AAS-2986-2020; Schernau, Michael/GRY-3808-2022; Viaux Maira, N./AAT-5715-2020; Li, Xuefei/C-3861-2012; Skubic, Patrick/B-5817-2011; Zhou, You/ABH-2989-2021; Bortfeldt, Jona/AAJ-5370-2021; Huseynov, Nazim/AAE-4663-2019; Kawamura, Go/I-5214-2013; Lagouri, Theodota/AAC-7358-2021; Meshkov, Oleg/AAM-8539-2021; Gladilin, Leonid/B-5226-2011; Kozhin, Anatoly/AAZ-5138-2020; Garcia-Gonzalez, Carlos/K-2130-2014; Shabalina, Elizaveta/M-2227-2013; Ricci, Ester/AAJ-1523-2020; Benekos, Nektarios/J-8629-2017; Sławińska, Magdalena/W-2551-2018; Tudorache, Alexandra/L-3557-2013; Salt, Jose/F-4928-2016; YILDIZ, Hatice/AAN-3727-2021; Talyshev, Alexey/HGC-6910-2022; Álvarez, Miguel/AAB-8208-2020; Andreazza, Attilio/E-5642-2011; Elewa, Ahmed/GPX-2857-2022; Hu, Zihan/LCE-0528-2024; xu, ye/JYO-6282-2024; Izen, Joseph/A-4392-2018; Yang, Haijun/O-1055-2015; Melzer, Andre/M-2052-2019; Wu, Xin/ABH-1729-2020; Terashi, Koji/ITW-2370-2023; Testa, Marianna/JAZ-0916-2023; Wang, Hui/GLT-7990-2022; Pereira, Rodrigo/AFV-9983-2022; Cheung, Kingman/A-8380-2008; chen, yanling/GRE-8287-2022; Rocchi, Alessio/O-9499-2015; Cavaliere, Viviana/CAE-8597-2022; garcia, lucia/GXV-8296-2022; Onofre, Antonio/JCP-1935-2023; Barberio, Elisabetta/A-4978-2010; Gravili, Francesco Giuseppe/KFT-3060-2024; Suster, Carl/L-3714-2016; Wozniak, Krzysztof/P-4475-2017; Ochoa, Ines/GNO-9255-2022; Alimonti, Gianluca/AAG-4603-2020; Turner, Ryan/JAO-2496-2023; Kharlamov, Alex/N-8715-2016; Abramowicz, Halina/KUC-5630-2024; zhang, xiaoyu/KEJ-0657-2024; Li, J/JXL-5833-2024; Sopczak, Andre/I-4951-2015; Ventura, Andrea/CAH-0226-2022; beddall, ayda/AAG-6531-2020; Turra, Ruggero/IZE-0280-2023; Gkountoumis, Panagiotis/HTQ-7910-2023; Zhang, Dagan/AAC-9118-2021; Mikel Eukeni, Pozo Astigarraga/AAZ-8345-2021; Zhou, Chen/AAI-4942-2021; Schioppa, Enrico/AAV-7965-2021; Geralis, Theodoros/I-6467-2016; Cieśla, Krzysztof/AAM-4181-2021; sandopval, carlos/HDM-3800-2022; Yu, Shicheng/KHU-3059-2024; CHEN, CHAO/AAG-1555-2021; CAKIR, Orhan/L-1893-2015; Hanif, Hamza/KBC-8037-2024; Rotaru, Marina/A-3097-2011; Casado Lechuga, Maria Pilar/H-1484-2015; Roy, Ashim/HLV-9248-2023; Escobar Ibanez, Carlos/B-3761-2017; Santra, Arka/AEE-4946-2022; Negrini, Matteo/C-8906-2014; Reznicek, Pavel/C-1989-2017; Introzzi, Gianluca/K-2497-2015; Ungaro, Francesca/G-4554-2018; Sciandra, Andrea/JXY-8826-2024; Panizzo, Giancarlo/KHY-5172-2024; Carquin, Edson/G-5221-2015; Bailey, Adam/T-9828-2017; Gravila, Paul-Mircea/HLP-6245-2023; Ventura, Andrea/A-9544-2015; Worm, Steven/I-3575-2012; Lopez Solis, Alvaro/KCL-5505-2024; Chwastowski, Janusz/I-4480-2012; AGHEORGHIESEI, Catalin/B-8596-2014; Oide, Hideyuki/KOC-2483-2024; Li, Liang/O-1107-2015; Luci, Claudio/HKW-0143-2023; Sessa, Marco/AAT-2850-2020; Dam, Mogens/C-2081-2015; cerri, alessandro/Q-6884-2016; Doyle, Anthony/C-5889-2009; Gustavino, Giuliano/C-3242-2016; Bergmann, Benedikt Ludwig/L-8368-2019; Kulchitsky, Yuri/KJL-1720-2024; Vranjes Milosavljevic, Marija/F-9847-2016; Dabrowski, Wladyslaw/AAS-6369-2020; Castro, Nuno/AAB-3648-2019; Berta, Peter/AAL-7109-2020; Blue, Andrew/C-9882-2016; Ducu, Otilia/JZT-8380-2024; D'Onofrio, Adelina/AAT-3903-2020; Maeda, Junpei/B-8131-2018; Lacasta, Carlos/C-7254-2008; Wolters, Helmut/M-4154-2013; Kaczmarska, Anna/B-2753-2019; Pater, Joleen/A-4262-2016; Monzani, Simone/D-6328-2017; Villaplana Perez, Miguel/B-5772-2014; Manzoni, Stefano/B-2352-2018; Rebuzzi, Daniela Marcella/D-9727-2018; Hansen, Peter Henrik/C-2098-2015; Lee, Lawrence/AAU-6790-2021; Chu, Ming-chung/M-2655-2018; Buzykaev, Alexey/HIK-0117-2022; Dziedzic, Bartosz/Q-4189-2017; Maleev, Victor/R-4140-2016; Schultz-Coulon, Hans-Christian/X-5006-2018; Prokoshin, Fedor/E-2795-2012; Zhemchugov, Alexey/N-1717-2017; McKee, Shawn/B-6435-2012; Buckley, Andy/B-8362-2014; Britton, David/F-2602-2010; Bachas, Konstantinos/C-8101-2019; Fassi, Farida/F-3571-2016; Lazzaroni, Massimo/N-3675-2015; Wolter, Marcin/A-7412-2012; Bosman, Martine/J-9917-2014; Camarri, Paolo/M-7979-2015; D'Eramo, Louis/Q-5816-2017; Ahmadov, Faig/B-3723-2018; Todorova, Sarka/GXV-2085-2022; Trzebinski, Maciej/W-1748-2018; TASSI, Enrico/AAJ-9661-2020; Garcia Navarro, Jose Enrique/H-6339-2015; Fabbri, Laura/H-3442-2012; LIVAN, Michele/D-7531-2012; Malek, Fairouz/E-4410-2018; Benchekroun, Driss/JCN-4659-2023; Ye, Sheng/HGA-5474-2022; xella, stefania/E-6752-2015; Vasile, Matei-Eugen/ADS-3975-2022; Schioppa, Enrico Junior/F-4731-2019; Vranjes, Nenad/B-4003-2017; Gonzalez Suarez, Rebeca/L-6128-2014; Kroll, Jiri/C-8465-2018; Shulga, Evgeny/R-1759-2016; Gorisek, Andrej/KQU-6818-2024; Lysak, Roman/H-2995-2014; Smirnova, Oxana/A-4401-2013; Zhang, Kaili/H-2805-2016; Barreiro, Fernando/D-9808-2012; Svatos, Michal/G-8437-2014; Kodys, Peter/P-2636-2017; Ippolito, Valerio/L-1435-2016; Juste, Aurelio/I-2531-2015; Bogavac, Danijela/KCJ-8078-2024; Benekos, Nektarios/I-9928-2017; Fullana Torregrosa, Esteban/A-7305-2016; Aguilar Saavedra, Juan Antonio/F-1256-2016; Smirnov, Sergei/F-1014-2011; Garcia Pascual, Juan Antonio/B-3540-2019; Geanta, Andrei-Alexandru/IAO-0890-2023; Guo, Jun/KMA-3996-2024; Carli, Ina/C-2189-2017; Petersen, Troels/P-5538-2015; Lozano Bahilo, Julio/F-4881-2016; Albert, Justin/J-4152-2017; Davidek, Tomas/P-2697-2017; Sioli, Maximiliano/Q-1597-2016; Flores Castillo, Luis Roberto/W-3928-2018; Giordani, Mario/Q-6211-2018; Bruckman de Renstrom, Pawel/N-6156-2018; Sykora, Ivan/T-5252-2018; Konig, Adriaan/B-6439-2013; Grinstein, Sebastian/ABE-1880-2020; Vos, Marcel/G-8123-2015; Fiorini, Luca/W-6250-2018; Grancagnolo, Sergio/J-3957-2015; Di Nardo, Roberto/J-4993-2012; Camarero Munoz, Daniel/HTS-3134-2023; Ciesla, Krzysztof/N-6601-2018; Rodriguez Bosca, Sergi/HPC-6167-2023; Zenis, Tibor/T-5270-2018; Korcyl, Krzysztof/W-2111-2018; Gonzalez de la Hoz, Santiago/E-2494-2016; Francavilla, Paolo/HKE-1206-2023; Ali, Babar/KGM-2699-2024; Padilla, Cristobal/C-3218-2017; Maj, Klaudia/Q-4624-2017; Berge, David/P-2179-2017; D'Auria, Saverio/O-3276-2017; Faltova, Jana/P-6842-2017; Coccaro, Andrea/P-5261-2016; Popa, Stefan/A-7734-2018; Valero, Alberto/G-9866-2015; uysal, zekeriya/AAD-1226-2019; Penc, Ondrej/H-3032-2014; Bona, Marcella/JPX-4062-2023; Gonzalez Sevilla, Sergio/B-2690-2014; Baldin, Evgenii/A-6186-2014; Kuze, Masahiro/V-4251-2018</t>
  </si>
  <si>
    <t xml:space="preserve">Genest, Marie-Helene/0000-0002-4098-2024; Casado Lechuga, Maria Pilar/0000-0002-0394-5646; Maniatis, Ioannis/0000-0002-4362-0088; Keeler, Richard/0000-0002-0510-4189; Marjanovic, Marija/0000-0002-4468-0154; Marchese, Luigi/0000-0001-6627-8716; Dyndal, Mateusz/0000-0001-9632-6352; Kirk, Julie/0000-0001-8096-7577; Poveda, Joaquin/0000-0001-8144-1964; Tisserant, Sylvain/0000-0002-0294-6727; Sammel, Dirk/0000-0003-4484-1410; Roy, Ashim/0000-0002-5622-4260; Rummler, Andre/0000-0001-8945-8760; Guescini, Francesco/0000-0001-5351-2673; Strizenec, Pavol/0000-0003-0958-7656; Gaudio, Gabriella/0000-0002-6833-0933; Vaidya, Amal/0000-0003-4086-9432; DeMarco, David/0000-0002-8921-8828; Bahmani, Marzieh/0000-0003-4173-0926; Weber, Sebastian/0000-0002-2841-1616; Macdonald, Calum/0000-0001-7857-9188; Junggeburth, Johannes/0000-0001-7205-1171; Bindi, Marcello/0000-0001-6172-545X; Follega, Francesco Maria/0000-0003-2317-9560; Sanderswood, Izaac/0000-0001-7731-6757; Escobar Ibanez, Carlos/0000-0003-4442-4537; Santra, Arka/0000-0003-4644-2579; Gagnon, Louis-Guillaume/0000-0003-3000-8479; Gouveia, Emanuel/0000-0002-7785-2047; Farooque, Trisha/0000-0003-1363-9324; Sato, Koji/0000-0001-8988-4065; Smolek, Karel/0000-0002-5996-7000; Moenig, Klaus/0000-0002-3169-7117; Cardillo, Fabio/0000-0002-4478-3524; Windischhofer, Philipp/0000-0001-5038-1399; Negrini, Matteo/0000-0003-0101-6963; Okazaki, Yuta/0000-0003-2677-5827; Rohne, Ole Myren/0000-0001-7744-9584; Lloyd, Stephen/0000-0002-5073-2264; Giangiacomi, Nico/0000-0001-7314-0168; Parajuli, Santosh/0000-0003-1499-3990; Tzovara, Eftychia/0000-0002-0410-0055; Reznicek, Pavel/0000-0003-4017-9829; Jinnouchi, Osamu/0000-0001-5073-0974; Costanzo, Davide/0000-0003-4920-6264; Winter, Benedict Tobias/0000-0001-9606-7688; CETIN, SERKANT ALI/0000-0001-5050-8441; Lipniacka, Anna/0000-0002-8759-8564; franklin, melissa/0000-0002-6595-883X; Introzzi, Gianluca/0000-0002-1314-2580; Konstantinidis, Nikolaos/0000-0002-4140-6360; Ran, Kunlin/0000-0003-3119-9924; Ferrere, Didier/0000-0002-5687-9240; Vetterli, Michel/0000-0002-7223-2965; Krauss, Dominik/0000-0002-6419-7602; Callea, Giuseppe/0000-0001-5969-3786; Gonski, Julia/0000-0003-2037-6315; Alves, Fabio Lucio/0000-0002-1626-6255; Gkaitatzis, Stamatios/0000-0001-9420-7499; lebedev, alexandre/0000-0002-9566-1850; Lohwasser, Kristin/0000-0003-1833-9160; Lefebvre, Benoit/0000-0001-8212-6624; Grabowska-Bold, Iwona/0000-0001-9159-1210; Hunter, Robert/0000-0002-6839-7775; Ungaro, Francesca/0000-0003-2005-595X; Nikiforou, Nikiforos/0000-0003-1267-7740; Cabras, Grazia/0000-0002-8467-8235; van Gemmeren, Peter/0000-0002-7227-4006; Duda, Dominik/0000-0002-5916-3467; Jansky, Roland/0000-0003-0456-4658; Smirnov, Yury/0000-0002-2891-0781; Corriveau, Francois/0000-0002-4970-7600; Jeanty, Laura/0000-0001-6507-4623; Benjamin, TROCME/0000-0001-9500-2487; Bakos, Evelin/0000-0002-1110-4433; Adamczyk, Leszek/0000-0002-5859-2075; Sciandra, Andrea/0000-0001-7163-501X; Alderweireldt, Sara/0000-0002-8224-7036; Leight, William/0000-0002-2968-7841; Thomson, Evelyn/0000-0001-6031-2768; Ilg, Armin/0000-0001-9488-8095; Panizzo, Giancarlo/0000-0002-0352-4833; Carquin, Edson/0000-0002-7863-1166; Iakovidis, George/0000-0002-0330-5921; Bailey, Adam/0000-0002-3301-2986; Gravila, Paul-Mircea/0000-0002-0154-577X; Zhao, Pingchuan/0000-0003-0054-8749; Horn, Philipp/0000-0002-5640-0447; Ventura, Andrea/0000-0002-3368-3413; Brandt, Oleg/0000-0001-5219-1417; Worm, Steven/0000-0002-3865-4996; Lopez Solis, Alvaro/0000-0002-0511-4766; Stark, Giordon/0000-0001-6616-3433; Sawyer, Craig/0000-0002-2027-1428; Chwastowski, Janusz/0000-0002-6190-8376; Pleier, Marc-Andre/0000-0002-9461-3494; Carter, Joseph/0000-0002-7836-4264; Handl, David/0000-0002-0399-6486; Nikolopoulos, Konstantinos/0000-0002-3048-489X; Kvam, Audrey/0000-0001-7243-0227; AGHEORGHIESEI, Catalin/0000-0003-3695-1847; Saito, Masahiko/0000-0001-5564-0935; Mildner, Hannes/0000-0002-0384-6955; Nemecek, Stanislav/0000-0001-8978-7150; Carratta, Giuseppe/0000-0002-8846-2714; David, Claire/0000-0002-1794-1443; Grivaz, Jean-Francois/0000-0003-4793-7995; Lin, Kuan-Yu/0000-0002-2269-3632; Noguchi, Yohei/0000-0002-3113-3127; bhattarai, prajita/0000-0001-9977-0416; Jones, Samuel/0000-0003-4012-5310; Czurylo, Marta/0000-0003-1943-5883; Bednyakov, Vadim/0000-0003-4864-8909; Xu, Lailin/0000-0001-8997-3199; Little, Jared/0000-0002-9372-0730; Oide, Hideyuki/0000-0002-2173-3233; Tariq, Khuram/0000-0002-0584-8700; van Vulpen, Ivo/0000-0001-7074-5655; Corrigan, Eric Edward/0000-0003-2485-0248; Thompson, Paul/0000-0002-6239-7715; Jiggins, Stephen/0000-0003-2906-1977; Levchenko, Mikhail/0000-0002-5495-0656; Li, Liang/0000-0001-6411-6107; JEZEQUEL, Stephane/0000-0001-7369-6975; Giannetti, Paola/0000-0002-3721-9490; Sankey, David/0000-0003-0955-4213; Proklova, Nadezda/0000-0002-5237-0201; Evans, Meirin Oan/0000-0002-4259-018X; Luci, Claudio/0000-0001-7464-304X; de la Torre Perez, Hector/0000-0002-4516-5269; Gutschow, Christian/0000-0003-0857-794X; Rossi, Elvira/0000-0001-9476-9854; Bachacou, Henri/0000-0002-2256-4515; Wielers, Monika/0000-0001-9232-4827; Sessa, Marco/0000-0002-1402-7525; Rotaru, Marina/0000-0003-4088-6275; Alonso, Francisco/0000-0001-9431-8156; Dam, Mogens/0000-0001-6278-9674; cerri, alessandro/0000-0002-1904-6661; Astalos, Robert/0000-0001-5095-605X; Doyle, Anthony/0000-0001-6322-6195; Gamboa Goni, Rodrigo/0000-0003-1026-7633; Lucotte, Arnaud/0000-0002-5992-0640; Elliot, Alison/0000-0003-0921-0314; Ferreira de Lima, Danilo Enoque/0000-0002-6606-3595; Gustavino, Giuliano/0000-0002-5938-4921; Mueller, James/0000-0001-5099-4718; Rifki, Othmane/0000-0002-9169-0793; Schouwenberg, Jeroen/0000-0002-8738-9519; Liu, Haibo/0000-0002-4213-2883; Orlando, Nicola/0000-0003-0616-245X; Vergis, Christos/0000-0002-3228-6715; McLean, Kayla/0000-0001-5475-2521; Bergmann, Benedikt Ludwig/0000-0002-8076-5614; Begel, Michael/0000-0002-1634-4399; Solovyev, Victor/0000-0002-9402-6329; Morii, Masahiro/0000-0001-9324-057X; Leitgeb, Clara Elisabeth/0000-0002-0335-503X; Bitadze, Alexander/0000-0001-7979-1092; Fawcett, William/0000-0003-2596-8264; Jamieson, Jonathan/0000-0001-9554-0787; Du, Dongshuo/0000-0002-6758-0113; Spieker, Thomas/0000-0002-9408-895X; An, Fenfen/0000-0002-3675-5670; Seema, Pienpen/0000-0002-3727-5636; Silva Oliveira, Marcos Vinicius/0000-0003-2285-478X; Glaysher, Paul/0000-0002-5437-971X; Pani, Priscilla/0000-0003-2149-3791; Majersky, Oliver/0000-0001-8857-5770; Holmes, Tova/0000-0002-3959-5174; Hrynevich, Aliaksei/0000-0002-5411-114X; Formica, Andrea/0000-0001-8308-2643; Kulchitsky, Yuri/0000-0002-3036-5575; Gregor, Ingrid Maria/0000-0002-5976-7818; Resconi, Silvia/0000-0003-2313-4020; Wengler, Thorsten/0000-0002-4375-5265; Diaconu, Cristinel/0000-0002-6193-5091; Wu, Xin/0000-0001-7655-389X; Tu, Yanjun/0000-0002-5865-183X; Kono, Takanori/0000-0003-1553-2950; Andrean, Stefio Yosse/0000-0002-9766-2670; Miu, Ovidiu/0000-0002-0287-8293; Barr, Alan/0000-0002-3533-3740; Vranjes Milosavljevic, Marija/0000-0003-4477-9733; Kock, Daniela/0000-0002-9090-5502; Gwenlan, Claire/0000-0002-3518-0617; Duehrssen-Debling, Michael/0000-0002-5833-7058; Camplani, Alessandra/0000-0002-6386-9788; Song, Weimin/0000-0003-1376-2293; Dabrowski, Wladyslaw/0000-0001-9061-9568; Artoni, Giacomo/0000-0002-3477-4499; Merz, Garrett/0000-0003-4737-3931; Karpov, Sergey/0000-0002-2230-5353; Mankinen, Katja/0000-0001-7357-9648; Golling, Tobias/0000-0001-8535-6687; Beacham, James/0000-0003-3623-3335; Castro, Nuno/0000-0001-8491-4376; Yoshihara, Keisuke/0000-0002-3656-2326; Cabrera Urban, Susana/0000-0001-7640-7913; Berta, Peter/0000-0003-0780-0345; de Vivie, Jean-Baptiste/0000-0001-9163-2211; vannicola, damiano/0000-0001-6814-4674; Falke, Saskia/0000-0002-0264-1632; Ravina, Baptiste/0000-0002-1622-6640; Blue, Andrew/0000-0002-7716-5626; , Elham E Khoda/0000-0001-8720-6615; Henkelmann, Lars/0000-0001-8231-2080; Ducu, Otilia/0000-0001-5914-0524; D'Onofrio, Adelina/0000-0002-0343-6331; Camarda, Stefano/0000-0003-0479-7689; Terzo, Stefano/0000-0003-3388-3906; Herten, Gregor/0000-0001-7661-5122; KOULOURIS, AIMILIANOS/0000-0003-1012-4675; Palestini, Sandro/0000-0002-4110-096X; Beau, Tristan/0000-0002-2022-2140; Bianchi, Riccardo Maria/0000-0001-7345-7798; Ezhilov, Alexey/0000-0002-7520-293X; Becherer, Fabian/0000-0003-0562-4616; Moreno Martinez, Carlos/0000-0002-5719-7655; Yamazaki, Yuji/0000-0003-3710-6995; Hays, Chris/0000-0003-2371-9723; Palka, Marek/0000-0002-7185-3540; Butterworth, Jonathan/0000-0002-5905-5394; Orestano, Domizia/0000-0001-5103-5527; Maeda, Junpei/0000-0002-9084-3305; banerjee, swagato/0000-0001-8852-2409; Billoud, Thomas/0000-0002-6280-3306; Haley, Joseph/0000-0002-6938-7405; Zorbas, Theodore Georgio/0000-0003-2073-4901; Rauch, Daniel/0000-0002-8527-7695; Lacasta, Carlos/0000-0002-2623-6252; Vadla, Knut Oddvar Hoie/0000-0001-6729-1584; Avolio, Giuseppe/0000-0003-2664-3437; Sadrozinski, Hartmut/0000-0003-0019-5410; Wolters, Helmut/0000-0002-9588-1773; Madugoda Ralalage Don, Madhuranga Thilakasiri/0000-0002-6033-944X; Ellis, Nicolas/0000-0002-1920-4930; Son, Hyungsuk/0000-0003-2225-9024; Kaczmarska, Anna/0000-0002-8880-4120; Pater, Joleen/0000-0002-0598-5035; Scornajenghi, Matteo/0000-0001-5967-8471; Murray, William/0000-0003-1710-6306; Alimonti, Gianluca/0000-0002-7128-9046; Romain, Madar/0000-0002-6875-6408; Orellana, Gonzalo Enrique/0000-0002-4753-4048; Asimakopoulou, Eleni Myrto/0000-0003-2127-373X; Roland, Benoit/0000-0003-3397-6475; Sadykov, Renat/0000-0002-9157-6819; Ereditato, Antonio/0000-0002-5423-8079; Monzani, Simone/0000-0002-0479-2207; Yorita, Kohei/0000-0003-1988-8401; Villaplana Perez, Miguel/0000-0002-0048-4602; Erdmann, Johannes/0000-0002-8073-2740; bruno, Salvatore/0000-0001-5422-8228; Manzoni, Stefano/0000-0002-2488-0511; Acharya, Bobby/0000-0002-8588-9157; Rebuzzi, Daniela Marcella/0000-0003-4461-3880; Montejo Berlingen, Javier/0000-0001-9213-904X; Smirnov, Nikita/0000-0003-3638-4838; Jeanneau, Fabien/0000-0002-6360-6136; Murrone, Alessia/0000-0001-5399-2478; Kendrick, James/0000-0001-9845-5473; Schildgen, Lara Katharina/0000-0002-6834-9538; Farina, Edoardo Maria/0000-0003-3037-9288; Dietrich, Janet/0000-0001-7061-1585; Roloff, Jennifer/0000-0001-6479-3079; Hansen, Peter Henrik/0000-0002-6764-4789; Robson, Aidan/0000-0002-1659-8284; Lee, Lawrence/0000-0002-5590-335X; Bella, Gideon/0000-0002-4009-0990; Tudorache, Valentina/0000-0001-5384-3843; Gonella, Laura/0000-0002-4919-0808; Willocq, Stephane/0000-0002-4120-1453; Nanjo, Hajime/0000-0003-0703-103X; Oreglia, Mark/0000-0001-6203-2209; Khramov, Evgeny/0000-0001-7400-6454; Chu, Ming-chung/0000-0002-1971-0403; Nielsen, Jason/0000-0002-9175-4419; Vivarelli, Iacopo/0000-0003-0097-123X; Ocariz, Jose/0000-0003-2262-0780; Lister, Alison/0000-0002-1552-3651; Barberio, Elisabetta/0000-0002-3111-0910; Guo, Ziyu/0000-0001-8645-1635; Schoeffel, Laurent/0000-0002-8081-2353; Karpova, Zoya/0000-0003-0254-4629; Schopf, Elisabeth/0000-0002-9340-2214; Clissa, Luca/0000-0002-4876-5200; Djama, Fares/0000-0003-1881-3360; Cairo, Valentina Maria Martina/0000-0002-0758-7575; Charman, Thomas/0000-0001-6288-5236; Halladjian, Garabed/0000-0001-7162-0301; Escalier, Marc/0000-0003-4270-2775; Kuwertz, Emma Sian/0000-0002-1921-6173; Buzykaev, Alexey/0000-0002-5458-5564; Dell'Acqua, Andrea/0000-0003-2453-7745; Dziedzic, Bartosz/0000-0002-0805-9184; Maleev, Victor/0000-0003-1028-8602; Allport, Philip/0000-0001-7303-2570; Pottgen, Ruth/0000-0002-3304-0987; Ju, Xiangyang/0000-0002-9745-1638; Turra, Ruggero/0000-0001-8740-796X; Pathak, Atanu/0000-0001-9861-2942; Schultz-Coulon, Hans-Christian/0000-0002-0860-7240; Rousseau, David/0000-0001-7613-8063; Fisher, Wade/0000-0003-3043-3045; Ntekas, Konstantinos/0000-0001-9252-6509; Adam, Lennart/0000-0001-6005-2812; LeBlanc, Matt/0000-0001-5977-6418; Duckeck, Guenter/0000-0002-7756-7801; McCarthy, Thomas G/0000-0002-1182-3526; Simoniello, Rosa/0000-0003-2042-6394; Palni, Prabhakar/0000-0001-6201-2785; Sawada, Ryu/0000-0002-2226-9874; Goossens, Luc/0000-0002-2536-4498; Lafaye, Remi/0000-0001-7848-6088; Dell'Asta, Lidia/0000-0002-9601-4225; Franchini, Matteo/0000-0002-4554-252X; Prokoshin, Fedor/0000-0001-6389-5399; Fabiani, Veronica/0000-0002-7635-7095; Jakel, Gunnar/0000-0001-5687-1006; Zhemchugov, Alexey/0000-0002-3360-4965; Shi, Liaoshan/0000-0001-9532-5075; Garcia-Argos, Carlos/0000-0001-8348-4693; McKee, Shawn/0000-0002-4551-4502; Pham, Thu LH/0000-0002-8859-1313; Heinrich, Lukas/0000-0002-4048-7584; Long, Jonathan David/0000-0002-2115-9382; Han, Kunlin/0000-0002-1627-4810; Buckley, Andy/0000-0001-8355-9237; Hopkins, Walter/0000-0001-7814-8740; Evans, Harold/0000-0003-2183-3127; Frattari, Guglielmo/0000-0002-7829-6564; Britton, David/0000-0001-9998-4342; Schmitt, Christian/0000-0003-1471-690X; Perrevoort, Ann-Kathrin/0000-0001-6343-447X; Kourlitis, Vangelis/0000-0001-6568-2047; Deliot, Frederic/0000-0003-0777-6031; Hanagaki, Kazunori/0000-0003-0676-0441; Bachas, Konstantinos/0000-0002-9047-6517; Stanislaus, Beojan/0000-0001-9007-7658; Castillo, Florencia Luciana/0000-0002-1172-1052; Fassi, Farida/0000-0002-6423-7213; Feligioni, Lorenzo/0000-0002-1403-0951; Huang, Dan Ping Joanna/0000-0002-1753-5621; al khoury, konie/0000-0002-0547-8199; Moss, Joshua/0000-0002-6729-4803; Kiryunin, Andrey/0000-0001-7490-6890; Fox, Harald/0000-0003-3089-6090; Mete, Alaettin Serhan/0000-0002-5508-530X; Mellenthin, Johannes/0000-0002-3436-6102; Marantis, Alexandros/0000-0002-7020-4098; Trofymov, Artur/0000-0001-7688-5165; Lefebvre, Michel/0000-0002-5560-0586; Hillier, Stephen/0000-0002-7599-6469; Ould-Saada, Farid/0000-0002-9404-835X; Balaji, Shyam/0000-0002-5364-2109; Burghgrave, Blake/0000-0001-5686-0948; Strandberg, Jonas/0000-0002-8913-0981; Ghosh, Aishik/0000-0003-0819-1553; Heath, Matthew/0000-0003-2945-8448; Grandi, Mario/0000-0002-5924-2544; Weiser, Christian/0000-0002-6456-6834; Liu, Kun/0000-0001-5807-0501; Marzin, Antoine/0000-0003-4364-4351; Pachal, Katherine/0000-0002-8332-243X; Reichert, Joseph/0000-0003-2110-8021; snyder, scott/0000-0001-8610-8423; Farbin, Amir/0000-0003-0000-2439; Schleicher, Katharina E./0000-0002-2917-7032; Masetti, Lucia/0000-0002-0038-5372; McNamara, Peter Charles/0000-0002-0676-324X; Betti, Alessandra/0000-0003-0839-9311; Carlson, Benjamin/0000-0002-7550-7821; HADEF, Asma/0000-0003-2508-0628; Alhroob, Muhammad/0000-0001-7569-7111; Azuelos, Georges/0000-0003-4241-022X; Ruehr, Frederik/0000-0003-4452-620X; Anisenkov, Alexey/0000-0002-7201-5936; Swiatlowski, Maximilian/0000-0001-7287-0468; Vazquez Schroeder, Tamara/0000-0002-9780-099X; Lazzaroni, Massimo/0000-0002-4094-1273; URQUIJO, PHILLIP/0000-0002-0887-7953; Pasuwan, Patrawan/0000-0003-2987-2964; CARRA, SONIA/0000-0001-8650-942X; Falke, Peter Johannes/0000-0002-2004-476X; Romano, Marino/0000-0002-6609-7250; Varvell, Kevin/0000-0003-1017-1295; Wang, Song-Ming/0000-0002-5821-4875; Liu, Bingxuan/0000-0002-0721-8331; Moreno Llacer, Maria/0000-0003-1113-3645; Arnaez, Olivier/0000-0002-6096-0893; Grieco, Chiara/0000-0002-3955-4399; Doglioni, Caterina/0000-0002-1509-0390; Primavera, Margherita/0000-0002-6866-3818; Argyropoulos, Spyridon/0000-0001-7748-1429; Roos, Lydia/0000-0001-7151-9983; Gray, Heather/0000-0002-5293-4716; Magro, Jacopo/0000-0001-5704-9700; Croft, Vincent Alexander/0000-0002-8731-4525; Meshkov, Oleg/0000-0001-6897-4651; Mistry, Khilesh/0000-0001-7577-1588; Varni, Carlo/0000-0001-6733-4310; Wolter, Marcin/0000-0001-9184-2921; Merlassino, Claudia/0000-0002-5445-5938; Yamaguchi, Yohei/0000-0002-3725-4800; Luehring, Frederick/0000-0001-8721-6901; Bosman, Martine/0000-0002-7290-643X; Camarri, Paolo/0000-0002-5732-5645; Zhang, Rui/0000-0002-8265-474X; D'Eramo, Louis/0000-0002-4910-5378; Chan, Jay/0000-0001-7069-0295; Gessinger, Paul/0000-0002-3056-7417; Beck, Hans Peter/0000-0001-7212-1096; Winklmeier, Frank/0000-0001-8290-3200; Mancini, Giada/0000-0001-6158-2751; Jovicevic, Jelena/0000-0001-5650-4556; Dittus, Fridolin/0000-0002-1760-8237; , Alessandro/0000-0002-8224-6105; Gramstad, Eirik/0000-0001-5792-5352; Bold, Tomasz/0000-0002-2432-411X; Farrington, Sinead/0000-0001-5350-9271; Wendland, Bjorn/0000-0003-1623-3899; Pereira Peixoto, Ana Paula/0000-0003-3424-7338; Zhang, Shuzhou/0000-0001-9039-9809; van Daalen, Tal/0000-0002-2254-125X; Ahmadov, Faig/0000-0003-3644-540X; Sharma, Abhishek/0000-0003-2250-4181; Bossio Sola, Jonathan David/0000-0002-7134-8077; Starovoitov, Pavel/0000-0003-1990-0992; Yang, Hongtao/0000-0003-3554-7113; Zhang, Matt/0000-0001-8659-5727; Ticse Torres, Royer Edson/0000-0001-8178-5257; Todorova, Sarka/0000-0003-2433-231X; Sawyer, Lee/0000-0001-8295-0605; FANTI, MARCELLO/0000-0002-8773-145X; Bakalis, Christos/0000-0002-9931-7379; Trzebinski, Maciej/0000-0002-5151-7101; Schanet, Eric/0000-0002-8719-4682; Ragusa, Francesco/0000-0002-4064-0489; Cheng, Hok-Chuen/0000-0002-8912-4389; Alexa, Calin/0000-0003-0922-7669; Bandyopadhyay, Anjishnu/0000-0002-5256-839X; Saimpert, Matthias/0000-0002-3765-1320; Queitsch-Maitland, Michaela/0000-0003-4643-515X; Chudoba, Jiri/0000-0002-6425-2579; Raine, John/0000-0002-5987-4648; Sabetta, Luigi/0000-0002-0865-5891; Alpigiani, Cristiano/0000-0002-7641-5814; Chen, Chunhui/0000-0003-1589-9955; iacobucci, giuseppe/0000-0001-9965-5442; TASSI, Enrico/0000-0002-3335-6500; Shapiro, Marjorie/0000-0001-8540-9654; Zhu, Hongbo/0000-0001-8066-7048; Soualah, Rachik/0000-0003-0124-3410; Dova, Maria Teresa/0000-0001-6113-0878; Faraj, Mohammed/0000-0001-9442-7598; Boutle, Sarah/0000-0002-8732-2963; Garcia Navarro, Jose Enrique/0000-0002-0279-0523; Scyboz, Ludovic Michel/0000-0001-8453-7937; Fabbri, Laura/0000-0002-4002-8353; LIVAN, Michele/0000-0002-5877-0062; Malek, Fairouz/0000-0002-0948-5775; Kay, Ellis/0000-0002-6304-3230; McCormack, William/0000-0002-0768-1959; Balek, Petr/0000-0002-0942-1966; Shabalina, Elizaveta/0000-0003-4849-556X; Nagasaka, Yasushi/0000-0002-3669-9525; Groh, Sabrina/0000-0002-3001-3545; Tomiwa, Kehinde/0000-0002-8580-9145; Held, Alexander/0000-0002-8924-5885; Loesle, Alena/0000-0002-6328-8561; Kurchaninov, Leonid/0000-0001-9392-3936; Novak, Tadej/0000-0002-3053-0913; Stockton, Mark/0000-0001-9679-0323; Leney, Katharine/0000-0002-1525-2695; Bouaouda, Khalil/0000-0002-7723-5030; BRAHIMI, Nihal/0000-0003-0992-3509; Araujo Ferraz, Victor/0000-0003-1177-7563; Benchekroun, Driss/0000-0001-5196-8327; Ye, Sheng/0000-0003-3229-0746; White, Martin/0000-0001-5474-4580; Heim, Sarah/0000-0002-2639-6571; Muse, Joseph/0000-0002-2585-3793; Manousos, Athanasios/0000-0003-4627-4026; Longo, Luigi/0000-0002-2357-7043; Chen, Hucheng/0000-0002-9936-0115; Giuli, Francesco/0000-0002-8506-274X; Longarini, Iacopo/0000-0002-0352-2854; Atkin, Ryan/0000-0002-1972-1006; Ohm, Christian/0000-0002-8015-7512; Heinlein, James/0000-0001-6878-9405; Pascual Dominguez, Luis/0000-0003-4701-9481; Stugu, Bjarne/0000-0002-1728-9272; Wardrope, David/0000-0002-8208-2964; xella, stefania/0000-0002-0988-1655; Stabile, Alberto/0000-0002-6868-8329; Mezquita, Costa/0000-0002-2064-2954; Canesse, Auriane/0000-0002-9227-5217; Vukotic, Ilija/0000-0003-0472-3516; Angerami, Aaron/0000-0001-7834-8750; Zakharchuk, Nataliia/0000-0002-4963-8836; Schaefer, Leigh/0000-0003-1355-5032; Sauvan, Emmanuel/0000-0003-1921-2647; Wang, Renjie/0000-0002-5059-8456; Scharf, Christian/0000-0002-0294-1205; Pilkington, Andrew/0000-0001-8007-0778; Vasile, Matei-Eugen/0000-0001-8415-0759; Berger, Nicolas/0000-0002-7963-9725; Schioppa, Enrico Junior/0000-0002-1369-9944; Hugging, Fabian/0000-0002-7472-3151; De Almeida Dias, Flavia/0000-0001-6882-5402; Ryzhov, Andrey/0000-0002-0623-7426; Yabsley, Bruce/0000-0002-2680-0474; Brost, Elizabeth/0000-0002-6800-9808; Trovato, Fabrizio/0000-0003-1041-9131; Akesson, Torsten/0000-0003-4141-5408; Roy, Avik/0000-0002-0116-1012; Wiglesworth, Craig/0000-0001-6219-8946; Ripellino, Giulia/0000-0002-4053-5144; Djobava, Tamar/0000-0002-9414-8350; Vranjes, Nenad/0000-0001-5415-5225; Walkowiak, Wolfgang/0000-0002-0385-3784; Potti, Harish/0000-0002-0800-9902; Kretzschmar, Jan/0000-0002-8515-1355; Gonzalez Suarez, Rebeca/0000-0002-6126-7230; Napolitano, Fabrizio/0000-0002-8686-5923; Matic, Andrea/0000-0002-2179-0350; Li, Shu/0000-0001-7879-3272; Guerrero Rojas, Jesus/0000-0001-8487-3594; Leitgeb, Florian/0000-0001-9799-5232; Saoucha, Kamal/0000-0001-9150-640X; Lester, Christopher Gorham/0000-0001-5770-4883; Kroll, Jiri/0000-0001-6215-3326; Schaarschmidt, Jana/0000-0002-0433-6439; Shulga, Evgeny/0000-0001-5099-7644; Valery, Loic/0000-0002-5510-1111; Jackson, Paul/0000-0002-0847-402X; Hubaut, Fabrice/0000-0002-0113-2465; Safdari, Murtaza/0000-0001-8323-7318; Toth, Jozsef/0000-0001-9128-6080; Makovec, Nikola/0000-0001-5124-904X; Beringer, Juerg/0000-0002-9975-1781; Koffas, Thomas/0000-0001-9612-4988; Wanotayaroj, Chaowaroj/0000-0002-8178-5705; Tanaka, Reisaburo/0000-0002-9929-1797; Gorisek, Andrej/0000-0002-3903-3438; Dao, Valerio/0000-0003-1645-8393; Leroy, Claude/0000-0003-3105-7045; Siral, Ismet/0000-0003-4554-1831; Vecchio, Valentina/0000-0002-1351-6757; Lysak, Roman/0000-0003-2990-1673; Xiang, Jianhuan/0000-0002-7684-8257; BOUMEDIENE, Djamel/0000-0002-7809-3118; Khoo, Teng Jian/0000-0002-5954-3101; Thompson, Emily Anne/0000-0001-7050-8203; Simsek, Sinem/0000-0002-9650-3846; Kazanin, Vassili/0000-0002-4906-5468; Capeans, Mar/0000-0001-7727-9175; Loch, Peter/0000-0002-2005-671X; Baines, John/0000-0003-0770-2702; Rimoldi, Marco/0000-0003-1165-7940; Adye, Tim/0000-0003-0627-5059; Vale, Tiago/0000-0001-8855-3520; Bellos, Panagiotis/0000-0003-2049-9622; Burdin, Sergey/0000-0003-4831-4132; Smirnova, Oxana/0000-0003-2517-531X; Sopczak, Andre/0000-0001-6981-0544; Zhang, Kaili/0000-0002-9778-9209; Barreiro, Fernando/0000-0002-3021-0258; Gregersen, Kristian/0000-0003-0295-1670; Beretta, Matteo Mario/0000-0002-7026-8171; Derendarz, Dominik/0000-0001-5660-3095; Dado, Tomas/0000-0002-7050-2669; Klein, Matthew Henry/0000-0002-9999-2534; Mincer, Allen/0000-0002-6307-1418; Elsing, Markus/0000-0002-1213-0545; Sommer, Philip/0000-0003-1703-7304; Zhou, Ning/0000-0002-1775-2511; Puri, Akshat/0000-0001-7843-1482; Biondi, Silvia/0000-0002-1492-6715; Sforza, Federico/0000-0002-4065-7352; Coimbra, Artur/0000-0003-2301-1637; Svatos, Michal/0000-0002-7199-3383; Barranco Navarro, Laura/0000-0002-3380-8167; Jakoubek, Tomas/0000-0001-7038-0369; Kodys, Peter/0000-0002-8644-2349; Salvucci, Antonio/0000-0003-4876-2613; Lapertosa, Alessandro/0000-0001-6246-6787; Tudorache, Alexandra/0000-0001-6307-1437; Przybycien, Mariusz/0000-0002-9235-2649; Rossi, Eleonora/0000-0002-2146-677X; Malito, Davide/0000-0002-3996-4662; Snesarev, Andrei/0000-0002-9067-8362; Bevan, Adrian/0000-0002-4105-9629; Ozturk, Nurcan/0000-0003-1125-6784; Hadavand, Haleh/0000-0001-5447-3346; Barak, Liron/0000-0002-3436-2726; Rieck, Patrick/0000-0003-0290-0566; Zhang, Yu/0000-0002-4554-2554; Arling, Jan-Hendrik/0000-0002-1577-5090; Gee, Norman/0000-0002-8833-3154; Li, Zhelun/0000-0001-7096-2158; Aoki, Masato/0000-0001-7498-0097; Roda, Chiara Maria/0000-0002-3020-4114; Danninger, Matthias/0000-0002-7807-7484; Kroninger, Kevin/0000-0001-9873-0228; Shaikh, Nabila Wahab/0000-0001-9358-3505; Straessner, Arno/0000-0003-2460-6659; Mindur, Bartosz/0000-0002-5511-2611; Ippolito, Valerio/0000-0001-5126-1620; Nobe, Takuya/0000-0002-5809-325X; Alconada Verzini, Maria Josefina/0000-0003-2212-7830; Mogg, Philipp/0000-0003-2688-234X; Redlinger, George/0000-0002-6437-9991; Dahbi, Salah-eddine/0000-0002-5222-7894; Kouskoura, Vasiliki/0000-0002-8987-3208; Morley, Anthony/0000-0003-0373-1346; Juste, Aurelio/0000-0002-1558-3291; Mitsou, Vasiliki A./0000-0002-1533-8886; Yap, Yee Chinn/0000-0001-8939-666X; Guenther, Jaroslav/0000-0003-3189-3959; Bogavac, Danijela/0000-0003-2138-9062; Shimojima, Makoto/0000-0002-8738-1664; Pianori, Elisabetta/0000-0001-9233-5892; Benekos, Nektarios/0000-0001-7831-8762; Leonidopoulos, Christos/0000-0002-7241-2114; Fullana Torregrosa, Esteban/0000-0003-3082-621X; Nelson, Michael/0000-0002-0183-327X; Dallapiccola, Carlo/0000-0002-1391-2477; Schramm, Steven/0000-0001-9031-6751; Aguilar Saavedra, Juan Antonio/0000-0002-5475-8920; Parida, Bibhuti/0000-0001-9367-8061; Abidi, Syed Haider/0000-0002-8496-9294; Moyse, Edward/0000-0003-4449-6178; Smirnov, Sergei/0000-0002-6778-073X; Isacson, Max/0000-0003-1630-6664; Melo, Matej/0000-0003-4557-9792; Nitta, Tatsumi/0000-0002-9234-4833; Brooijmans, Gustaaf/0000-0002-3354-1810; Ellert, Mattias/0000-0001-5265-3175; Krasnopevtsev, Dimitrii/0000-0002-6356-372X; Kar, Deepak/0000-0002-4238-9822; Moser, Brian/0000-0001-6750-5060; Bortoletto, Daniela/0000-0002-1287-4712; Poulsen, Trine/0000-0001-7207-6029; Sliwa, Krzysztof/0000-0002-1201-4771; Steinhebel, Amanda/0000-0002-4080-2919; Masubuchi, Tatsuya/0000-0001-9984-8009; Whalen, Kathleen/0000-0002-9383-8763; Kersevan, Borut/0000-0002-4529-452X; Roland, Christophe/0000-0003-2084-369X; Yigitbasi, Efe/0000-0002-9595-2623; Taylor, Wendy/0000-0002-6596-9125; Weber, Michele/0000-0002-2770-9031; Pereira Sanchez, Laura/0000-0001-7913-3313; Cueto Gomez, Ana Rosario/0000-0003-1494-7898; Garcia Pascual, Juan Antonio/0000-0002-7399-7353; Onyisi, Peter/0000-0003-4201-7997; Adelman, Jahred/0000-0002-1041-3496; gabrielli, andrea/0000-0003-0768-9325; Ali, Shahzad/0000-0001-5216-3133; Dervan, Paul/0000-0003-3929-8046; Mungo, Davide Pietro/0000-0002-2567-7857; Chiarella, Vitaliano/0000-0002-4210-2924; Biswal, Jyoti Prakash/0000-0001-8361-2309; Geanta, Andrei-Alexandru/0000-0003-2781-2933; Wong, Vincent Wai Sum/0000-0001-5975-8164; Yacoob, Sahal/0000-0001-6977-3456; Guo, Jun/0000-0001-8125-9433; Lassnig, Mario/0000-0002-9541-0592; Barisits, Martin/0000-0003-0253-106X; Bassalat, Ahmed/0000-0002-0129-1423; Xu, Wenhao/0000-0001-5661-1917; Cinca, Diane/0000-0003-0944-8998; Olivares, Sebastian/0000-0003-4616-6973; Clark, Allan/0000-0001-8341-5911; Carli, Ina/0000-0002-0411-1141; Mijovic, Liza/0000-0003-0162-2891; Grummer, Aidan/0000-0003-2752-1183; Wu, Sau Lan/0000-0001-5866-1504; Petersen, Troels/0000-0003-0221-3037; REALE, MARILEA/0000-0002-5478-6059; Calafiura, Paolo/0000-0002-1692-1678; Cranmer, Kyle/0000-0002-5769-7094; Vincter, Manuella/0000-0002-5338-8972; Hank, Michael/0000-0002-4731-6120; Lozano Bahilo, Julio/0000-0003-0613-140X; Portales, Louis/0000-0002-9860-9185; Moskalets, Tetiana/0000-0001-6508-3968; Takeva, Emily/0000-0003-3142-030X; Lange, Joern/0000-0003-1307-1441; Martinelli, Luca/0000-0002-4466-3864; Chargeishvili, Bakar/0000-0002-5376-2397; Yang, Tianyi/0000-0002-4996-1924; Albert, Justin/0000-0003-0253-2505; Davidek, Tomas/0000-0002-3770-8307; Kowalewski, Robert/0000-0002-7314-0990; Arguin, Jean-Francois/0000-0003-0229-3858; Poggi, Riccardo/0000-0002-7324-9320; Qian, Jianming/0000-0003-4813-8167; Warburton, Andreas/0000-0002-2298-7315; Vermeulen, Jos/0000-0003-4378-5736; Vu, Ngoc Khanh/0000-0002-6251-1178; Sebastiani, Cristiano/0000-0003-1073-035X; Schmidt-Sommerfeld, Korbinian/0000-0003-4763-1822; Nairz, Armin/0000-0003-3561-0880; Reeves, Kendall/0000-0003-3504-4882; Sumida, Toshi/0000-0002-2685-6187; Potter, Christina/0000-0002-9815-5208; Schmitt, Stefan/0000-0001-8387-1853; Les, Robert/0000-0002-8875-1399; Durglishvili, Archil/0000-0003-4157-592X; Manjarres Ramos, Joany/0000-0003-3896-5222; DA FONSECA PINTO, JOAO VICTOR/0000-0003-1746-1914; Hirose, Shigeki/0000-0002-2389-1286; Meloni, Federico/0000-0001-7075-2214; Sioli, Maximiliano/0000-0002-0912-9121; Kourkoumelis, Christine/0000-0003-0083-274X; Coadou, Yann/0000-0001-8195-7004; Marcoccia, Lorenzo/0000-0001-6422-7018; Weirich, Marcel/0000-0002-5129-872X; Komarek, Tomas/0000-0002-3047-3146; Cristinziani, Markus/0000-0003-3893-9171; Grosse-Knetter, Jorn/0000-0003-3085-7067; Martin dit Latour, Bertrand/0000-0003-3420-2105; Vickey, Trevor/0000-0002-1596-2611; Flores Castillo, Luis Roberto/0000-0003-1551-5974; D'Amen, Gabriele/0000-0002-9742-3709; Wiedenmann, Werner/0000-0003-3605-3633; Wu, Yusheng/0000-0002-1528-4865; Antel, Claire/0000-0001-9683-0890; Zhang, Bowen/0000-0002-9726-6707; Troncon, Clara/0000-0002-7997-8524; Stevenson, Thomas/0000-0003-2399-8945; Palazzo, Serena/0000-0002-4225-387X; Cooper-Sarkar, Amanda/0000-0002-7107-5902; Giordani, Mario/0000-0002-0792-6039; Bouhova-Thacker, Evelina/0000-0002-5103-1558; Truong, Thi Ngoc Loan/0000-0001-8249-7150; Madysa, Nico/0000-0001-8375-7532; Thiele, Fabian Alexander Jurgen/0000-0002-6620-9734; Valente, Marco/0000-0002-0486-9569; Li, Zhiying/0000-0001-9800-2626; Bruckman de Renstrom, Pawel/0000-0002-0206-1160; Meirose, Bernhard/0000-0003-0032-7022; Sykora, Ivan/0000-0003-3447-5621; Haas, Andrew/0000-0002-4832-0455; Policicchio, Antonio/0000-0002-1290-220X; Lleres, Annick/0000-0003-1769-8524; McPherson, Robert/0000-0001-9211-7019; Sabatini, Paolo/0000-0003-0159-697X; Belfkir, Mohamed/0000-0001-9974-1527; Konig, Adriaan/0000-0001-6702-6473; Sfyrla, Anna/0000-0002-3003-9905; von Buddenbrock, Stefan/0000-0002-8399-9993; Garcia, Carmen/0000-0003-1625-7452; Aad, Georges/0000-0002-6665-4934; Starz, Steffen/0000-0002-2908-3909; Vari, Riccardo/0000-0002-2814-1337; Morange, Nicolas/0000-0003-0047-7215; Bhattacharya, Deb Sankar/0000-0003-3837-4166; Delitzsch, Chris Malena/0000-0001-7021-3333; Grinstein, Sebastian/0000-0002-6460-8694; /0000-0001-5765-1750; Vos, Marcel/0000-0001-8474-5357; chevalier, laurent/0000-0003-3762-7264; Fiorini, Luca/0000-0002-5070-2735; Knue, Andrea/0000-0002-1559-9285; Bruscino, Nello/0000-0002-6168-689X; Torro Pastor, Emma/0000-0002-5507-7924; Zhang, Dengfeng/0000-0001-7335-4983; Resseguie, Elodie/0000-0002-7739-6176; Grancagnolo, Sergio/0000-0001-8490-8304; Stucci, Stefania/0000-0002-1639-4484; Di Nardo, Roberto/0000-0003-1111-3783; Czodrowski, Patrick/0000-0003-0723-1437; Buttar, Craig/0000-0003-0188-6491; jia, Jiangyong/0000-0002-5725-3397; Camarero Munoz, Daniel/0000-0002-2855-7738; Freundlich, Elena/0000-0003-0907-392X; Ciesla, Krzysztof/0000-0003-2751-3474; Calvente Lopez, Sergio/0000-0002-7668-5275; Bolz, Arthur Eugen/0000-0002-4033-9223; Hu, Yifan/0000-0002-0552-3383; Rodriguez Bosca, Sergi/0000-0002-4571-2509; Behr, J. Katharina/0000-0002-5501-4640; Hoya, Joaquin/0000-0002-7562-0234; Pleskot, Vojtech/0000-0001-5435-497X; Kempster, Jacob/0000-0003-4168-3373; D'Onofrio, Monica/0000-0003-2408-5099; Weber, Christian/0000-0002-8659-5767; Rozen, Yoram/0000-0001-6969-0634; Martin-Haugh, Stewart/0000-0001-9457-1928; Wolf, Anton/0000-0002-4368-9202; Hils, Maximilian/0000-0002-8616-5898; Tal Hod, Noam/0000-0001-5241-0544; Ellinghaus, Frank/0000-0003-3596-5331; Morvaj, Ljiljana/0000-0003-2061-2904; Glasman, Claudia/0000-0003-2025-3817; Ochoa-Ricoux, Juan Pedro/0000-0001-7376-5555; Nisati, Aleandro/0000-0002-5080-2293; Roy, Debarati/0000-0001-9858-1357; Hamdaoui, Hassane/0000-0001-5709-2100; Russell, Heather/0000-0003-4181-0678; Zenis, Tibor/0000-0001-8265-6916; Gongadze, Alexi/0000-0001-8183-1612; Sanchez, Javier/0000-0001-9913-310X; Krieter, Ferdinand/0000-0002-7675-8024; Martinez-Agullo, Pablo/0000-0001-8925-9518; Newhouse, Robin/0000-0001-8026-3836; Filthaut, Frank/0000-0003-3338-2247; Wang, Zirui/0000-0002-0928-2070; Korcyl, Krzysztof/0000-0001-8085-4505; Duperrin, Arnaud/0000-0002-5789-9825; Gonzalez de la Hoz, Santiago/0000-0001-5304-5390; D'Uffizi, Matteo/0000-0003-2499-1649; Francavilla, Paolo/0000-0003-1164-6870; Jimenez Pena, Javier/0000-0002-8705-628X; Ghneimat, Mazuza/0000-0002-4931-2764; Lobodzinska, Ewelina Maria/0000-0001-9012-3431; Laurier, Alexandre/0000-0002-2575-0743; Ali, Babar/0000-0001-8653-5556; Massa, Lorenzo/0000-0002-3735-7762; Ridel, Melissa/0000-0002-2601-7420; Unal, Guillaume/0000-0001-8130-7423; Loffredo, Salvatore/0000-0003-2516-5015; Padilla, Cristobal/0000-0001-7951-0166; Weingarten, Jens/0000-0003-2165-871X; Rompotis, Nikolaos/0000-0003-2577-1875; Tsai, Fang-Ying/0000-0001-7878-6435; Maj, Klaudia/0000-0003-4819-9226; Pralavorio, Pascal/0000-0002-2452-6715; Liu, Minghui/0000-0003-0056-7296; Berge, David/0000-0002-2918-1824; Wenaus, Torre/0000-0002-8678-893X; Zanzi, Daniele/0000-0002-1222-7937; D'Auria, Saverio/0000-0003-3393-6318; Faltova, Jana/0000-0003-4278-7182; Iuppa, Roberto/0000-0001-5038-2762; Kharlamova, Tatyana/0000-0002-0387-6804; Bethani, Agni/0000-0002-8150-7043; Yu-Heng, Chen/0000-0002-2720-1115; Ricci, Ester/0000-0002-4222-9976; Coccaro, Andrea/0000-0003-2368-4559; Popa, Stefan/0000-0001-9275-4536; Besson, Nathalie/0000-0001-9248-6252; Munoz Sanchez, Francisca/0000-0002-6374-458X; De Sanctis, Umberto/0000-0003-4704-525X; Pizzini, Alessio/0000-0001-8891-1842; Valero, Alberto/0000-0002-9776-5880; Delsart, Pierre-Antoine/0000-0002-9556-2924; Liu, Yanlin/0000-0001-9190-4547; uysal, zekeriya/0000-0002-7110-8065; Cindro, Vladimir/0000-0002-2037-7185; Klimek, Pawel/0000-0003-1661-6873; Penc, Ondrej/0000-0002-5433-3981; Rosati, Stefano/0000-0003-0838-5980; Heinrich, Jochen Jens/0000-0002-0253-0924; Bona, Marcella/0000-0002-9660-580X; ; </t>
  </si>
  <si>
    <t>ANPCyT, Argentina; YerPhI, Armenia; ARC, Australia; BMWFW; FWF, Austria; ANAS, Azerbaijan; SSTC, Belarus; CNPq; FAPESP, Brazil; NSERC; NRC; CFI, Canada; CERN; ANID, Chile; CAS; MOST; NSFC, China; COLCIENCIAS, Colombia; MSMT CR; MPO CR; VSC CR, Czech Republic; DNRF; DNSRC, Denmark; IN2P3-CNRS; CEA-DRF/IRFU, France; SRNSFG, Georgia; BMBF; HGF; MPG, Germany; GSRT, Greece; RGC; Hong Kong SAR, China; ISF; Benoziyo Center, Israel; INFN, Italy; MEXT; JSPS, Japan; CNRST, Morocco; NWO, Netherlands; RCN, Norway; MNiSWand; NCN, Poland; FCT, Portugal; MNE/IFA, Romania; JINR; MES of Russia; NRC KI; Russian Federation; MESTD, Serbia; MSSR, Slovakia; ARRS; MIZS, Slovenia; DST/NRF, South Africa; MICINN, Spain; SRC; Wallenberg Foundation, Sweden; SERI; SNSF; Cantons of Bern; Geneva, Switzerland; MOST, Taiwan; TAEK, Turkey; STFC, United Kingdom; DOE; NSF, United States of America; BCKDF, CANARIE; Compute Canada; CRC; IVADO, Canada; Beijing Municipal ScienceAMP; Technology Commission, China; COST; ERC; ERDF; Horizon 2020 and Marie Sklodowska-Curie Actions; European Union; Investissements d'Avenir Labex; Investissements d'Avenir Idex; ANR, France; DFG; AvH Foundation, Germany; Herakleitos programme - EU-ESF; Thales programme - EU-ESF; Aristeia programme - EU-ESF; Greek NSRF, Greece; BSFNSF; GIF, Israel; La Caixa Banking Foundation; CERCA Programme Generalitat de Catalunya; PROMETEO; GenT Programmes Generalitat Valenciana, Spain; Goran Gustafssons Stiftelse, Sweden; Royal Society and Leverhulme Trust, United Kingdom; ATLAS Tier-1 facilities at TRIUMF (Canada); NDGF (Denmark); NDGF (Norway); NDGF (Sweden); CC-IN2P3 (France); KIT/GridKA (Germany); INFN-CNAF (Italy); NL-T1 (Netherlands); PIC (Spain); ASGC (Taiwan); RAL (UK); BNL (USA); Tier-2 facilities worldwide</t>
  </si>
  <si>
    <t>ANPCyT, Argentina(ANPCyT); YerPhI, Armenia; ARC, Australia(Australian Research Council); BMWFW; FWF, Austria(Austrian Science Fund (FWF)); ANAS, Azerbaijan(Azerbaijan National Academy of Sciences (ANAS)); SSTC, Belarus; CNPq(Conselho Nacional de Desenvolvimento Cientifico e Tecnologico (CNPQ)); FAPESP, Brazil(Fundacao de Amparo a Pesquisa do Estado de Sao Paulo (FAPESP)); NSERC(Natural Sciences and Engineering Research Council of Canada (NSERC)); NRC(Egyptian Knowledge Bank (EKB)National Research Centre (NRC)); CFI, Canada(Canada Foundation for Innovation); CERN; ANID, Chile; CAS(Chinese Academy of Sciences); MOST; NSFC, China(National Natural Science Foundation of China (NSFC)); COLCIENCIAS, Colombia(Departamento Administrativo de Ciencia, Tecnologia e Innovacion Colciencias); MSMT CR(Ministry of Education, Youth &amp; Sports - Czech Republic); MPO CR; VSC CR, Czech Republic(Czech Republic Government); DNRF; DNSRC, Denmark(Danish Natural Science Research Council); IN2P3-CNRS(Centre National de la Recherche Scientifique (CNRS)); CEA-DRF/IRFU, France; SRNSFG, Georgia; BMBF(Federal Ministry of Education &amp; Research (BMBF)); HGF; MPG, Germany(Max Planck Society); GSRT, Greece(Greek Ministry of Development-GSRT); RGC(Hong Kong Research Grants Council); Hong Kong SAR, China; ISF(Israel Science Foundation); Benoziyo Center, Israel; INFN, Italy(Istituto Nazionale di Fisica Nucleare (INFN)); MEXT(Ministry of Education, Culture, Sports, Science and Technology, Japan (MEXT)); JSPS, Japan(Ministry of Education, Culture, Sports, Science and Technology, Japan (MEXT)Japan Society for the Promotion of Science); CNRST, Morocco(Centre National de la Recherche Scientifique &amp; Technologique (CNRST)); NWO, Netherlands(Netherlands Organization for Scientific Research (NWO)Netherlands Government); RCN, Norway; MNiSWand; NCN, Poland; FCT, Portugal(Fundacao para a Ciencia e a Tecnologia (FCT)); MNE/IFA, Romania; JINR; MES of Russia; NRC KI; Russian Federation(Russian Federation); MESTD, Serbia(Ministry of Education, Science &amp; Technological Development, Serbia); MSSR, Slovakia; ARRS(Slovenian Research Agency - Slovenia); MIZS, Slovenia; DST/NRF, South Africa; MICINN, Spain(Ministry of Science and Innovation, Spain (MICINN)Spanish Government); SRC; Wallenberg Foundation, Sweden; SERI; SNSF(Swiss National Science Foundation (SNSF)); Cantons of Bern; Geneva, Switzerland; MOST, Taiwan(Ministry of Science and Technology, Taiwan); TAEK, Turkey(Ministry of Energy &amp; Natural Resources - Turkey); STFC, United Kingdom(UK Research &amp; Innovation (UKRI)Science &amp; Technology Facilities Council (STFC)); DOE(United States Department of Energy (DOE)); NSF, United States of America(National Science Foundation (NSF)); BCKDF, CANARIE; Compute Canada; CRC(Australian GovernmentDepartment of Industry, Innovation and ScienceCooperative Research Centres (CRC) Programme); IVADO, Canada; Beijing Municipal ScienceAMP; Technology Commission, China; COST(European Cooperation in Science and Technology (COST)); ERC(European Research Council (ERC)); ERDF(European Union (EU)); Horizon 2020 and Marie Sklodowska-Curie Actions; European Union(European Union (EU)); Investissements d'Avenir Labex(Agence Nationale de la Recherche (ANR)); Investissements d'Avenir Idex(Agence Nationale de la Recherche (ANR)); ANR, France(Agence Nationale de la Recherche (ANR)); DFG(German Research Foundation (DFG)); AvH Foundation, Germany(Alexander von Humboldt Foundation); Herakleitos programme - EU-ESF; Thales programme - EU-ESF(Thales Group); Aristeia programme - EU-ESF; Greek NSRF, Greece; BSFNSF; GIF, Israel(German-Israeli Foundation for Scientific Research and Development); La Caixa Banking Foundation(La Caixa Foundation); CERCA Programme Generalitat de Catalunya; PROMETEO; GenT Programmes Generalitat Valenciana, Spain; Goran Gustafssons Stiftelse, Sweden; Royal Society and Leverhulme Trust, United Kingdom(Royal SocietyLeverhulme Trust); ATLAS Tier-1 facilities at TRIUMF (Canada); NDGF (Denmark); NDGF (Norway); NDGF (Sweden); CC-IN2P3 (France); KIT/GridKA (Germany); INFN-CNAF (Italy); NL-T1 (Netherlands)(Netherlands Government); PIC (Spain); ASGC (Taiwan); RAL (UK); BNL (USA); Tier-2 facilities worldwide</t>
  </si>
  <si>
    <t>We thank CERN for the very successful operation of the LHC, as well as the support staff from our institutions without whom ATLAS could not be operated efficiently. We acknowledge the support of ANPCyT, Argentina; YerPhI, Armenia; ARC, Australia; BMWFW and FWF, Austria; ANAS, Azerbaijan; SSTC, Belarus; CNPq and FAPESP, Brazil; NSERC, NRC and CFI, Canada; CERN; ANID, Chile; CAS, MOST and NSFC, China; COLCIENCIAS, Colombia; MSMT CR, MPO CR and VSC CR, Czech Republic; DNRF and DNSRC, Denmark; IN2P3-CNRS and CEA-DRF/IRFU, France; SRNSFG, Georgia; BMBF, HGF and MPG, Germany; GSRT, Greece; RGC and Hong Kong SAR, China; ISF and Benoziyo Center, Israel; INFN, Italy; MEXT and JSPS, Japan; CNRST, Morocco; NWO, Netherlands; RCN, Norway; MNiSWand NCN, Poland; FCT, Portugal; MNE/IFA, Romania; JINR; MES of Russia and NRC KI, Russian Federation; MESTD, Serbia; MSSR, Slovakia; ARRS andMIZS, Slovenia; DST/NRF, South Africa; MICINN, Spain; SRC and Wallenberg Foundation, Sweden; SERI, SNSF andCantons of Bern andGeneva, Switzerland; MOST, Taiwan; TAEK, Turkey; STFC, United Kingdom; DOE and NSF, United States of America. In addition, individual groups and members have received support from BCKDF, CANARIE, Compute Canada, CRC and IVADO, Canada; Beijing Municipal Science&amp; Technology Commission, China; COST, ERC, ERDF, Horizon 2020 and Marie Sklodowska-Curie Actions, European Union; Investissements d'Avenir Labex, Investissements d'Avenir Idex and ANR, France; DFG and AvH Foundation, Germany; Herakleitos, Thales and Aristeia programmes co-financed by EU-ESF and the Greek NSRF, Greece; BSFNSF and GIF, Israel; La Caixa Banking Foundation, CERCA Programme Generalitat de Catalunya and PROMETEO and GenT Programmes Generalitat Valenciana, Spain; Goran Gustafssons Stiftelse, Sweden; The Royal Society and Leverhulme Trust, United Kingdom. The crucial computing support from all WLCG partners is acknowledged gratefully, in particular from CERN, the ATLAS Tier-1 facilities at TRIUMF (Canada), NDGF (Denmark, Norway, Sweden), CC-IN2P3 (France), KIT/GridKA (Germany), INFN-CNAF (Italy), NL-T1 (Netherlands), PIC (Spain), ASGC (Taiwan), RAL (UK) and BNL (USA), the Tier-2 facilities worldwide and large non-WLCG resource providers. Major contributors of computing resources are listed in Ref. [55].</t>
  </si>
  <si>
    <t>10.1140/epjc/s10052-021-09402-3</t>
  </si>
  <si>
    <t>UK9YF</t>
  </si>
  <si>
    <t>WOS:000692318100005</t>
  </si>
  <si>
    <t>Aad, G; Abbott, B; Abbott, DC; Abud, AA; Abeling, K; Abhayasinghe, DK; Abidi, SH; AbouZeid, OS; Abraham, NL; Abramowicz, H; Abreu, H; Abulaiti, Y; Acharya, BS; Achkar, B; Adachi, S; Adam, L; Bourdarios, CA; Adamczyk, L; Adamek, L; Adelman, J; Adersberger, M; Adiguzel, A; Adorni, S; Adye, T; Affolder, AA; Afik, Y; Agapopoulou, C; Agaras, MN; Aggarwal, A; Agheorghiesei, C; Aguilar-Saavedra, JA; Ahmadov, F; Ahmed, WS; Ai, X; Aielli, G; Akatsuka, S; Åkesson, TPA; Akilli, E; Akimov, AV; Al Khoury, K; Alberghi, GL; Albert, J; Verzini, MJA; Alderweireldt, S; Aleksa, M; Aleksandrov, IN; Alexa, C; Alexandre, D; Alexopoulos, T; Alfonsi, A; Alfonsi, F; Alhroob, M; Ali, B; Alimonti, G; Alison, J; Alkire, SP; Allaire, C; Allbrooke, BMM; Allen, BW; Allport, PP; Aloisio, A; Alonso, A; Alonso, F; Alpigiani, C; Alshehri, AA; Estevez, MA; Piqueras, DA; Alviggi, MG; Coutinho, YA; Ambler, A; Ambroz, L; Amelung, C; Amidei, D; Dos Santos, SPA; Amoroso, S; Amrouche, CS; An, F; Anastopoulos, C; Andari, N; Andeen, T; Anders, CF; Anders, JK; Andreazza, A; Andrei, V; Anelli, CR; Angelidakis, S; Angerami, A; Anisenkov, AV; Annovi, A; Antel, C; Anthony, MT; Antonelli, M; Antrim, DJA; Anulli, F; Aoki, M; Pozo, JAA; Bella, LA; Arabidze, G; Araque, JP; Ferraz, VA; Pereira, RA; Arcangeletti, C; Arce, ATH; Arduh, FA; Arguin, JF; Argyropoulos, S; Arling, JH; Armbruster, AJ; Armstrong, A; Arnaez, O; Arnold, H; Tame, ZPA; Artamonov, A; Artoni, G; Artz, S; Asai, S; Asbah, N; Asimakopoulou, EM; Asquith, L; Assahsah, J; Assamagan, K; Astalos, R; Atkin, RJ; Atkinson, M; Atlay, NB; Atmani, H; Augsten, K; Avolio, G; Avramidou, R; Ayoub, MK; Azoulay, AM; Azuelos, G; Bachacou, H; Bachas, K; Backes, M; Backman, F; Bagnaia, P; Bahmani, M; Bahrasemani, H; Bailey, AJ; Bailey, VR; Baines, JT; Bajic, M; Bakalis, C; Baker, OK; Bakker, PJ; Gupta, DB; Balaji, S; Baldin, EM; Balek, P; Balli, F; Balunas, WK; Balz, J; Banas, E; Bandyopadhyay, A; Banerjee, S; Bannoura, AAE; Barak, L; Barbe, WM; Barberio, EL; Barberis, D; Barbero, M; Barbour, G; Barillari, T; Barisits, MS; Barkeloo, J; Barklow, T; Barnea, R; Barnes, SL; Barnett, BM; Barnett, RM; Barnovska-Blenessy, Z; Baroncelli, A; Barone, G; Barr, AJ; Navarro, LB; Barreiro, F; da Costa, JBG; Barsov, S; Bartoldus, R; Bartolini, G; Barton, AE; Bartos, P; Basalaev, A; Bassalat, A; Basso, MJ; Bates, RL; Batlamous, S; Batley, JR; Batool, B; Battaglia, M; Bauce, M; Bauer, F; Bauer, KT; Bawa, HS; Beacham, JB; Beau, T; Beauchemin, PH; Becherer, F; Bechtle, P; Beck, HC; Beck, HP; Becker, K; Becker, M; Becot, C; Beddall, A; Beddall, AJ; Bednyakov, VA; Bedognetti, M; Bee, CP; Beermann, TA; Begalli, M; Begel, M; Behera, A; Behr, JK; Beisiegel, F; Bell, AS; Bella, G; Bellagamba, L; Bellerive, A; Bellos, P; Beloborodov, K; Belotskiy, K; Belyaev, NL; Benchekroun, D; Benekos, N; Benhammou, Y; Benjamin, DP; Benoit, M; Bensinger, JR; Bentvelsen, S; Beresford, L; Beretta, M; Berge, D; Kuutmann, EB; Berger, N; Bergmann, B; Bergsten, LJ; Beringer, J; Berlendis, S; Bernard, NR; Bernardi, G; Bernius, C; Bernlochner, FU; Berry, T; Berta, P; Bertella, C; Bertram, IA; Bylund, OB; Besson, N; Bethani, A; Bethke, S; Betti, A; Bevan, AJ; Beyer, J; Bhattacharya, DS; Bhattarai, P; Bi, R; Bianchi, RM; Biebel, O; Biedermann, D; Bielski, R; Bierwagen, K; Biesuz, NV; Biglietti, M; Billoud, TRV; Bindi, M; Bingul, A; Bini, C; Biondi, S; Birman, M; Bisanz, T; Biswal, JP; Biswas, D; Bitadze, A; Bittrich, C; Bjorke, K; Black, KM; Blazek, T; Bloch, I; Blocker, C; Blue, A; Blumenschein, U; Bobbink, GJ; Bobrovnikov, VS; Bocchetta, SS; Bocci, A; Boerner, D; Bogavac, D; Bogdanchikov, AG; Bohm, C; Boisvert, V; Bokan, P; Bold, T; Boldyrev, AS; Bolz, AE; Bomben, M; Bona, M; Bonilla, JS; Boonekamp, M; Booth, CD; Borecka-Bielska, HM; Borisov, A; Borissov, G; Bortfeldt, J; Bortoletto, D; Boscherini, D; Bosman, M; Sola, JDB; Bouaouda, K; Boudreau, J; Bouhova-Thacker, EV; Boumediene, D; Boutle, SK; Boveia, A; Boyd, J; Boye, D; Boyko, IR; Bozson, AJ; Bracinik, J; Brahimi, N; Brandt, G; Brandt, O; Braren, F; Brau, B; Brau, JE; Madden, WDB; Brendlinger, K; Brenner, L; Brenner, R; Bressler, S; Brickwedde, B; Briglin, DL; Britton, D; Britzger, D; Brock, I; Brock, R; Brooijmans, G; Brooks, WK; Brost, E; Broughton, JH; de Renstrom, PAB; Bruncko, D; Bruni, A; Bruni, G; Bruni, LS; Bruno, S; Brunt, BH; Bruschi, M; Bruscino, N; Bryant, P; Bryngemark, L; Buanes, T; Buat, Q; Buchholz, P; Buckley, AG; Budagov, IA; Bugge, MK; Buhrer, F; Bulekov, O; Burch, TJ; Burdin, S; Burgard, CD; Burger, AM; Burghgrave, B; Burr, JTP; Burton, CD; Burzynski, JC; Buscher, V; Buschmann, E; Bussey, PJ; Butler, JM; Buttar, CM; Butterworth, JM; Butti, P; Buttinger, W; Vazquez, CJB; Buzatu, A; Buzykaev, AR; Cabras, G; Urban, SC; Caforio, D; Cai, H; Cairo, VMM; Cakir, O; Calace, N; Calafiura, P; Calandri, A; Calderini, G; Calfayan, P; Callea, G; Caloba, LP; Lopez, SC; Calvet, D; Calvet, S; Calvet, TP; Calvetti, M; Toro, RC; Camarda, S; Munoz, DC; Camarri, P; Cameron, D; Armadans, RC; Camincher, C; Campana, S; Campanelli, M; Camplani, A; Campoverde, A; Canale, V; Canesse, A; Bret, MC; Cantero, J; Cao, T; Cao, Y; Garrido, MDMC; Capua, M; Cardarelli, R; Cardillo, F; Carducci, G; Carli, I; Carli, T; Carlino, G; Carlson, BT; Carminati, L; Carney, RMD; Caron, S; Carquin, E; Carrá, S; Carter, JWS; Casado, MP; Casha, AF; Casper, DW; Castelijn, R; Castillo, FL; Gimenez, VC; Castro, NF; Catinaccio, A; Catmore, JR; Cattai, A; Caudron, J; Cavaliere, V; Cavallaro, E; Cavalli-Sforza, M; Cavasinni, V; Celebi, E; Ceradini, F; Alberich, LC; Cerny, K; Cerqueira, AS; Cerri, A; Cerrito, L; Cerutti, F; Cervelli, A; Cetin, SA; Chadi, Z; Chakraborty, D; Chan, SK; Chan, WS; Chan, WY; Chapman, JD; Chargeishvili, B; Charlton, DG; Charman, TP; Chau, CC; Che, S; Chekanov, S; Chekulaev, SV; Chelkov, GA; Chelstowska, MA; Chen, B; Chen, C; Chen, CH; Chen, H; Chen, J; Chen, J; Chen, S; Chen, SJ; Chen, X; Chen, Y; Chen, YH; Cheng, HC; Cheng, HJ; Cheplakov, A; Cheremushkina, E; El Moursli, RC; Cheu, E; Cheung, K; Chevalérias, TJA; Chevalier, L; Chiarella, V; Chiarelli, G; Chiodini, G; Chisholm, AS; Chitan, A; Chiu, I; Chiu, YH; Chizhov, MV; Choi, K; Chomont, AR; Chouridou, S; Chow, YS; Chu, MC; Chu, X; Chudoba, J; Chuinard, AJ; Chwastowski, JJ; Chytka, L; Cieri, D; Ciesla, KM; Cinca, D; Cindro, V; Cioara, IA; Ciocio, A; Cirotto, F; Citron, ZH; Citterio, M; Ciubotaru, DA; Ciungu, BM; Clark, A; Clark, MR; Clark, PJ; Clement, C; Coadou, Y; Cobal, M; Coccaro, A; Cochran, J; Cohen, H; Coimbra, AEC; Colasurdo, L; Cole, B; Colijn, AP; Collot, J; Muiño, PC; Coniavitis, E; Connell, SH; Connelly, IA; Constantinescu, S; Conventi, F; Cooper-Sarkar, AM; Cormier, F; Cormier, KJR; Corpe, LD; Corradi, M; Corrigan, EE; Corriveau, F; Cortes-Gonzalez, A; Costa, MJ; Costanza, F; Costanzo, D; Cowan, G; Cowley, JW; Crane, J; Cranmer, K; Crawley, SJ; Creager, RA; Crépé-Renaudin, S; Crescioli, F; Cristinziani, M; Croft, V; Crosetti, G; Cueto, A; Donszelmann, TC; Cukierman, AR; Cunningham, WR; Czekierda, S; Czodrowski, P; De Sousa, MJDS; Pinto, JVD; Da Via, C; Dabrowski, W; Dado, T; Dahbi, S; Dai, T; Dallapiccola, C; Dam, M; D'amen, G; D'Amico, V; Damp, J; Dandoy, JR; Daneri, MF; Dang, NP; Dann, NS; Danninger, M; Dao, V; Darbo, G; Dartsi, O; Dattagupta, A; Daubney, T; D'Auria, S; Davey, W; David, C; Davidek, T; Davis, DR; Dawson, I; De, K; De Asmundis, R; De Beurs, M; De Castro, S; De Cecco, S; De Groot, N; de Jong, P; de la Torre, H; De Maria, A; De Pedis, D; De Salvo, A; De Sanctis, U; De Santis, M; De Santo, A; Corga, KD; De Regie, JBD; Debenedetti, C; Dedovich, DV; Deiana, AM; Del Gaudio, M; Del Peso, J; Diaz, YD; Delgove, D; Deliot, F; Delitzsch, CM; Della Pietra, M; Della Volpe, D; Dell'Acqua, A; Dell'Asta, L; Delmastro, M; Delporte, C; Delsart, PA; DeMarco, DA; Demers, S; Demichev, M; Demontigny, G; Denisov, SP; Denysiuk, D; D'Eramo, L; Derendarz, D; Derkaoui, JE; Derue, F; Dervan, P; Desch, K; Deterre, C; Dette, K; Deutsch, C; Devesa, MR; Deviveiros, PO; Dewhurst, A; Di Bello, FA; Di Ciaccio, A; Di Ciaccio, L; Di Clemente, WK; Di Donato, C; Di Girolamo, A; Di Gregorio, G; Di Micco, B; Di Nardo, R; Di Petrillo, KF; Di Sipio, R; Di Valentino, D; Diaconu, C; Dias, FA; Do Vale, TD; Diaz, MA; Dickinson, J; Diehl, EB; Dietrich, J; Cornell, SD; Dimitrievska, A; Ding, W; Dingfelder, J; Dittus, F; Djama, F; Djobava, T; Djuvsland, JI; Do Vale, MAB; Dobre, M; Dodsworth, D; Doglioni, C; Dolejsi, J; Dolezal, Z; Donadelli, M; Dong, B; Donini, J; D'onofrio, A; D'Onofrio, M; Dopke, J; Doria, A; Dova, MT; Doyle, AT; Drechsler, E; Dreyer, E; Dreyer, T; Drobac, AS; Du, D; Duan, Y; Dubinin, F; Dubovsky, M; Dubreuil, A; Duchovni, E; Duckeck, G; Ducourthial, A; Ducu, OA; Duda, D; Dudarev, A; Dudder, AC; Duffield, EM; Duflot, L; Dührssen, M; Dülsen, C; Dumancic, M; Dumitriu, AE; Duncan, AK; Dunford, M; Duperrin, A; Yildiz, HD; Düren, M; Durglishvili, A; Duschinger, D; Dutta, B; Duvnjak, D; Dyckes, GI; Dyndal, M; Dysch, S; Dziedzic, BS; Ecker, KM; Edgar, RC; Eggleston, MG; Eifert, T; Eigen, G; Einsweiler, K; Ekelof, T; El Jarrari, H; El Kacimi, M; El Kosseifi, R; Ellajosyula, V; Ellert, M; Ellinghaus, F; Elliot, AA; Ellis, N; Elmsheuser, J; Elsing, M; Emeliyanov, D; Emerman, A; Enari, Y; Epland, MB; Erdmann, J; Ereditato, A; Errenst, M; Escalier, M; Escobar, C; Pastor, OE; Etzion, E; Evans, H; Ezhilov, A; Fabbri, F; Fabbri, L; Fabiani, V; Facini, G; Pereira, RMFR; Fakhrutdinov, RM; Falciano, S; Falke, PJ; Falke, S; Faltova, J; Fang, Y; Fang, Y; Fanourakis, G; Fanti, M; Faraj, M; Farbin, A; Farilla, A; Farina, EM; Farooque, T; Farrell, S; Farrington, SM; Farthouat, P; Fassi, F; Fassnacht, P; Fassouliotis, D; Giannelli, MF; Fawcett, WJ; Fayard, L; Fedin, OL; Fedorko, W; Feickert, M; Feligioni, L; Fell, A; Feng, C; Feng, EJ; Feng, M; Fenton, MJ; Fenyuk, AB; Ferrando, J; Ferrante, A; Ferrari, A; Ferrari, P; Ferrari, R; de Lima, DEF; Ferrer, A; Ferrere, D; Ferretti, C; Fiedler, F; Filipcic, A; Filthaut, F; Finelli, KD; Fiolhais, MCN; Fiorini, L; Fischer, F; Fisher, WC; Fleck, I; Fleischmann, P; Fletcher, RRM; Flick, T; Flierl, BM; Flores, L; Castillo, LRF; Follega, FM; Fomin, N; Foo, JH; Forcolin, GT; Formica, A; Förster, FA; Forti, AC; Foster, AG; Foti, MG; Fournier, D; Fox, H; Francavilla, P; Francescato, S; Franchini, M; Franchino, S; Francis, D; Franconi, L; Franklin, M; Fray, AN; Freeman, PM; Freund, B; Freund, WS; Freundlich, EM; Frizzell, DC; Froidevaux, D; Frost, JA; Fukunaga, C; Torregrosa, EF; Fumagalli, E; Fusayasu, T; Fuster, J; Gabrielli, A; Gabrielli, A; Gach, GP; Gadatsch, S; Gadow, P; Gagliardi, G; Gagnon, LG; Galea, C; Galhardo, B; Gallardo, GE; Gallas, EJ; Gallop, BJ; Galster, G; Goni, RG; Gan, KK; Ganguly, S; Gao, J; Gao, Y; Gao, YS; García, C; Navarro, JEG; Pascual, JAG; Garcia-Argos, C; Garcia-Sciveres, M; Gardner, RW; Garelli, N; Gargiulo, S; Garonne, V; Gaudiello, A; Gaudio, G; Gavrilenko, IL; Gavrilyuk, A; Gay, C; Gaycken, G; Gazis, EN; Geanta, AA; Gee, CM; Gee, CNP; Geisen, J; Geisen, M; Geisler, MP; Gemme, C; Genest, MH; Geng, C; Gentile, S; George, S; Geralis, T; Gerlach, LO; Gessinger-Befurt, P; Gessner, G; Ghasemi, S; Bostanabad, MG; Ghosh, A; Ghosh, A; Giacobbe, B; Giagu, S; Giangiacomi, N; Giannetti, P; Giannini, A; Giannini, G; Gibson, SM; Gignac, M; Gillberg, D; Gilles, G; Gingrich, DM; Giordani, MP; Giorgi, FM; Giraud, PF; Giugliarelli, G; Giugni, D; Giuli, F; Gkaitatzis, S; Gkialas, I; Gkougkousis, EL; Gkountoumis, P; Gladilin, LK; Glasman, C; Glatzer, J; Glaysher, PCF; Glazov, A; Gledhill, GR; Goblirsch-Kolb, M; Godin, D; Goldfarb, S; Golling, T; Golubkov, D; Gomes, A; Gama, RG; Gonçalo, R; Gonella, G; Gonella, L; Gongadze, A; Gonnella, F; Gonski, JL; de la Hoz, SG; Gonzalez-Sevilla, S; Rodriguez, GRG; Goossens, L; Gorbounov, PA; Gordon, HA; Gorini, B; Gorini, E; Gorisek, A; Goshaw, AT; Gostkin, MI; Gottardo, CA; Gouighri, M; Goujdami, D; Goussiou, AG; Govender, N; Goy, C; Gozani, E; Grabowska-Bold, I; Graham, EC; Gramling, J; Gramstad, E; Grancagnolo, S; Grandi, M; Gratchev, V; Gravila, PM; Gravili, FG; Gray, C; Gray, HM; Grefe, C; Gregersen, K; Gregor, IM; Grenier, P; Grevtsov, K; Grieco, C; Grieser, NA; Griffiths, J; Grillo, AA; Grimm, K; Grinstein, S; Grivaz, JF; Groh, S; Gross, E; Grosse-Knetter, J; Grout, ZJ; Grud, C; Grummer, A; Guan, L; Guan, W; Guenther, J; Guerguichon, A; Rojas, JGRG; Guescini, F; Guest, D; Gugel, R; Guillemin, T; Guindon, S; Gul, U; Guo, J; Guo, W; Guo, Y; Guo, Z; Gupta, R; Gurbuz, S; Gustavino, G; Guth, M; Gutierrez, P; Gutschow, C; Guyot, C; Gwenlan, C; Gwilliam, CB; Haas, A; Haber, C; Hadavand, HK; Haddad, N; Hadef, A; Hageböck, S; Haleem, M; Haley, J; Halladjian, G; Hallewell, GD; Hamacher, K; Hamal, P; Hamano, K; Hamdaoui, H; Hamity, GN; Han, K; Han, L; Han, S; Han, YF; Hanagaki, K; Hance, M; Handl, DM; Haney, B; Hankache, R; Hansen, E; Hansen, JB; Hansen, JD; Hansen, MC; Hansen, PH; Hanson, EC; Hara, K; Harenberg, T; Harkusha, S; Harrison, PF; Hartmann, NM; Hasegawa, Y; Hasib, A; Hassani, S; Haug, S; Hauser, R; Havener, LB; Havranek, M; Hawkes, CM; Hawkings, RJ; Hayden, D; Hayes, C; Hayes, RL; Hays, CP; Hays, JM; Hayward, HS; Haywood, SJ; He, F; Heath, MP; Hedberg, V; Heelan, L; Heer, S; Heidegger, KK; Heidorn, WD; Heilman, J; Heim, S; Heim, T; Heinemann, B; Heinrich, JJ; Heinrich, L; Heinz, C; Hejbal, J; Helary, L; Held, A; Hellesund, S; Helling, CM; Hellman, S; Helsens, C; Henderson, RCW; Heng, Y; Henkelmann, S; Correia, AMH; Herbert, GH; Herde, H; Herget, V; Jiménez, YH; Herr, H; Herrmann, MG; Herrmann, T; Herten, G; Hertenberger, R; Hervas, L; Herwig, TC; Hesketh, GG; Hessey, NP; Higashida, A; Higashino, S; Higón-Rodriguez, E; Hildebrand, K; Hill, E; Hill, JC; Hill, KK; Hiller, KH; Hillier, SJ; Hils, M; Hinchliffe, I; Hinterkeuser, F; Hirose, M; Hirose, S; Hirschbuehl, D; Hiti, B; Hladik, O; Hlaluku, DR; Hoad, X; Hobbs, J; Hod, N; Hodgkinson, MC; Hoecker, A; Hoenig, F; Hohn, D; Hohov, D; Holmes, TR; Holzbock, M; Hommels, LBAH; Honda, S; Hong, TM; Honig, JC; Hönle, A; Hooberman, BH; Hopkins, WH; Horii, Y; Horn, P; Horyn, LA; Hou, S; Hoummada, A; Howarth, J; Hoya, J; Hrabovsky, M; Hrdinka, J; Hristova, I; Hrivnac, J; Hrynevich, A; Hryn'ova, T; Hsu, PJ; Hsu, SC; Hu, Q; Hu, S; Hu, YF; Huang, DP; Huang, Y; Huang, Y; Hubacek, Z; Hubaut, F; Huebner, M; Huegging, F; Huffman, TB; Huhtinen, M; Hunter, RFH; Huo, P; Hupe, AM; Huseynov, N; Huston, J; Huth, J; Hyneman, R; Hyrych, S; Iacobucci, G; Iakovidis, G; Ibragimov, I; Iconomidou-Fayard, L; Idrissi, Z; Iengo, P; Ignazzi, R; Igonkina, O; Iguchi, R; Iizawa, T; Ikegami, Y; Ikeno, M; Iliadis, D; Ilic, N; Iltzsche, F; Introzzi, G; Iodice, M; Iordanidou, K; Ippolito, V; Isacson, MF; Ishino, M; Islam, W; Issever, C; Istin, S; Ito, F; Ponce, JMI; Iuppa, R; Ivina, A; Iwasaki, H; Izen, JM; Izzo, V; Jacka, P; Jackson, P; Jacobs, RM; Jaeger, BP; Jain, V; Jäkel, G; Jakobi, KB; Jakobs, K; Jakobsen, S; Jakoubek, T; Jamieson, J; Janas, KW; Jansky, R; Janssen, J; Janus, M; Janus, PA; Jarlskog, G; Javadov, N; Javurek, T; Javurkova, M; Jeanneau, F; Jeanty, L; Jejelava, J; Jelinskas, A; Jenni, P; Jeong, J; Jeong, N; Jézéquel, S; Ji, H; Jia, J; Jiang, H; Jiang, Y; Jiang, Z; Jiggins, S; Morales, FAJ; Pena, JJ; Jin, S; Jinaru, A; Jinnouchi, O; Jivan, H; Johansson, P; Johns, KA; Johnson, CA; Jon-And, K; Jones, RWL; Jones, SD; Jones, S; Jones, TJ; Jongmanns, J; Jorge, PM; Jovicevic, J; Ju, X; Junggeburth, JJ; Rozas, AJ; Kaczmarska, A; Kado, M; Kagan, H; Kagan, M; Kahra, C; Kaji, T; Kajomovitz, E; Kalderon, CW; Kaluza, A; Kamenshchikov, A; Kaneda, M; Kanjir, L; Kano, Y; Kantserov, VA; Kanzaki, J; Kaplan, LS; Kar, D; Karava, K; Kareem, MJ; Karpov, SN; Karpova, ZM; Kartvelishvili, V; Karyukhin, AN; Kashif, L; Kass, RD; Kastanas, A; Kato, C; Katzy, J; Kawade, K; Kawagoe, K; Kawaguchi, T; Kawamoto, T; Kawamura, G; Kay, EF; Kazanin, VF; Keeler, R; Kehoe, R; Keller, JS; Kellermann, E; Kelsey, D; Kempster, JJ; Kendrick, J; Kepka, O; Kersten, S; Kersevan, BP; Haghighat, SK; Khader, M; Khalil-Zada, F; Khandoga, M; Khanov, A; Kharlamov, AG; Kharlamova, T; Khoda, EE; Khodinov, A; Khoo, TJ; Khramov, E; Khubua, J; Kido, S; Kiehn, M; Kilby, CR; Kim, YK; Kimura, N; Kind, OM; King, BT; Kirchmeier, D; Kirk, J; Kiryunin, AE; Kishimoto, T; Kisliuk, DP; Kitali, V; Kivernyk, O; Klapdor-Kleingrothaus, T; Klassen, M; Klein, MH; Klein, M; Klein, U; Kleinknecht, K; Klimek, P; Klimentov, A; Klingl, T; Klioutchnikova, T; Klitzner, FF; Kluit, P; Kluth, S; Kneringer, E; Knoops, EBFG; Knue, A; Kobayashi, D; Kobayashi, T; Kobel, M; Kocian, M; Kodys, P; Koenig, PT; Koffas, T; Köhler, NM; Koi, T; Kolb, M; Koletsou, I; Komarek, T; Kondo, T; Kondrashova, N; Köneke, K; König, AC; Kono, T; Konoplich, R; Konstantinides, V; Konstantinidis, N; Konya, B; Kopeliansky, R; Koperny, S; Korcyl, K; Kordas, K; Koren, G; Korn, A; Korolkov, I; Korolkova, EV; Korotkova, N; Kortner, O; Kortner, S; Kosek, T; Kostyukhin, VV; Kotsokechagia, A; Kotwal, A; Koulouris, A; Kourkoumeli-Charalampidi, A; Kourkoumelis, C; Kourlitis, E; Kouskoura, V; Kowalewska, AB; Kowalewski, R; Kozakai, C; Kozanecki, W; Kozhin, AS; Kramarenko, VA; Kramberger, G; Krasnopevtsev, D; Krasny, MW; Krasznahorkay, A; Krauss, D; Kremer, JA; Kretzschmar, J; Krieger, P; Krieter, F; Krishnan, A; Krizka, K; Kroeninger, K; Kroha, H; Kroll, J; Kroll, J; Krowpman, KS; Krstic, J; Kruchonak, U; Krüger, H; Krumnack, N; Kruse, MC; Krzysiak, JA; Kubota, T; Kuchinskaia, O; Kuday, S; Kuechler, JT; Kuehn, S; Kugel, A; Kuhl, T; Kukhtin, V; Kukla, R; Kulchitsky, Y; Kuleshov, S; Kulinich, YP; Kuna, M; Kunigo, T; Kupco, A; Kupfer, T; Kuprash, O; Kurashige, H; Kurchaninov, LL; Kurochkin, YA; Kurova, A; Kurth, MG; Kuwertz, ES; Kuze, M; Kvam, AK; Kvita, J; Kwan, T; La Rosa, A; La Rotonda, L; La Ruffa, F; Lacasta, C; Lacava, F; Lack, DPJ; Lacker, H; Lacour, D; Ladygin, E; Lafaye, R; Laforge, B; Lagouri, T; Lai, S; Lammers, S; Lampl, W; Lampoudis, C; Lançon, E; Landgraf, U; Landon, MPJ; Lanfermann, MC; Lang, VS; Lange, JC; Langenberg, RJ; Lankford, AJ; Lanni, F; Lantzsch, K; Lanza, A; Lapertosa, A; Laplace, S; Laporte, JF; Lari, T; Manghi, FL; Lassnig, M; Lau, TS; Laudrain, A; Laurier, A; Lavorgna, M; Lawlor, SD; Lazzaroni, M; Le, B; Le Guirriec, E; LeBlanc, M; LeCompte, T; Ledroit-Guillon, F; Lee, ACA; Lee, CA; Lee, GR; Lee, L; Lee, SC; Lee, SJ; Lee, S; Lefebvre, B; Lefebvre, HP; Lefebvre, M; Legger, F; Leggett, C; Lehmann, K; Lehmann, N; Miotto, GL; Leight, WA; Leisos, A; Leite, MAL; Leitgeb, CE; Leitner, R; Lellouch, D; Leney, KJC; Lenz, T; Lenzi, B; Leone, R; Leone, S; Leonidopoulos, C; Leopold, A; Lerner, G; Leroy, C; Les, R; Lester, CG; Levchenko, M; Levêque, J; Levin, D; Levinson, LJ; Lewis, DJ; Li, B; Li, B; Li, CQ; Li, F; Li, H; Li, H; Li, J; Li, K; Li, L; Li, M; Li, Q; Li, QY; Li, S; Li, X; Li, Y; Li, Z; Liang, Z; Liberti, B; Liblong, A; Lie, K; Lin, CY; Lin, K; Lin, TH; Linck, RA; Lindon, JH; Lionti, AL; Lipeles, E; Lipniacka, A; Lisovyi, M; Liss, TM; Lister, A; Litke, AM; Little, JD; Liu, B; Liu, BL; Liu, HB; Liu, H; Liu, JB; Liu, JKK; Liu, K; Liu, M; Liu, P; Liu, Y; Liu, YL; Liu, YW; Livan, M; Lleres, A; Merino, JL; Lloyd, SL; Lo, CY; Lo Sterzo, F; Lobodzinska, EM; Loch, P; Loffredo, S; Lohse, T; Lohwasser, K; Lokajicek, M; Long, JD; Long, RE; Longo, L; Looper, KA; Lopez, JA; Paz, IL; Solis, AL; Lorenz, J; Martinez, NL; Losada, M; Lösel, PJ; Lösle, A; Lou, X; Lou, X; Lounis, A; Love, J; Love, PA; Bahilo, JJL; Lu, M; Lu, YJ; Lubatti, HJ; Luci, C; Lucotte, A; Luedtke, C; Luehring, F; Luise, I; Luminari, L; Lund-Jensen, B; Lutz, MS; Lynn, D; Lysak, R; Lytken, E; Lyu, F; Lyubushkin, V; Lyubushkina, T; Ma, H; Ma, LL; Ma, Y; Maccarrone, G; Macchiolo, A; Macdonald, CM; Miguens, JM; Madaffari, D; Madar, R; Mader, WF; Madysa, N; Maeda, J; Maeland, S; Maeno, T; Maerker, M; Maevskiy, AS; Magerl, V; Magini, N; Mahon, DJ; Maidantchik, C; Maier, T; Maio, A; Maj, K; Majersky, O; Majewski, S; Makida, Y; Makovec, N; Malaescu, B; Malecki, P; Maleev, VP; Malek, F; Mallik, U; Malon, D; Malone, C; Maltezos, S; Malyukov, S; Mamuzic, J; Mancini, G; Mandic, I; de Andrade, LM; Maniatis, IM; Ramos, JM; Mankinen, KH; Mann, A; Manousos, A; Mansoulie, B; Manthos, I; Manzoni, S; Marantis, A; Marceca, G; Marchese, L; Marchiori, G; Marcisovsky, M; Marcoccia, L; Marcon, C; Tobon, CAM; Marjanovic, M; Marshall, Z; Martensson, MUF; Marti-Garcia, S; Martin, CB; Martin, TA; Martin, VJ; Latour, BMD; Martinelli, L; Martinez, M; Outschoorn, VIM; Martin-Haugh, S; Martoiu, VS; Martyniuk, AC; Marzin, A; Maschek, SR; Masetti, L; Mashimo, T; Mashinistov, R; Masik, J; Maslennikov, AL; Massa, L; Massarotti, P; Mastrandrea, P; Mastroberardino, A; Masubuchi, T; Matakias, D; Matic, A; Mättig, P; Maurer, J; Macek, B; Maximov, DA; Mazini, R; Maznas, I; Mazza, SM; Mc Kee, SP; McCarthy, TG; McCormack, WP; McDonald, EF; Mcfayden, JA; Mchedlidze, G; McKay, MA; McLean, KD; McMahon, SJ; McNamara, PC; McNicol, CJ; McPherson, RA; Mdhluli, JE; Meadows, ZA; Meehan, S; Megy, T; Mehlhase, S; Mehta, A; Meideck, T; Meirose, B; Melini, D; Garcia, BRM; Mellenthin, JD; Melo, M; Meloni, F; Melzer, A; Menary, SB; Gouveia, EDM; Meng, L; Meng, XT; Menke, S; Meoni, E; Mergelmeyer, S; Merkt, SAM; Merlassino, C; Mermod, P; Merola, L; Meroni, C; Meshkov, O; Meshreki, JKR; Messina, A; Metcalfe, J; Mete, AS; Meyer, C; Meyer, J; Meyer, JP; Zu Theenhausen, HM; Miano, F; Michetti, M; Middleton, RP; Mijovic, L; Mikenberg, G; Mikestikova, M; Mikuz, M; Mildner, H; Milesi, M; Milic, A; Millar, DA; Miller, DW; Milov, A; Milstead, DA; Mina, RA; Minaenko, AA; Moya, MM; Minashvili, IA; Mincer, AI; Mindur, B; Mineev, M; Minegishi, Y; Mir, LM; Mirto, A; Mistry, KP; Mitani, T; Mitrevski, J; Mitsou, VA; Mittal, M; Miu, O; Miucci, A; Miyagawa, PS; Mizukami, A; Mjörnmark, JU; Mkrtchyan, T; Mlynarikova, M; Moa, T; Mochizuki, K; Mogg, P; Mohapatra, S; Moles-Valls, R; Mondragon, MC; Mönig, K; Monk, J; Monnier, E; Montalbano, A; Berlingen, JM; Montella, M; Monticelli, F; Monzani, S; Morange, N; Moreno, D; Llácer, MM; Martinez, CM; Morettini, P; Morgenstern, M; Morgenstern, S; Mori, D; Morii, M; Morinaga, M; Morisbak, V; Morley, AK; Mornacchi, G; Morris, AP; Morvaj, L; Moschovakos, P; Moser, B; Mosidze, M; Moskalets, T; Moss, HJ; Moss, J; Moyse, EJW; Muanza, S; Mueller, J; Mueller, RSP; Muenstermann, D; Mullier, GA; Martinez, JLM; Sanchez, FJM; Murin, P; Murray, WJ; Murrone, A; Muskinja, M; Mwewa, C; Myagkov, AG; Myers, J; Myska, M; Nachman, BP; Nackenhorst, O; Nag, AN; Nagai, K; Nagano, K; Nagasaka, Y; Nagel, M; Nagle, JL; Nagy, E; Nairz, AM; Nakahama, Y; Nakamura, K; Nakamura, T; Nakano, I; Nanjo, H; Napolitano, F; Garcia, RFN; Narayan, R; Naryshkin, I; Naumann, T; Navarro, G; Nechaeva, PY; Nechansky, F; Neep, TJ; Negri, A; Negrini, M; Nellist, C; Nelson, ME; Nemecek, S; Nemethy, P; Nessi, M; Neubauer, MS; Neumann, M; Newman, PR; Ng, YS; Ng, YWY; Ngair, B; Nguyen, HDN; Manh, TN; Nibigira, E; Nickerson, RB; Nicolaidou, R; Nielsen, DS; Nielsen, J; Nikiforou, N; Nikolaenko, V; Nikolic-Audit, I; Nikolopoulos, K; Nilsson, P; Nindhito, HR; Ninomiya, Y; Nisati, A; Nishu, N; Nisius, R; Nitsche, I; Nitta, T; Nobe, T; Noguchi, Y; Nomidis, I; Nomura, MA; Nordberg, M; Norjoharuddeen, N; Novak, T; Novgorodova, O; Novotny, R; Nozka, L; Ntekas, K; Nurse, E; Oakham, FG; Oberlack, H; Ocariz, J; Ochi, A; Ochoa, I; Ochoa-Ricoux, JP; O'Connor, K; Oda, S; Odaka, S; Oerdek, S; Ogrodnik, A; Oh, A; Oh, SH; Ohm, CC; Oide, H; Ojeda, ML; Okawa, H; Okazaki, Y; Okumura, Y; Okuyama, T; Olariu, A; Seabra, LFO; Pino, SAO; Damazio, DO; Oliver, JL; Olsson, MJR; Olszewski, A; Olszowska, J; O'Neil, DC; O'neill, AP; Onofre, A; Onyisi, PUE; Oppen, H; Oreglia, MJ; Orellana, GE; Orestano, D; Orlando, N; Orr, RS; O'Shea, V; Ospanov, R; Garzon, GOY; Otono, H; Ott, PS; Ouchrif, M; Ouellette, J; Ould-Saada, F; Ouraou, A; Ouyang, Q; Owen, M; Owen, RE; Ozcan, VE; Ozturk, N; Pacalt, J; Pacey, HA; Pachal, K; Pages, AP; Aranda, CP; Griso, SP; Paganini, M; Palacino, G; Palazzo, S; Palestini, S; Palka, M; Pallin, D; Panagoulias, I; Pandini, CE; Vazquez, JGP; Pani, P; Panizzo, G; Paolozzi, L; Papadatos, C; Papageorgiou, K; Parajuli, S; Paramonov, A; Hernandez, DP; Saenz, SRP; Parida, B; Park, TH; Parker, AJ; Parker, MA; Parodi, F; Parrish, EW; Parsons, JA; Parzefall, U; Dominguez, LP; Pascuzzi, VR; Pasner, JMP; Pasquali, F; Pasqualucci, E; Passaggio, S; Pastore, F; Pasuwan, P; Pataraia, S; Pater, JR; Pathak, A; Pauly, T; Pearson, B; Pedersen, M; Diaz, LP; Pedro, R; Peiffer, T; Peleganchuk, SV; Penc, O; Peng, H; Peralva, BS; Perego, MM; Peixoto, APP; Perepelitsa, DV; Peri, F; Perini, L; Pernegger, H; Perrella, S; Peters, K; Peters, RFY; Petersen, BA; Petersen, TC; Petit, E; Petridis, A; Petridou, C; Petroff, P; Petrov, M; Petrucci, F; Pettee, M; Pettersson, NE; Petukhova, K; Peyaud, A; Pezoa, R; Pezzotti, L; Pham, T; Phillips, FH; Phillips, PW; Phipps, MW; Piacquadio, G; Pianori, E; Picazio, A; Pickles, RH; Piegaia, R; Pietreanu, D; Pilcher, JE; Pilkington, AD; Pinamonti, M; Pinfold, JL; Pitt, M; Pizzimento, L; Pleier, MA; Pleskot, V; Plotnikova, E; Podberezko, P; Poettgen, R; Poggi, R; Poggioli, L; Pogrebnyak, I; Pohl, D; Pokharel, I; Polesello, G; Poley, A; Policicchio, A; Polifka, R; Polini, A; Pollard, CS; Polychronakos, V; Ponomarenko, D; Pontecorvo, L; Popa, S; Popeneciu, GA; Portales, L; Quintero, DMP; Pospisil, S; Potamianos, K; Potrap, IN; Potter, CJ; Potti, H; Poulsen, T; Poveda, J; Powell, TD; Pownall, G; Astigarraga, MEP; Pralavorio, P; Prell, S; Price, D; Primavera, M; Prince, S; Proffitt, ML; Proklova, N; Prokofiev, K; Prokoshin, F; Protopopescu, S; Proudfoot, J; Przybycien, M; Pudzha, D; Puri, A; Puzo, P; Qian, J; Qin, Y; Quadt, A; Queitsch-Maitland, M; Qureshi, A; Racko, M; Rados, P; Ragusa, F; Rahal, G; Raine, JA; Rajagopalan, S; Morales, AR; Ran, K; Rashid, T; Raspopov, S; Rauch, DM; Rauscher, F; Rave, S; Ravina, B; Ravinovich, I; Rawling, JH; Raymond, M; Read, AL; Readioff, NP; Reale, M; Rebuzzi, DM; Redelbach, A; Redlinger, G; Reeves, K; Rehnisch, L; Reichert, J; Reikher, D; Reiss, A; Rej, A; Rembser, C; Renda, M; Rescigno, M; Resconi, S; Resseguie, ED; Rettie, S; Reynolds, E; Rezanova, OL; Reznicek, P; Ricci, E; Richter, R; Richter, S; Richter-Was, E; Ricken, O; Ridel, M; Rieck, P; Riegel, CJ; Rifki, O; Rijssenbeek, M; Rimoldi, A; Rimoldi, M; Rinaldi, L; Ripellino, G; Riu, I; Vergara, JCR; Rizatdinova, F; Rizvi, E; Rizzi, C; Roberts, RT; Robertson, SH; Robin, M; Robinson, D; Robinson, JEM; Gajardo, CMR; Robson, A; Rocchi, A; Rocco, E; Roda, C; Bosca, SR; Perez, AR; Rodriguez, DR; Vera, AMR; Roe, S; Rohne, O; Röhrig, R; Rojas, RA; Roland, CPA; Roloff, J; Romaniouk, A; Romano, M; Rompotis, N; Ronzani, M; Roos, L; Rosati, S; Rosbach, K; Rosin, G; Rosser, BJ; Rossi, E; Rossi, E; Rossi, E; Rossi, LP; Rossini, L; Rosten, R; Rotaru, M; Rothberg, J; Rousseau, D; Rovelli, G; Roy, A; Roy, D; Rozanov, A; Rozen, Y; Ruan, X; Rubbo, F; Ruhr, F; Ruiz-Martinez, A; Rummler, A; Rurikova, Z; Rusakovich, NA; Russell, HL; Rustige, L; Rutherfoord, JP; Ruttinger, EM; Rybar, M; Rybkin, G; Rye, EB; Ryzhov, A; Sabatini, P; Sabato, G; Sacerdoti, S; Sadrozinski, HFW; Sadykov, R; Tehrani, FS; Samani, BS; Saha, P; Saha, S; Sahinsoy, M; Sahu, A; Saimpert, M; Saito, M; Saito, T; Sakamoto, H; Sakharov, A; Salamani, D; Salamanna, G; Loyola, JES; De Bruin, PHS; Salnikov, A; Salt, J; Salvatore, D; Salvatore, F; Salvucci, A; Salzburger, A; Samarati, J; Sammel, D; Sampsonidis, D; Sampsonidou, D; Sanchez, J; Pineda, AS; Sandaker, H; Sander, CO; Sanderswood, IG; Sandhoff, M; Sandoval, C; Sankey, DPC; Sannino, M; Sano, Y; Sansoni, A; Santoni, C; Santos, H; Santpur, SN; Santra, A; Sapronov, A; Saraiva, JG; Sasaki, O; Sato, K; Sauerburger, F; Sauvan, E; Savard, P; Savic, N; Sawada, R; Sawyer, C; Sawyer, L; Sbarra, C; Sbrizzi, A; Scanlon, T; Schaarschmidt, J; Schacht, P; Schachtner, BM; Schaefer, D; Schaefer, L; Schaeffer, J; Schaepe, S; Schäfer, U; Schaffer, AC; Schaile, D; Schamberger, RD; Scharmberg, N; Schegelsky, VA; Scheirich, D; Schenck, F; Schernau, M; Schiavi, C; Schier, S; Schildgen, LK; Schillaci, ZM; Schioppa, EJ; Schioppa, M; Schleicher, KE; Schlenker, S; Schmidt-Sommerfeld, KR; Schmieden, K; Schmitt, C; Schmitt, S; Schmitz, S; Schmoeckel, JC; Schnoor, U; Schoeffel, L; Schoening, A; Scholer, PG; Schopf, E; Schott, M; Schouwenberg, JFP; Schovancova, J; Schramm, S; Schroeder, F; Schulte, A; Schultz-Coulon, HC; Schumacher, M; Schumm, BA; Schune, P; Schwartzman, A; Schwarz, TA; Schwemling, P; Schwienhorst, R; Sciandra, A; Sciolla, G; Scodeggio, M; Scornajenghi, M; Scuri, F; Scutti, F; Scyboz, LM; Sebastiani, CD; Seema, P; Seidel, SC; Seiden, A; Seidlitz, BD; Seiss, T; Seixas, JM; Sekhniaidze, G; Sekhon, K; Sekula, SJ; Semprini-Cesari, N; Sen, S; Senkin, S; Serfon, C; Serin, L; Serkin, L; Sessa, M; Severini, H; Sfiligoj, T; Sforza, F; Sfyrla, A; Shabalina, E; Shahinian, JD; Shaikh, NW; Renous, DS; Shan, LY; Shang, R; Shank, JT; Shapiro, M; Sharma, A; Sharma, AS; Shatalov, PB; Shaw, K; Shaw, SM; Shcherbakova, A; Shehade, M; Shen, Y; Sherafati, N; Sherman, AD; Sherwood, P; Shi, L; Shimizu, S; Shimmin, CO; Shimogama, Y; Shimojima, M; Shipsey, IPJ; Shirabe, S; Shiyakova, M; Shlomi, J; Shmeleva, A; Shochet, MJ; Shojaii, J; Shope, DR; Shrestha, S; Shrif, EM; Shulga, E; Sicho, P; Sickles, AM; Sidebo, PE; Haddad, ES; Sidiropoulou, O; Sidoti, A; Siegert, F; Sijacki, D; Silva, MJ; Oliveira, MVS; Silverstein, SB; Simion, S; Simioni, E; Simoniello, R; Simsek, S; Sinervo, P; Sinetckii, V; Sinev, NB; Sioli, M; Siral, I; Sivoklokov, SY; Sjölin, J; Skorda, E; Skubic, P; Slawinska, M; Sliwa, K; Slovak, R; Smakhtin, V; Smart, BH; Smiesko, J; Smirnov, N; Smirnov, SY; Smirnov, Y; Smirnova, LN; Smirnova, O; Smith, JW; Smizanska, M; Smolek, K; Smykiewicz, A; Snesarev, AA; Snoek, HL; Snyder, IM; Snyder, S; Sobie, R; Soffer, A; Sogaard, A; Sohns, F; Sanchez, CAS; Soldatov, EY; Soldevila, U; Solodkov, AA; Soloshenko, A; Solovyanov, OV; Solovyev, V; Sommer, P; Son, H; Song, W; Song, WY; Sopczak, A; Sopkova, F; Sotiropoulou, CL; Sottocornola, S; Soualah, R; Soukharev, AM; South, D; Spagnolo, S; Spalla, M; Spangenberg, M; Spanò, F; Sperlich, D; Spieker, TM; Spighi, R; Spigo, G; Spina, M; Spiteri, DP; Spousta, M; Stabile, A; Stamas, BL; Stamen, R; Stamenkovic, M; Stanecka, E; Stanislaus, B; Stanitzki, MM; Stankaityte, M; Stapf, B; Starchenko, EA; Stark, GH; Stark, J; Stark, SH; Staroba, P; Starovoitov, P; Stärz, S; Staszewski, R; Stavropoulos, G; Stegler, M; Steinberg, P; Steinhebel, AL; Stelzer, B; Stelzer, HJ; Stelzer-Chilton, O; Stenzel, H; Stevenson, TJ; Stewart, GA; Stockton, MC; Stoicea, G; Stolarski, M; Stonjek, S; Straessner, A; Strandberg, J; Strandberg, S; Strauss, M; Strizenec, P; Ströhmer, R; Strom, DM; Stroynowski, R; Strubig, A; Stucci, SA; Stugu, B; Stupak, J; Styles, NA; Su, D; Suchek, S; Sulin, VV; Sullivan, MJ; Sultan, DMS; Sultansoy, S; Sumida, T; Sun, S; Sun, X; Suruliz, K; Suster, CJE; Sutton, MR; Suzuki, S; Svatos, M; Swiatlowski, M; Swift, SP; Swirski, T; Sydorenko, A; Sykora, I; Sykora, M; Sykora, T; Ta, D; Tackmann, K; Taenzer, J; Taffard, A; Tafirout, R; Takai, H; Takashima, R; Takeda, K; Takeshita, T; Takeva, EP; Takubo, Y; Talby, M; Talyshev, AA; Tamir, NM; Tanaka, J; Tanaka, M; Tanaka, R; Araya, ST; Tapprogge, S; Mohamed, ATA; Tarem, S; Tariq, K; Tarna, G; Tartarelli, GF; Tas, P; Tasevsky, M; Tashiro, T; Tassi, E; Delgado, AT; Tayalati, Y; Taylor, AJ; Taylor, GN; Taylor, W; Tee, AS; De Lima, RT; Teixeira-Dias, P; Ten Kate, H; Teoh, JJ; Terada, S; Terashi, K; Terron, J; Terzo, S; Testa, M; Teuscher, RJ; Thais, SJ; Theveneaux-Pelzer, T; Thiele, F; Thomas, DW; Thomas, JO; Thomas, JP; Thompson, AS; Thompson, PD; Thomsen, LA; Thomson, E; Thorpe, EJ; Torres, RET; Tikhomirov, VO; Tikhonov, YA; Timoshenko, S; Tipton, P; Tisserant, S; Todome, K; Todorova-Nova, S; Todt, S; Tojo, J; Tokar, S; Tokushuku, K; Tolley, E; Tomiwa, KG; Tomoto, M; Tompkins, L; Tong, B; Tornambe, P; Torrence, E; Torres, H; Pastor, ET; Tosciri, C; Toth, J; Tovey, DR; Traeet, A; Treado, CJ; Trefzger, T; Tresoldi, F; Tricoli, A; Trigger, IM; Trincaz-Duvoid, S; Trischuk, W; Trocmé, B; Trofymov, A; Troncon, C; Trovatelli, M; Trovato, F; Truong, L; Trzebinski, M; Trzupek, A; Tsai, F; Tseng, JCL; Tsiareshka, PV; Tsirigotis, A; Tsiskaridze, V; Tskhadadze, EG; Tsopoulou, M; Tsukerman, II; Tsulaia, V; Tsuno, S; Tsybychev, D; Tu, Y; Tudorache, A; Tudorache, V; Tulbure, TT; Tuna, AN; Turchikhin, S; Turgeman, D; Cakir, IT; Turner, RJ; Turra, RT; Tuts, PM; Tzamarias, S; Tzovara, E; Ucchielli, G; Uchida, K; Ueda, I; Ughetto, M; Ukegawa, F; Unal, G; Undrus, A; Unel, G; Ungaro, FC; Unno, Y; Uno, K; Urban, J; Urquijo, P; Usai, G; Uysal, Z; Vacavant, L; Vacek, V; Vachon, B; Vadla, KOH; Vaidya, A; Valderanis, C; Santurio, EV; Valente, M; Valentinetti, S; Valero, A; Valéry, L; Vallance, RA; Vallier, A; Ferrer, JAV; Van Daalen, TR; Van Gemmeren, P; Van Vulpen, I; Vanadia, M; Vandelli, W; Vandewall, ER; Vaniac(data truncated to fit)</t>
  </si>
  <si>
    <t>Aad, G.; Abbott, B.; Abbott, D. C.; Abud, A.; Abeling, K.; Abhayasinghe, D. K.; Abidi, S. H.; AbouZeid, O. S.; Abraham, N. L.; Abramowicz, H.; Abreu, H.; Abulaiti, Y.; Acharya, B. S.; Achkar, B.; Adachi, S.; Adam, L.; Bourdarios, Adam C.; Adamczyk, L.; Adamek, L.; Adelman, J.; Adersberger, M.; Adiguzel, A.; Adorni, S.; Adye, T.; Affolder, A. A.; Afik, Y.; Agapopoulou, C.; Agaras, M. N.; Aggarwal, A.; Agheorghiesei, C.; Aguilar-Saavedra, J. A.; Ahmadov, F.; Ahmed, W. S.; Ai, X.; Aielli, G.; Akatsuka, S.; Akesson, T. P. A.; Akilli, E.; Akimov, A. V.; Al Khoury, K.; Alberghi, G. L.; Albert, J.; Alconada Verzini, M. J.; Alderweireldt, S.; Aleksa, M.; Aleksandrov, I. N.; Alexa, C.; Alexandre, D.; Alexopoulos, T.; Alfonsi, A.; Alfonsi, F.; Alhroob, M.; Ali, B.; Alimonti, G.; Alison, J.; Alkire, S. P.; Allaire, C.; Allbrooke, B. M. M.; Allen, B. W.; Allport, P. P.; Aloisio, A.; Alonso, A.; Alonso, F.; Alpigiani, C.; Alshehri, A. A.; Alvarez Estevez, M.; Alvarez Piqueras, D.; Alviggi, M. G.; Amaral Coutinho, Y.; Ambler, A.; Ambroz, L.; Amelung, C.; Amidei, D.; Amor Dos Santos, S. P.; Amoroso, S.; Amrouche, C. S.; An, F.; Anastopoulos, C.; Andari, N.; Andeen, T.; Anders, C. F.; Anders, J. K.; Andreazza, A.; Andrei, V.; Anelli, C. R.; Angelidakis, S.; Angerami, A.; Anisenkov, A. V.; Annovi, A.; Antel, C.; Anthony, M. T.; Antonelli, M.; Antrim, D. J. A.; Anulli, F.; Aoki, M.; Aparisi Pozo, J. A.; Aperio Bella, L.; Arabidze, G.; Araque, J. P.; Araujo Ferraz, V.; Araujo Pereira, R.; Arcangeletti, C.; Arce, A. T. H.; Arduh, F. A.; Arguin, J-F.; Argyropoulos, S.; Arling, J. -H.; Armbruster, A. J.; Armstrong, A.; Arnaez, O.; Arnold, H.; Arrubarrena Tame, Z. P.; Artamonov, A.; Artoni, G.; Artz, S.; Asai, S.; Asbah, N.; Asimakopoulou, E. M.; Asquith, L.; Assahsah, J.; Assamagan, K.; Astalos, R.; Atkin, R. J.; Atkinson, M.; Atlay, N. B.; Atmani, H.; Augsten, K.; Avolio, G.; Avramidou, R.; Ayoub, M. K.; Azoulay, A. M.; Azuelos, G.; Bachacou, H.; Bachas, K.; Backes, M.; Backman, F.; Bagnaia, P.; Bahmani, M.; Bahrasemani, H.; Bailey, A. J.; Bailey, V. R.; Baines, J. T.; Bajic, M.; Bakalis, C.; Baker, O. K.; Bakker, P. J.; Bakshi Gupta, D.; Balaji, S.; Baldin, E. M.; Balek, P.; Balli, F.; Balunas, W. K.; Balz, J.; Banas, E.; Bandyopadhyay, A.; Banerjee, Sw.; Bannoura, A. A. E.; Barak, L.; Barbe, W. M.; Barberio, E. L.; Barberis, D.; Barbero, M.; Barbour, G.; Barillari, T.; Barisits, M-S.; Barkeloo, J.; Barklow, T.; Barnea, R.; Barnes, S. L.; Barnett, B. M.; Barnett, R. M.; Barnovska-Blenessy, Z.; Baroncelli, A.; Barone, G.; Barr, A. J.; Navarro, Barranco L.; Barreiro, F.; da Costa, J. Barreiro Guimaraes; Barsov, S.; Bartoldus, R.; Bartolini, G.; Barton, A. E.; Bartos, P.; Basalaev, A.; Bassalat, A.; Basso, M. J.; Bates, R. L.; Batlamous, S.; Batley, J. R.; Batool, B.; Battaglia, M.; Bauce, M.; Bauer, F.; Bauer, K. T.; Bawa, H. S.; Beacham, J. B.; Beau, T.; Beauchemin, P. H.; Becherer, F.; Bechtle, P.; Beck, H. C.; Beck, H. P.; Becker, K.; Becker, M.; Becot, C.; Beddall, A.; Beddall, A. J.; Bednyakov, V. A.; Bedognetti, M.; Bee, C. P.; Beermann, T. A.; Begalli, M.; Begel, M.; Behera, A.; Behr, J. K.; Beisiegel, F.; Bell, A. S.; Bella, G.; Bellagamba, L.; Bellerive, A.; Bellos, P.; Beloborodov, K.; Belotskiy, K.; Belyaev, N. L.; Benchekroun, D.; Benekos, N.; Benhammou, Y.; Benjamin, D. P.; Benoit, M.; Bensinger, J. R.; Bentvelsen, S.; Beresford, L.; Beretta, M.; Berge, D.; Kuutmann, E.; Berger, N.; Bergmann, B.; Bergsten, L. J.; Beringer, J.; Berlendis, S.; Bernard, N. R.; Bernardi, G.; Bernius, C.; Bernlochner, F. U.; Berry, T.; Berta, P.; Bertella, C.; Bertram, I. A.; Bylund, O.; Besson, N.; Bethani, A.; Bethke, S.; Betti, A.; Bevan, A. J.; Beyer, J.; Bhattacharya, D. S.; Bhattarai, P.; Bi, R.; Bianchi, R. M.; Biebel, O.; Biedermann, D.; Bielski, R.; Bierwagen, K.; Biesuz, N. V.; Biglietti, M.; Billoud, T. R. V.; Bindi, M.; Bingul, A.; Bini, C.; Biondi, S.; Birman, M.; Bisanz, T.; Biswal, J. P.; Biswas, D.; Bitadze, A.; Bittrich, C.; Bjorke, K.; Black, K. M.; Blazek, T.; Bloch, I.; Blocker, C.; Blue, A.; Blumenschein, U.; Bobbink, G. J.; Bobrovnikov, V. S.; Bocchetta, S. S.; Bocci, A.; Boerner, D.; Bogavac, D.; Bogdanchikov, A. G.; Bohm, C.; Boisvert, V.; Bokan, P.; Bold, T.; Boldyrev, A. S.; Bolz, A. E.; Bomben, M.; Bona, M.; Bonilla, J. S.; Boonekamp, M.; Booth, C. D.; Borecka-Bielska, H. M.; Borisov, A.; Borissov, G.; Bortfeldt, J.; Bortoletto, D.; Boscherini, D.; Bosman, M.; Sola, J. D.; Bouaouda, K.; Boudreau, J.; Bouhova-Thacker, E. V.; Boumediene, D.; Boutle, S. K.; Boveia, A.; Boyd, J.; Boye, D.; Boyko, I. R.; Bozson, A. J.; Bracinik, J.; Brahimi, N.; Brandt, G.; Brandt, O.; Braren, F.; Brau, B.; Brau, J. E.; Madden, W. D.; Brendlinger, K.; Brenner, L.; Brenner, R.; Bressler, S.; Brickwedde, B.; Briglin, D. L.; Britton, D.; Britzger, D.; Brock, I.; Brock, R.; Brooijmans, G.; Brooks, W. K.; Brost, E.; Broughton, J. H.; de Renstrom, P. A.; Bruncko, D.; Bruni, A.; Bruni, G.; Bruni, L. S.; Bruno, S.; Brunt, B. H.; Bruschi, M.; Bruscino, N.; Bryant, P.; Bryngemark, L.; Buanes, T.; Buat, Q.; Buchholz, P.; Buckley, A. G.; Budagov, I. A.; Bugge, M. K.; Buehrer, F.; Bulekov, O.; Burch, T. J.; Burdin, S.; Burgard, C. D.; Burger, A. M.; Burghgrave, B.; Burr, J. T. P.; Burton, C. D.; Burzynski, J. C.; Buescher, V.; Buschmann, E.; Bussey, P. J.; Butler, J. M.; Buttar, C. M.; Butterworth, J. M.; Butti, P.; Buttinger, W.; Vazquez, C. J.; Buzatu, A.; Buzykaev, A. R.; Cabras, G.; Urban, S.; Caforio, D.; Cai, H.; Cairo, V. M. M.; Cakir, O.; Calace, N.; Calafiura, P.; Calandri, A.; Calderini, G.; Calfayan, P.; Callea, G.; Caloba, L. P.; Lopez, S.; Calvet, D.; Calvet, S.; Calvet, T. P.; Calvetti, M.; Toro, R.; Camarda, S.; Munoz, D.; Camarri, P.; Cameron, D.; Armadans, R.; Camincher, C.; Campana, S.; Campanelli, M.; Camplani, A.; Campoverde, A.; Canale, V.; Canesse, A.; Bret, M.; Cantero, J.; Cao, T.; Cao, Y.; Garrido, M. D. M.; Capua, M.; Cardarelli, R.; Cardillo, F.; Carducci, G.; Carli, I.; Carli, T.; Carlino, G.; Carlson, B. T.; Carminati, L.; Carney, R. M. D.; Caron, S.; Carquin, E.; Carra, S.; Carter, J. W. S.; Casado, M. P.; Casha, A. F.; Casper, D. W.; Castelijn, R.; Castillo, F. L.; Gimenez, V.; Castro, N. F.; Catinaccio, A.; Catmore, J. R.; Cattai, A.; Caudron, J.; Cavaliere, V.; Cavallaro, E.; Cavalli-Sforza, M.; Cavasinni, V.; Celebi, E.; Ceradini, F.; Alberich, L.; Cerny, K.; Cerqueira, A. S.; Cerri, A.; Cerrito, L.; Cerutti, F.; Cervelli, A.; Cetin, S. A.; Chadi, Z.; Chakraborty, D.; Chan, S. K.; Chan, W. S.; Chan, W. Y.; Chapman, J. D.; Chargeishvili, B.; Charlton, D. G.; Charman, T. P.; Chau, C. C.; Che, S.; Chekanov, S.; Chekulaev, S. V.; Chelkov, G. A.; Chelstowska, M. A.; Chen, B.; Chen, C.; Chen, C. H.; Chen, H.; Chen, J.; Chen, J.; Chen, S.; Chen, S. J.; Chen, X.; Chen, Y.; Chen, Y-H.; Cheng, H. C.; Cheng, H. J.; Cheplakov, A.; Cheremushkina, E.; El Moursli, R.; Cheu, E.; Cheung, K.; Chevalerias, T. J. A.; Chevalier, L.; Chiarella, V.; Chiarelli, G.; Chiodini, G.; Chisholm, A. S.; Chitan, A.; Chiu, I.; Chiu, Y. H.; Chizhov, M. V.; Choi, K.; Chomont, A. R.; Chouridou, S.; Chow, Y. S.; Chu, M. C.; Chu, X.; Chudoba, J.; Chuinard, A. J.; Chwastowski, J. J.; Chytka, L.; Cieri, D.; Ciesla, K. M.; Cinca, D.; Cindro, V.; Cioara, I. A.; Ciocio, A.; Cirotto, F.; Citron, Z. H.; Citterio, M.; Ciubotaru, D. A.; Ciungu, B. M.; Clark, A.; Clark, M. R.; Clark, P. J.; Clement, C.; Coadou, Y.; Cobal, M.; Coccaro, A.; Cochran, J.; Cohen, H.; Coimbra, A. E. C.; Colasurdo, L.; Cole, B.; Colijn, A. P.; Collot, J.; Muino, P.; Coniavitis, E.; Connell, S. H.; Connelly, I. A.; Constantinescu, S.; Conventi, F.; Cooper-Sarkar, A. M.; Cormier, F.; Cormier, K. J. R.; Corpe, L. D.; Corradi, M.; Corrigan, E. E.; Corriveau, F.; Cortes-Gonzalez, A.; Costa, M. J.; Costanza, F.; Costanzo, D.; Cowan, G.; Cowley, J. W.; Crane, J.; Cranmer, K.; Crawley, S. J.; Creager, R. A.; Crepe-Renaudin, S.; Crescioli, F.; Cristinziani, M.; Croft, V.; Crosetti, G.; Cueto, A.; Donszelmann, T.; Cukierman, A. R.; Cunningham, W. R.; Czekierda, S.; Czodrowski, P.; De Sousa, M. J.; Pinto, J. V.; Da Via, C.; Dabrowski, W.; Dado, T.; Dahbi, S.; Dai, T.; Dallapiccola, C.; Dam, M.; D'amen, G.; D'Amico, V.; Damp, J.; Dandoy, J. R.; Daneri, M. F.; Dang, N. P.; Dann, N. S.; Danninger, M.; Dao, V.; Darbo, G.; Dartsi, O.; Dattagupta, A.; Daubney, T.; D'Auria, S.; Davey, W.; David, C.; Davidek, T.; Davis, D. R.; Dawson, I.; De, K.; De Asmundis, R.; De Beurs, M.; De Castro, S.; De Cecco, S.; De Groot, N.; de Jong, P.; de la Torre, H.; De Maria, A.; De Pedis, D.; De Salvo, A.; De Sanctis, U.; De Santis, M.; De Santo, A.; De Vasconcelos Corga, K.; De Regie, J. B. De Vivie; Debenedetti, C.; Dedovich, D. V.; Deiana, A. M.; Del Gaudio, M.; Del Peso, J.; Diaz, Y.; Delgove, D.; Deliot, F.; Delitzsch, C. M.; Della Pietra, M.; Della Volpe, D.; Dell'Acqua, A.; Dell'Asta, L.; Delmastro, M.; Delporte, C.; Delsart, P. A.; DeMarco, D. A.; Demers, S.; Demichev, M.; Demontigny, G.; Denisov, S. P.; Denysiuk, D.; D'Eramo, L.; Derendarz, D.; Derkaoui, J. E.; Derue, F.; Dervan, P.; Desch, K.; Deterre, C.; Dette, K.; Deutsch, C.; Devesa, M. R.; Deviveiros, P. O.; Dewhurst, A.; Di Bello, F. A.; Di Ciaccio, A.; Di Ciaccio, L.; Di Clemente, W. K.; Di Donato, C.; Di Girolamo, A.; Di Gregorio, G.; Di Micco, B.; Di Nardo, R.; Di Petrillo, K. F.; Di Sipio, R.; Di Valentino, D.; Diaconu, C.; Dias, F. A.; Do Vale, T.; Diaz, M. A.; Dickinson, J.; Diehl, E. B.; Dietrich, J.; Cornell, S.; Dimitrievska, A.; Ding, W.; Dingfelder, J.; Dittus, F.; Djama, F.; Djobava, T.; Djuvsland, J. I.; Do Vale, M. A. B.; Dobre, M.; Dodsworth, D.; Doglioni, C.; Dolejsi, J.; Dolezal, Z.; Donadelli, M.; Dong, B.; Donini, J.; D'onofrio, A.; D'Onofrio, M.; Dopke, J.; Doria, A.; Dova, M. T.; Doyle, A. T.; Drechsler, E.; Dreyer, E.; Dreyer, T.; Drobac, A. S.; Du, D.; Duan, Y.; Dubinin, F.; Dubovsky, M.; Dubreuil, A.; Duchovni, E.; Duckeck, G.; Ducourthial, A.; Ducu, O. A.; Duda, D.; Dudarev, A.; Dudder, A. C.; Duffield, E. M.; Duflot, L.; Duehrssen, M.; Dulsen, C.; Dumancic, M.; Dumitriu, A. E.; Duncan, A. K.; Dunford, M.; Duperrin, A.; Yildiz, H.; Dueren, M.; Durglishvili, A.; Duschinger, D.; Dutta, B.; Duvnjak, D.; Dyckes, G. I.; Dyndal, M.; Dysch, S.; Dziedzic, B. S.; Ecker, K. M.; Edgar, R. C.; Eggleston, M. G.; Eifert, T.; Eigen, G.; Einsweiler, K.; Ekelof, T.; El Jarrari, H.; El Kacimi, M.; El Kosseifi, R.; Ellajosyula, V.; Ellert, M.; Ellinghaus, F.; Elliot, A. A.; Ellis, N.; Elmsheuser, J.; Elsing, M.; Emeliyanov, D.; Emerman, A.; Enari, Y.; Epland, M. B.; Erdmann, J.; Ereditato, A.; Errenst, M.; Escalier, M.; Escobar, C.; Pastor, O. Estrada; Etzion, E.; Evans, H.; Ezhilov, A.; Fabbri, F.; Fabbri, L.; Fabiani, V.; Facini, G.; Pereira, R. M. Faisca Rodrigues; Fakhrutdinov, R. M.; Falciano, S.; Falke, P. J.; Falke, S.; Faltova, J.; Fang, Y.; Fang, Y.; Fanourakis, G.; Fanti, M.; Faraj, M.; Farbin, A.; Farilla, A.; Farina, E. M.; Farooque, T.; Farrell, S.; Farrington, S. M.; Farthouat, P.; Fassi, F.; Fassnacht, P.; Fassouliotis, D.; Giannelli, M. Faucci; Fawcett, W. J.; Fayard, L.; Fedin, O. L.; Fedorko, W.; Feickert, M.; Feligioni, L.; Fell, A.; Feng, C.; Feng, E. J.; Feng, M.; Fenton, M. J.; Fenyuk, A. B.; Ferrando, J.; Ferrante, A.; Ferrari, A.; Ferrari, P.; Ferrari, R.; De Lima, D. E. Ferreira; Ferrer, A.; Ferrere, D.; Ferretti, C.; Fiedler, F.; Filipcic, A.; Filthaut, F.; Finelli, K. D.; Fiolhais, M. C. N.; Fiorini, L.; Fischer, F.; Fisher, W. C.; Fleck, I.; Fleischmann, P.; Fletcher, R. R. M.; Flick, T.; Flierl, B. M.; Flores, L.; Castillo, L. R.; Follega, F. M.; Fomin, N.; Foo, J. H.; Forcolin, G. T.; Formica, A.; Forster, F. A.; Forti, A. C.; Foster, A. G.; Foti, M. G.; Fournier, D.; Fox, H.; Francavilla, P.; Francescato, S.; Franchini, M.; Franchino, S.; Francis, D.; Franconi, L.; Franklin, M.; Fray, A. N.; Freeman, P. M.; Freund, B.; Freund, W. S.; Freundlich, E. M.; Frizzell, D. C.; Froidevaux, D.; Frost, J. A.; Fukunaga, C.; Torregrosa, E.; Fumagalli, E.; Fusayasu, T.; Fuster, J.; Gabrielli, A.; Gabrielli, A.; Gach, G. P.; Gadatsch, S.; Gadow, P.; Gagliardi, G.; Gagnon, L. G.; Galea, C.; Galhardo, B.; Gallardo, G. E.; Gallas, E. J.; Gallop, B. J.; Galster, G.; Goni, R.; Gan, K. K.; Ganguly, S.; Gao, J.; Gao, Y.; Gao, Y. S.; Garcia, C.; Navarro, J. E. Garcia; Pascual, J. A. Garcia; Garcia-Argos, C.; Garcia-Sciveres, M.; Gardner, R. W.; Garelli, N.; Gargiulo, S.; Garonne, V.; Gaudiello, A.; Gaudio, G.; Gavrilenko, I. L.; Gavrilyuk, A.; Gay, C.; Gaycken, G.; Gazis, E. N.; Geanta, A. A.; Gee, C. M.; Gee, C. N. P.; Geisen, J.; Geisen, M.; Geisler, M. P.; Gemme, C.; Genest, M. H.; Geng, C.; Gentile, S.; George, S.; Geralis, T.; Gerlach, L. O.; Gessinger-Befurt, P.; Gessner, G.; Ghasemi, S.; Bostanabad, M. Ghasemi; Ghosh, A.; Ghosh, A.; Giacobbe, B.; Giagu, S.; Giangiacomi, N.; Giannetti, P.; Giannini, A.; Giannini, G.; Gibson, S. M.; Gignac, M.; Gillberg, D.; Gilles, G.; Gingrich, D. M.; Giordani, M. P.; Giorgi, F. M.; Giraud, P. F.; Giugliarelli, G.; Giugni, D.; Giuli, F.; Gkaitatzis, S.; Gkialas, I.; Gkougkousis, E. L.; Gkountoumis, P.; Gladilin, L. K.; Glasman, C.; Glatzer, J.; Glaysher, P. C. F.; Glazov, A.; Gledhill, G. R.; Goblirsch-Kolb, M.; Godin, D.; Goldfarb, S.; Golling, T.; Golubkov, D.; Gomes, A.; Gama, R.; Goncalo, R.; Gonella, G.; Gonella, L.; Gongadze, A.; Gonnella, F.; Gonski, J. L.; de la Hoz, S. Gonzalez; Gonzalez-Sevilla, S.; Rodriguez, G. R. Gonzalvo; Goossens, L.; Gorbounov, P. A.; Gordon, H. A.; Gorini, B.; Gorini, E.; Gorisek, A.; Goshaw, A. T.; Gostkin, M. I.; Gottardo, C. A.; Gouighri, M.; Goujdami, D.; Goussiou, A. G.; Govender, N.; Goy, C.; Gozani, E.; Grabowska-Bold, I.; Graham, E. C.; Gramling, J.; Gramstad, E.; Grancagnolo, S.; Grandi, M.; Gratchev, V.; Gravila, P. M.; Gravili, F. G.; Gray, C.; Gray, H. M.; Grefe, C.; Gregersen, K.; Gregor, I. M.; Grenier, P.; Grevtsov, K.; Grieco, C.; Grieser, N. A.; Griffiths, J.; Grillo, A. A.; Grimm, K.; Grinstein, S.; Grivaz, J. -F.; Groh, S.; Gross, E.; Grosse-Knetter, J.; Grout, Z. J.; Grud, C.; Grummer, A.; Guan, L.; Guan, W.; Guenther, J.; Guerguichon, A.; Rojas, J. G. R.; Guescini, F.; Guest, D.; Gugel, R.; Guillemin, T.; Guindon, S.; Gul, U.; Guo, J.; Guo, W.; Guo, Y.; Guo, Z.; Gupta, R.; Gurbuz, S.; Gustavino, G.; Guth, M.; Gutierrez, P.; Gutschow, C.; Guyot, C.; Gwenlan, C.; Gwilliam, C. B.; Haas, A.; Haber, C.; Hadavand, H. K.; Haddad, N.; Hadef, A.; Hageboeck, S.; Haleem, M.; Haley, J.; Halladjian, G.; Hallewell, G. D.; Hamacher, K.; Hamal, P.; Hamano, K.; Hamdaoui, H.; Hamity, G. N.; Han, K.; Han, L.; Han, S.; Han, Y. F.; Hanagaki, K.; Hance, M.; Handl, D. M.; Haney, B.; Hankache, R.; Hansen, E.; Hansen, J. B.; Hansen, J. D.; Hansen, M. C.; Hansen, P. H.; Hanson, E. C.; Hara, K.; Harenberg, T.; Harkusha, S.; Harrison, P. F.; Hartmann, N. M.; Hasegawa, Y.; Hasib, A.; Hassani, S.; Haug, S.; Hauser, R.; Havener, L. B.; Havranek, M.; Hawkes, C. M.; Hawkings, R. J.; Hayden, D.; Hayes, C.; Hayes, R. L.; Hays, C. P.; Hays, J. M.; Hayward, H. S.; Haywood, S. J.; He, F.; Heath, M. P.; Hedberg, V.; Heelan, L.; Heer, S.; Heidegger, K. K.; Heidorn, W. D.; Heilman, J.; Heim, S.; Heim, T.; Heinemann, B.; Heinrich, J. J.; Heinrich, L.; Heinz, C.; Hejbal, J.; Helary, L.; Held, A.; Hellesund, S.; Helling, C. M.; Hellman, S.; Helsens, C.; Henderson, R. C. W.; Heng, Y.; Henkelmann, S.; Correia, A. M. Henriques; Herbert, G. H.; Herde, H.; Herget, V.; Jimenez, Y. Hernandez; Herr, H.; Herrmann, M. G.; Herrmann, T.; Herten, G.; Hertenberger, R.; Hervas, L.; Herwig, T. C.; Hesketh, G. G.; Hessey, N. P.; Higashida, A.; Higashino, S.; Higon-Rodriguez, E.; Hildebrand, K.; Hill, E.; Hill, J. C.; Hill, K. K.; Hiller, K. H.; Hillier, S. J.; Hils, M.; Hinchliffe, I.; Hinterkeuser, F.; Hirose, M.; Hirose, S.; Hirschbuehl, D.; Hiti, B.; Hladik, O.; Hlaluku, D. R.; Hoad, X.; Hobbs, J.; Hod, N.; Hodgkinson, M. C.; Hoecker, A.; Hoenig, F.; Hohn, D.; Hohov, D.; Holmes, T. R.; Holzbock, M.; Hommels, L. B. A. H.; Honda, S.; Hong, T. M.; Honig, J. C.; Hoenle, A.; Hooberman, B. H.; Hopkins, W. H.; Horii, Y.; Horn, P.; Horyn, L. A.; Hou, S.; Hoummada, A.; Howarth, J.; Hoya, J.; Hrabovsky, M.; Hrdinka, J.; Hristova, I.; Hrivnac, J.; Hrynevich, A.; Hryn'ova, T.; Hsu, P. J.; Hsu, S. -C.; Hu, Q.; Hu, S.; Hu, Y. F.; Huang, D. P.; Huang, Y.; Huang, Y.; Hubacek, Z.; Hubaut, F.; Huebner, M.; Huegging, F.; Huffman, T. B.; Huhtinen, M.; Hunter, R. F. H.; Huo, P.; Hupe, A. M.; Huseynov, N.; Huston, J.; Huth, J.; Hyneman, R.; Hyrych, S.; Iacobucci, G.; Iakovidis, G.; Ibragimov, I.; Iconomidou-Fayard, L.; Idrissi, Z.; Iengo, P.; Ignazzi, R.; Igonkina, O.; Iguchi, R.; Iizawa, T.; Ikegami, Y.; Ikeno, M.; Iliadis, D.; Ilic, N.; Iltzsche, F.; Introzzi, G.; Iodice, M.; Iordanidou, K.; Ippolito, V.; Isacson, M. F.; Ishino, M.; Islam, W.; Issever, C.; Istin, S.; Ito, F.; Ponce, J. M. Iturbe; Iuppa, R.; Ivina, A.; Iwasaki, H.; Izen, J. M.; Izzo, V.; Jacka, P.; Jackson, P.; Jacobs, R. M.; Jaeger, B. P.; Jain, V.; Jaekel, G.; Jakobi, K. B.; Jakobs, K.; Jakobsen, S.; Jakoubek, T.; Jamieson, J.; Janas, K. W.; Jansky, R.; Janssen, J.; Janus, M.; Janus, P. A.; Jarlskog, G.; Javadov, N.; Javurek, T.; Javurkova, M.; Jeanneau, F.; Jeanty, L.; Jejelava, J.; Jelinskas, A.; Jenni, P.; Jeong, J.; Jeong, N.; Jezequel, S.; Ji, H.; Jia, J.; Jiang, H.; Jiang, Y.; Jiang, Z.; Jiggins, S.; Morales, F. A. Jimenez; Pena, J.; Jin, S.; Jinaru, A.; Jinnouchi, O.; Jivan, H.; Johansson, P.; Johns, K. A.; Johnson, C. A.; Jon-And, K.; Jones, R. W. L.; Jones, S. D.; Jones, S.; Jones, T. J.; Jongmanns, J.; Jorge, P. M.; Jovicevic, J.; Ju, X.; Junggeburth, J. J.; Rozas, A. Juste; Kaczmarska, A.; Kado, M.; Kagan, H.; Kagan, M.; Kahra, C.; Kaji, T.; Kajomovitz, E.; Kalderon, C. W.; Kaluza, A.; Kamenshchikov, A.; Kaneda, M.; Kanjir, L.; Kano, Y.; Kantserov, V. A.; Kanzaki, J.; Kaplan, L. S.; Kar, D.; Karava, K.; Kareem, M. J.; Karpov, S. N.; Karpova, Z. M.; Kartvelishvili, V.; Karyukhin, A. N.; Kashif, L.; Kass, R. D.; Kastanas, A.; Kato, C.; Katzy, J.; Kawade, K.; Kawagoe, K.; Kawaguchi, T.; Kawamoto, T.; Kawamura, G.; Kay, E. F.; Kazanin, V. F.; Keeler, R.; Kehoe, R.; Keller, J. S.; Kellermann, E.; Kelsey, D.; Kempster, J. J.; Kendrick, J.; Kepka, O.; Kersten, S.; Kersevan, B. P.; Haghighat, S.; Khader, M.; Khalil-Zada, F.; Khandoga, M.; Khanov, A.; Kharlamov, A. G.; Kharlamova, T.; Khoda, E. E.; Khodinov, A.; Khoo, T. J.; Khramov, E.; Khubua, J.; Kido, S.; Kiehn, M.; Kilby, C. R.; Kim, Y. K.; Kimura, N.; Kind, O. M.; King, B. T.; Kirchmeier, D.; Kirk, J.; Kiryunin, A. E.; Kishimoto, T.; Kisliuk, D. P.; Kitali, V.; Kivernyk, O.; Klapdor-Kleingrothaus, T.; Klassen, M.; Klein, M. H.; Klein, M.; Klein, U.; Kleinknecht, K.; Klimek, P.; Klimentov, A.; Klingl, T.; Klioutchnikova, T.; Klitzner, F. F.; Kluit, P.; Kluth, S.; Kneringer, E.; Knoops, E. B. F. G.; Knue, A.; Kobayashi, D.; Kobayashi, T.; Kobel, M.; Kocian, M.; Kodys, P.; Koenig, P. T.; Koffas, T.; Koehler, N. M.; Koi, T.; Kolb, M.; Koletsou, I.; Komarek, T.; Kondo, T.; Kondrashova, N.; Koeneke, K.; Konig, A. C.; Kono, T.; Konoplich, R.; Konstantinides, V.; Konstantinidis, N.; Konya, B.; Kopeliansky, R.; Koperny, S.; Korcyl, K.; Kordas, K.; Koren, G.; Korn, A.; Korolkov, I.; Korolkova, E. V.; Korotkova, N.; Kortner, O.; Kortner, S.; Kosek, T.; Kostyukhin, V. V.; Kotsokechagia, A.; Kotwal, A.; Koulouris, A.; Kourkoumeli-Charalampidi, A.; Kourkoumelis, C.; Kourlitis, E.; Kouskoura, V.; Kowalewska, A. B.; Kowalewski, R.; Kozakai, C.; Kozanecki, W.; Kozhin, A. S.; Kramarenko, V. A.; Kramberger, G.; Krasnopevtsev, D.; Krasny, M. W.; Krasznahorkay, A.; Krauss, D.; Kremer, J. A.; Kretzschmar, J.; Krieger, P.; Krieter, F.; Krishnan, A.; Krizka, K.; Kroeninger, K.; Kroha, H.; Kroll, J.; Kroll, J.; Krowpman, K. S.; Krstic, J.; Kruchonak, U.; Krueger, H.; Krumnack, N.; Kruse, M. C.; Krzysiak, J. A.; Kubota, T.; Kuchinskaia, O.; Kuday, S.; Kuechler, J. T.; Kuehn, S.; Kugel, A.; Kuhl, T.; Kukhtin, V.; Kukla, R.; Kulchitsky, Y.; Kuleshov, S.; Kulinich, Y. P.; Kuna, M.; Kunigo, T.; Kupco, A.; Kupfer, T.; Kuprash, O.; Kurashige, H.; Kurchaninov, L. L.; Kurochkin, Y. A.; Kurova, A.; Kurth, M. G.; Kuwertz, E. S.; Kuze, M.; Kvam, A. K.; Kvita, J.; Kwan, T.; La Rosa, A.; La Rotonda, L.; La Ruffa, F.; Lacasta, C.; Lacava, F.; Lack, D. P. J.; Lacker, H.; Lacour, D.; Ladygin, E.; Lafaye, R.; Laforge, B.; Lagouri, T.; Lai, S.; Lammers, S.; Lampl, W.; Lampoudis, C.; Lancon, E.; Landgraf, U.; Landon, M. P. J.; Lanfermann, M. C.; Lang, V. S.; Lange, J. C.; Langenberg, R. J.; Lankford, A. J.; Lanni, F.; Lantzsch, K.; Lanza, A.; Lapertosa, A.; Laplace, S.; Laporte, J. F.; Lari, T.; Manghi, F.; Lassnig, M.; Lau, T. S.; Laudrain, A.; Laurier, A.; Lavorgna, M.; Lawlor, S. D.; Lazzaroni, M.; Le, B.; Le Guirriec, E.; LeBlanc, M.; LeCompte, T.; Ledroit-Guillon, F.; Lee, A. C. A.; Lee, C. A.; Lee, G. R.; Lee, L.; Lee, S. C.; Lee, S. J.; Lee, S.; Lefebvre, B.; Lefebvre, H. P.; Lefebvre, M.; Legger, F.; Leggett, C.; Lehmann, K.; Lehmann, N.; Miotto, G. Lehmann; Leight, W. A.; Leisos, A.; Leite, M. A. L.; Leitgeb, C. E.; Leitner, R.; Lellouch, D.; Leney, K. J. C.; Lenz, T.; Lenzi, B.; Leone, R.; Leone, S.; Leonidopoulos, C.; Leopold, A.; Lerner, G.; Leroy, C.; Les, R.; Lester, C. G.; Levchenko, M.; Leveque, J.; Levin, D.; Levinson, L. J.; Lewis, D. J.; Li, B.; Li, B.; Li, C-Q.; Li, F.; Li, H.; Li, H.; Li, J.; Li, K.; Li, L.; Li, M.; Li, Q.; Li, Q. Y.; Li, S.; Li, X.; Li, Y.; Li, Z.; Liang, Z.; Liberti, B.; Liblong, A.; Lie, K.; Lin, C. Y.; Lin, K.; Lin, T. H.; Linck, R. A.; Lindon, J. H.; Lionti, A. L.; Lipeles, E.; Lipniacka, A.; Lisovyi, M.; Liss, T. M.; Lister, A.; Litke, A. M.; Little, J. D.; Liu, B.; Liu, B. L.; Liu, H. B.; Liu, H.; Liu, J. B.; Liu, J. K. K.; Liu, K.; Liu, M.; Liu, P.; Liu, Y.; Liu, Y. L.; Liu, Y. W.; Livan, M.; Lleres, A.; Merino, J. Llorente; Lloyd, S. L.; Lo, C. Y.; Lo Sterzo, F.; Lobodzinska, E. M.; Loch, P.; Loffredo, S.; Lohse, T.; Lohwasser, K.; Lokajicek, M.; Long, J. D.; Long, R. E.; Longo, L.; Looper, K. A.; Lopez, J. A.; Paz, I.; Solis, A.; Lorenz, J.; Martinez, N. Lorenzo; Losada, M.; Loesel, P. J.; Loesle, A.; Lou, X.; Lou, X.; Lounis, A.; Love, J.; Love, P. A.; Bahilo, J. J.; Lu, M.; Lu, Y. J.; Lubatti, H. J.; Luci, C.; Lucotte, A.; Luedtke, C.; Luehring, F.; Luise, I.; Luminari, L.; Lund-Jensen, B.; Lutz, M. S.; Lynn, D.; Lysak, R.; Lytken, E.; Lyu, F.; Lyubushkin, V.; Lyubushkina, T.; Ma, H.; Ma, L. L.; Ma, Y.; Maccarrone, G.; Macchiolo, A.; Macdonald, C. M.; Miguens, J.; Madaffari, D.; Madar, R.; Mader, W. F.; Madysa, N.; Maeda, J.; Maeland, S.; Maeno, T.; Maerker, M.; Maevskiy, A. S.; Magerl, V.; Magini, N.; Mahon, D. J.; Maidantchik, C.; Maier, T.; Maio, A.; Maj, K.; Majersky, O.; Majewski, S.; Makida, Y.; Makovec, N.; Malaescu, B.; Malecki, Pa.; Maleev, V. P.; Malek, F.; Mallik, U.; Malon, D.; Malone, C.; Maltezos, S.; Malyukov, S.; Mamuzic, J.; Mancini, G.; Mandic, I.; de Andrade Filho, L. Manhaes; Maniatis, I. M.; Ramos, J.; Mankinen, K. H.; Mann, A.; Manousos, A.; Mansoulie, B.; Manthos, I.; Manzoni, S.; Marantis, A.; Marceca, G.; Marchese, L.; Marchiori, G.; Marcisovsky, M.; Marcoccia, L.; Marcon, C.; Tobon, C. A. Marin; Marjanovic, M.; Marshall, Z.; Martensson, M. U. F.; Marti-Garcia, S.; Martin, C. B.; Martin, T. A.; Martin, V. J.; Latour, B. Martin Dit; Martinelli, L.; Martinez, M.; Outschoorn, V. I. Martinez; Martin-Haugh, S.; Martoiu, V. S.; Martyniuk, A. C.; Marzin, A.; Maschek, S. R.; Masetti, L.; Mashimo, T.; Mashinistov, R.; Masik, J.; Maslennikov, A. L.; Massa, L.; Massarotti, P.; Mastrandrea, P.; Mastroberardino, A.; Masubuchi, T.; Matakias, D.; Matic, A.; Maettig, P.; Maurer, J.; Macek, B.; Maximov, D. A.; Mazini, R.; Maznas, I.; Mazza, S. M.; Mc Kee, S. P.; McCarthy, T. G.; McCormack, W. P.; McDonald, E. F.; Mcfayden, J. A.; Mchedlidze, G.; McKay, M. A.; McLean, K. D.; McMahon, S. J.; McNamara, P. C.; McNicol, C. J.; McPherson, R. A.; Mdhluli, J. E.; Meadows, Z. A.; Meehan, S.; Megy, T.; Mehlhase, S.; Mehta, A.; Meideck, T.; Meirose, B.; Melini, D.; Garcia, B. R. Mellado; Mellenthin, J. D.; Melo, M.; Meloni, F.; Melzer, A.; Menary, S. B.; Gouveia, E. D. Mendes; Meng, L.; Meng, X. T.; Menke, S.; Meoni, E.; Mergelmeyer, S.; Merkt, S. A. M.; Merlassino, C.; Mermod, P.; Merola, L.; Meroni, C.; Meshkov, O.; Meshreki, J. K. R.; Messina, A.; Metcalfe, J.; Mete, A. S.; Meyer, C.; Meyer, J.; Meyer, J-P.; Zu Theenhausen, H. Meyer; Miano, F.; Michetti, M.; Middleton, R. P.; Mijovic, L.; Mikenberg, G.; Mikestikova, M.; Mikuz, M.; Mildner, H.; Milesi, M.; Milic, A.; Millar, D. A.; Miller, D. W.; Milov, A.; Milstead, D. A.; Mina, R. A.; Minaenko, A. A.; Moya, M. Minano; Minashvili, I. A.; Mincer, A. I.; Mindur, B.; Mineev, M.; Minegishi, Y.; Mir, L. M.; Mirto, A.; Mistry, K. P.; Mitani, T.; Mitrevski, J.; Mitsou, V. A.; Mittal, M.; Miu, O.; Miucci, A.; Miyagawa, P. S.; Mizukami, A.; Mjornmark, J. U.; Mkrtchyan, T.; Mlynarikova, M.; Moa, T.; Mochizuki, K.; Mogg, P.; Mohapatra, S.; Moles-Valls, R.; Mondragon, M. C.; Moenig, K.; Monk, J.; Monnier, E.; Montalbano, A.; Berlingen, J. Montejo; Montella, M.; Monticelli, F.; Monzani, S.; Morange, N.; Moreno, D.; Llacer, M. Moreno; Martinez, C. Moreno; Morettini, P.; Morgenstern, M.; Morgenstern, S.; Mori, D.; Morii, M.; Morinaga, M.; Morisbak, V.; Morley, A. K.; Mornacchi, G.; Morris, A. P.; Morvaj, L.; Moschovakos, P.; Moser, B.; Mosidze, M.; Moskalets, T.; Moss, H. J.; Moss, J.; Moyse, E. J. W.; Muanza, S.; Mueller, J.; Mueller, R. S. P.; Muenstermann, D.; Mullier, G. A.; Martinez, J. L.; Sanchez, F. J. Munoz; Murin, P.; Murray, W. J.; Murrone, A.; Muskinja, M.; Mwewa, C.; Myagkov, A. G.; Myers, J.; Myska, M.; Nachman, B. P.; Nackenhorst, O.; Nag, A. Nag; Nagai, K.; Nagano, K.; Nagasaka, Y.; Nagel, M.; Nagle, J. L.; Nagy, E.; Nairz, A. M.; Nakahama, Y.; Nakamura, K.; Nakamura, T.; Nakano, I.; Nanjo, H.; Napolitano, F.; Garcia, R. F. Naranjo; Narayan, R.; Naryshkin, I.; Naumann, T.; Navarro, G.; Nechaeva, P. Y.; Nechansky, F.; Neep, T. J.; Negri, A.; Negrini, M.; Nellist, C.; Nelson, M. E.; Nemecek, S.; Nemethy, P.; Nessi, M.; Neubauer, M. S.; Neumann, M.; Newman, P. R.; Ng, Y. S.; Ng, Y. W. Y.; Ngair, B.; Nguyen, H. D. N.; Manh, T.; Nibigira, E.; Nickerson, R. B.; Nicolaidou, R.; Nielsen, D. S.; Nielsen, J.; Nikiforou, N.; Nikolaenko, V.; Nikolic-Audit, I.; Nikolopoulos, K.; Nilsson, P.; Nindhito, H. R.; Ninomiya, Y.; Nisati, A.; Nishu, N.; Nisius, R.; Nitsche, I.; Nitta, T.; Nobe, T.; Noguchi, Y.; Nomidis, I.; Nomura, M. A.; Nordberg, M.; Norjoharuddeen, N.; Novak, T.; Novgorodova, O.; Novotny, R.; Nozka, L.; Ntekas, K.; Nurse, E.; Oakham, F. G.; Oberlack, H.; Ocariz, J.; Ochi, A.; Ochoa, I.; Ochoa-Ricoux, J. P.; O'Connor, K.; Oda, S.; Odaka, S.; Oerdek, S.; Ogrodnik, A.; Oh, A.; Oh, S. H.; Ohm, C. C.; Oide, H.; Ojeda, M. L.; Okawa, H.; Okazaki, Y.; Okumura, Y.; Okuyama, T.; Olariu, A.; Seabra, L. F. Oleiro; Pino, S. A. Olivares; Damazio, D. Oliveira; Oliver, J. L.; Olsson, M. J. R.; Olszewski, A.; Olszowska, J.; O'Neil, D. C.; O'neill, A. P.; Onofre, A.; Onyisi, P. U. E.; Oppen, H.; Oreglia, M. J.; Orellana, G. E.; Orestano, D.; Orlando, N.; Orr, R. S.; O'Shea, V.; Ospanov, R.; Garzon, G.; Otono, H.; Ott, P. S.; Ouchrif, M.; Ouellette, J.; Ould-Saada, F.; Ouraou, A.; Ouyang, Q.; Owen, M.; Owen, R. E.; Ozcan, V. E.; Ozturk, N.; Pacalt, J.; Pacey, H. A.; Pachal, K.; Pages, A. Pacheco; Aranda, C. Padilla; Griso, S. Pagan; Paganini, M.; Palacino, G.; Palazzo, S.; Palestini, S.; Palka, M.; Pallin, D.; Panagoulias, I.; Pandini, C. E.; Vazquez, J. G. Panduro; Pani, P.; Panizzo, G.; Paolozzi, L.; Papadatos, C.; Papageorgiou, K.; Parajuli, S.; Paramonov, A.; Hernandez, D. Paredes; Saenz, S. R. Paredes; Parida, B.; Park, T. H.; Parker, A. J.; Parker, M. A.; Parodi, F.; Parrish, E. W.; Parsons, J. A.; Parzefall, U.; Dominguez, L. Pascual; Pascuzzi, V. R.; Pasner, J. M. P.; Pasquali, F.; Pasqualucci, E.; Passaggio, S.; Pastore, F.; Pasuwan, P.; Pataraia, S.; Pater, J. R.; Pathak, A.; Pauly, T.; Pearson, B.; Pedersen, M.; Diaz, L.; Pedro, R.; Peiffer, T.; Peleganchuk, S. V.; Penc, O.; Peng, H.; Peralva, B. S.; Perego, M. M.; Peixoto, A. P. Pereira; Perepelitsa, D. V.; Peri, F.; Perini, L.; Pernegger, H.; Perrella, S.; Peters, K.; Peters, R. F. Y.; Petersen, B. A.; Petersen, T. C.; Petit, E.; Petridis, A.; Petridou, C.; Petroff, P.; Petrov, M.; Petrucci, F.; Pettee, M.; Pettersson, N. E.; Petukhova, K.; Peyaud, A.; Pezoa, R.; Pezzotti, L.; Pham, T.; Phillips, F. H.; Phillips, P. W.; Phipps, M. W.; Piacquadio, G.; Pianori, E.; Picazio, A.; Pickles, R. H.; Piegaia, R.; Pietreanu, D.; Pilcher, J. E.; Pilkington, A. D.; Pinamonti, M.; Pinfold, J. L.; Pitt, M.; Pizzimento, L.; Pleier, M. -A.; Pleskot, V.; Plotnikova, E.; Podberezko, P.; Poettgen, R.; Poggi, R.; Poggioli, L.; Pogrebnyak, I.; Pohl, D.; Pokharel, I.; Polesello, G.; Poley, A.; Policicchio, A.; Polifka, R.; Polini, A.; Pollard, C. S.; Polychronakos, V.; Ponomarenko, D.; Pontecorvo, L.; Popa, S.; Popeneciu, G. A.; Portales, L.; Quintero, D. M.; Pospisil, S.; Potamianos, K.; Potrap, I. N.; Potter, C. J.; Potti, H.; Poulsen, T.; Poveda, J.; Powell, T. D.; Pownall, G.; Astigarraga, M. E. Pozo; Pralavorio, P.; Prell, S.; Price, D.; Primavera, M.; Prince, S.; Proffitt, M. L.; Proklova, N.; Prokofiev, K.; Prokoshin, F.; Protopopescu, S.; Proudfoot, J.; Przybycien, M.; Pudzha, D.; Puri, A.; Puzo, P.; Qian, J.; Qin, Y.; Quadt, A.; Queitsch-Maitland, M.; Qureshi, A.; Racko, M.; Rados, P.; Ragusa, F.; Rahal, G.; Raine, J. A.; Rajagopalan, S.; Morales, A. Ramirez; Ran, K.; Rashid, T.; Raspopov, S.; Rauch, D. M.; Rauscher, F.; Rave, S.; Ravina, B.; Ravinovich, I.; Rawling, J. H.; Raymond, M.; Read, A. L.; Readioff, N. P.; Reale, M.; Rebuzzi, D. M.; Redelbach, A.; Redlinger, G.; Reeves, K.; Rehnisch, L.; Reichert, J.; Reikher, D.; Reiss, A.; Rej, A.; Rembser, C.; Renda, M.; Rescigno, M.; Resconi, S.; Resseguie, E. D.; Rettie, S.; Reynolds, E.; Rezanova, O. L.; Reznicek, P.; Ricci, E.; Richter, R.; Richter, S.; Richter-Was, E.; Ricken, O.; Ridel, M.; Rieck, P.; Riegel, C. J.; Rifki, O.; Rijssenbeek, M.; Rimoldi, A.; Rimoldi, M.; Rinaldi, L.; Ripellino, G.; Riu, I.; Vergara, J. C. Rivera; Rizatdinova, F.; Rizvi, E.; Rizzi, C.; Roberts, R. T.; Robertson, S. H.; Robin, M.; Robinson, D.; Robinson, J. E. M.; Gajardo, C. M. Robles; Robson, A.; Rocchi, A.; Rocco, E.; Roda, C.; Bosca, S. Rodriguez; Perez, A. Rodriguez; Rodriguez, D. Rodriguez; Vera, A. M. Rodriguez; Roe, S.; Rohne, O.; Roehrig, R.; Rojas, R. A.; Roland, C. P. A.; Roloff, J.; Romaniouk, A.; Romano, M.; Rompotis, N.; Ronzani, M.; Roos, L.; Rosati, S.; Rosbach, K.; Rosin, G.; Rosser, B. J.; Rossi, E.; Rossi, E.; Rossi, E.; Rossi, L. P.; Rossini, L.; Rosten, R.; Rotaru, M.; Rothberg, J.; Rousseau, D.; Rovelli, G.; Roy, A.; Roy, D.; Rozanov, A.; Rozen, Y.; Ruan, X.; Rubbo, F.; Ruehr, F.; Ruiz-Martinez, A.; Rummler, A.; Rurikova, Z.; Rusakovich, N. A.; Russell, H. L.; Rustige, L.; Rutherfoord, J. P.; Ruttinger, E. M.; Rybar, M.; Rybkin, G.; Rye, E. B.; Ryzhov, A.; Sabatini, P.; Sabato, G.; Sacerdoti, S.; Sadrozinski, H. F-W.; Sadykov, R.; Tehrani, F. Safai; Samani, B. Safarzadeh; Saha, P.; Saha, S.; Sahinsoy, M.; Sahu, A.; Saimpert, M.; Saito, M.; Saito, T.; Sakamoto, H.; Sakharov, A.; Salamani, D.; Salamanna, G.; Loyola, J. E. Salazar; De Bruin, P. H. Sales; Salnikov, A.; Salt, J.; Salvatore, D.; Salvatore, F.; Salvucci, A.; Salzburger, A.; Samarati, J.; Sammel, D.; Sampsonidis, D.; Sampsonidou, D.; Sanchez, J.; Pineda, A. Sanchez; Sandaker, H.; Sander, C. O.; Sanderswood, I. G.; Sandhoff, M.; Sandoval, C.; Sankey, D. P. C.; Sannino, M.; Sano, Y.; Sansoni, A.; Santoni, C.; Santos, H.; Santpur, S. N.; Santra, A.; Sapronov, A.; Saraiva, J. G.; Sasaki, O.; Sato, K.; Sauerburger, F.; Sauvan, E.; Savard, P.; Savic, N.; Sawada, R.; Sawyer, C.; Sawyer, L.; Sbarra, C.; Sbrizzi, A.; Scanlon, T.; Schaarschmidt, J.; Schacht, P.; Schachtner, B. M.; Schaefer, D.; Schaefer, L.; Schaeffer, J.; Schaepe, S.; Schaefer, U.; Schaffer, A. C.; Schaile, D.; Schamberger, R. D.; Scharmberg, N.; Schegelsky, V. A.; Scheirich, D.; Schenck, F.; Schernau, M.; Schiavi, C.; Schier, S.; Schildgen, L. K.; Schillaci, Z. M.; Schioppa, E. J.; Schioppa, M.; Schleicher, K. E.; Schlenker, S.; Schmidt-Sommerfeld, K. R.; Schmieden, K.; Schmitt, C.; Schmitt, S.; Schmitz, S.; Schmoeckel, J. C.; Schnoor, U.; Schoeffel, L.; Schoening, A.; Scholer, P. G.; Schopf, E.; Schott, M.; Schouwenberg, J. F. P.; Schovancova, J.; Schramm, S.; Schroeder, F.; Schulte, A.; Schultz-Coulon, H-C.; Schumacher, M.; Schumm, B. A.; Schune, Ph.; Schwartzman, A.; Schwarz, T. A.; Schwemling, Ph.; Schwienhorst, R.; Sciandra, A.; Sciolla, G.; Scodeggio, M.; Scornajenghi, M.; Scuri, F.; Scutti, F.; Scyboz, L. M.; Sebastiani, C. D.; Seema, P.; Seidel, S. C.; Seiden, A.; Seidlitz, B. D.; Seiss, T.; Seixas, J. M.; Sekhniaidze, G.; Sekho(data truncated to fit)</t>
  </si>
  <si>
    <t>Search for electroweak production of charginos and sleptons decaying into final states with two leptons and missing transverse momentum in √s=13 TeV pp collisions using the ATLAS detector</t>
  </si>
  <si>
    <t>THRESHOLD RESUMMATION; MEASURING MASSES; PAIR PRODUCTION; PLUS PLUS; HADRON; SUPERSYMMETRY; EXTENSION; ENERGY</t>
  </si>
  <si>
    <t>A search for the electroweak production of charginos and sleptons decaying into final states with two electrons or muons is presented. The analysis is based on 139 fb(-1) of proton-proton collisions recorded by the ATLAS detector at the Large Hadron Collider at v s = 13 TeV. Three R-parity-conserving scenarios where the lightest neutralino is the lightest supersymmetric particle are considered: the production of chargino pairs with decays via eitherW bosons or sleptons, and the direct production of slepton pairs. The analysis is optimised for the first of these scenarios, but the results are also interpreted in the others. No significant deviations from the Standard Model expectations are observed and limits at 95% confidence level are set on the masses of relevant supersymmetric particles in each of the scenarios. For a massless lightest neutralino, masses up to 420 GeV are excluded for the production of the lightest-chargino pairs assuming W-boson-mediated decays and up to 1 TeV for slepton-mediated decays, whereas for slepton-pair production masses up to 700 GeV are excluded assuming three generations of mass-degenerate sleptons.</t>
  </si>
  <si>
    <t>[Duvnjak, D.; Grimm, K.; Jackson, P.; Oliver, J. L.; Petridis, A.; Qureshi, A.; Sharma, A. S.] Univ Adelaide, Dept Phys, Adelaide, SA, Australia; [Jain, V.; Swift, S. P.] SUNY Albany, Dept Phys, Albany, NY 12222 USA; [Gingrich, D. M.; Pinfold, J. L.; Sun, X.; Wang, H.] Univ Alberta, Dept Phys, Edmonton, AB, Canada; [Cakir, O.; Yildiz, H.] Ankara Univ, Dept Phys, Ankara, Turkey; [Cakir, I.] Istanbul Aydin Univ, Istanbul, Turkey; [Sultansoy, S.] TOBB Univ Econ &amp; Technol, Div Phys, Ankara, Turkey; [Bourdarios, Adam C.; Berger, N.; Costanza, F.; Cueto, A.; Dartsi, O.; Delmastro, M.; Di Ciaccio, L.; Falke, P. J.; Falke, S.; Goy, C.; Guillemin, T.; Hryn'ova, T.; Jezequel, S.; Kivernyk, O.; Koletsou, I.; Lafaye, R.; Leveque, J.; Martinez, N. Lorenzo; Portales, L.; Raspopov, S.; Sauvan, E.; Todorova-Nova, S.; Wingerter-Seez, I.] Univ Savoie Mt Blanc, CNRS, IN2P3, LAPP, Annecy, France; [Abulaiti, Y.; Benjamin, D. P.; Chekanov, S.; Hopkins, W. H.; LeCompte, T.; Liu, B. L.; Love, J.; Malon, D.; Metcalfe, J.; Paramonov, A.; Proudfoot, J.; Van Gemmeren, P.; Wang, R.; Zhang, J.] Argonne Natl Lab, Div High Energy Phys, Argonne, IL 60439 USA; [Berlendis, S.; Cheu, E.; Delitzsch, C. M.; Johns, K. A.; Jones, S.; Lampl, W.; LeBlanc, M.; Leone, R.; Loch, P.; Rutherfoord, J. P.; Varnes, E. W.; Zhou, Y.] Univ Arizona, Dept Phys, Tucson, AZ 85721 USA; [Bakshi Gupta, D.; Burghgrave, B.; De, K.; Farbin, A.; Griffiths, J.; Hadavand, H. K.; Heelan, L.; Little, J. D.; Ozturk, N.; Usai, G.; White, A.] Univ Texas Arlington, Dept Phys, POB 19059, Arlington, TX 76019 USA; [Bellos, P.; Fassouliotis, D.; Gkialas, I.; Kourkoumelis, C.; Papageorgiou, K.] Natl &amp; Kapodistrian Univ Athens, Dept Phys, Athens, Greece; [Alexopoulos, T.; Bakalis, C.; Benekos, N.; Gazis, E. N.; Gkountoumis, P.; Maltezos, S.; Matakias, D.; Panagoulias, I.; Zacharis, G.] Natl Tech Univ Athens, Dept Phys, Zografos, Greece; [Andeen, T.; Burton, C. D.; Nikiforou, N.; Onyisi, P. U. E.; Potti, H.; Roy, A.; Webb, A. F.] Univ Texas Austin, Dept Phys, Austin, TX 78712 USA; [Beddall, A. J.] Bahcesehir Univ, Fac Engn &amp; Nat Sci, Istanbul, Turkey; [Celebi, E.; Cetin, S. A.; Simsek, S.] Istanbul Bilgi Univ, Fac Engn &amp; Nat Sci, Istanbul, Turkey; [Gurbuz, S.; Ozcan, V. E.] Bogazici Univ, Dept Phys, Istanbul, Turkey; [Beddall, A.; Bingul, A.; Uysal, Z.] Gaziantep Univ, Dept Engn Phys, Gaziantep, Turkey; [Khalil-Zada, F.] Azerbaijan Acad Sci, Inst Phys, Baku, Azerbaijan; [Bogavac, D.; Bosman, M.; Casado, M. P.; Cavallaro, E.; Cavalli-Sforza, M.; Forster, F. A.; Giannini, G.; Gkougkousis, E. L.; Glatzer, J.; Grieco, C.; Grinstein, S.; Rozas, A. Juste; Korolkov, I.; Martinez, M.; Mir, L. M.; Martinez, C. Moreno; Martinez, J. L.; Orlando, N.; Pages, A. Pacheco; Aranda, C. Padilla; Riu, I.; Perez, A. Rodriguez; Rosten, R.; Terzo, S.; Van Daalen, T. R.; Furelos, D. Vazquez] Barcelona Inst Sci &amp; Technol, IFAE, Barcelona, Spain; [Aperio Bella, L.; Ayoub, M. K.; da Costa, J. Barreiro Guimaraes; Bertella, C.; Cheng, H. J.; Chu, X.; Fang, Y.; Pascual, J. A. Garcia; Han, S.; Hu, Y. F.; Kurth, M. G.; Li, M.; Li, Q.; Liang, Z.; Liu, Y.; Lou, X.; Lyu, F.; Ouyang, Q.; Ran, K.; Shan, L. Y.; Xu, D.; Zhang, Y.; Zhou, M. S.; Zhu, C.; Zhu, H.; Zhuang, X.] Chinese Acad Sci, Inst High Energy Phys, Beijing, Peoples R China; [Chen, X.; Ding, W.; Li, B.; Zhang, D. F.; Zhang, G.] Tsinghua Univ, Dept Phys, Beijing, Peoples R China; [Chen, S. J.; De Maria, A.; Jin, S.; Wang, W.; Zhang, B.; Zhang, H.; Zhang, L.] Nanjing Univ, Dept Phys, Nanjing, Peoples R China; [Chu, X.; Hu, Y. F.; Kurth, M. G.; Li, M.; Li, Q.; Liu, Y.; Ran, K.; Zhang, Y.; Zhou, M. S.; Zhu, C.] Univ Chinese Acad Sci, Beijing, Peoples R China; [Krstic, J.; Sijacki, Dj.; Vranjes, N.; Milosavljevic, M. Vranjes; Zivkovic, L.] Univ Belgrade, Inst Phys, Belgrade, Serbia; [Buanes, T.; Djuvsland, J. I.; Eigen, G.; Fomin, N.; Lee, G. R.; Lipniacka, A.; Maeland, S.; Latour, B. Martin Dit; Stugu, B.; Traeet, A.] Univ Bergen, Dept Phys &amp; Technol, Bergen, Norway; [Ai, X.; Barnett, R. M.; Beringer, J.; Calafiura, P.; Cerutti, F.; Ciocio, A.; Dickinson, J.; Dimitrievska, A.; Duffield, E. M.; Einsweiler, K.; Farrell, S.; Gabrielli, A.; Garcia-Sciveres, M.; Gray, H. M.; Haber, C.; Heim, T.; Hinchliffe, I.; Ju, X.; Krizka, K.; Leggett, C.; Liu, P.; Marshall, Z.; McCormack, W. P.; Muskinja, M.; Nachman, B. P.; Griso, S. Pagan; Pianori, E.; Poley, A.; Santpur, S. N.; Shapiro, M.; Torres, H.; Tsulaia, V.; Wang, H.; Yang, H. T.; Yao, W-M.] Lawrence Berkeley Natl Lab, Div Phys, Berkeley, CA USA; [Ai, X.; Barnett, R. M.; Beringer, J.; Calafiura, P.; Cerutti, F.; Ciocio, A.; Dickinson, J.; Dimitrievska, A.; Duffield, E. M.; Einsweiler, K.; Farrell, S.; Gabrielli, A.; Garcia-Sciveres, M.; Gray, H. M.; Haber, C.; Heim, T.; Hinchliffe, I.; Ju, X.; Krizka, K.; Leggett, C.; Liu, P.; Marshall, Z.; McCormack, W. P.; Muskinja, M.; Nachman, B. P.; Griso, S. Pagan; Pianori, E.; Poley, A.; Santpur, S. N.; Shapiro, M.; Torres, H.; Tsulaia, V.; Wang, H.; Yang, H. T.; Yao, W-M.] Univ Calif Berkeley, Berkeley, CA 94720 USA; [Alexandre, D.; Atlay, N. B.; Biedermann, D.; Dietrich, J.; Grancagnolo, S.; Herbert, G. H.; Hristova, I.; Kind, O. M.; Lacker, H.; Lohse, T.; Mergelmeyer, S.; Michetti, M.; Ng, Y. S.; Peri, F.; Rehnisch, L.; Schenck, F.; Seema, P.] Humboldt Univ, Inst Phys, Berlin, Germany; [Anders, J. K.; Beck, H. P.; Ereditato, A.; Franconi, L.; Haug, S.; Merlassino, C.; Miucci, A.; Weber, M. S.; Weston, T. D.] Univ Bern, Albert Einstein Ctr Fundamental Phys, Bern, Switzerland; [Anders, J. K.; Beck, H. P.; Ereditato, A.; Franconi, L.; Haug, S.; Merlassino, C.; Miucci, A.; Weber, M. S.; Weston, T. D.] Univ Bern, High Energy Phys Lab, Bern, Switzerland; [Allport, P. P.; Bracinik, J.; Briglin, D. L.; Broughton, J. H.; Charlton, D. G.; Chisholm, A. S.; Foster, A. G.; Freeman, P. M.; Gonella, L.; Gonnella, F.; Hawkes, C. M.; Hillier, S. J.; Kempster, J. J.; Kendrick, J.; Lewis, D. J.; Lindon, J. H.; Neep, T. J.; Newman, P. R.; Nikolopoulos, K.; Owen, R. E.; Reynolds, E.; Thomas, J. P.; Thompson, P. D.; Turner, R. J.; Vallance, R. A.; Virdee, G. S.; Watson, A. T.; Watson, M. F.; Wilson, J. A.; Worm, S. D.] Univ Birmingham, Sch Phys &amp; Astron, Birmingham, W Midlands, England; [Losada, M.; Moreno, D.; Navarro, G.; Sandoval, C.] Univ Antonio Narino, Fac Ciencias, Bogota, Colombia; [Losada, M.; Moreno, D.; Navarro, G.; Sandoval, C.] Univ Antonio Narino, Ctr Invest, Bogota, Colombia; [Alberghi, G. L.; Alfonsi, F.; Bellagamba, L.; Biondi, S.; Boscherini, D.; Bruni, A.; Bruni, G.; Bruschi, M.; Cabras, G.; Cervelli, A.; De Castro, S.; Fabbri, L.; Franchini, M.; Gabrielli, A.; Giangiacomi, N.; Manghi, F.; Romano, M.; Sbrizzi, A.; Semprini-Cesari, N.; Sidoti, A.; Sioli, M.; Todome, K.; Valentinetti, S.; Villa, M.; Vittori, C.; Zoccoli, A.] INFN Bologna, Bologna, Italy; [Alberghi, G. L.; Alfonsi, F.; Bellagamba, L.; Biondi, S.; Boscherini, D.; Bruni, A.; Bruni, G.; Bruschi, M.; Cabras, G.; Cervelli, A.; De Castro, S.; Fabbri, L.; Franchini, M.; Gabrielli, A.; Giangiacomi, N.; Manghi, F.; Romano, M.; Sbrizzi, A.; Semprini-Cesari, N.; Sidoti, A.; Sioli, M.; Todome, K.; Valentinetti, S.; Villa, M.; Vittori, C.; Zoccoli, A.] Univ Bologna, Bologna, Italy; [Bellagamba, L.; Biondi, S.; Boscherini, D.; Bruni, A.; Bruni, G.; Bruschi, M.; Cabras, G.; Cervelli, A.; De Castro, S.; Fabbri, L.; Franchini, M.; Gabrielli, A.; Giacobbe, B.; Giangiacomi, N.; Giorgi, F. M.; Manghi, F.; Negrini, M.; Polini, A.; Rinaldi, L.; Romano, M.; Sbarra, C.; Semprini-Cesari, N.; Sidoti, A.; Sioli, M.; Spighi, R.; Todome, K.; Valentinetti, S.; Villa, M.; Vittori, C.; Zoccoli, A.] INFN, Sez Bologna, Dipartimento Fis, Bologna, Italy; [Bandyopadhyay, A.; Bechtle, P.; Beisiegel, F.; Bernlochner, F. U.; Betti, A.; Brock, I.; Caudron, J.; Cristinziani, M.; Davey, W.; Desch, K.; Deutsch, C.; Dingfelder, J.; Grefe, C.; Hansen, M. C.; Heer, S.; Hinterkeuser, F.; Huebner, M.; Huegging, F.; Jacobs, R. M.; Janssen, J.; Klingl, T.; Koenig, P. T.; Krueger, H.; Lantzsch, K.; Lenz, T.; Maettig, P.; Melzer, A.; Moles-Valls, R.; Pohl, D.; Ricken, O.; Schildgen, L. K.; Vergis, C.; Von Toerne, E.; Wagner, P.; Wermes, N.; Yuen, S. P. Y.; Zhang, R.] Univ Bonn, Inst Phys, Bonn, Germany; [Black, K. M.; Butler, J. M.; Finelli, K. D.; Shank, J. T.; Sherman, A. D.; Yan, Z.; Yigitbasi, E.] Boston Univ, Dept Phys, 590 Commonwealth Ave, Boston, MA 02215 USA; [Amelung, C.; Bensinger, J. R.; Bergsten, L. J.; Bhattarai, P.; Blocker, C.; Dodsworth, D.; Goblirsch-Kolb, M.; Herde, H.; O'Connor, K.; Schillaci, Z. M.; Sciolla, G.] Brandeis Univ, Dept Phys, Waltham, MA 02254 USA; [Popa, S.; Tulbure, T. T.] Transilvania Univ Brasov, Brasov, Romania; [Chitan, A.; Cioara, I. A.; Ciubotaru, D. A.; Constantinescu, S.; Dobre, M.; Dumitriu, A. E.; Galea, C.; Geanta, A. A.; Jinaru, A.; Martoiu, V. S.; Maurer, J.; Olariu, A.; Pietreanu, D.; Renda, M.; Rotaru, M.; Stoicea, G.; Tudorache, A.; Tudorache, V.; Vasile, M. E.] Horia Hulubei Natl Inst Phys &amp; Nucl Engn, Bucharest, Romania; Alexandru Ioan Cuza Univ, Dept Phys, Iasi, Romania; [Popeneciu, G. A.] Natl Inst Res &amp; Dev Isotop &amp; Mol Technol, Dept Phys, Cluj Napoca, Romania; Univ Politehn Bucuresti, Bucharest, Romania; [Gravila, P. M.] West Univ Timisoara, Timisoara, Romania; [Astalos, R.; Bartos, P.; Blazek, T.; Dado, T.; Dubovsky, M.; Hyrych, S.; Majersky, O.; Melo, M.; Racko, M.; Smiesko, J.; Sykora, I.; Tokar, S.; Zenis, T.] Comenius Univ, Fac Math Phys &amp; Informat, Bratislava, Slovakia; [Bruncko, D.; Murin, P.; Sopkova, F.; Strizenec, P.; Urban, J.] Slovak Acad Sci, Inst Expt Phys, Dept Subnucl Phys, Kosice, Slovakia; [Assamagan, K.; Barone, G.; Begel, M.; Cavaliere, V.; Chen, H.; D'amen, G.; Elmsheuser, J.; Gordon, H. A.; Hill, K. K.; Hu, Q.; Iakovidis, G.; Klimentov, A.; Kouskoura, V.; Lancon, E.; Lanni, F.; Lee, C. A.; Liu, H. B.; Lynn, D.; Ma, H.; Maeno, T.; Nagle, J. L.; Nilsson, P.; Nomura, M. A.; Damazio, D. Oliveira; Ouellette, J.; Perepelitsa, D. V.; Pleier, M. -A.; Polychronakos, V.; Protopopescu, S.; Rajagopalan, S.; Redlinger, G.; Seidlitz, B. D.; Snyder, S.; Steinberg, P.; Stucci, S. A.; Takai, H.; Tricoli, A.; Undrus, A.; Wenaus, T.; Xu, L.; Ye, S.] Brookhaven Natl Lab, Dept Phys, Upton, NY 11973 USA; [Daneri, M. F.; Devesa, M. R.; Marceca, G.; Garzon, G.; Piegaia, R.] Univ Buenos Aires, Dept Fis, Buenos Aires, DF, Argentina; [Bawa, H. S.; Gao, Y. S.; Grimm, K.; Moss, J.; Parker, A. J.] Calif State Univ Fresno, Fresno, CA 93740 USA; [Batley, J. R.; Brandt, O.; Brunt, B. H.; Chapman, J. D.; Cowley, J. W.; Fawcett, W. J.; Hill, J. C.; Hommels, L. B. A. H.; Lester, C. G.; Lin, C. Y.; Malone, C.; Pacey, H. A.; Parker, M. A.; Potter, C. J.; Robinson, D.; Ward, C. P.; Williams, S.] Univ Cambridge, Cavendish Lab, Cambridge, England; [Atkin, R. J.; Mwewa, C.; Yacoob, S.] Univ Cape Town, Dept Phys, Cape Town, South Africa; [Boye, D.; Connell, S. H.; Govender, N.; Truong, L.] Univ Johannesburg, Dept Mech Engn Sci, Johannesburg, South Africa; Univ South Africa, Dept Phys, Pretoria, South Africa; [Jimenez, Y. Hernandez; Hlaluku, D. R.; Jivan, H.; Kar, D.; Lagouri, T.; Mdhluli, J. E.; Garcia, B. R. Mellado; Roy, D.; Ruan, X.; Shrif, E. M.; Haddad, E.; Tomiwa, K. G.; von Buddenbrock, S. E.] Univ Witwatersrand, Sch Phys, Johannesburg, South Africa; [Bellerive, A.; Chau, C. C.; Di Valentino, D.; Gillberg, D.; Heilman, J.; Hunter, R. F. H.; Hupe, A. M.; Keller, J. S.; Koffas, T.; Laurier, A.; Lee, S. J.; Oakham, F. G.; Sherafati, N.; Vincter, M. G.; Weber, S. A.; Zakharchuk, N.] Carleton Univ, Dept Phys, Ottawa, ON, Canada; [Benchekroun, D.; Bouaouda, K.; Chadi, Z.; Hoummada, A.] Univ Hassan 2, Reseau Univ Phys Hautes Energies, Fac Sci Ain Chock, Casablanca, Morocco; [Gouighri, M.] Univ Ibn Tofail, Fac Sci, Kenitra, Morocco; [El Kacimi, M.; Goujdami, D.] Univ Cadi Ayyad, Fac Sci Semlalia, Oujda, Morocco; [Assahsah, J.; Derkaoui, J. E.; Ouchrif, M.] LPTPM, Oujda, Morocco; [Assahsah, J.; Batlamous, S.; El Moursli, R.; Dahbi, S.; El Jarrari, H.; Fassi, F.; Haddad, N.; Hamdaoui, H.; Idrissi, Z.; Ngair, B.; Tayalati, Y.; Zaazoua, M.] Univ Mohammed 5, Fac Sci, Rabat, Morocco; [Alderweireldt, S.; Aleksa, M.; Armbruster, A. J.; Avolio, G.; Barisits, M-S.; Bielski, R.; Bortfeldt, J.; Boyd, J.; Buat, Q.; Butti, P.; Buttinger, W.; Calace, N.; Camarda, S.; Camincher, C.; Campana, S.; Garrido, M. D. M.; Carli, T.; Catinaccio, A.; Cattai, A.; Chelstowska, M. A.; Coimbra, A. E. C.; Cortes-Gonzalez, A.; Czodrowski, P.; Dao, V.; Dell'Acqua, A.; Deviveiros, P. O.; Di Girolamo, A.; Dittus, F.; Dudarev, A.; Duehrssen, M.; Dyndal, M.; Eifert, T.; Ellis, N.; Elsing, M.; Errenst, M.; Farthouat, P.; Fassnacht, P.; Feng, E. J.; Francis, D.; Froidevaux, D.; Goossens, L.; Gorini, B.; Guenther, J.; Guindon, S.; Hageboeck, S.; Hawkings, R. J.; Heinrich, L.; Helsens, C.; Correia, A. M. Henriques; Hervas, L.; Hoecker, A.; Huhtinen, M.; Iengo, P.; Javurek, T.; Jovicevic, J.; Klioutchnikova, T.; Koehler, N. M.; Krasznahorkay, A.; Kuehn, S.; Kuwertz, E. S.; Langenberg, R. J.; Lassnig, M.; Miotto, G. Lehmann; Lenzi, B.; Longo, L.; Tobon, C. A. Marin; Marzin, A.; Mcfayden, J. A.; Meehan, S.; Meng, L.; Berlingen, J. Montejo; Llacer, M. Moreno; Morley, A. K.; Mornacchi, G.; Moschovakos, P.; Nairz, A. M.; Nessi, M.; Nordberg, M.; Palestini, S.; Pandini, C. E.; Pauly, T.; Pernegger, H.; Petersen, B. A.; Pontecorvo, L.; Poveda, J.; Astigarraga, M. E. Pozo; Raymond, M.; Rembser, C.; Rizzi, C.; Roe, S.; Rummler, A.; Salzburger, A.; Samarati, J.; Schaepe, S.; Schioppa, E. J.; Schlenker, S.; Schmieden, K.; Schovancova, J.; Sidiropoulou, O.; Sanchez, C. A. Solans; Spigo, G.; Stewart, G. A.; Stockton, M. C.; Ten Kate, H.; Unal, G.; Vallier, A.; Vandelli, W.; Schroeder, T. Vazquez; Venturi, N.; Vuillermet, R.; Wells, P. S.; Wengler, T.; Wenig, S.; Wilkens, H. G.; Young, C. J. S.; Zanzi, D.; Zwalinski, L.] CERN, Geneva, Switzerland; [Alison, J.; Bryant, P.; Gardner, R. W.; Hildebrand, K.; Holmes, T. R.; Horyn, L. A.; Kim, Y. K.; Miller, D. W.; Oreglia, M. J.; Panizzo, G.; Pilcher, J. E.; Schaefer, D.; Seiss, T.; Shochet, M. J.; Swiatlowski, M.; Vukotic, I.; Zou, R.] Univ Chicago, Enrico Fermi Inst, 5640 S Ellis Ave, Chicago, IL 60637 USA; [Agaras, M. N.; Angelidakis, S.; Barbe, W. M.; Boumediene, D.; Calvet, D.; Calvet, S.; Donini, J.; Morales, F. A. Jimenez; Madar, R.; Nibigira, E.; Pallin, D.; Rustige, L.; Santoni, C.; Senkin, S.; Vazeille, F.] Univ Clermont Auvergne, LPC, CNRS, IN2P3, Clermont Ferrand, France; [Angerami, A.; Brooijmans, G.; Chen, J.; Clark, M. R.; Cole, B.; Emerman, A.; Havener, L. B.; Mahon, D. J.; Mohapatra, S.; Ochoa, I.; Parsons, J. A.; Rybar, M.; Tuts, P. M.] Columbia Univ, Nevis Lab, Irvington, NY USA; [AbouZeid, O. S.; Alonso, A.; Bajic, M.; Camplani, A.; Dam, M.; Dias, F. A.; Galster, G.; Hansen, J. B.; Hansen, J. D.; Hansen, P. H.; Ignazzi, R.; Monk, J.; Nielsen, D. S.; Petersen, T. C.; Stark, S. H.; Thiele, F.; Wiglesworth, C.; Xella, S.] Univ Copenhagen, Niels Bohr Inst, Copenhagen, Denmark; [Capua, M.; Crosetti, G.; Del Gaudio, M.; La Rotonda, L.; La Ruffa, F.; Mastroberardino, A.; Meoni, E.; Salvatore, D.; Schioppa, M.; Scornajenghi, M.; Tassi, E.] Univ Calabria, Dipartimento Fis, Arcavacata Di Rende, Italy; [Capua, M.; Carducci, G.; Crosetti, G.; Del Gaudio, M.; La Rotonda, L.; La Ruffa, F.; Mastroberardino, A.; Meoni, E.; Nag, A. Nag; Salvatore, D.; Schioppa, M.; Scornajenghi, M.; Tassi, E.] Ist Nazl Fis Nucl, Lab Nazl Frascati, Grp Collegato Cosenza, Frascati, Italy; [Deiana, A. M.; Feickert, M.; Kehoe, R.; Leney, K. J. C.; Lo Sterzo, F.; McKay, M. A.; Narayan, R.; Sekula, S. J.; Stroynowski, R.; Thomas, J. O.; Wang, P.; Ye, J.] Southern Methodist Univ, Dept Phys, Dallas, TX USA; [Izen, J. M.; Meirose, B.; Parajuli, S.; Reeves, K.] Univ Texas Dallas, Dept Phys, Richardson, TX 75083 USA; [Fanourakis, G.; Geralis, T.; Kuday, S.; Stavropoulos, G.] Natl Ctr Sci Res Demokritos, Aghia Paraskevi, Greece; [Backman, F.; Navarro, Barranco L.; Bohm, C.; Carney, R. M. D.; Clement, C.; Hellman, S.; Jon-And, K.; Kastanas, A.; Milstead, D. A.; Moa, T.; Pasuwan, P.; Shaikh, N. W.; Silverstein, S. B.; Sjolin, J.; Strandberg, S.; Ughetto, M.; Santurio, E. Valdes; Wallangen, V.] Stockholm Univ, Dept Phys, Stockholm, Sweden; [Backman, F.; Navarro, Barranco L.; Carney, R. M. D.; Clement, C.; Hellman, S.; Jon-And, K.; Kastanas, A.; Milstead, D. A.; Moa, T.; Pasuwan, P.; Shaikh, N. W.; Sjolin, J.; Strandberg, S.; Ughetto, M.; Santurio, E. Valdes; Wallangen, V.] Oskar Klein Ctr, Stockholm, Sweden; [Amoroso, S.; Arling, J. -H.; Basalaev, A.; Becot, C.; Behr, J. K.; Berge, D.; Bloch, I.; Boerner, D.; Braren, F.; Brendlinger, K.; Brenner, L.; Burr, J. T. P.; Carra, S.; Chen, Y-H.; Daubney, T.; David, C.; Diaz, Y.; Deterre, C.; Cornell, S.; Dutta, B.; Ferrando, J.; Gaycken, G.; Glaysher, P. C. F.; Glazov, A.; Gregor, I. M.; Grevtsov, K.; Gupta, R.; Heim, S.; Heinemann, B.; Hiller, K. H.; Jeong, J.; Jeong, N.; Katzy, J.; Kitali, V.; Kuechler, J. T.; Kuhl, T.; Lang, V. S.; Leight, W. A.; Li, X.; Li, Y.; Lobodzinska, E. M.; Lou, X.; Meloni, F.; Moenig, K.; Garcia, R. F. Naranjo; Naumann, T.; Nechansky, F.; Pani, P.; Peters, K.; Pollard, C. S.; Potamianos, K.; Pownall, G.; Queitsch-Maitland, M.; Rauch, D. M.; Richter, S.; Rifki, O.; Rimoldi, M.; Robin, M.; Robinson, J. E. M.; Rossi, E.; Saimpert, M.; Sander, C. O.; Schmitt, S.; Schmoeckel, J. C.; Scodeggio, M.; South, D.; Stanitzki, M. M.; Stegler, M.; Styles, N. A.; Tackmann, K.; Theveneaux-Pelzer, T.; Tsai, F.; Valery, L.; Vishwakarma, A.; Wanotayaroj, C.; Yap, Y. C.] Deutsch Elektronen Synchrotron DESY, Hamburg, Germany; [Amoroso, S.; Arling, J. -H.; Basalaev, A.; Becot, C.; Behr, J. K.; Berge, D.; Bloch, I.; Boerner, D.; Braren, F.; Brendlinger, K.; Brenner, L.; Burr, J. T. P.; Carra, S.; Chen, Y-H.; Daubney, T.; David, C.; Diaz, Y.; Deterre, C.; Cornell, S.; Dutta, B.; Ferrando, J.; Gaycken, G.; Glaysher, P. C. F.; Glazov, A.; Gregor, I. M.; Grevtsov, K.; Gupta, R.; Heim, S.; Heinemann, B.; Hiller, K. H.; Jeong, J.; Jeong, N.; Katzy, J.; Kitali, V.; Kuechler, J. T.; Kuhl, T.; Lang, V. S.; Leight, W. A.; Li, X.; Li, Y.; Lobodzinska, E. M.; Lou, X.; Meloni, F.; Moenig, K.; Garcia, R. F. Naranjo; Naumann, T.; Nechansky, F.; Pani, P.; Peters, K.; Pollard, C. S.; Potamianos, K.; Pownall, G.; Queitsch-Maitland, M.; Rauch, D. M.; Richter, S.; Rifki, O.; Rimoldi, M.; Robin, M.; Robinson, J. E. M.; Rossi, E.; Saimpert, M.; Sander, C. O.; Schmitt, S.; Schmoeckel, J. C.; Scodeggio, M.; South, D.; Stanitzki, M. M.; Stegler, M.; Styles, N. A.; Tackmann, K.; Theveneaux-Pelzer, T.; Tsai, F.; Valery, L.; Vishwakarma, A.; Wanotayaroj, C.; Yap, Y. C.] Deutsch Elektronen Synchrotron DESY, Zeuthen, Germany; [Cinca, D.; Erdmann, J.; Freundlich, E. M.; Gessner, G.; Kroeninger, K.; Kupfer, T.; Nackenhorst, O.; Nitsche, I.; Rustige, L.; Ucchielli, G.; Weingarten, J.; Zeissner, S. V.] Tech Univ Dortmund, Lehrstuhl Expt Phys 4, Dortmund, Germany; [Bittrich, C.; Duschinger, D.; Herrmann, T.; Hils, M.; Horn, P.; Iltzsche, F.; Kirchmeier, D.; Kobel, M.; Mader, W. F.; Madysa, N.; Maerker, M.; Ramos, J.; Morgenstern, S.; Nag, A. Nag; Novgorodova, O.; Siegert, F.; Straessner, A.; Todt, S.] Tech Univ Dresden, Inst Kern &amp; Teilchenphys, Dresden, Germany; [Arce, A. T. H.; Beacham, J. B.; Bocci, A.; Davis, D. R.; Eggleston, M. G.; Epland, M. B.; Feng, M.; Goshaw, A. T.; Kotwal, A.; Kruse, M. C.; Oh, S. H.; Pachal, K.; Sen, S.; Zhao, P.] Duke Univ, Dept Phys, Durham, NC 27706 USA; [Clark, P. J.; Farrington, S. M.; Giannelli, M. Faucci; Gao, Y.; Hasib, A.; Heath, M. P.; Hoad, X.; Leonidopoulos, C.; Martin, V. J.; Mijovic, L.; Palazzo, S.; Sogaard, A.; Strubig, A.; Takeva, E. P.; Taylor, A. J.; Washbrook, A.; Wynne, B. M.] Univ Edinburgh, SUPA Sch Phys &amp; Astron, Edinburgh, Midlothian, Scotland; [Antonelli, M.; Arcangeletti, C.; Beretta, M.; Chiarella, V.; Maccarrone, G.; Mancini, G.; Sansoni, A.; Testa, M.; Vilucchi, E.] Ist Nazl Fis Nucl, Frascati, Italy; [Antonelli, M.; Arcangeletti, C.; Beretta, M.; Chiarella, V.; Maccarrone, G.; Mancini, G.; Sansoni, A.; Testa, M.; Vilucchi, E.] Lab Nazl Frascati, Frascati, Italy; [Becherer, F.; Becker, K.; Buehrer, F.; Coniavitis, E.; Garcia-Argos, C.; Gargiulo, S.; Gonella, G.; Gugel, R.; Guth, M.; Heidegger, K. K.; Herten, G.; Hirose, S.; Hohn, D.; Honig, J. C.; Jakobs, K.; Javurkova, M.; Jenni, P.; Jiggins, S.; Klapdor-Kleingrothaus, T.; Knue, A.; Koeneke, K.; Kuprash, O.; Landgraf, U.; Loesle, A.; Luedtke, C.; Magerl, V.; Megy, T.; Mogg, P.; Nagel, M.; Parzefall, U.; Rosbach, K.; Ruehr, F.; Rurikova, Z.; Sammel, D.; Sauerburger, F.; Schleicher, K. E.; Schnoor, U.; Scholer, P. G.; Schumacher, M.; Sperlich, D.; Weiser, C.; Wiik-Fuchs, L. A. M.; Winter, B. T.; Wollrath, J.; Zimmermann, S.] Albert Ludwigs Univ Freiburg, Phys Inst, Freiburg, Germany; [Abeling, K.; Achkar, B.; Beck, H. C.; Bindi, M.; Bisanz, T.; Bokan, P.; Buschmann, E.; Dreyer, T.; Geisen, J.; Gerlach, L. O.; Gama, R.; Grosse-Knetter, J.; Janus, M.; Kawamura, G.; Lai, S.; Lange, J. C.; Mellenthin, J. D.; Nellist, C.; Oerdek, S.; Peiffer, T.; Pokharel, I.; Quadt, A.; Sabatini, P.; Shabalina, E.; Smith, J. W.; Sohns, F.; Torres, R. E. Ticse; Veatch, J.; Zoch, K.] Georg August Univ Gottingen, Phys Inst 2, Gottingen, Germany; [Adorni, S.; Akilli, E.; Amrouche, C. S.; Benoit, M.; Clark, A.; Della Volpe, D.; Di Bello, F. A.; Dubreuil, A.; Ferrere, D.; Gadatsch, S.; Golling, T.; Gonzalez-Sevilla, S.; Iacobucci, G.; Iizawa, T.; Jansky, R.; Khoo, T. J.; Kiehn, M.; Lanfermann, M. C.; Lionti, A. L.; Mermod, P.; Nindhito, H. R.; Paolozzi, L.; Poggi, R.; Raine, J. A.; Salamani, D.; Schramm, S.; Sfyrla, A.; Sultan, D. M. S.; Valente, M.; Pinto, M. Vicente Barreto; Wu, X.; Zaffaroni, E.] Univ Geneva, Dept Phys Nucl &amp; Corpusculaire, Geneva, Switzerland; [Barberis, D.; Fumagalli, E.; Gagliardi, G.; Gaudiello, A.; Lapertosa, A.; Parodi, F.; Sannino, M.; Schiavi, C.; Sforza, F.; Varni, C.] Univ Genoa, Dipartimento Fis, Genoa, Italy; [Barberis, D.; Coccaro, A.; Darbo, G.; Fumagalli, E.; Gagliardi, G.; Gaudiello, A.; Gemme, C.; Lapertosa, A.; Morettini, P.; Parodi, F.; Passaggio, S.; Rossi, L. P.; Sannino, M.; Schiavi, C.; Sforza, F.; Varni, C.] Ist Nazl Fis Nucl, Sez Genova, Genoa, Italy; [Caforio, D.; Dueren, M.; Heinz, C.; Stenzel, H.] Justus Liebig Univ Giessen, Phys Inst 2, Giessen, Germany; [Alshehri, A. A.; Bates, R. L.; Blue, A.; Boutle, S. K.; Madden, W. D.; Britton, D.; Buckley, A. G.; Bussey, P. J.; Buttar, C. M.; Callea, G.; Connelly, I. A.; Crawley, S. J.; Cunningham, W. R.; Doyle, A. T.; Duncan, A. K.; Fabbri, F.; Fenton, M. J.; Gray, C.; Gul, U.; Jamieson, J.; O'Shea, V.; Owen, M.; Robson, A.; Spiteri, D. P.; Thompson, A. S.; Warrack, N.; Wraight, K.; Zaripovas, D. R.] Univ Glasgow, SUPA Sch Phys &amp; Astron, Glasgow, Lanark, Scotland; [Collot, J.; Crepe-Renaudin, S.; Delsart, P. A.; Genest, M. H.; Kuna, M.; Ledroit-Guillon, F.; Lleres, A.; Lucotte, A.; Malek, F.; Meideck, T.; Quintero, D. M.; Readioff, N. P.; Stark, J.; Trocme, B.; Yang, X.] Univ Grenoble Alpes, IN2P3, CNRS, LPSC,Grenoble INP, Grenoble, France; [Asbah, N.; Chan, S. K.; Di Petrillo, K. F.; Franklin, M.; Gonski, J. L.; Huth, J.; Lee, L.; Morii, M.; Roloff, J.; Tong, B.; Tuna, A. N.; Wang, A. M.; Zambito, S.] Harvard Univ, Lab Particle Phys &amp; Cosmol, Cambridge, MA 02138 USA; [Avramidou, R.; Barnovska-Blenessy, Z.; Baroncelli, A.; Chen, C.; Chen, J.; Gao, J.; Guo, Y.; Hadef, A.; Han, K.; Han, L.; He, F.; Jiang, Y.; Krasnopevtsev, D.; Li, C-Q.; Li, H.; Li, Q. Y.; Liu, J. B.; Liu, M.; Lu, M.; Ospanov, R.; Peng, H.; Sessa, M.; Wang, R.; Wang, W. T.; Wang, W. X.; Wang, Y.; Wu, Y.; Xu, H.; Zhang, L.; Zhao, Z.; Zhu, H. L.; Zhu, Y.] Univ Sci &amp; Technol China, Dept Modern Phys, Hefei, Peoples R China; [Avramidou, R.; Barnovska-Blenessy, Z.; Baroncelli, A.; Chen, C.; Chen, J.; Gao, J.; Guo, Y.; Hadef, A.; Han, K.; Han, L.; He, F.; Jiang, Y.; Krasnopevtsev, D.; Li, C-Q.; Li, H.; Li, Q. Y.; Liu, J. B.; Liu, M.; Lu, M.; Ospanov, R.; Peng, H.; Sessa, M.; Wang, R.; Wang, W. T.; Wang, W. X.; Wang, Y.; Wu, Y.; Xu, H.; Zhang, L.; Zhao, Z.; Zhu, H. L.; Zhu, Y.] Univ Sci &amp; Technol China, State Key Lab Particle Detect &amp; Elect, Hefei, Peoples R China; [De Sousa, M. J.; Du, D.; Duan, Y.; Feng, C.; Li, H.; Li, Z.; Ma, L. L.; Ma, Y.; Tariq, K.; Wang, C.; Xu, Z.; Yang, X.; Yuan, R.; Zhang, X.; Zhao, Y.; Zhu, C. G.] Shandong Univ, Inst Frontier &amp; Interdisciplinary Sci, Qingdao, Peoples R China; [De Sousa, M. J.; Du, D.; Duan, Y.; Feng, C.; Li, H.; Li, Z.; Ma, L. L.; Ma, Y.; Tariq, K.; Wang, C.; Xu, Z.; Yang, X.; Yuan, R.; Zhang, X.; Zhao, Y.; Zhu, C. G.] Shandong Univ, Key Lab Particle Phys &amp; Particle Irradiat, MOE, Qingdao, Peoples R China; [Barnes, S. L.; Bret, M.; Dong, B.; Guo, J.; Hu, S.; Kato, C.; Kondrashova, N.; Li, F.; Li, J.; Li, L.; Li, S.; Mittal, M.; Nishu, N.; Wang, C.; Wang, Z.; Yang, H. J.; Yatsenko, E.; Zhou, N.] Shanghai Jiao Tong Univ, KLPPAC MoE, SKLPPC, Sch Phys &amp; Astron, Shanghai, Peoples R China; [Kato, C.; Li, S.; Yang, H. J.; Yatsenko, E.] Tsung Dao Lee Inst, Shanghai, Peoples R China; [Andrei, V.; Antel, C.; Dunford, M.; Geisler, M. P.; Jongmanns, J.; Klassen, M.; Kugel, A.; Zu Theenhausen, H. Meyer; Napolitano, F.; Ott, P. S.; Sahinsoy, M.; Schultz-Coulon, H-C.; Spieker, T. M.; Stamen, R.; Starovoitov, P.; Suchek, S.; Weber, S. M.; Wessels, M.; Yue, X.] Heidelberg Univ, Kirchho Inst Phys, Heidelberg, Germany; [Anders, C. F.; Bolz, A. E.; De Lima, D. E. Ferreira; Helary, L.; Kolb, M.; Krishnan, A.; Lisovyi, M.; Zu Theenhausen, H. Meyer; Schoening, A.; Vigani, L.; Wang, J.] Heidelberg Univ, Phys Inst, Heidelberg, Germany; [Nagasaka, Y.] Hiroshima Inst Technol, Fac Appl Informat Sci, Hiroshima, Japan; [Cheng, H. C.; Chu, M. C.; Castillo, L. R.; Ponce, J. M. Iturbe; Lau, T. S.; Ventura, A.; Wang, J.; Zhang, Z.] Chinese Univ Hong Kong, Dept Phys, Shatin, Hong Kong, Peoples R China; [Lo, C. Y.; Hernandez, D. Paredes; Salvucci, A.; Tu, Y.] Univ Hong Kong, Dept Phys, Hong Kong, Peoples R China; [Prokofiev, K.; Salvucci, A.] Hong Kong Univ Sci &amp; Technol, Dept Phys, Hong Kong, Peoples R China; [Prokofiev, K.; Salvucci, A.] Hong Kong Univ Sci &amp; Technol, Inst Adv Study, Hong Kong, Peoples R China; [Cheung, K.; Hsu, P. J.; Lu, Y. J.] Natl Tsing Hua Univ, Dept Phys, Hsinchu, Taiwan; [Agapopoulou, C.; Al Khoury, K.; Allaire, C.; Atmani, H.; Bassalat, A.; De Regie, J. B. De Vivie; Delgove, D.; Delporte, C.; Duflot, L.; Escalier, M.; Fayard, L.; Fournier, D.; Ghosh, A.; Guerguichon, A.; Hohov, D.; Hrivnac, J.; Iconomidou-Fayard, L.; Kotsokechagia, A.; Laudrain, A.; Lounis, A.; Makovec, N.; Morange, N.; Perego, M. M.; Petroff, P.; Poggioli, L.; Puzo, P.; Rashid, T.; Rousseau, D.; Rybkin, G.; Sacerdoti, S.; Schaffer, A. C.; Serin, L.; Simion, S.; Tanaka, R.; Varouchas, D.; Zerwas, D.; Zhang, Z.] Univ Paris Saclay, CNRS, IN2P3, IJCLab, F-91405 Orsay, France; [Calfayan, P.; Choi, K.; Evans, H.; Grivaz, J. -F.; Johnson, C. A.; Kopeliansky, R.; Lammers, S.; Linck, R. A.; Luehring, F.; Meyer, C.; Palacino, G.; Roland, C. P. A.; Zieminska, D.] Indiana Univ, Dept Phys, Bloomington, IN 47405 USA; [Cobal, M.; Faraj, M.; Giordani, M. P.; Giugliarelli, G.; Panizzo, G.; Pineda, A. Sanchez; Serkin, L.; Soualah, R.] Ist Nazl Fis Nucl, Grp Collegato Udine, Sez Trieste, Udine, Italy; [Pineda, A. Sanchez; Serkin, L.] Abdus Salaam Int Ctr Theoret Phys, Trieste, Italy; [Cobal, M.; Faraj, M.; Giordani, M. P.; Giugliarelli, G.; Soualah, R.] Univ Udine, Dipartimento Politecn Ingn &amp; Architettura, Udine, Italy; [Bachas, K.; Chiodini, G.; Gorini, E.; Gravili, F. G.; Mirto, A.; Primavera, M.; Reale, M.; Spagnolo, S.] Ist Nazl Fis Nucl, Sez Lecce, Lecce, Italy; [Bachas, K.; Gorini, E.; Gravili, F. G.; Mirto, A.; Reale, M.; Spagnolo, S.; Ventura, A.] Univ Salento, Dipartimento Matemat &amp; Fis, Lecce, Italy; [Andreazza, A.; Carminati, L.; Citterio, M.; D'Auria, S.; Fanti, M.; Giugni, D.; Lari, T.; Lazzaroni, M.; Meroni, C.; Monzani, S.; Murrone, A.; Perini, L.; Ragusa, F.; Resconi, S.; Rossini, L.; Stabile, A.; Tartarelli, G. F.; Troncon, C.; Turra, R. T.; Perez, M. Villaplana] Ist Nazl Fis Nucl, Sez Milano, Milan, Italy; [Andreazza, A.; Carminati, L.; D'Auria, S.; Fanti, M.; Lazzaroni, M.; Murrone, A.; Perini, L.; Ragusa, F.; Rossini, L.; Stabile, A.; Perez, M. Villaplana] Univ Milan, Dipartimento Fis, Milan, Italy; [Aloisio, A.; Alviggi, M. G.; Canale, V.; Carlino, G.; Cirotto, F.; Conventi, F.; De Asmundis, R.; Della Pietra, M.; Di Donato, C.; Doria, A.; Giannini, A.; Izzo, V.; Lavorgna, M.; Massarotti, P.; Merola, L.; Perrella, S.; Rossi, E.; Sekhniaidze, G.] Ist Nazl Fis Nucl, Sez Napoli, Naples, Italy; [Aloisio, A.; Alviggi, M. G.; Canale, V.; Cirotto, F.; Della Pietra, M.; Di Donato, C.; Lavorgna, M.; Massarotti, P.; Merola, L.; Perrella, S.; Rossi, E.] Univ Napoli, Dipartimento Fis, Naples, Italy; [Farina, E. M.; Ferrari, R.; Gaudio, G.; Introzzi, G.; Kourkoumeli-Charalampidi, A.; Lanza, A.; Livan, M.; Negri, A.; Pezzotti, L.; Polesello, G.; Rebuzzi, D. M.; Rimoldi, A.; Rovelli, G.; Sottocornola, S.; Vercesi, V.] Ist Nazl Fis Nucl, Sez Pavia, Pavia, Italy; [Farina, E. M.; Introzzi, G.; Kourkoumeli-Charalampidi, A.; Livan, M.; Negri, A.; Pezzotti, L.; Rebuzzi, D. M.; Rimoldi, A.; Rovelli, G.; Sottocornola, S.] Univ Pavia, Dipartimento Fis, Pavia, Italy; [Annovi, A.; Biesuz, N. V.; Calvetti, M.; Cavasinni, V.; Chiarelli, G.; Di Gregorio, G.; Francavilla, P.; Giannetti, P.; Leone, S.; Roda, C.; Scuri, F.; Sotiropoulou, C. L.; Verducci, M.] Ist Nazl Fis Nucl, Sez Pisa, Pisa, Italy; [Biesuz, N. V.; Calvetti, M.; Cavasinni, V.; Di Gregorio, G.; Francavilla, P.; Giannini, A.; Mastrandrea, P.; Roda, C.; Sotiropoulou, C. L.; Tarna, G.; Verducci, M.] Ist Nazl Fis Nucl, Dipartimento Fis E Fermi, Pisa, Italy; [Anulli, F.; Bagnaia, P.; Bauce, M.; Bini, C.; Chomont, A. R.; Corradi, M.; De Cecco, S.; De Pedis, D.; De Salvo, A.; Falciano, S.; Francescato, S.; Gentile, S.; Giagu, S.; Ippolito, V.; Kado, M.; Lacava, F.; Luci, C.; Luminari, L.; Messina, A.; Nisati, A.; Pasqualucci, E.; Policicchio, A.; Rescigno, M.; Rosati, S.; Tehrani, F. Safai; Sebastiani, C. D.; Vannicola, D.; Vari, R.; Veneziano, S.] Ist Nazl Fis Nucl, Sez Roma, Rome, Italy; [Bagnaia, P.; Bauce, M.; Bini, C.; Bruno, S.; Camarri, P.; Cerrito, L.; Chomont, A. R.; Corradi, M.; De Cecco, S.; De Sanctis, U.; De Santis, M.; Dell'Asta, L.; Di Ciaccio, A.; Francescato, S.; Gentile, S.; Giagu, S.; Giuli, F.; Ippolito, V.; Kado, M.; Lacava, F.; Loffredo, S.; Luci, C.; Marcoccia, L.; Massa, L.; Messina, A.; Pinamonti, M.; Pizzimento, L.; Policicchio, A.; Rocchi, A.; Sebastiani, C. D.; Vanadia, M.; Vannicola, D.] Sapienza Univ Roma, Dipartimento Fis, Rome, Italy; [Bruno, S.; Camarri, P.; Cardarelli, R.; Cerrito, L.; De Sanctis, U.; De Santis, M.; Dell'Asta, L.; Di Ciaccio, A.; Giuli, F.; Liberti, B.; Loffredo, S.; Marcoccia, L.; Massa, L.; Pinamonti, M.; Pizzimento, L.; Rocchi, A.; Vanadia, M.] Ist Nazl Fis Nucl, Sez Roma Tor Vergata, Rome, Italy; [Bruno, S.; Camarri, P.; Cerrito, L.; De Sanctis, U.; De Santis, M.; Dell'Asta, L.; Di Ciaccio, A.; Giuli, F.; Loffredo, S.; Marcoccia, L.; Massa, L.; Pinamonti, M.; Pizzimento, L.; Rocchi, A.; Vanadia, M.] Univ Roma Tor Vergata, Dipartimento Fis, Rome, Italy; [Biglietti, M.; Ceradini, F.; D'Amico, V.; Di Micco, B.; Farilla, A.; Iodice, M.; Martinelli, L.; Orestano, D.; Petrucci, F.; Rossi, E.; Salamanna, G.; Vecchio, V.] Ist Nazl Fis Nucl, Sez Roma Tre, Rome, Italy; [Ceradini, F.; D'Amico, V.; Di Micco, B.; Martinelli, L.; Orestano, D.; Petrucci, F.; Rossi, E.; Salamanna, G.; Vecchio, V.] Univ Roma Tre, Dipartimento Matemat &amp; Fis, Rome, Italy; [Follega, F. M.; Forcolin, G. T.; Iuppa, R.; Ricci, E.] INFN, TIFPA, Trento, Italy; [Follega, F. M.; Forcolin, G. T.; Iuppa, R.; Ricci, E.] Univ Trento, Trento, Italy; [Beermann, T. A.; Hrdinka, J.; Jakobsen, S.; Kneringer, E.; Manousos, A.; Serfon, C.] Leopold Franzens Univ, Inst Astro &amp; Teilchenphys, Innsbruck, Austria; [Argyropoulos, S.; Ghosh, A.; Mallik, U.; Yang, S.] Univ Iowa, Iowa City, IA USA; [An, F.; Chen, B.; Chen, C. H.; Cochran, J.; Heidorn, W. D.; Jiang, H.; Krumnack, N.; Lee, S.; Liu, B.; Magini, N.; Prell, S.; Infante, C. M. Vergel; Werner, M. D.; Yu, J.] Iowa State Univ, Dept Phys &amp; Astron, Ames, IA USA; [Ahmadov, F.; Aleksandrov, I. N.; Bednyakov, V. A.; Boyko, I. R.; Budagov, I. A.; Chelkov, G. A.; Cheplakov, A.; Chizhov, M. V.; Dedovich, D. V.; Demichev, M.; Gongadze, A.; Gostkin, M. I.; Huseynov, N.; Javadov, N.; Karpov, S. N.; Karpova, Z. M.; Khramov, E.; Kruchonak, U.; Kukhtin, V.; Ladygin, E.; Lyubushkin, V.; Lyubushkina, T.; Malyukov, S.; Mineev, M.; Plotnikova, E.; Potrap, I. N.; Prokoshin, F.; Rusakovich, N. A.; Sadykov, R.; Sapronov, A.; Shiyakova, M.; Soloshenko, A.; Turchikhin, S.; Yeletskikh, I.; Zhemchugov, A.; Zimine, N. I.] Joint Inst Nucl Res, Dubna, Russia; [Amaral Coutinh(data truncated to fit)</t>
  </si>
  <si>
    <t>University of Adelaide; State University of New York (SUNY) System; University at Albany, SUNY; University of Alberta; Ankara University; Istanbul Aydin University; TOBB Ekonomi ve Teknoloji University; Universite Savoie Mont Blanc; Centre National de la Recherche Scientifique (CNRS); CNRS - National Institute of Nuclear and Particle Physics (IN2P3); United States Department of Energy (DOE); Argonne National Laboratory; University of Arizona; University of Texas System; University of Texas Arlington; National &amp; Kapodistrian University of Athens; National Technical University of Athens; University of Texas System; University of Texas Austin; Bahcesehir University; Istanbul Bilgi University; Bogazici University; Gaziantep University; Azerbaijan National Academy of Sciences (ANAS); Institute of Physics of the Azerbaijan National Academy of Sciences; Barcelona Institute of Science &amp; Technology; Institute for High Energy Physics (IFAE); Chinese Academy of Sciences; Institute of High Energy Physics, CAS; Tsinghua University; Nanjing University; Chinese Academy of Sciences; University of Chinese Academy of Sciences, CAS; University of Belgrade; University of Bergen; United States Department of Energy (DOE); Lawrence Berkeley National Laboratory; University of California System; University of California Berkeley; Humboldt University of Berlin; University of Bern; University of Bern; University of Birmingham; Universidad Antonio Narino; Universidad Antonio Narino; Istituto Nazionale di Fisica Nucleare (INFN); University of Bologna; Istituto Nazionale di Fisica Nucleare (INFN); University of Bonn; Boston University; Brandeis University; Transylvania University of Brasov; Horia Hulubei National Institute of Physics &amp; Nuclear Engineering; Alexandru Ioan Cuza University; Babes Bolyai University from Cluj; National Institute for Research &amp; Development of Isotopic &amp; Molecular Technologies Cluj-Napoca; National University of Science &amp; Technology POLITEHNICA Bucharest; West University of Timisoara; Comenius University Bratislava; Slovak Academy of Sciences; United States Department of Energy (DOE); Brookhaven National Laboratory; University of Buenos Aires; California State University System; California State University Fresno; University of Cambridge; University of Cape Town; University of Johannesburg; University of South Africa; University of Witwatersrand; Carleton University; Hassan II University of Casablanca; Ibn Tofail University of Kenitra; Cadi Ayyad University of Marrakech; Mohammed V University in Rabat; European Organization for Nuclear Research (CERN); University of Chicago; Centre National de la Recherche Scientifique (CNRS); CNRS - National Institute of Nuclear and Particle Physics (IN2P3); Universite Clermont Auvergne (UCA); Columbia University; University of Copenhagen; Niels Bohr Institute; University of Calabria; Istituto Nazionale di Fisica Nucleare (INFN); Southern Methodist University; University of Texas System; University of Texas Dallas; National Centre of Scientific Research Demokritos; Stockholm University; Oskar Klein Centre; Helmholtz Association; Deutsches Elektronen-Synchrotron (DESY); Helmholtz Association; Deutsches Elektronen-Synchrotron (DESY); Dortmund University of Technology; Technische Universitat Dresden; Duke University; University of Edinburgh; Istituto Nazionale di Fisica Nucleare (INFN); University of Freiburg; University of Gottingen; University of Geneva; University of Genoa; Istituto Nazionale di Fisica Nucleare (INFN); Justus Liebig University Giessen; University of Glasgow; Centre National de la Recherche Scientifique (CNRS); CNRS - National Institute of Nuclear and Particle Physics (IN2P3); Communaute Universite Grenoble Alpes; Institut National Polytechnique de Grenoble; Universite Grenoble Alpes (UGA); Harvard University; Chinese Academy of Sciences; University of Science &amp; Technology of China, CAS; Chinese Academy of Sciences; University of Science &amp; Technology of China, CAS; Shandong University; Shandong University; Shanghai Jiao Tong University; Shanghai Jiao Tong University; Ruprecht Karls University Heidelberg; Ruprecht Karls University Heidelberg; Hiroshima Institute of Technology; Chinese University of Hong Kong; University of Hong Kong; Hong Kong University of Science &amp; Technology; Hong Kong University of Science &amp; Technology; National Tsing Hua University; Centre National de la Recherche Scientifique (CNRS); CNRS - National Institute of Nuclear and Particle Physics (IN2P3); Universite Paris Cite; Universite Paris Saclay; Indiana University System; Indiana University Bloomington; Istituto Nazionale di Fisica Nucleare (INFN); Abdus Salam International Centre for Theoretical Physics (ICTP); University of Udine; Istituto Nazionale di Fisica Nucleare (INFN); University of Salento; Istituto Nazionale di Fisica Nucleare (INFN); University of Milan; Istituto Nazionale di Fisica Nucleare (INFN); University of Naples Federico II; Istituto Nazionale di Fisica Nucleare (INFN); University of Pavia; Istituto Nazionale di Fisica Nucleare (INFN); Istituto Nazionale di Fisica Nucleare (INFN); Istituto Nazionale di Fisica Nucleare (INFN); Sapienza University Rome; Istituto Nazionale di Fisica Nucleare (INFN); University of Rome Tor Vergata; Istituto Nazionale di Fisica Nucleare (INFN); Roma Tre University; Istituto Nazionale di Fisica Nucleare (INFN); University of Trento; University of Innsbruck; University of Iowa; Iowa State University; Joint Institute for Nuclear Research - Russia; Universidade Federal do Rio de Janeiro; Universidade de Sao Paulo; High Energy Accelerator Research Organization (KEK); Kobe University; AGH University of Krakow; Jagiellonian University; Polish Academy of Sciences; Institute of Nuclear Physics - Polish Academy of Sciences; Kyoto University; Kyoto University of Education; Kyushu University; Kyushu University; National University of La Plata; Consejo Nacional de Investigaciones Cientificas y Tecnicas (CONICET); Lancaster University; University of Liverpool; Slovenian Academy of Sciences &amp; Arts (SASA); Jozef Stefan Institute; University of Ljubljana; University of London; Queen Mary University London; University College London; University of London; Royal Holloway University London; University of London; University College London; University of Louisiana System; Louisiana Technical University; Lund University; Autonomous University of Madrid; Autonomous University of Madrid; Johannes Gutenberg University of Mainz; University of Manchester; Aix-Marseille Universite; Centre National de la Recherche Scientifique (CNRS); CNRS - National Institute of Nuclear and Particle Physics (IN2P3); University of Massachusetts System; University of Massachusetts Amherst; McGill University; University of Melbourne; University of Michigan System; University of Michigan; Michigan State University; National Academy of Sciences of Belarus (NASB); B.I. Stepanov Institute of Physics of the National Academy of Sciences of Belarus; Belarusian State University; Universite de Montreal; Russian Academy of Sciences; Russian Academy of Science Lebedev Physical Institute; National Research Nuclear University MEPhI (Moscow Engineering Physics Institute); Lomonosov Moscow State University; University of Munich; Max Planck Society; Nagasaki Institute of Applied Science; Nagoya University; Nagoya University; University of New Mexico; Radboud University Nijmegen; FOM National Institute for Subatomic Physics; University of Amsterdam; Northern Illinois University; Russian Academy of Sciences; Budker Institute of Nuclear Physics; Russian Academy of Sciences; Siberian Branch of the Russian Academy of Sciences; Novosibirsk State University; Novosibirsk State University; National Research Centre - Kurchatov Institute; Institute of High Energy Physics - IHEP; National Research Centre - Kurchatov Institute; Alikhanov Institute for Theoretical &amp; Experimental Physics; New York University; Ochanomizu University; University System of Ohio; Ohio State University; Okayama University; University of Oklahoma System; University of Oklahoma - Norman; Oklahoma State University System; Oklahoma State University - Stillwater; Palacky University Olomouc; University of Oregon; Osaka University; University of Oslo; University of Oxford; Sorbonne Universite; Centre National de la Recherche Scientifique (CNRS); CNRS - National Institute of Nuclear and Particle Physics (IN2P3); Universite Paris Cite; University of Pennsylvania; National Research Centre - Kurchatov Institute; Petersburg Nuclear Physics Institute; Pennsylvania Commonwealth System of Higher Education (PCSHE); University of Pittsburgh; Laboratorio de Instrumentacao e Fisica Experimental de Particulas; Universidade de Lisboa; Universidade de Coimbra; Universidade de Lisboa; Universidade do Minho; University of Granada; Universidade Nova de Lisboa; Universidade Nova de Lisboa; Universidade de Lisboa; Czech Academy of Sciences; Institute of Physics of the Czech Academy of Sciences; Czech Technical University Prague; Charles University Prague; Charles University Prague; Universite Paris Saclay; CEA; University of California System; University of California Santa Cruz; Pontificia Universidad Catolica de Chile; Universidad Andres Bello; Universidad Tecnica Federico Santa Maria; University of Washington; University of Washington Seattle; University of Sheffield; Shinshu University; Universitat Siegen; Simon Fraser University; Stanford University; United States Department of Energy (DOE); SLAC National Accelerator Laboratory; Royal Institute of Technology; State University of New York (SUNY) System; Stony Brook University; State University of New York (SUNY) System; Stony Brook University; University of Sussex; University of Sydney; Academia Sinica - Taiwan; Ivane Javakhishvili Tbilisi State University; Ivane Javakhishvili Tbilisi State University; Technion Israel Institute of Technology; Tel Aviv University; Aristotle University of Thessaloniki; University of Tokyo; University of Tokyo; Tokyo Metropolitan University; Institute of Science Tokyo; Tokyo Institute of Technology; Tomsk State University; University of Toronto; University of British Columbia; York University - Canada; University of Tsukuba; University of Tsukuba; Tufts University; University of California System; University of California Irvine; Uppsala University; University of Illinois System; University of Illinois Urbana-Champaign; University of Valencia; Consejo Superior de Investigaciones Cientificas (CSIC); CSIC - Instituto de Fisica Corpuscular (IFIC); University of British Columbia; University of Victoria; University of Wurzburg; University of Warwick; Waseda University; Weizmann Institute of Science; University of Wisconsin System; University of Wisconsin Madison; University of Wuppertal; Yale University; Yerevan Physics Institute; City University of New York (CUNY) System; European Organization for Nuclear Research (CERN); Centre National de la Recherche Scientifique (CNRS); CNRS - National Institute of Nuclear and Particle Physics (IN2P3); Aix-Marseille Universite; University of Geneva; Autonomous University of Barcelona; Universidade de Lisboa; University of Sharjah; University of Aegean; Michigan State University; University of Louisville; Ben Gurion University; California State University System; California State University Fresno; California State University System; California State University Sacramento; University of London; King's College London; Peter the Great St. Petersburg Polytechnic University; Stanford University; University of Adelaide; University of Fribourg; University of Michigan System; University of Michigan; University of Udine; Lomonosov Moscow State University; Giresun University; Osaka University; Hellenic Open University; ICREA; University of Hamburg; Radboud University Nijmegen; Bulgarian Academy of Sciences; HUN-REN; Hungarian Academy of Sciences; HUN-REN Wigner Research Centre for Physics; Academia Sinica - Taiwan; Azerbaijan National Academy of Sciences (ANAS); Institute of Physics of the Azerbaijan National Academy of Sciences; Ilia State University; Autonomous University of Madrid; Consejo Superior de Investigaciones Cientificas (CSIC); CSIC - UAM - Institut de Fisica Teorica (IFT); Joint Institute for Nuclear Research - Russia; University of Louisiana System; Louisiana Technical University; Centre National de la Recherche Scientifique (CNRS); CNRS - National Institute of Nuclear and Particle Physics (IN2P3); Universite Paris Cite; Sorbonne Universite; Manhattan University; Moscow Institute of Physics &amp; Technology; National Research Nuclear University MEPhI (Moscow Engineering Physics Institute); University of South Africa; University of Freiburg; Sun Yat Sen University; City University of New York (CUNY) System; City College of New York (CUNY); Tomsk State University; Moscow Institute of Physics &amp; Technology; University of British Columbia; Centre National de la Recherche Scientifique (CNRS); CNRS - National Institute of Nuclear and Particle Physics (IN2P3); Universite Paris Cite; Universite Paris Saclay; Parthenope University Naples</t>
  </si>
  <si>
    <t>Giuli, Francesco/HJI-6649-2023; Cerrito, Lucio/KPA-8260-2024; Ochoa, Ines/GNO-9255-2022; Rossi, Eleonora/JYO-6120-2024; Snesarev, Andrei/H-5090-2013; zheng, hao/HHM-6949-2022; Song, Weimin/AAJ-5415-2020; Benoit, Mathieu/A-1420-2011; Ferrer, Antonio/H-2942-2015; Kepka, Oldrich/ABF-5327-2021; lin, kaili/AAW-7160-2020; Fabbri, Fabio/Q-9443-2019; Lee, Jason/B-9701-2014; Concejal Muñoz, David/JTT-5328-2023; Solovyev, Victor/C-4614-2013; Muino, Patricia/F-7696-2011; Marchese, Luigi/KPY-5779-2024; Hanif, Hamza/KBC-8037-2024; BESSON, NATHALIE/L-6250-2015; Losada, Marta/B-2261-2010; Wang, Song-Ming/AAP-9832-2021; Tudorache, Alexandra/L-3557-2013; Perez, Miguel/B-2717-2015; Stabile, Alberto/F-2889-2013; Zhang, YingLang/AGZ-8733-2022; Lefebvre, Benoit/ABB-2272-2021; Xi, Zhaoxu/IZD-5841-2023; chen, jia/JLM-4733-2023; zhou, you/KBC-3567-2024; Leisos, Antonios/AAJ-2351-2021; Chen, Chen-Hui/AAN-9910-2020; Annovi, Alberto/G-6028-2012; Pathak, Atanu/HZH-7944-2023; Liu, Yuan/JFB-4766-2023; Rotaru, Marina/A-3097-2011; Klok, Peter/AAF-7393-2019; Amoroso, Simone/AAW-4334-2021; chen, yue/JEF-2824-2023; Yang, Haijun/O-1055-2015; Zhu, Jiebei/AAN-8522-2021; Vercesi, Valerio/C-6672-2008; Tikhonov, Yuri/G-6875-2016; wang, zhifei/KVB-1065-2024; Castro, Norberto/L-2852-2017; Peralva, Bernardo/AAD-2086-2022; Zhang, Dagan/AAC-9118-2021; Koperny, Stefan/ABB-4747-2020; Romano, Marino/ACW-0715-2022; Negri, Andrea/J-2455-2012; Khanov, Alexander/LDE-6954-2024; Li, Yan/KFQ-9244-2024; KHOO, TENG/E-1285-2011; Guida, Reynold/A-1019-2007; Lasagni Manghi, Federico/JRX-4442-2023; cesari, nicola/G-7817-2012; Lopez Solis, Alvaro/KCL-5505-2024; Sun, Junfeng/AAV-1334-2021; Cieśla, Krzysztof/AAM-4181-2021; Costa, Maria/H-5962-2015; Schernau, Michael/GRY-3808-2022; Turra, Ruggero/IZE-0280-2023; Wang, Wenxi/B-4720-2015; Price, Darren/E-6162-2012; Nechaeva, Polina/N-1148-2015; Ji, Haoshuang/F-4525-2014; Gray, Heather/ABI-8041-2022; Ma, Hong/F-2725-2011; Barberio, Elisabetta/A-4978-2010; Deliot, Frederic/F-3321-2014; Gavrilenko, Igor/M-8260-2015; Napolitano, Fabrizio/CAI-2163-2022; Song, Haiyun/KFS-6298-2024; Andreazza, Attilio/E-5642-2011; Dawson, Ian/K-6090-2013; SULIN, VLADIMIR/N-2793-2015; Weber, Michele/H-1001-2012; Ereditato, Antonio/ABP-6455-2022; Wang, Huiyan/JXW-9178-2024; TÜRK ÇAKIR, İLKAY/HNI-7509-2023; li, xin/HHS-9461-2022; Akatsuka, Shinya/C-9806-2010; Chen, Chih-Yen/AAH-8124-2020; Kupco, Alexander/G-9713-2014; Newman, Paul/M-4984-2016; Martinez-Ortega, Jorge/M-2556-2017; li, sixuan/KGR-3943-2024; Liu, Yihao/GOK-0831-2022; Llorente Merino, Javier/AGP-3432-2022; Černý, Karel/AAK-7746-2021; LeBlanc, Matt/JDV-5150-2023; Bortfeldt, Jona/AAJ-5370-2021; Saraiva, Joao Gentil/D-1596-2017; Garcia, Carmen/W-2465-2018; xu, lingzhi/JVZ-8748-2024; Nemecek, Stanislav/G-5931-2014; cobal, m./JNR-8180-2023; govender, nicolin/CAH-3245-2022; liu, lei/V-9822-2018; Li, Huijing/ADC-7558-2022; Onyisi, Peter/KYR-8808-2024; Tapia, Sebastian/ABB-6644-2021; Sivoklokov, Sergey/D-8150-2012; Wang, Huifang E/AAY-2120-2021; da via, cinzia/AAS-3978-2021; Liu, Xiaoling/HGD-3566-2022; Villa, Mauro/C-9883-2009; Fiori, Francesco/H-1454-2018; Sławińska, Magdalena/W-2551-2018; Norjoharuddeen, Nurfikri/S-3109-2018; Nessi, Marzio/L-5194-2017; Pereira, Rodrigo/AFV-9983-2022; Petrucci, Fabrizio/G-8348-2012; Kruchonak, Uladzimir/AAN-4371-2020; Soares, Mara/GZM-6676-2022; Wang, Rachel/IQR-7785-2023; Stoicea, Gabriel/B-6717-2011; Wu, Yizhi/ABI-7340-2020; Nielsen, Dennis/A-9769-2015; Sfyrla, Anna/AEL-2938-2022; Huseynov, Nazim/AAE-4663-2019; Sopczak, Andre/I-4951-2015; Messina, Andrea/C-2753-2013; Ventura, Andrea/CAH-0226-2022; Romaniouk, Anatoli/Q-6674-2017; Chen, Siqi/IZE-8631-2023; Kostyukhin, Vadim/ABA-9033-2020; Bold, Tomasz/A-1942-2017; Orlando, Nicola/AAL-1723-2021; Burgard, Carsten/KIE-8584-2024; Havranek, Miroslav/H-3172-2014; Camarda, Stefano/IQW-2840-2023; Gordon, Howard/D-6734-2013; Principe Martin, Miguel Angel/HZH-7174-2023; Burdin, Sergey/AAZ-9062-2021; Mastroberardino, Anna/AGA-7835-2022; Legger, Federica/HNC-2568-2023; Soldatov, Evgeny/E-3990-2017; Li, Kewei/AGG-2143-2022; Gongadze, Alexi/T-9162-2017; yu, xiao/KFT-1725-2024; Feng, Mingyang/HPD-1231-2023; Gravili, Francesco Giuseppe/KFT-3060-2024; Zakareishvili, Tamar/JOZ-9279-2023; Gladilin, Leonid/B-5226-2011; Zhao, Gang/JMC-6248-2023; Giorgi, Filippo/I-7602-2012; Demichev, Mikhail/A-8469-2015; Zhao, Yunlong/HPC-9555-2023; Skubic, Patrick/B-5817-2011; Zanzi, Daniele/AAY-4102-2020; cerri, alessandro/KRQ-4175-2024; Robson, Aidan/G-1087-2011; li, lan/KCJ-5061-2024; Gingrich, Douglas/AEU-8727-2022; Kramarenko, Victor/E-1781-2012; Leite, Marco/F-6686-2012; Kelsey, Daniel/AAG-2652-2020; Oh, Alexander/HHZ-4386-2022; Ferrando, James/KXR-3604-2024; Boldyrev, Alexey/K-6303-2012; Bassalat, Ahmed/HHY-9901-2022; Gonella, Laura/GLR-3838-2022; Urbán, Susana/H-1376-2015; Rames, Jiri/H-2450-2014; Plotnikov, Evgenii/F-8333-2017; Vachon, Brigitte/KXS-1100-2024; Turner, Ryan/JAO-2496-2023; Meyer, Curtis/L-3488-2014; Kostyukhin, Vadim/F-3171-2019; Hamal, Petr/G-5540-2014; ZHU, JIALI/JNE-3065-2023; Sidiropoulou, Ourania/AAC-1675-2021; Chitan, Adrian/AAC-8946-2022; Lee, Shih-Chang/AAV-7016-2021; Augusto, José/M-2428-2015; Yang, Yi-Fang/HSG-6262-2023; Peters, Klaus/C-2728-2008; Zhou, Chen/AAI-4942-2021; Ahmad, Anwar/ABM-2215-2022; Delmastro, Marco/I-5599-2012; Mashinistov, Ruslan/M-8356-2015; Masik, Jiri/AAE-1203-2021; Shi, Shusu/ABC-6567-2021; Davey, William/LRT-0737-2024; Liu, Chaocheng/AAL-9641-2021; Berger, N/ABE-4064-2020; Pereira, Rodrigo/AEF-7832-2022; Gutierrez, Phillip/C-1161-2011; Giagu, Stefano/H-6455-2013; Gkougkousis, Evangelos - Leonidas/JFJ-1437-2023; Alexa, Calin/F-6345-2010; Betti, Alessandra/AAD-9964-2019; Petrucci, Fabrizio/P-3837-2019; guo, yu/GQZ-1392-2022; Gamboa Goñi, Rodrigo/JAO-0983-2023; Billoud, Thomas/AAY-1569-2020; Masik, Jiri/JVZ-7061-2024; Kar, Deepak/N-1844-2014; Passaggio, Stefano/B-6843-2013; Zhu, Li/KBA-1685-2024; spagnolo, stefania/A-6359-2012; Lagouri, Theodota/AAC-7358-2021; de Faria Alves Pinto, João/ABB-7004-2020; Lin, L/HKO-8213-2023; Benekos, Nektarios/J-8629-2017; Brau, James/ACH-1573-2022; Manthos, Ioannis/GWD-1076-2022; Sapronov, Andrey/HGB-0392-2022; Viaux Maira, N./AAT-5715-2020; Pasquali, Frederique/AAH-5285-2020; Veneziano, Stefano/J-1610-2012; Gustavino, Giuliano/AAK-6591-2020; Kozhin, Anatoly/AAZ-5138-2020; HORII, Yasuyuki/I-7208-2014; Pezzotti, Lorenzo/GRO-2971-2022; Ballarin, Roberto/K-9209-2015; Petukhova, Krystsina/AAZ-2794-2020; Coccaro, Andrea/AAB-6990-2021; Grinstein, Sebastian/N-3988-2014; Zhou, Ning/D-1123-2017; Turchikhin, Semen/O-1929-2013; Mindur, Bartosz/A-2253-2017; Lacour, Daniel/J-2630-2015; Farthouat, Philippe/LJK-6371-2024; liu, jingwen/JQW-9270-2023; zhang, chen/JES-0371-2023; Tariq, Khuram/LDG-3808-2024; Schnoor, Ulrike/AAM-2765-2020; Istin, Serhat/HSB-5013-2023; Chen, Shuo/JEO-6350-2023; Li, Fan/KBB-8931-2024; Laycock, Paul/AAL-8261-2021; Perini, Laura/R-8228-2017; Gil, Damian/AAK-4749-2020; Cao, Yang/HGD-6463-2022; Kazanin, Vasily/HHM-2056-2022; Sykora, Marek/ACM-5186-2022; Banaś, Elżbieta/W-4583-2017; Li, Xuefei/C-3861-2012; Alberich, Leonor/ABG-8534-2020; Xu, Wei/AAY-6275-2021; Trzebinski, Maciej/E-5686-2014; Martin dit Latour, Bertrand/JUV-5162-2023; Hrabovsky, Miroslav/G-6714-2014; Abramowicz, Halina/KUC-5630-2024; Cheng, Hok-Chuen/GNP-8341-2022; Reeves, Katharine/P-9163-2014; Iengo, Paolo/AAR-7518-2020; Llácer, María/AAQ-7522-2020; Cervelli, Alberto/X-7416-2018; García, Josu/AAS-9810-2020; Chen, hongyu/KUD-1232-2024; Solodkov, Alexander/B-8623-2017; Nguyen, Truong Khang/G-4686-2015; LYU, FEN/C-4147-2014; Bobrovnikov, Victor/AAB-8328-2022; Svatos, Michal/ABA-2041-2020; Cetin, Serkant/AGF-0147-2022; Torro Pastor, Emma/AAB-5979-2021; Grabowska-Bołd, Iwona/ABI-7829-2020; yu, yang/HIZ-9682-2022; Camarero, Daniel/Z-1924-2019; Pyatiizbyantseva, Diana/N-7299-2018; Sen, S./C-6473-2014; Hunter, Robert/AAG-8342-2019; Jiménez, Yesenia/ABH-1107-2020; Ohm, Christian/AAU-6572-2020; Liu, Liu/JXM-8208-2024; Ruiz-Martínez, Alfonso/W-4639-2017; Doležal, Zdeněk/K-6861-2017; Salt, Jose/F-4928-2016; Artoni, Giacomo/ABA-2164-2020; MEONI, Evelin/ABD-9498-2021; Nozka, Libor/G-5550-2014; Álvarez, Miguel/AAB-8208-2020; Lähnemann, Jonas/L-3589-2013; Takai, Helio/C-3301-2012; Lopez Paz, Ivan/AFQ-4280-2022; Bruscino, Nello/ABA-8980-2021; Maj, Klaudia/Q-2724-2019; Shmeleva, Alevtina/M-6199-2015; Liu, Kunpeng/IAP-6799-2023; Vaniachine, Alexandre/H-7796-2013; Kharlamova, Tatyana/AAQ-5430-2020; Llácer, María/AAU-6582-2020; Izen, Joseph/A-4392-2018; Pani, Paolo/AAG-3902-2021; Owen, Mark/Q-8268-2016; Zhang, Kai/ABA-7428-2020; Brooijmans, Gustaaf H./AGP-4843-2022; Gutiérrez, Paola/GRY-2079-2022; Wang, Qiuyue/HKD-3773-2023; banerjee, swagato/AAN-3165-2021; De Cecco, Sandro/B-1016-2012; Liu, Tong/JDM-9629-2023; Moreira, Carlos/AAO-9057-2020; Liu, Bo/AAT-4011-2020; lin, yuan/JXL-9592-2024; O'Shea, Val/GQH-6388-2022; Shi, Liaoshan/KFR-7855-2024; Talyshev, Alexey/HGC-6910-2022; Smirnova, Lidia/D-8089-2012; Fisher, Wade/N-4491-2013; Kawamura, Go/I-5214-2013; Di Micco, Biagio/J-1755-2012; Kuday, Sinan/C-8528-2014; Zemaityte, Gabija/AAI-7245-2021; Malek, Fairouz/E-4410-2018; yuan, chen/N-7118-2019; Wang, Zixuan/HZJ-2348-2023; Suster, Carl/L-3714-2016; Oliveira, Marcus/AAT-1323-2021; Alimonti, Gianluca/AAG-4603-2020; Olszewski, Andrzej/AGV-6131-2022; Meshkov, Oleg/AAM-8539-2021; Vandelli, Wainer/ABI-8185-2020; do Vale, Maria/D-2357-2019; Rossi, Elvira/KSM-7928-2024; Bogdanchikov, Alexander/AAB-9414-2022; Adiguzel, Aytul/AAC-9049-2020; Liu, min/JXW-8493-2024; Chizhov, Mihail/CAI-8953-2022; Franci, Daniele/LDE-8961-2024; Mikel Eukeni, Pozo Astigarraga/AAZ-8345-2021; Ochi, Atsuhiko/AAG-8511-2020; Shabalina, Elizaveta/M-2227-2013; Ippolito, Nicolò/GQQ-6608-2022; Wan, Yangyang/JCD-4935-2023; Wosiek, Barbara/K-5811-2017; Derendarz, Dominik/AAO-3512-2021; Bruni, Gabriele/ABB-2523-2021; della Volpe, Domenico/B-4482-2012; Trzebinski, Maciej/AAO-6821-2021; Iuppa, Roberto/GQH-7165-2022; liu, qi/KFA-4047-2024; Zivkovic, Lidija/HGA-8150-2022; Çakır, Öznur/AAB-9295-2022; Chelkov, Georgy/G-9934-2019; Li, Qiang/AGK-6990-2022; Martinelli, Luca/JGD-3837-2023; Zhang, Minxiu/KRR-1827-2024; Delporte, Cedric/C-2228-2013; Wu, Xin/ABH-1729-2020; Herten, Gregor/HNQ-9546-2023; Zhao, Ruiming/C-1817-2017; Amorim, Ana/B-2117-2012; Lokajicek, Milos/G-7800-2014; Zhang, yuxuan/JXM-9935-2024; Yazgan, Efe/C-4521-2014; Evangelos, Gazis/L-3966-2017; Costa, Maria/B-4007-2012; Jakoubek, Tomas/G-8644-2014; Monticeli, Francisco/AAO-9697-2020; de Groot, Nicolo/A-2675-2009; Zhang, Xiao-Hua/AAI-8899-2021; Pospíšil, Stanislav/AAW-8634-2021; Franchini, Matteo/AAC-9259-2021; Sanchez, Francisca/AAH-3909-2019; Citron, Zvi/GRX-7434-2022; Carquin, Edson/GLU-9641-2022; Tudorache, Valentina/D-2743-2012; Serkin, Leonid/JQW-0572-2023; Li, Zhaohan/GSM-7778-2022; YILDIZ, Hatice/AAN-3727-2021; Elewa, Ahmed/GPX-2857-2022; Tasevsky, Marek/H-4630-2014; Palka, Marek/GXW-2506-2022; wang, xiang/IVV-6713-2023; Garcia-Gonzalez, Carlos/K-2130-2014; Lari, Tommaso/JTU-4817-2023; Wang, Shiqiang/AAR-4091-2020; Malecki, Piotr/O-2434-2018; Marcisovsky, Michal/AAM-2404-2020; Mitsou, Vasiliki/D-1967-2009; Schwartzman, Ariel/AAU-1153-2020; Che, Shi/AAR-2323-2021; Brooks, William/C-8636-2013; Fabbri, Luca/H-8458-2019; Alexopoulos, Theodoros/AAC-9633-2022; Agaras, Merve/AAB-5221-2021; li, jing/KHY-5337-2024; Cheung, Kingman/A-8380-2008; Parida, Bibhuti/T-3730-2018; Calvetti, Milene/AAQ-1337-2020; Testa, Marianna/JAZ-0916-2023; Zhang, Kai/KBD-3312-2024; Scodeggio, Marco/KEH-2569-2024; Han, Jingyi/KCL-4828-2024; Becherer, Fabian/LTE-3452-2024; Bates, Richard/D-6596-2013; Balaji, S/J-1864-2019; Simsek, Sinem/AGG-2640-2022; Buttar, Craig/AAG-5392-2021; Gabrielli, Alessandro/H-4931-2012; Plotnikov, Evgeniy/O-5176-2016; benhammou, yan/JDW-7759-2023; Geralis, Theodoros/I-6467-2016; Ito, Fumiyuki/T-9600-2019; Brahimi, Nihal/HNJ-5325-2023; Marinho, Franciole/N-8101-2014; Guan, Wanyi/D-8421-2014; Rubiño-Martin, Jose/R-9864-2019; Torregrosa, Esteban/A-7305-2016; Terashi, Koji/ITW-2370-2023; Sanchez, Caroline/AAG-5156-2021; Panizzo, Giancarlo/AAS-2911-2020; Tsybychev, Dmitri/J-3733-2017; Kosek, Tomáš/Q-1906-2017; Peixoto, Adriano/AAZ-1408-2021; Novak, Tibor/JGE-0651-2023; Maevskiy, Artem/P-4101-2016; Gabrielli, Andrea/A-7175-2008; Kuutmann, Elin/A-5204-2013; Ozcan, Veysi/AAS-4508-2020; Buttar, Craig/D-3706-2011; Schioppa, Enrico/AAV-7965-2021; Filho, Luciano/KDN-5303-2024; Gkountoumis, Panagiotis/HTQ-7910-2023; Sanchez, Javier/F-5073-2016; Konig, Adriaan/B-6439-2013; Stanecka, Ewa/V-6242-2018; Gravila, Paul-Mircea/HLP-6245-2023; Zivkovic, Lidija/K-4343-2014; Trzebinski, Maciej/W-1748-2018; Dziedzic, Bartosz/Q-4189-2017; Vos, Marcel/G-8123-2015; Carquin, Edson/G-5221-2015; Penc, Ondrej/H-3032-2014; Schultz-Coulon, Hans-Christian/X-5006-2018; Wolters, Helmut/M-4154-2013; Zenis, Tibor/T-5270-2018; Vasile, Matei-Eugen/ADS-3975-2022; Peleganchuk, Sergey/J-6722-2014; D'Eramo, Louis/Q-5816-2017; Benekos, Nektarios/I-9928-2017; Barreiro, Fernando/D-9808-2012; Santra, Arka/AEE-4946-2022; Mamuzic, Judita/U-3509-2017; Escobar Ibanez, Carlos/B-3761-2017; Petersen, Troels/P-5538-2015; La Rosa, Alessandro/I-1856-2013; Smirnova, Oxana/A-4401-2013; TASSI, Enrico/AAJ-9661-2020; Tartarelli, Giuseppe Francesco/A-5629-2016; Blue, Andrew/C-9882-2016; Popa, Stefan/A-7734-2018; Valero, Alberto/G-9866-2015; Aguilar Saavedra, Juan Antonio/F-1256-2016; Ali, Babar/KGM-2699-2024; Francavilla, Paolo/HKE-1206-2023; Ippolito, Valerio/L-1435-2016; Coccaro, Andrea/P-5261-2016; Sykora, Ivan/T-5252-2018; Zhemchugov, Alexey/N-1717-2017; Trzupek, Adam/N-2448-2018; LIVAN, Michele/D-7531-2012; Camarri, Paolo/M-7979-2015; Carli, Ina/C-2189-2017; Ahmadov, Faig/B-3723-2018; Sioli, Maximiliano/Q-1597-2016; Berge, David/P-2179-2017; Korcyl, Krzysztof/W-2111-2018; Ducu, Otilia/JZT-8380-2024; Gustavino, Giuliano/C-3242-2016; Lacasta, Carlos/C-7254-2008; Li, Liang/O-1107-2015; Ungaro, Francesca/G-4554-2018; Ye, Sheng/HGA-5474-2022; Luci, Claudio/HKW-0143-2023; Manzoni, Stefano/B-2352-2018; Dam, Mogens/C-2081-2015; Fabbri, Laura/H-3442-2012; Shulga, Evgeny/R-1759-2016; Benchekroun, Driss/JCN-4659-2023; Lazzaroni, Massimo/N-3675-2015; Camarero Munoz, Daniel/HTS-3134-2023; McKee, Shawn/B-6435-2012; Di Nardo, Roberto/J-4993-2012; MARTINEZ, MARIO/I-3549-2015; Kuze, Masahiro/V-4251-2018; Bergmann, Benedikt Ludwig/L-8368-2019; Olszewski, Andrzej/W-1825-2018; Maeda, Junpei/B-8131-2018; Dabrowski, Wladyslaw/AAS-6369-2020; Prokoshin, Fedor/E-2795-2012; Bailey, Adam/T-9828-2017; Buzykaev, Alexey/HIK-0117-2022; Guo, Jun/KMA-3996-2024; Smirnov, Sergei/F-1014-2011; Britton, David/F-2602-2010; Negrini, Matteo/C-8906-2014; Kodys, Peter/P-2636-2017; Capua, Marcella/A-8549-2015; Baldin, Evgenii/A-6186-2014; Kaczmarska, Anna/B-2753-2019; Grancagnolo, Sergio/J-3957-2015; Lysak, Roman/H-2995-2014; Rodriguez Bosca, Sergi/HPC-6167-2023; Casado Lechuga, Maria Pilar/H-1484-2015; Fiorini, Luca/W-6250-2018; Lee, Lawrence/AAU-6790-2021; Svatos, Michal/G-8437-2014; Monzani, Simone/D-6328-2017; Wozniak, Krzysztof/P-4475-2017; Castro, Nuno/AAB-3648-2019; Maleev, Victor/R-4140-2016; Albert, Justin/J-4152-2017; Staszewski, Rafal/V-5240-2018; xella, stefania/E-6752-2015; Vranjes Milosavljevic, Marija/F-9847-2016; Bona, Marcella/JPX-4062-2023; Chwastowski, Janusz/I-4480-2012; Mikestikova, Marcela/H-1996-2014; Bachas, Konstantinos/C-8101-2019; CAKIR, Orhan/L-1893-2015; Vanadia, Marco/K-5870-2016; Sessa, Marco/AAT-2850-2020; Gonzalez Sevilla, Sergio/B-2690-2014; Hansen, Peter Henrik/C-2098-2015; Lozano Bahilo, Julio/F-4881-2016; Jones, Roger/H-5578-2011; Chu, Ming-chung/M-2655-2018; Garcia Navarro, Jose Enrique/H-6339-2015; Schioppa, Enrico Junior/F-4731-2019; Faltova, Jana/P-6842-2017; Olszowska, Jolanta/P-2889-2017; Juste, Aurelio/I-2531-2015; , Alex/N-8715-2016; Reznicek, Pavel/C-1989-2017; Gorisek, Andrej/KQU-6818-2024; Giordani, Mario/Q-6211-2018; Buckley, Andy/B-8362-2014; Mlynarikova, Michaela/P-2701-2017; Karyukhin, Andrey/J-3904-2014; Monk, James/A-9021-2017; Villaplana Perez, Miguel/B-5772-2014; Garcia Pascual, Juan Antonio/B-3540-2019; Sciandra, Andrea/JXY-8826-2024; D'Auria, Saverio/O-3276-2017; Ventura, Andrea/A-9544-2015; Smykiewicz, Andrzej/W-6236-2018; Goncalo, Jose/M-3153-2016; Bogavac, Danijela/KCJ-8078-2024; Bruckman de Renstrom, Pawel/N-6156-2018; Doyle, Anthony/C-5889-2009; Padilla, Cristobal/C-3218-2017; Kukla, Romain/P-9760-2016; Rebuzzi, Daniela Marcella/D-9727-2018; D'Onofrio, Adelina/AAT-3903-2020; uysal, zekeriya/AAD-1226-2019; Bosman, Martine/J-9917-2014; Gouighri, Mohamed/ITU-2465-2023; Onofre, Antonio/JCP-1935-2023; Geanta, Andrei-Alexandru/IAO-0890-2023; Fassi, Farida/F-3571-2016; Oide, Hideyuki/KOC-2483-2024; Todorova, Sarka/GXV-2085-2022; Vranjes, Nenad/B-4003-2017; Gonzalez de la Hoz, Santiago/E-2494-2016; Wolter, Marcin/A-7412-2012; cerri, alessandro/Q-6884-2016; Pater, Joleen/A-4262-2016; Beddall, Andrew/AAE-5820-2022; Davidek, Tomas/P-2697-2017; AGHEORGHIESEI, Catalin/B-8596-2014; Kroll, Jiri/C-8465-2018; Worm, Steven/I-3575-2012; Berta, Peter/AAL-7109-2020; Kulchitsky, Yuri/KJL-1720-2024; Manhaes de Andrade Filho, Luciano/N-7778-2017; Panizzo, Giancarlo/KHY-5172-2024; Darbo, Giovanni/C-8175-2012; Introzzi, Gianluca/K-2497-2015; Grinstein, Sebastian/ABE-1880-2020</t>
  </si>
  <si>
    <t xml:space="preserve">Begel, Michael/0000-0002-1634-4399; Napolitano, Fabrizio/0000-0002-8686-5923; Djobava, Tamar/0000-0002-9414-8350; Falke, Saskia/0000-0002-0264-1632; Istin, Serhat/0000-0001-8504-6291; Wu, Yusheng/0000-0002-1528-4865; Bachacou, Henri/0000-0002-2256-4515; Konig, Adriaan/0000-0001-6702-6473; Poveda, Joaquin/0000-0001-8144-1964; Gibson, Stephen/0000-0002-1236-9249; Lynn, David/0009-0009-4926-0413; Chelstowska, Magda Anna/0000-0003-1030-2099; Barranco Navarro, Laura/0000-0002-3380-8167; Marchese, Luigi/0000-0001-6627-8716; Stanecka, Ewa/0000-0003-2546-0516; Gravila, Paul-Mircea/0000-0002-0154-577X; Hopkins, Walter/0000-0001-7814-8740; Tisserant, Sylvain/0000-0002-0294-6727; Shi, Liaoshan/0000-0001-9532-5075; Murrone, Alessia/0000-0001-5399-2478; chevalier, laurent/0000-0003-3762-7264; Zivkovic, Lidija/0000-0003-4236-8930; Heelan, Louise/0000-0002-4879-0131; Beloborodov, Konstantin/0000-0003-0945-4087; Weber, Michele/0000-0002-2770-9031; Allport, Philip/0000-0001-7303-2570; Roberts, Rhys/0000-0002-0712-5215; Trzebinski, Maciej/0000-0002-5151-7101; Tee, Amy/0000-0003-3587-187X; Grosse-Knetter, Jorn/0000-0003-3085-7067; Dziedzic, Bartosz/0000-0002-0805-9184; Scornajenghi, Matteo/0000-0001-5967-8471; Abidi, Syed Haider/0000-0002-8496-9294; HADEF, Asma/0000-0003-2508-0628; Cheng, Hok-Chuen/0000-0002-8912-4389; Vos, Marcel/0000-0001-8474-5357; Leonidopoulos, Christos/0000-0002-7241-2114; Tian, Yun/0000-0002-4686-0634; Kourkoumelis, Christine/0000-0003-0083-274X; Morettini, Paolo/0000-0001-7139-7912; Hanagaki, Kazunori/0000-0003-0676-0441; Spolidoro Freund, Werner/0000-0003-4473-1027; Thiele, Fabian Alexander Jurgen/0000-0002-6620-9734; Carquin, Edson/0000-0002-7863-1166; Legger, Federica/0000-0003-1400-0709; govender, nicolin/0000-0002-5068-5429; D'Amico, Valerio/0000-0002-2081-0129; Deliot, Frederic/0000-0003-0777-6031; Golling, Tobias/0000-0001-8535-6687; Iurii, Naryshkin/0000-0001-6412-4801; Calvente Lopez, Sergio/0000-0002-7668-5275; Ticse Torres, Royer Edson/0000-0001-8178-5257; Lleres, Annick/0000-0003-1769-8524; Penc, Ondrej/0000-0002-5433-3981; Unal, Guillaume/0000-0001-8130-7423; Reeves, Kendall/0000-0003-3504-4882; Schultz-Coulon, Hans-Christian/0000-0002-0860-7240; Akesson, Torsten/0000-0003-4141-5408; Sotiropoulou, Calliope-Louisa/0000-0001-9851-1658; Pollard, Christopher/0000-0002-3690-3960; Levchenko, Mikhail/0000-0002-5495-0656; Sauvan, Emmanuel/0000-0003-1921-2647; Ricken, Oliver/0000-0001-5107-7276; Filthaut, Frank/0000-0003-3338-2247; Wolters, Helmut/0000-0002-9588-1773; Bianchi, Riccardo Maria/0000-0001-7345-7798; Bitadze, Alexander/0000-0001-7979-1092; Jeanneau, Fabien/0000-0002-6360-6136; Kersevan, Borut/0000-0002-4529-452X; Mogg, Philipp/0000-0003-2688-234X; Kupco, Alexander/0000-0003-3692-1410; Zenis, Tibor/0000-0001-8265-6916; Leney, Katharine/0000-0002-1525-2695; Arguin, Jean-Francois/0000-0003-0229-3858; Vasile, Matei-Eugen/0000-0001-8415-0759; Sawada, Ryu/0000-0002-2226-9874; Nishu, Nishu/0000-0002-9048-1332; Redelbach, Andreas/0000-0002-8102-9686; Peleganchuk, Sergey/0000-0003-0907-7592; Policicchio, Antonio/0000-0002-1290-220X; Longo, Luigi/0000-0002-2357-7043; Roy, Debarati/0000-0001-9858-1357; D'Eramo, Louis/0000-0002-4910-5378; Yang, Siqi/0000-0002-0204-984X; Gagnon, Louis-Guillaume/0000-0003-3000-8479; Hils, Maximilian/0000-0002-8616-5898; Rossi, Elvira/0000-0001-9476-9854; Burghgrave, Blake/0000-0001-5686-0948; Torro Pastor, Emma/0000-0002-5507-7924; Benekos, Nektarios/0000-0001-7831-8762; Jackson, Paul/0000-0002-0847-402X; Morley, Anthony/0000-0003-0373-1346; Potti, Harish/0000-0002-0800-9902; Groh, Sabrina/0000-0002-3001-3545; Barreiro, Fernando/0000-0002-3021-0258; Valente, Marco/0000-0002-0486-9569; Gkaitatzis, Stamatios/0000-0001-9420-7499; Vazquez Schroeder, Tamara/0000-0002-9780-099X; Santra, Arka/0000-0003-4644-2579; Mamuzic, Judita/0000-0002-3203-4243; Stark, Giordon/0000-0001-6616-3433; Bandyopadhyay, Anjishnu/0000-0002-5256-839X; De Cecco, Sandro/0000-0003-4907-8610; Escobar Ibanez, Carlos/0000-0003-4442-4537; CETIN, SERKANT ALI/0000-0001-5050-8441; Terashi, Koji/0000-0001-6520-8070; D'Amen, Gabriele/0000-0002-9742-3709; Hadavand, Haleh/0000-0001-5447-3346; Rifki, Othmane/0000-0002-9169-0793; Petersen, Troels/0000-0003-0221-3037; Bella, Gideon/0000-0002-4009-0990; Rosati, Stefano/0000-0003-0838-5980; Straessner, Arno/0000-0003-2460-6659; Vickey, Trevor/0000-0002-1596-2611; Khoo, Teng Jian/0000-0002-5954-3101; Canesse, Auriane/0000-0002-9227-5217; Mullier, Geoffrey/0000-0001-6771-0937; Yu-Heng, Chen/0000-0002-2720-1115; Herde, Hannah/0000-0001-8926-6734; FLORES, LUCAS/0000-0002-2748-758X; Vergis, Christos/0000-0002-3228-6715; Starz, Steffen/0000-0002-2908-3909; Steinhebel, Amanda/0000-0002-4080-2919; Heinrich, Jochen Jens/0000-0002-0253-0924; Zhang, Rui/0000-0002-8265-474X; Gramstad, Eirik/0000-0001-5792-5352; Duda, Dominik/0000-0002-5916-3467; Schmitt, Stefan/0000-0001-8387-1853; Ohm, Christian/0000-0002-8015-7512; Cerny, Karel/0000-0003-0683-2177; La Rosa, Alessandro/0000-0001-6291-2142; Smirnova, Oxana/0000-0003-2517-531X; Coadou, Yann/0000-0001-8195-7004; Nikolopoulos, Konstantinos/0000-0002-3048-489X; Lefebvre, Benoit/0000-0001-8212-6624; Ridel, Melissa/0000-0002-2601-7420; Lopez Paz, Ivan/0000-0002-4300-7064; Mistry, Khilesh/0000-0001-7577-1588; Kelsey, Daniel/0000-0002-2297-1356; Scodeggio, Marco/0000-0003-2064-050X; Millar, Declan/0000-0003-3713-8997; TASSI, Enrico/0000-0002-3335-6500; Sankey, David/0000-0003-0955-4213; Han, Kunlin/0000-0002-1627-4810; Yigitbasi, Efe/0000-0002-9595-2623; Orellana, Gonzalo Enrique/0000-0002-4753-4048; Tartarelli, Giuseppe Francesco/0000-0002-4244-502X; Charman, Thomas/0000-0001-6288-5236; Sliwa, Krzysztof/0000-0002-1201-4771; Vecchio, Valentina/0000-0002-1351-6757; Gwenlan, Claire/0000-0002-3518-0617; Avramidou, Rachel Maria/0000-0002-1645-1290; Smirnov, Nikita/0000-0003-3638-4838; Masetti, Lucia/0000-0002-0038-5372; Jakobsen, Sune/0000-0002-6564-040X; Rossi, Eleonora/0000-0002-2146-677X; Saleem, Tasneem/0000-0001-9245-2677; Ravina, Baptiste/0000-0002-1622-6640; franklin, melissa/0000-0002-6595-883X; Weber, Christian/0000-0002-8659-5767; Wu, Sau Lan/0000-0001-5866-1504; Lancon, Eric/0000-0002-0225-187X; Bellagamba, Lorenzo/0000-0001-7098-9393; Mezquita, Costa/0000-0002-2064-2954; Pathak, Atanu/0000-0001-9861-2942; Ferreira de Lima, Danilo Enoque/0000-0002-6606-3595; Dietrich, Janet/0000-0001-7061-1585; Blue, Andrew/0000-0002-7716-5626; Meirose, Bernhard/0000-0003-0032-7022; Queitsch-Maitland, Michaela/0000-0003-4643-515X; Farbin, Amir/0000-0003-0000-2439; Calafiura, Paolo/0000-0002-1692-1678; Strandberg, Jonas/0000-0002-8913-0981; Popa, Stefan/0000-0001-9275-4536; Honda, Shunsuke/0000-0002-0403-3729; /0000-0001-5493-6486; Biswal, Jyoti Prakash/0000-0001-8361-2309; Valero, Alberto/0000-0002-9776-5880; Schmidt-Sommerfeld, Korbinian/0000-0003-4763-1822; Agaras, Merve Nazlim/0000-0002-4355-5589; Aguilar Saavedra, Juan Antonio/0000-0002-5475-8920; Vukotic, Ilija/0000-0003-0472-3516; Sumida, Toshi/0000-0002-2685-6187; Llorente Merino, Javier/0000-0003-0027-7969; Franchini, Matteo/0000-0002-4554-252X; Nobe, Takuya/0000-0002-5809-325X; Ali, Babar/0000-0001-8653-5556; Pleier, Marc-Andre/0000-0002-9461-3494; Francavilla, Paolo/0000-0003-1164-6870; Morange, Nicolas/0000-0003-0047-7215; Lucotte, Arnaud/0000-0002-5992-0640; Coniavitis, Elias/0000-0002-2148-8012; Bouaouda, Khalil/0000-0002-7723-5030; FANTI, MARCELLO/0000-0002-8773-145X; Winklmeier, Frank/0000-0001-8290-3200; Ippolito, Valerio/0000-0001-5126-1620; vannicola, damiano/0000-0001-6814-4674; Cranmer, Kyle/0000-0002-5769-7094; Onyisi, Peter/0000-0003-4201-7997; Tudorache, Alexandra/0000-0001-6307-1437; Delitzsch, Chris Malena/0000-0001-7021-3333; Dyndal, Mateusz/0000-0001-9632-6352; Schwarz, Thomas/0000-0001-5660-2690; Wiglesworth, Craig/0000-0001-6219-8946; Coccaro, Andrea/0000-0003-2368-4559; Asimakopoulou, Eleni Myrto/0000-0003-2127-373X; Sykora, Ivan/0000-0003-3447-5621; Macdonald, Calum/0000-0001-7857-9188; Iakovidis, George/0000-0002-0330-5921; Cinca, Diane/0000-0003-0944-8998; Zhemchugov, Alexey/0000-0002-3360-4965; Giangiacomi, Nico/0000-0001-7314-0168; Nielsen, Jason/0000-0002-9175-4419; Billoud, Thomas/0000-0002-6280-3306; Stanislaus, Beojan/0000-0001-9007-7658; Trzupek, Adam/0000-0001-6938-5867; REALE, MARILEA/0000-0002-5478-6059; spagnolo, stefania/0000-0001-7482-6348; Freundlich, Elena/0000-0003-0907-392X; Roy, Avik/0000-0002-0116-1012; Stolarski, Marcin/0000-0003-0276-8059; Camarda, Stefano/0000-0003-0479-7689; Ripellino, Giulia/0000-0002-4053-5144; Scyboz, Ludovic Michel/0000-0001-8453-7937; Delsart, Pierre-Antoine/0000-0002-9556-2924; BRAHIMI, Nihal/0000-0003-0992-3509; Hunter, Robert/0000-0002-6839-7775; Affolder, Anthony/0000-0002-9058-7217; Falke, Peter Johannes/0000-0002-2004-476X; Broughton, James/0000-0002-0797-5578; Cunha Sargedas Sousa, Mario Jose/0000-0001-7991-593X; Garcia, Carmen/0000-0003-1625-7452; Stucci, Stefania/0000-0002-1639-4484; White, Martin/0000-0001-5474-4580; Kourlitis, Vangelis/0000-0001-6568-2047; Raine, John/0000-0002-5987-4648; LIVAN, Michele/0000-0002-5877-0062; Camarri, Paolo/0000-0002-5732-5645; Ould-Saada, Farid/0000-0002-9404-835X; Colasurdo, Luca/0000-0003-3901-8884; Carli, Ina/0000-0002-0411-1141; Ahmadov, Faig/0000-0003-3644-540X; Kharlamova, Tatyana/0000-0002-0387-6804; Buttar, Craig/0000-0003-0188-6491; Zhang, Matt/0000-0001-8659-5727; Ocariz, Jose/0000-0003-2262-0780; Czodrowski, Patrick/0000-0003-0723-1437; Romain, Madar/0000-0002-6875-6408; Sioli, Maximiliano/0000-0002-0912-9121; Hoya, Joaquin/0000-0002-7562-0234; Sopczak, Andre/0000-0001-6981-0544; Acharya, Bobby/0000-0002-8588-9157; Chudoba, Jiri/0000-0002-6425-2579; Les, Robert/0000-0002-8875-1399; Jinnouchi, Osamu/0000-0001-5073-0974; Vittori, Camilla/0000-0001-9156-970X; Russell, Heather/0000-0003-4181-0678; CARRA, SONIA/0000-0001-8650-942X; Pham, Thu LH/0000-0002-8859-1313; Schmitt, Christian/0000-0003-1471-690X; Luehring, Frederick/0000-0001-8721-6901; Berge, David/0000-0002-2918-1824; Janssen, Jens/0000-0002-2391-3078; Weber, Sebastian/0000-0002-2841-1616; Gouveia, Emanuel/0000-0002-7785-2047; Alconada Verzini, Maria Josefina/0000-0003-2212-7830; , Elham E Khoda/0000-0001-8720-6615; Whalen, Kathleen/0000-0002-9383-8763; Ntekas, Konstantinos/0000-0001-9252-6509; Lloyd, Stephen/0000-0002-5073-2264; Munoz Sanchez, Francisca/0000-0002-6374-458X; Mindur, Bartosz/0000-0002-5511-2611; Artoni, Giacomo/0000-0002-3477-4499; Korcyl, Krzysztof/0000-0001-8085-4505; Bethani, Agni/0000-0002-8150-7043; Bannoura, Arwa/0000-0002-7166-8118; Ducu, Otilia/0000-0001-5914-0524; Long, Jonathan David/0000-0002-2115-9382; Dado, Tomas/0000-0002-7050-2669; Dao, Valerio/0000-0003-1645-8393; Zhang, Yu/0000-0002-4554-2554; Callea, Giuseppe/0000-0001-5969-3786; Barr, Alan/0000-0002-3533-3740; Ferrere, Didier/0000-0002-5687-9240; Rozen, Yoram/0000-0001-6969-0634; Liu, Bingxuan/0000-0002-0721-8331; Gustavino, Giuliano/0000-0002-5938-4921; Valery, Loic/0000-0002-5510-1111; Liu, Minghui/0000-0003-0056-7296; Schleicher, Katharina E./0000-0002-2917-7032; Romano, Marino/0000-0002-6609-7250; Simoniello, Rosa/0000-0003-2042-6394; Vadla, Knut Oddvar Hoie/0000-0001-6729-1584; Glaysher, Paul/0000-0002-5437-971X; Dingfelder, Jochen/0000-0001-5767-2121; Lacasta, Carlos/0000-0002-2623-6252; Gonnella, Francesco/0000-0003-0885-1654; Konstantinidis, Nikolaos/0000-0002-4140-6360; Brost, Elizabeth/0000-0002-6800-9808; Marantis, Alexandros/0000-0002-7020-4098; Benjamin, TROCME/0000-0001-9500-2487; Hrynevich, Aliaksei/0000-0002-5411-114X; Goossens, Luc/0000-0002-2536-4498; Li, Liang/0000-0001-6411-6107; Varvell, Kevin/0000-0003-1017-1295; Ungaro, Francesca/0000-0003-2005-595X; Jakel, Gunnar/0000-0001-5687-1006; Ezhilov, Alexey/0000-0002-7520-293X; Lavorgna, Marco/0000-0002-3407-752X; Przybycien, Mariusz/0000-0002-9235-2649; Kowalewski, Robert/0000-0002-7314-0990; Ye, Sheng/0000-0003-3229-0746; Alessandro, Calandri/0000-0001-7774-0099; Cerqueira, Augusto/0000-0002-4300-703X; Alonso, Francisco/0000-0001-9431-8156; Dell'Asta, Lidia/0000-0002-9601-4225; Landon, Murrough/0000-0001-6828-9769; Weingarten, Jens/0000-0003-2165-871X; Luci, Claudio/0000-0001-7464-304X; Manzoni, Stefano/0000-0002-2488-0511; Bednyakov, Vadim/0000-0003-4864-8909; Dam, Mogens/0000-0001-6278-9674; Yamazaki, Yuji/0000-0003-3710-6995; Werner, Michael/0000-0001-8091-749X; Madysa, Nico/0000-0001-8375-7532; Vaidya, Amal/0000-0003-4086-9432; Roloff, Jennifer/0000-0001-6479-3079; Halladjian, Garabed/0000-0001-7162-0301; Montejo Berlingen, Javier/0000-0001-9213-904X; Grummer, Aidan/0000-0003-2752-1183; Winter, Benedict Tobias/0000-0001-9606-7688; Kouskoura, Vasiliki/0000-0002-8987-3208; Feng, Minyu/0000-0002-0698-1482; Ellert, Mattias/0000-0001-5265-3175; Jiggins, Stephen/0000-0003-2906-1977; Moreno Martinez, Carlos/0000-0002-5719-7655; Fabbri, Laura/0000-0002-4002-8353; Jakoubek, Tomas/0000-0001-7038-0369; Fawcett, William/0000-0003-2596-8264; Teixeira-Dias, Pedro/0000-0001-9977-3836; Li, Shu/0000-0001-7879-3272; Fumagalli, Elisa/0000-0003-0640-4500; Shulga, Evgeny/0000-0001-5099-7644; Schaefer, Leigh/0000-0003-1355-5032; Moyse, Edward/0000-0003-4449-6178; Vincter, Manuella/0000-0002-5338-8972; McPherson, Robert/0000-0001-9211-7019; Benchekroun, Driss/0000-0001-5196-8327; Lazzaroni, Massimo/0000-0002-4094-1273; Nemecek, Stanislav/0000-0001-8978-7150; Camarero Munoz, Daniel/0000-0002-2855-7738; Ellinghaus, Frank/0000-0003-3596-5331; Mitsou, Vasiliki A./0000-0002-1533-8886; Rompotis, Nikolaos/0000-0003-2577-1875; McKee, Shawn/0000-0002-4551-4502; Smolek, Karel/0000-0002-5996-7000; Rurikova, Zuzana/0000-0003-3051-9607; Palka, Marek/0000-0002-7185-3540; Shahinian, Jeffrey/0000-0002-1325-3432; Gaudio, Gabriella/0000-0002-6833-0933; Olivares, Sebastian/0000-0003-4616-6973; Leisos, Antonios/0000-0002-8126-3958; TERRON, JUAN/0000-0003-0132-5723; Gwilliam, Carl/0000-0002-9401-5304; Castillo, Florencia Luciana/0000-0002-1172-1052; Seabra, Luis/0000-0002-9320-8825; Lipniacka, Anna/0000-0002-8759-8564; Zoch, Knut/0000-0003-2138-6187; Wiedenmann, Werner/0000-0003-3605-3633; De Almeida Dias, Flavia/0000-0001-6882-5402; Gonski, Julia/0000-0003-2037-6315; Costanzo, Davide/0000-0003-4920-6264; Mihule, Kristina/0000-0002-0654-8398; Liu, Yanwen/0000-0003-4448-4679; Jansky, Roland/0000-0003-0456-4658; Shaikh, Nabila Wahab/0000-0001-9358-3505; Francescato, Simone/0000-0001-5315-9275; Di Nardo, Roberto/0000-0003-1111-3783; David, Claire/0000-0002-1794-1443; Farina, Edoardo Maria/0000-0003-3037-9288; Klein, Matthew Henry/0000-0002-9999-2534; Pachal, Katherine/0000-0002-8332-243X; Camplani, Alessandra/0000-0002-6386-9788; Conde Muino, Patricia/0000-0002-9187-7478; Karpova, Zoya/0000-0003-0254-4629; Jeanty, Laura/0000-0001-6507-4623; Beck, Hans Peter/0000-0001-7212-1096; Reichert, Joseph/0000-0003-2110-8021; snyder, scott/0000-0001-8610-8423; Nisati, Aleandro/0000-0002-5080-2293; Ruehr, Frederik/0000-0003-4452-620X; Loch, Peter/0000-0002-2005-671X; Truong, Thi Ngoc Loan/0000-0001-8249-7150; Trigger, Isabel/0000-0002-6127-5847; Bortfeldt, Jonathan/0000-0002-0777-985X; Tomiwa, Kehinde/0000-0002-8580-9145; Xu, Wenhao/0000-0001-5661-1917; Ragusa, Francesco/0000-0002-4064-0489; Pottgen, Ruth/0000-0002-3304-0987; De Sanctis, Umberto/0000-0003-4704-525X; Anastopoulos, Christos/0000-0003-1587-5830; Bossio Sola, Jonathan David/0000-0002-7134-8077; Primavera, Margherita/0000-0002-6866-3818; Melo, Matej/0000-0003-4557-9792; , Sascha/0000-0003-2941-2829; Spieker, Thomas/0000-0002-9408-895X; MARTINEZ, MARIO/0000-0002-3135-945X; Jovicevic, Jelena/0000-0001-5650-4556; Hubaut, Fabrice/0000-0002-0113-2465; Kuze, Masahiro/0000-0001-8858-8440; Mancini, Giada/0000-0001-6158-2751; Bergmann, Benedikt Ludwig/0000-0002-8076-5614; Schopf, Elisabeth/0000-0002-9340-2214; Shabalina, Elizaveta/0000-0003-4849-556X; Pleskot, Vojtech/0000-0001-5435-497X; Xu, Lailin/0000-0001-8997-3199; Olszewski, Andrzej/0000-0003-3368-5475; Sato, Koji/0000-0001-8988-4065; Neep, Thomas/0000-0003-0056-8651; Marti-Garcia, Salvador/0000-0002-3897-6223; Lenzi, Bruno/0000-0002-1024-4004; Burdin, Sergey/0000-0003-4831-4132; Wanotayaroj, Chaowaroj/0000-0002-8178-5705; Vari, Riccardo/0000-0002-2814-1337; Haug, Sigve/0000-0003-0442-3361; Komarek, Tomas/0000-0002-3047-3146; Kar, Deepak/0000-0002-4238-9822; Saito, Masahiko/0000-0001-5564-0935; Gongadze, Alexi/0000-0001-8183-1612; Maeda, Junpei/0000-0002-9084-3305; Thomson, Evelyn/0000-0001-6031-2768; Dabrowski, Wladyslaw/0000-0001-9061-9568; Junggeburth, Johannes/0000-0001-7205-1171; Zorbas, Theodore Georgio/0000-0003-2073-4901; Bortoletto, Daniela/0000-0002-1287-4712; Meshkov, Oleg/0000-0001-6897-4651; Dell'Acqua, Andrea/0000-0003-2453-7745; Bassalat, Ahmed/0000-0002-0129-1423; Prokoshin, Fedor/0000-0001-6389-5399; Bailey, Adam/0000-0002-3301-2986; Vickey Boeriu, Oana/0000-0002-6497-6809; Buzykaev, Alexey/0000-0002-5458-5564; Gravili, Francesco Giuseppe/0000-0003-2422-5960; Lange, Joern/0000-0003-1307-1441; Guo, Jun/0000-0001-8125-9433; Sfyrla, Anna/0000-0002-3003-9905; Willocq, Stephane/0000-0002-4120-1453; Smirnov, Sergei/0000-0002-6778-073X; Fabiani, Veronica/0000-0002-7635-7095; McCarthy, Thomas G/0000-0002-1182-3526; Britton, David/0000-0001-9998-4342; Negrini, Matteo/0000-0003-0101-6963; Novotny, Radek/0000-0002-1630-694X; Kodys, Peter/0000-0002-8644-2349; Cabrera Urban, Susana/0000-0001-7640-7913; Ju, Xiangyang/0000-0002-9745-1638; Danninger, Matthias/0000-0002-7807-7484; Benoit, Mathieu/0000-0002-8623-1699; Haley, Joseph/0000-0002-6938-7405; Simioni, Eduard/0000-0002-8929-6236; Anders, Christoph Falk/0000-0001-6632-6327; Avolio, Giuseppe/0000-0003-2664-3437; Grefe, Christian/0000-0001-7050-5301; Krasnopevtsev, Dimitrii/0000-0002-6356-372X; Mueller, James/0000-0001-5099-4718; Capua, Marcella/0000-0002-2443-6525; Corriveau, Francois/0000-0002-4970-7600; Baldin, Evgenii/0000-0002-9854-975X; Marcisovsky, Michal/0000-0003-0860-7897; Astalos, Robert/0000-0001-5095-605X; Weirich, Marcel/0000-0002-5129-872X; Kaczmarska, Anna/0000-0002-8880-4120; Grancagnolo, Sergio/0000-0001-8490-8304; Toth, Jozsef/0000-0001-9128-6080; Lysak, Roman/0000-0003-2990-1673; Rodriguez Bosca, Sergi/0000-0002-4571-2509; Follega, Francesco Maria/0000-0003-2317-9560; Haney, Bijan/0000-0001-9238-0888; Kroninger, Kevin/0000-0001-9873-0228; Thomsen, Lotte Ansgaard/0000-0001-8000-5327; Sawyer, Lee/0000-0001-8295-0605; Casado Lechuga, Maria Pilar/0000-0002-0394-5646; Cueto Gomez, Ana Rosario/0000-0003-1494-7898; Lefebvre, Michel/0000-0002-5560-0586; Sabatini, Paolo/0000-0003-0159-697X; Caudron, Julien/0000-0002-3530-6531; Shapiro, Marjorie/0000-0001-8540-9654; Orlando, Nicola/0000-0003-0616-245X; Liu, Yanlin/0000-0001-9190-4547; Schoeffel, Laurent/0000-0002-8081-2353; Lie, Ki/0000-0002-5779-5989; Derendarz, Dominik/0000-0001-5660-3095; Moreno Llacer, Maria/0000-0003-1113-3645; Haas, Andrew/0000-0002-4832-0455; Wang, Renjie/0000-0002-5059-8456; Evans, Harold/0000-0003-2183-3127; Gray, Heather/0000-0002-5293-4716; Brandt, Oleg/0000-0001-5219-1417; Sen, Sourav/0000-0003-1240-9586; Schiavi, Carlo/0000-0003-0957-4994; Tsai, Fang-Ying/0000-0001-7878-6435; Fiorini, Luca/0000-0002-5070-2735; Oreglia, Mark/0000-0001-6203-2209; Carlson, Benjamin/0000-0002-7550-7821; Lee, Lawrence/0000-0002-5590-335X; Duehrssen-Debling, Michael/0000-0002-5833-7058; O'Neil, Dugan/0000-0003-0325-472X; Azuelos, Georges/0000-0003-4241-022X; Wielers, Monika/0000-0001-9232-4827; Held, Alexander/0000-0002-8924-5885; Messina, Andrea/0000-0003-1195-6780; Svatos, Michal/0000-0002-7199-3383; Farooque, Trisha/0000-0003-1363-9324; JEZEQUEL, Stephane/0000-0001-7369-6975; Bouhova-Thacker, Evelina/0000-0002-5103-1558; Hassani, Samira/0000-0002-2834-5110; Gadow, Paul Philipp/0000-0003-4475-6734; Bruscino, Nello/0000-0002-6168-689X; Behr, J. Katharina/0000-0002-5501-4640; Palestini, Sandro/0000-0002-4110-096X; Guescini, Francesco/0000-0001-5351-2673; Pasuwan, Patrawan/0000-0003-2987-2964; Monzani, Simone/0000-0002-0479-2207; Brooijmans, Gustaaf/0000-0002-3354-1810; Guenther, Jaroslav/0000-0003-3189-3959; Lee, Steven Juhyung/0000-0002-6742-6677; Khramov, Evgeny/0000-0001-7400-6454; Kempster, Jacob/0000-0003-4168-3373; Konoplich, Rostislav/0000-0002-6223-7017; Lister, Alison/0000-0002-1552-3651; Duckeck, Guenter/0000-0002-7756-7801; , Alessandro/0000-0002-8224-6105; Krauss, Dominik/0000-0002-6419-7602; Wozniak, Krzysztof/0000-0003-1171-0887; Horn, Philipp/0000-0002-5640-0447; Clark, Allan/0000-0001-8341-5911; Wang, Song-Ming/0000-0002-5821-4875; Gamboa Goni, Rodrigo/0000-0003-1026-7633; Castro, Nuno/0000-0001-8491-4376; Dahbi, Salah-eddine/0000-0002-5222-7894; Wolf, Anton/0000-0002-4368-9202; Feligioni, Lorenzo/0000-0002-1403-0951; DA FONSECA PINTO, JOAO VICTOR/0000-0003-1746-1914; Hill, Ewan/0000-0002-1725-7414; Aielli, Giulio/0000-0002-0573-8114; Maleev, Victor/0000-0003-1028-8602; /0000-0001-5765-1750; Peters, Krisztian/0000-0002-7654-1677; URQUIJO, PHILLIP/0000-0002-0887-7953; Tu, Yanjun/0000-0002-5865-183X; Bold, Tomasz/0000-0002-2432-411X; Ellis, Nicolas/0000-0002-1920-4930; bruno, Salvatore/0000-0001-5422-8228; Doglioni, Caterina/0000-0002-1509-0390; ADACHI, SHUNSUKE/0000-0002-0400-7555; Tal Hod, Noam/0000-0001-5241-0544; Albert, Justin/0000-0003-0253-2505; Wang, Zirui/0000-0002-0928-2070; Betti, Alessandra/0000-0003-0839-9311; Rimoldi, Marco/0000-0003-1165-7940; Staszewski, Rafal/0000-0001-7708-9259; Horyn, Lesya/0000-0002-9512-4932; Nikiforou, Nikiforos/0000-0003-1267-7740; Zhulanov, Vladimir/0000-0002-0306-9199; Loesle, Alena/0000-0002-6328-8561; Lobodzinska, Ewelina Maria/0000-0001-9012-3431; Hays, Chris/0000-0003-2371-9723; Nagel, Martin/0000-0002-2588-6691; Duperrin, Arnaud/0000-0002-5789-9825; Djama, Fares/0000-0003-1881-3360; Nanjo, Hajime/0000-0003-0703-103X; Kugel, Andreas/0000-0002-8493-6660; xella, stefania/0000-0002-0988-1655; Hugging, Fabian/0000-0002-7472-3151; Gregor, Ingrid Maria/0000-0002-5976-7818; Rosbach, Kilian/0000-0002-4241-2949; Yang, Hongtao/0000-0003-3554-7113; Cheremushkina, Evgeniya/0000-0002-8772-0961; Lapertosa, Alessandro/0000-0001-6246-6787; Wenaus, Torre/0000-0002-8678-893X; Liu, Kun/0000-0001-5807-0501; Kay, Ellis/0000-0002-6304-3230; Vranjes Milosavljevic, Marija/0000-0003-4477-9733; jia, Jiangyong/0000-0002-5725-3397; Bona, Marcella/0000-0002-9660-580X; Farrington, Sinead/0000-0001-5350-9271; Schramm, Steven/0000-0001-9031-6751; Lafaye, Remi/0000-0001-7848-6088; Chwastowski, Janusz/0000-0002-6190-8376; Zakharchuk, Nataliia/0000-0002-4963-8836; Adye, Tim/0000-0003-0627-5059; Majersky, Oliver/0000-0001-8857-5770; Gregersen, Kristian/0000-0003-0295-1670; Rauch, Daniel/0000-0002-8527-7695; Biondi, Silvia/0000-0002-1492-6715; Mikestikova, Marcela/0000-0003-1277-2596; Sharma, Abhishek/0000-0003-2250-4181; Vetterli, Michel/0000-0002-7223-2965; Terzo, Stefano/0000-0003-3388-3906; Guindon, Stefan/0000-0001-7595-3859; Garcia-Argos, Carlos/0000-0001-8348-4693; Snesarev, Andrei/0000-0002-9067-8362; Knue, Andrea/0000-0002-1559-9285; Bachas, Konstantinos/0000-0002-9047-6517; Alpigiani, Cristiano/0000-0002-7641-5814; McNamara, Peter Charles/0000-0002-0676-324X; Balaji, Shyam/0000-0002-5364-2109; Robinson, James/0000-0002-2856-9413; Gutschow, Christian/0000-0003-0857-794X; CAKIR, Orhan/0000-0002-9016-138X; Vanadia, Marco/0000-0003-2684-276X; van Gemmeren, Peter/0000-0002-7227-4006; Mincer, Allen/0000-0002-6307-1418; Sessa, Marco/0000-0002-1402-7525; Holmes, Tova/0000-0002-3959-5174; Koffas, Thomas/0000-0001-9612-4988; Mete, Alaettin Serhan/0000-0002-5508-530X; Solovyev, Victor/0000-0002-9402-6329; Gonzalez Sevilla, Sergio/0000-0003-4458-9403; Starovoitov, Pavel/0000-0003-1990-0992; DeMarco, David/0000-0002-8921-8828; Morvaj, Ljiljana/0000-0003-2061-2904; Hillier, Stephen/0000-0002-7599-6469; Thompson, Paul/0000-0002-6239-7715; Herten, Gregor/0000-0001-7661-5122; Di Gregorio, Giulia/0000-0002-7838-576X; LeBlanc, Matt/0000-0001-5977-6418; Laurier, Alexandre/0000-0002-2575-0743; Kazanin, Vassili/0000-0002-4906-5468; Resseguie, Elodie/0000-0002-7739-6176; Hansen, Peter Henrik/0000-0002-6764-4789; Grabowska-Bold, Iwona/0000-0001-9159-1210; Soualah, Rachik/0000-0003-0124-3410; Proklova, Nadezda/0000-0002-5237-0201; Lester, Christopher Gorham/0000-0001-5770-4883; Senkin, Sergey/0000-0001-5848-005X; Vorobel, Vit/0000-0001-8757-2180; Canale, Vincenzo/0000-0003-2303-9306; Yamaguchi, Yohei/0000-0002-3725-4800; Lozano Bahilo, Julio/0000-0003-0613-140X; Jones, Roger/0000-0002-6427-3513; Dallapiccola, Carlo/0000-0002-1391-2477; Kirk, Julie/0000-0001-8096-7577; Sammel, Dirk/0000-0003-4484-1410; Fleck, Ivor/0000-0003-1461-8648; Manjarres Ramos, Joany/0000-0003-3896-5222; Pralavorio, Pascal/0000-0002-2452-6715; Chu, Ming-chung/0000-0002-1971-0403; Walkowiak, Wolfgang/0000-0002-0385-3784; Puri, Akshat/0000-0001-7843-1482; Kretzschmar, Jan/0000-0002-8515-1355; Klimek, Pawel/0000-0003-1661-6873; Parida, Bibhuti/0000-0001-9367-8061; Campoverde, Angel/0000-0003-1968-1216; Garcia Navarro, Jose Enrique/0000-0002-0279-0523; Lisovyi, Mykhailo/0000-0002-3014-5855; Fisher, Wade/0000-0003-3043-3045; Murray, William/0000-0003-1710-6306; Martin-Haugh, Stewart/0000-0001-9457-1928; Anders, John/0000-0002-1846-0262; Schouwenberg, Jeroen/0000-0002-8738-9519; Schioppa, Enrico Junior/0000-0002-1369-9944; Ozturk, Nurcan/0000-0003-1125-6784; Davey, William/0000-0002-8140-8619; Chiarella, Vitaliano/0000-0002-4210-2924; Beau, Tristan/0000-0002-2022-2140; Vercesi, Valerio/0000-0001-7670-4563; Alexa, Calin/0000-0003-0922-7669; Duren, Michael/0000-0002-6066-4744; Nairz, Armin/0000-0003-3561-0880; Winkels, Emma/0000-0003-0156-3801; Son, Hyungsuk/0000-0003-2225-9024; Chargeishvili, Bakar/0000-0002-5376-2397; Faltova, Jana/0000-0003-4278-7182; Trovato, Fabrizio/0000-0003-1041-9131; Vossebeld, Joost/0000-0001-8178-8503; Keeler, Richard/0000-0002-0510-4189; Olszowska, Jolanta/0000-0003-0520-9500; Walder, James/0000-0002-9039-8758; Sebastiani, Cristiano/0000-0003-1073-035X; Ryzhov, Andrey/0000-0002-0623-7426; Zanzi, Daniele/0000-0002-1222-7937; Juste, Aurelio/0000-0002-1558-3291; Karpov, Sergey/0000-0002-2230-5353; Formica, Andrea/0000-0001-8308-2643; Troncon, Clara/0000-0002-7997-8524; Stevenson, Thomas/0000-0003-2399-8945; Yabsley, Bruce/0000-0002-2680-0474; Beringer, Juerg/0000-0002-9975-1781; Warburton, Andreas/0000-0002-2298-7315; Panduro Vazquez, Jose Guillermo/0000-0003-2605-8940; Rieck, Patrick/0000-0003-0290-0566; Giannetti, Paola/0000-0002-3721-9490; , Alex/0000-0002-1051-3833; Masubuchi, Tatsuya/0000-0001-9984-8009; Zhou, Ning/0000-0002-1775-2511; Lin, Kuan-Yu/0000-0002-2269-3632; Araujo Ferraz, Victor/0000-0003-1177-7563; Wolf, Tim Michael Heinz/0000-0002-4561-0166; Vermeulen, Jos/0000-0003-4378-5736; Shimojima, Makoto/0000-0002-8738-1664; Manthos, Ioannis/0000-0001-5561-9909; Wardrope, David/0000-0002-8208-2964; Smirnov, Yury/0000-0002-2891-0781; Bahmani, Marzieh/0000-0003-4173-0926; Heinrich, Lukas/0000-0002-4048-7584; Lohwasser, Kristin/0000-0003-1833-9160; Sadrozinski, Hartmut/0000-0003-0019-5410; Leite, Marco/0000-0003-0392-3663; Reznicek, Pavel/0000-0003-4017-9829; Elliot, Alison/0000-0003-0921-0314; Kiryunin, Andrey/0000-0001-7490-6890; Gee, Norman/0000-0002-8833-3154; Lassnig, Mario/0000-0002-9541-0592; Prince, Sebastien/0000-0001-9947-3892; Aoki, Masato/0000-0001-7498-0097; Potter, Christina/0000-0002-9815-5208; Weiser, Christian/0000-0002-6456-6834; Swiatlowski, Maximilian/0000-0001-7287-0468; Schildgen, Lara Katharina/0000-0002-6834-9538; Stugu, Bjarne/0000-0002-1728-9272; Giuli, Francesco/0000-0002-8506-274X; Angerami, Aaron/0000-0001-7834-8750; PERINI, LAURA/0000-0003-3715-0523; Manousos, Athanasios/0000-0003-4627-4026; Salzburger, Andreas/0000-0001-6004-3510; Biesuz, Nicolo Vladi/0000-0003-3004-0946; Leroy, Claude/0000-0003-3105-7045; Resconi, Silvia/0000-0003-2313-4020; Gorisek, Andrej/0000-0002-3903-3438; Lari, Tommaso/0000-0002-1388-869X; Ochoa-Ricoux, Juan Pedro/0000-0001-7376-5555; Calvetti, Milene/0000-0003-0125-2165; Gkougkousis, Evangelos - Leonidas/0000-0002-2132-2071; Hirose, Shigeki/0000-0002-2389-1286; Makovec, Nikola/0000-0001-5124-904X; Mankinen, Katja/0000-0001-7357-9648; Cantero Garcia, Josu/0000-0001-8449-1019; Redlinger, George/0000-0002-6437-9991; Roda, Chiara Maria/0000-0002-3020-4114; Pereira, Rui/0000-0003-1411-5354; Moenig, Klaus/0000-0002-3169-7117; Giordani, Mario/0000-0002-0792-6039; Chen, Hucheng/0000-0002-9936-0115; Pianori, Elisabetta/0000-0001-9233-5892; Romaniouk, Anatoli/0000-0001-9241-1189; Argyropoulos, Spyridon/0000-0001-7748-1429; Buckley, Andy/0000-0001-8355-9237; Boveia, Antonio/0000-0002-6647-6699; Ferrando, James/0000-0002-1007-7816; Mohapatra, Soumya/0000-0003-3006-6337; Arnaez, Olivier/0000-0002-6096-0893; Rousseau, David/0000-0001-7613-8063; Croft, Vincent Alexander/0000-0002-8731-4525; Grivaz, Jean-Francois/0000-0003-4793-7995; Takai, Helio/0000-0001-9253-8307; Coimbra, Artur/0000-0003-2301-1637; Dova, Maria Teresa/0000-0001-6113-0878; Handl, David/0000-0002-0399-6486; Alhroob, Muhammad/0000-0001-7569-7111; Massa, Lorenzo/0000-0002-3735-7762; Wu, Xin/0000-0001-7655-389X; Gavrilyuk, Alexander/0000-0003-3837-6567; Leight, William/0000-0002-2968-7841; Pani, Priscilla/0000-0003-2149-3791; Mijovic, Liza/0000-0003-0162-2891; Mlynarikova, Michaela/0000-0003-2028-1930; Poulsen, Trine/0000-0001-7207-6029; Besson, Nathalie/0000-0001-9248-6252; Sanchez, Javier/0000-0001-9913-310X; Adelman, Jahred/0000-0002-1041-3496; Karyukhin, Andrey/0000-0001-9087-4315; Aad, Georges/0000-0002-6665-4934; Iliadis, Dimitrios/0000-0001-6303-2761; Okazaki, Yuta/0000-0003-2677-5827; Monk, James/0000-0001-8471-9247; Villaplana Perez, Miguel/0000-0002-0048-4602; Garcia Pascual, Juan Antonio/0000-0002-7399-7353; Rettie, Sebastien/0000-0002-7092-3893; Heim, Sarah/0000-0002-2639-6571; Sciandra, Andrea/0000-0001-7163-501X; D'Auria, Saverio/0000-0003-3393-6318; Ventura, Andrea/0000-0002-3368-3413; Elsing, Markus/0000-0002-1213-0545; Song, Weimin/0000-0003-1376-2293; Little, Jared/0000-0002-9372-0730; Smykiewicz, Andrzej/0000-0001-6088-7094; Zhu, Hongbo/0000-0001-8066-7048; Goncalo, Jose/0000-0002-3826-3442; Bogavac, Danijela/0000-0003-2138-9062; Baines, John/0000-0003-0770-2702; Bruckman de Renstrom, Pawel/0000-0002-0206-1160; de la Torre Perez, Hector/0000-0002-4516-5269; Nagasaka, Yasushi/0000-0002-3669-9525; Doyle, Anthony/0000-0001-6322-6195; Smith, Joshua Wyatt/0000-0003-1819-4985; MEONI, Evelin/0000-0002-6934-3752; Alimonti, Gianluca/0000-0002-7128-9046; Padilla, Cristobal/0000-0001-7951-0166; Durglishvili, Archil/0000-0003-4157-592X; Kukla, Romain/0000-0002-1140-2465; Pereira Peixoto, Ana Paula/0000-0003-3424-7338; Tapia, Sebastian/0000-0002-3659-7270; Cristinziani, Markus/0000-0003-3893-9171; Rotaru, Marina/0000-0003-4088-6275; Rebuzzi, Daniela Marcella/0000-0003-4461-3880; Butterworth, Jonathan/0000-0002-5905-5394; McLean, Kayla/0000-0001-5475-2521; Sawyer, Craig/0000-0002-2027-1428; van Daalen, Tal/0000-0002-2254-125X; Yorita, Kohei/0000-0003-1988-8401; D'Onofrio, Adelina/0000-0002-0343-6331; uysal, zekeriya/0000-0002-7110-8065; Erdmann, Johannes/0000-0002-8073-2740; Serkin, Leonid/0000-0003-4749-5250; Morii, Masahiro/0000-0001-9324-057X; Martinelli, Luca/0000-0002-4466-3864; Bosman, Martine/0000-0002-7290-643X; Marjanovic, Marija/0000-0002-4468-0154; Gouighri, Mohamed/0000-0002-9551-0251; Marzin, Antoine/0000-0003-4364-4351; Citron, Zvi/0000-0003-1831-6452; Tudorache, Valentina/0000-0001-5384-3843; Barak, Liron/0000-0002-3436-2726; Robson, Aidan/0000-0002-1659-8284; Cindro, Vladimir/0000-0002-2037-7185; Beacham, James/0000-0003-3623-3335; Sommer, Philip/0000-0003-1703-7304; Onofre, Antonio/0000-0003-3471-2703; Merlassino, Claudia/0000-0002-5445-5938; Oda, Susumu/0000-0001-5836-768X; Capeans, Mar/0000-0001-7727-9175; Tsybychev, Dmitri/0000-0001-8212-6894; Geanta, Andrei-Alexandru/0000-0003-2781-2933; Fassi, Farida/0000-0002-6423-7213; Orestano, Domizia/0000-0001-5103-5527; Adamczyk, Leszek/0000-0002-5859-2075; Anisenkov, Alexey/0000-0002-7201-5936; Oide, Hideyuki/0000-0002-2173-3233; Cairo, Valentina Maria Martina/0000-0002-0758-7575; de Vivie, Jean-Baptiste/0000-0001-9163-2211; Todorova, Sarka/0000-0003-2433-231X; Villa, Mauro/0000-0002-9181-8048; Grandi, Mario/0000-0002-5924-2544; Zhao, Pingchuan/0000-0003-0054-8749; Schaarschmidt, Jana/0000-0002-0433-6439; Barberio, Elisabetta/0000-0002-3111-0910; Kono, Takanori/0000-0003-1553-2950; Vranjes, Nenad/0000-0001-5415-5225; Gonzalez de la Hoz, Santiago/0000-0001-5304-5390; Novak, Tadej/0000-0002-3053-0913; Wolter, Marcin/0000-0001-9184-2921; Yacoob, Sahal/0000-0001-6977-3456; von Buddenbrock, Stefan/0000-0002-8399-9993; Ughetto, Michael/0000-0002-3814-454X; Jon-And, Kerstin/0000-0001-8201-7700; Escalier, Marc/0000-0003-4270-2775; cerri, alessandro/0000-0002-1904-6661; Stabile, Alberto/0000-0002-6868-8329; ; </t>
  </si>
  <si>
    <t>ANPCyT, Argentina; YerPhI, Armenia; ARC, Australia; BMWFW, Austria; FWF, Austria; ANAS, Azerbaijan; SSTC, Belarus; CNPq, Brazil; FAPESP, Brazil; NSERC, Canada; NRC, Canada; CFI, Canada; CERN; CONICYT, Chile; CAS, China; MOST, China; NSFC, China; COLCIENCIAS, Colombia; MSMT CR, Czech Republic; MPO CR, Czech Republic; VSC CR, Czech Republic; DNRF, Denmark; DNSRC, Denmark; IN2P3-CNRS, CEA-DRF/IRFU, France; SRNSFG, Georgia; BMBF, Germany; HGF, Germany; MPG, Germany; GSRT, Greece; RGC, Hong Kong SAR, China; ISF, Israel; Benoziyo Center, Israel; INFN, Italy; MEXT, Japan; JSPS, Japan; CNRST, Morocco; NWO, Netherlands; RCN, Norway; MNiSW, Poland; NCN, Poland; FCT, Portugal; MNE/IFA, Romania; MES of Russia, Russian Federation; NRC KI, Russian Federation; JINR; MESTD, Serbia; MSSR, Slovakia; ARRS, Slovenia; MIZS, Slovenia; DST/NRF, South Africa; MINECO, Spain; SRC, Sweden; Wallenberg Foundation, Sweden; SERI, Switzerland; SNSF, Switzerland; Canton of Bern, Switzerland; Canton of Geneva, Switzerland; MOST, Taiwan; TAEK, Turkey; STFC, United Kingdom; DOE, United States of America; NSF, United States of America; BCKDF, Canada; CANARIE, Canada; CRC, Canada; Compute Canada, Canada; COST, European Union; ERC, European Union; ERDF, European Union; Horizon 2020, European Union; Marie Sklodowska-Curie Actions, European Union; Investissement d' Avenir Labex, ANR, France; Investissement d' Avenir Idex, ANR, France; DFG, Germany; AvH Foundation, Germany; Herakleitos programme - EU-ESF, Greece; Thales programme - EU-ESF, Greece; Aristeia programme - EU-ESF, Greece; Greek NSRF, Greece; BSF-NSF, Israel; GIF, Israel; CERCA Programme Generalitat de Catalunya, Spain; Royal Society, United Kingdom; Leverhulme Trust, United Kingdom; STFC [1805205, ST/S000747/1, ST/N000447/1, ST/N000234/1, ST/S000860/1, ST/N000420/1, ST/S00095X/1, ST/N000463/1, ST/S000933/1, ST/N000277/1] Funding Source: UKRI</t>
  </si>
  <si>
    <t>ANPCyT, Argentina(ANPCyT); YerPhI, Armenia; ARC, Australia(Australian Research Council); BMWFW, Austria; FWF, Austria(Austrian Science Fund (FWF)); ANAS, Azerbaijan(Azerbaijan National Academy of Sciences (ANAS)); SSTC, Belarus; CNPq, Brazil(Conselho Nacional de Desenvolvimento Cientifico e Tecnologico (CNPQ)); FAPESP, Brazil(Fundacao de Amparo a Pesquisa do Estado de Sao Paulo (FAPESP)); NSERC, Canada(Natural Sciences and Engineering Research Council of Canada (NSERC)); NRC, Canada; CFI, Canada(Canada Foundation for Innovation); CERN; CONICYT, Chile(Comision Nacional de Investigacion Cientifica y Tecnologica (CONICYT)); CAS, China(Chinese Academy of Sciences); MOST, China(Ministry of Science and Technology, China); NSFC, China(National Natural Science Foundation of China (NSFC)); COLCIENCIAS, Colombia(Departamento Administrativo de Ciencia, Tecnologia e Innovacion Colciencias); MSMT CR, Czech Republic(Ministry of Education, Youth &amp; Sports - Czech RepublicCzech Republic Government); MPO CR, Czech Republic(Czech Republic Government); VSC CR, Czech Republic(Czech Republic Government); DNRF, Denmark(National Research Foundation of Korea); DNSRC, Denmark(Danish Natural Science Research Council); IN2P3-CNRS, CEA-DRF/IRFU, France; SRNSFG, Georgia; BMBF, Germany(Federal Ministry of Education &amp; Research (BMBF)); HGF, Germany; MPG, Germany(Max Planck Society); GSRT, Greece(Greek Ministry of Development-GSRT); RGC, Hong Kong SAR, China(Hong Kong Research Grants Council); ISF, Israel(Israel Science Foundation); Benoziyo Center, Israel; INFN, Italy(Istituto Nazionale di Fisica Nucleare (INFN)); MEXT, Japan(Ministry of Education, Culture, Sports, Science and Technology, Japan (MEXT)); JSPS, Japan(Ministry of Education, Culture, Sports, Science and Technology, Japan (MEXT)Japan Society for the Promotion of Science); CNRST, Morocco(Centre National de la Recherche Scientifique &amp; Technologique (CNRST)); NWO, Netherlands(Netherlands Organization for Scientific Research (NWO)Netherlands Government); RCN, Norway; MNiSW, Poland(Ministry of Science and Higher Education, Poland); NCN, Poland; FCT, Portugal(Fundacao para a Ciencia e a Tecnologia (FCT)); MNE/IFA, Romania; MES of Russia, Russian Federation(Russian Federation); NRC KI, Russian Federation; JINR; MESTD, Serbia(Ministry of Education, Science &amp; Technological Development, Serbia); MSSR, Slovakia; ARRS, Slovenia(Slovenian Research Agency - Slovenia); MIZS, Slovenia; DST/NRF, South Africa; MINECO, Spain(Spanish Government); SRC, Sweden; Wallenberg Foundation, Sweden; SERI, Switzerland; SNSF, Switzerland(Swiss National Science Foundation (SNSF)); Canton of Bern, Switzerland; Canton of Geneva, Switzerland; MOST, Taiwan(Ministry of Science and Technology, Taiwan); TAEK, Turkey(Ministry of Energy &amp; Natural Resources - Turkey); STFC, United Kingdom(UK Research &amp; Innovation (UKRI)Science &amp; Technology Facilities Council (STFC)); DOE, United States of America(United States Department of Energy (DOE)); NSF, United States of America(National Science Foundation (NSF)); BCKDF, Canada; CANARIE, Canada; CRC, Canada; Compute Canada, Canada; COST, European Union; ERC, European Union(European Union (EU)European Research Council (ERC)); ERDF, European Union(European Union (EU)Marie Curie Actions); Horizon 2020, European Union; Marie Sklodowska-Curie Actions, European Union(European Union (EU)Marie Curie Actions); Investissement d' Avenir Labex, ANR, France(Agence Nationale de la Recherche (ANR)Agence nationale pour le developpement de la recherche en sante (ANDRS)Agence Nationale Des Plantes Medicinales Et Aromatiques, ANPMA, Morocco); Investissement d' Avenir Idex, ANR, France(Agence Nationale de la Recherche (ANR)Agence nationale pour le developpement de la recherche en sante (ANDRS)Agence Nationale Des Plantes Medicinales Et Aromatiques, ANPMA, Morocco); DFG, Germany(German Research Foundation (DFG)); AvH Foundation, Germany(Alexander von Humboldt Foundation); Herakleitos programme - EU-ESF, Greece; Thales programme - EU-ESF, Greece(Thales Group); Aristeia programme - EU-ESF, Greece; Greek NSRF, Greece; BSF-NSF, Israel; GIF, Israel(German-Israeli Foundation for Scientific Research and Development); CERCA Programme Generalitat de Catalunya, Spain; Royal Society, United Kingdom(Royal Society); Leverhulme Trust, United Kingdom(Leverhulme Trust); STFC(UK Research &amp; Innovation (UKRI)Science &amp; Technology Facilities Council (STFC))</t>
  </si>
  <si>
    <t>We thank CERN for the very successful operation of the LHC, as well as the support staff from our institutions without whom ATLAS could not be operated efficiently. We acknowledge the support of ANPCyT, Argentina; YerPhI, Armenia; ARC, Australia; BMWFW and FWF, Austria; ANAS, Azerbaijan; SSTC, Belarus; CNPq and FAPESP, Brazil; NSERC, NRC and CFI, Canada; CERN; CONICYT, Chile; CAS, MOST and NSFC, China; COLCIENCIAS, Colombia; MSMT CR, MPO CR and VSC CR, Czech Republic; DNRF and DNSRC, Denmark; IN2P3-CNRS, CEA-DRF/IRFU, France; SRNSFG, Georgia; BMBF, HGF, and MPG, Germany; GSRT, Greece; RGC, Hong Kong SAR, China; ISF and Benoziyo Center, Israel; INFN, Italy; MEXT and JSPS, Japan; CNRST, Morocco; NWO, Netherlands; RCN, Norway; MNiSW and NCN, Poland; FCT, Portugal; MNE/IFA, Romania; MES of Russia and NRC KI, Russian Federation; JINR; MESTD, Serbia; MSSR, Slovakia; ARRS andMIZS, Slovenia; DST/NRF, South Africa; MINECO, Spain; SRC and Wallenberg Foundation, Sweden; SERI, SNSF and Cantons of Bern and Geneva, Switzerland; MOST, Taiwan; TAEK, Turkey; STFC, United Kingdom; DOE and NSF, United States of America. In addition, individual groups and members have received support from BCKDF, CANARIE, CRC and Compute Canada, Canada; COST, ERC, ERDF, Horizon 2020, and Marie Sklodowska-Curie Actions, European Union; Investissements d' Avenir Labex and Idex, ANR, France; DFG and AvH Foundation, Germany; Herakleitos, Thales and Aristeia programmes co-financed by EUESF and the Greek NSRF, Greece; BSF-NSF and GIF, Israel; CERCA Programme Generalitat de Catalunya, Spain; The Royal Society and Leverhulme Trust, United Kingdom. The crucial computing support from all WLCG partners is acknowledged gratefully, in particular from CERN, theATLAS Tier-1 facilities at TRIUMF (Canada), NDGF(Denmark, Norway, Sweden), CC-IN2P3 (France), KIT/GridKA (Germany), INFN-CNAF (Italy), NL-T1 (Netherlands), PIC (Spain), ASGC (Taiwan), RAL (UK) and BNL (USA), the Tier-2 facilities worldwide and large non-WLCG resource providers. Major contributors of computing resources are listed in Ref. [108].</t>
  </si>
  <si>
    <t>FEB 14</t>
  </si>
  <si>
    <t>10.1140/epjc/s10052-019-7594-6</t>
  </si>
  <si>
    <t>KO8IY</t>
  </si>
  <si>
    <t>Green Submitted, Green Published, Green Accepted, gold</t>
  </si>
  <si>
    <t>WOS:000515792500002</t>
  </si>
  <si>
    <t>Aaboud, M; Aad, G; Abbott, B; Abdinov, O; Abeloos, B; Abhayasinghe, DK; Abidi, SH; AbouZeid, OS; Abraham, NL; Abramowicz, H; Abreu, H; Abulaiti, Y; Acharya, BS; Adachi, S; Adamczyk, L; Adelman, J; Adersberger, M; Adiguzel, A; Adye, T; Affolder, AA; Afik, Y; Agheorghiesei, C; Aguilar-Saavedra, JA; Ahmadov, F; Aielli, G; Akatsuka, S; Akesson, TPA; Akilli, E; Akimov, AV; Alberghi, GL; Albert, J; Albicocco, P; Verzini, MJA; Alderweireldt, S; Aleksa, M; Aleksandrov, IN; Alexa, C; Alexopoulos, T; Alhroob, M; Ali, B; Alimonti, G; Alison, J; Alkire, SP; Allaire, C; Allbrooke, BMM; Allen, BW; Allport, PP; Aloisio, A; Alonso, A; Alonso, F; Alpigiani, C; Alshehri, AA; Alstaty, MI; Gonzalez, BA; Piqueras, DA; Alviggi, MG; Amadio, BT; Coutinho, YA; Ambroz, L; Amelung, C; Amidei, D; Dos Santos, SPA; Amoroso, S; Amrouche, CS; Anastopoulos, C; Ancu, LS; Andari, N; Andeen, T; Anders, CF; Anders, JK; Anderson, KJ; Andreazza, A; Andrei, V; Anelli, CR; Angelidakis, S; Angelozzi, I; Angerami, A; Anisenkov, AV; Annovi, A; Antel, C; Anthony, MT; Antonelli, M; Antrim, DJA; Anulli, F; Aoki, M; Pozo, JAA; Bella, LA; Arabidze, G; Araque, JP; Ferraz, VA; Pereira, RA; Arce, ATH; Ardell, RE; Arduh, FA; Arguin, JF; Argyropoulos, S; Armbruster, AJ; Armitage, LJ; Armstrong, A; Arnaez, O; Arnold, H; Arratia, M; Arslan, O; Artamonov, A; Artoni, G; Artz, S; Asai, S; Asbah, N; Ashkenazi, A; Asimakopoulou, EM; Asquith, L; Assamagan, K; Astalos, R; Atkin, RJ; Atkinson, M; Atlay, NB; Augsten, K; Avolio, G; Avramidou, R; Ayoub, MK; Azuelos, G; Baas, AE; Baca, MJ; Bachacou, H; Bachas, K; Backes, M; Bagnaia, P; Bahmani, M; Bahrasemani, H; Bailey, AJ; Baines, JT; Bajic, M; Bakalis, C; Baker, OK; Bakker, PJ; Gupta, DB; Baldin, EM; Balek, P; Balli, F; Balunas, WK; Balz, J; Banas, E; Bandyopadhyay, A; Banerjee, S; Bannoura, AAE; Barak, L; Barbe, WM; Barberio, EL; Barberis, D; Barbero, M; Barillari, T; Barisits, MS; Barkeloo, J; Barklow, T; Barlow, N; Barnea, R; Barnes, SL; Barnett, BM; Barnett, RM; Barnovska-Blenessy, Z; Baroncelli, A; Barone, G; Barr, AJ; Navarro, LB; Barreiro, F; da Costa, JBG; Bartoldus, R; Barton, AE; Bartos, P; Basalaev, A; Bassalat, A; Bates, RL; Batista, SJ; Batlamous, S; Batley, JR; Battaglia, M; Bauce, M; Bauer, F; Bauer, KT; Bawa, HS; Beacham, JB; Beau, T; Beauchemin, PH; Bechtle, P; Beck, HC; Beck, HP; Becker, K; Becker, M; Becot, C; Beddall, A; Beddall, AJ; Bednyakov, VA; Bedognetti, M; Bee, CP; Beermann, TA; Begalli, M; Begel, M; Behera, A; Behr, JK; Bell, AS; Bella, G; Bellagamba, L; Bellerive, A; Bellomo, M; Bellos, P; Belotskiy, K; Belyaev, NL; Benary, O; Benchekroun, D; Bender, M; Benekos, N; Benhammou, Y; Noccioli, EB; Benitez, J; Benjamin, DP; Benoit, M; Bensinger, JR; Bentvelsen, S; Beresford, L; Beretta, M; Berge, D; Kuutmann, EB; Berger, N; Bergmann, B; Bergsten, LJ; Beringer, J; Berlendis, S; Bernard, NR; Bernardi, G; Bernius, C; Bernlochner, FU; Berry, T; Berta, P; Bertella, C; Bertoli, G; Bertram, IA; Besjes, GJ; Bylund, OB; Bessner, M; Besson, N; Bethani, A; Bethke, S; Betti, A; Bevan, AJ; Beyer, J; Bianchi, RM; Biebel, O; Biedermann, D; Bielski, R; Bierwagen, K; Biesuz, NV; Biglietti, M; Billoud, TRV; Bindi, M; Bingul, A; Bini, C; Biondi, S; Birman, M; Bisanz, T; Biswal, JP; Bittrich, C; Bjergaard, DM; Black, JE; Black, KM; Blazek, T; Bloch, I; Blocker, C; Blue, A; Blumenschein, U; Blunier, D; Bobbink, GJ; Bobrovnikov, VS; Bocchetta, SS; Bocci, A; Boerner, D; Bogavac, D; Bogdanchikov, AG; Bohm, C; Boisvert, V; Bokan, P; Bold, T; Boldyrev, AS; Bolz, AE; Bomben, M; Bona, M; Bonilla, JS; Boonekamp, M; Borisov, A; Borissov, G; Bortfeldt, J; Bortoletto, D; Bortolotto, V; Boscherini, D; Bosman, M; Sola, JDB; Bouaouda, K; Boudreau, J; Bouhova-Thacker, EV; Boumediene, D; Bourdarios, C; Boutle, SK; Boveia, A; Boyd, J; Boye, D; Boyko, IR; Bozson, AJ; Bracinik, J; Brahimi, N; Brandt, A; Brandt, G; Brandt, O; Braren, F; Bratzler, U; Brau, B; Brau, JE; Madden, WDB; Brendlinger, K; Brennan, AJ; Brenner, L; Brenner, R; Bressler, S; Brickwedde, B; Briglin, DL; Britton, D; Britzger, D; Brock, I; Brock, R; Brooijmans, G; Brooks, T; Brooks, WK; Brost, E; Broughton, JH; de Renstrom, PAB; Bruncko, D; Bruni, A; Bruni, G; Bruni, LS; Bruno, S; Brunt, BH; Bruschi, M; Bruscino, N; Bryant, P; Bryngemark, L; Buanes, T; Buat, Q; Buchholz, P; Buckley, AG; Budagov, IA; Bugge, MK; Bührer, F; Bulekov, O; Bullock, D; Burch, TJ; Burdin, S; Burgard, CD; Burger, AM; Burghgrave, B; Burka, K; Burke, S; Burmeister, I; Burr, JTP; Büscher, D; Büscher, V; Buschmann, E; Bussey, P; Butler, JM; Buttar, CM; Butterworth, JM; Butti, P; Buttinger, W; Buzatu, A; Buzykaev, AR; Cabras, G; Urbán, SC; Caforio, D; Cai, H; Cairo, VMM; Cakir, O; Calace, N; Calafiura, P; Calandri, A; Calderini, G; Calfayan, P; Callea, G; Caloba, LP; Lopez, SC; Calvet, D; Calvet, S; Calvet, TP; Calvetti, M; Toro, RC; Camarda, S; Camarri, P; Cameron, D; Armadans, RC; Camincher, C; Campana, S; Campanelli, M; Camplani, A; Campoverde, A; Canale, V; Bret, MC; Cantero, J; Cao, T; Cao, Y; Garrido, MDMC; Caprini, I; Caprini, M; Capua, M; Carbone, RM; Cardarelli, R; Cardillo, FC; Carli, I; Carli, T; Carlino, G; Carlson, BT; Carminati, L; Carney, RMD; Caron, S; Carquin, E; Carrá, S; Carrillo-Montoya, GD; Casadei, D; Casado, MP; Casha, AF; Casper, DW; Castelijn, R; Castillo, FL; Gimenez, VC; Castro, NF; Catinaccio, A; Catmore, JR; Cattai, A; Caudron, J; Cavaliere, V; Cavallaro, E; Cavalli, D; Cavalli-Sforza, M; Cavasinni, V; Celebi, E; Ceradini, F; Alberich, LC; Cerqueira, AS; Cerri, A; Cerrito, L; Cerutti, F; Cervelli, A; Cetin, SA; Chafaq, A; Chakraborty, D; Chan, SK; Chan, WS; Chan, YL; Chapman, JD; Chargeishvili, B; Charlton, DG; Chau, CC; Barajas, CAC; Che, S; Chegwidden, A; Chekanov, S; Chekulaev, SV; Chelkov, GA; Chelstowska, MA; Chen, C; Chen, CH; Chen, H; Chen, J; Chen, J; Chen, S; Chen, SJ; Chen, X; Chen, Y; Chen, YH; Cheng, HC; Cheng, HJ; Cheplakov, A; Cheremushkina, E; El Moursli, RC; Cheu, E; Cheung, K; Chevalier, L; Chiarella, V; Chiarelli, G; Chiodini, G; Chisholm, AS; Chitan, A; Chiu, I; Chiu, YH; Chizhov, MV; Choi, K; Chomont, AR; Chouridou, S; Chow, YS; Christodoulou, V; Chu, MC; Chudoba, J; Chuinard, AJ; Chwastowski, JJ; Chytka, L; Cinca, D; Cindro, V; Cioara, IA; Ciocio, A; Cirotto, F; Citron, ZH; Citterio, M; Clark, A; Clark, MR; Clark, PJ; Clement, C; Coadou, Y; Cobal, M; Coccaro, A; Cochran, J; Cohen, H; Coimbra, AEC; Colasurdo, L; Cole, B; Colijn, AP; Collot, J; Muiño, PC; Coniavitis, E; Connell, SH; Connelly, IA; Constantinescu, S; Conventi, F; Cooper-Sarkar, AM; Cormier, F; Cormier, KJR; Corpe, LD; Corradi, M; Corrigan, EE; Corriveau, F; Cortes-Gonzalez, A; Costa, MJ; Costanzo, D; Cottin, G; Cowan, G; Cox, BE; Crane, J; Cranmer, K; Crawley, SJ; Creager, RA; Cree, G; Crépé-Renaudin, S; Crescioli, F; Cristinziani, M; Croft, V; Crosetti, G; Cueto, A; Donszelmann, TC; Cukierman, AR; Cúth, J; Czekierda, S; Czodrowski, P; De Sousa, MJDS; Da Via, C; Dabrowski, W; Dado, T; Dahbi, S; Dai, T; Dallaire, F; Dallapiccola, C; Dam, M; D'amen, G; Damp, J; Dandoy, JR; Daneri, MF; Dang, NP; Dann, ND; Danninger, M; Dao, V; Darbo, G; Darmora, S; Dartsi, O; Dattagupta, A; Daubney, T; D'Auria, S; Davey, W; David, C; Davidek, T; Davis, DR; Dawe, E; Dawson, I; De, K; De Asmundis, R; De Benedetti, A; De Beurs, M; De Castro, S; De Cecco, S; De Groot, N; de Jong, P; De la Torre, H; De Lorenzi, F; De Maria, A; De Pedis, D; De Salvo, A; De Sanctis, U; De Santis, M; De Santo, A; Corga, KD; De Regie, JBD; Debenedetti, C; Dedovich, DV; Dehghanian, N; Gaudio, MD; Del Peso, J; Diaz, YD; Delgove, D; Deliot, F; Delitzsch, CM; Della Pietra, M; Della Volpe, D; Dell'Acqua, A; Dell'Asta, L; Delmastro, M; Delporte, C; Delsart, PA; DeMarco, DA; Demers, S; Demichev, M; Denisov, SP; Denysiuk, D; D'Eramo, L; Derendarz, D; Derkaoui, JE; Derue, F; Dervan, P; Desch, K; Deterre, C; Dette, K; Devesa, MR; Deviveiros, PO; Dewhurst, A; Dhaliwal, S; Di Bello, FA; Di Ciaccio, A; Di Ciaccio, L; Di Clemente, WK; Di Donato, C; Di Girolamo, A; Di Micco, B; Di Nardo, R; Di Petrillo, KF; Di Sipio, R; Di Valentino, D; Diaconu, C; Diamond, M; Dias, FA; Do Vale, TD; Diaz, MA; Dickinson, J; Diehl, EB; Dietrich, J; Cornell, SD; Dimitrievska, A; Dingfelder, J; Dittus, F; Djama, F; Djobava, T; Djuvsland, JI; Do Vale, MAB; Dobre, M; Dodsworth, D; Doglioni, C; Dolejsi, J; Dolezal, Z; Donadelli, M; Donini, J; D'onofrio, A; D'Onofrio, M; Dopke, J; Doria, A; Dova, MT; Doyle, AT; Drechsler, E; Dreyer, E; Dreyer, T; Du, Y; Duarte-Campderros, J; Dubinin, F; Dubovsky, M; Dubreuil, A; Duchovni, E; Duckeck, G; Ducourthial, A; Ducu, OA; Duda, D; Dudarev, A; Dudder, AC; Duffield, EM; Duflot, L; Dührssen, M; Dülsen, C; Dumancic, M; Dumitriu, AE; Duncan, AK; Dunford, M; Duperrin, A; Yildiz, HD; Düren, M; Durglishvili, A; Duschinger, D; Dutta, B; Duvnjak, D; Dyndal, M; Dysch, S; Dziedzic, BS; Eckardt, C; Ecker, KM; Edgar, RC; Eifert, T; Eigen, G; Einsweiler, K; Ekelof, T; El Kacimi, M; El Kosseifi, R; Ellajosyula, V; Ellert, M; Ellinghaus, F; Elliot, AA; Ellis, N; Elmsheuser, J; Elsing, M; Emeliyanov, D; Enari, Y; Ennis, JS; Epland, MB; Erdmann, J; Ereditato, A; Errede, S; Escalier, M; Escobar, C; Pastor, OE; Etienvre, AI; Etzion, E; Evans, H; Ezhilov, A; Ezzi, M; Fabbri, F; Fabbri, L; Fabiani, V; Facini, G; Pereira, RMFR; Fakhrutdinov, RM; Falciano, S; Falke, PJ; Falke, S; Faltova, J; Fang, Y; Fanti, M; Farbin, A; Farilla, A; Farina, EM; Farooque, T; Farrell, S; Farrington, SM; Farthouat, P; Fassi, F; Fassnacht, P; Fassouliotis, D; Giannelli, MF; Favareto, A; Fawcett, WJ; Fayard, L; Fedin, OL; Fedorko, W; Feickert, M; Feigl, S; Feligioni, L; Feng, C; Feng, EJ; Feng, M; Fenton, MJ; Fenyuk, AB; Feremenga, L; Ferrando, J; Ferrari, A; Ferrari, P; Ferrari, R; de Lima, DEF; Ferrer, A; Ferrere, D; Ferretti, C; Fiedler, F; Filipcic, A; Filthaut, F; Finelli, KD; Fiolhais, MCN; Fiorini, L; Fischer, C; Fisher, WC; Flaschel, N; Fleck, I; Fleischmann, P; Fletcher, RRM; Flick, T; Flierl, BM; Flores, LM; Castillo, LRF; Follega, FM; Fomin, N; Forcolin, GT; Formica, A; Förster, FA; Forti, AC; Foster, AG; Fournier, D; Fox, H; Fracchia, S; Francavilla, P; Franchini, M; Franchino, S; Francis, D; Franconi, L; Franklin, M; Frate, M; Fraternali, M; Freeborn, D; Fressard-Batraneanu, SM; Freund, B; Freund, WS; Frizzell, DC; Froidevaux, D; Frost, JA; Fukunaga, C; Torregrosa, EF; Fusayasu, T; Fuster, J; Gabizon, O; Gabrielli, A; Gabrielli, A; Gach, GP; Gadatsch, S; Gadow, P; Gagliardi, G; Gagnon, LG; Galea, C; Galhardo, B; Gallas, EJ; Gallop, BJ; Gallus, P; Galster, G; Goni, RG; Gan, KK; Ganguly, S; Gao, J; Gao, Y; Gao, YS; García, C; Navarro, JEG; Pascual, JAG; Garcia-Sciveres, M; Gardner, RW; Garelli, N; Garonne, V; Gasnikova, K; Gaudiello, A; Gaudio, G; Gavrilenko, IL; Gavrilyuk, A; Gay, C; Gaycken, G; Gazis, EN; Gee, CNP; Geisen, J; Geisen, M; Geisler, MP; Gellerstedt, K; Gemme, C; Genest, MH; Geng, C; Gentile, S; George, S; Gerbaudo, D; Gessner, G; Ghasemi, S; Bostanabad, MG; Ghneimat, M; Giacobbe, B; Giagu, S; Giangiacomi, N; Giannetti, P; Giannini, A; Gibson, SM; Gignac, M; Gillberg, D; Gilles, G; Gingrich, DM; Giordani, MP; Giorgi, FM; Giraud, PF; Giromini, P; Giugliarelli, G; Giugni, D; Giuli, F; Giulini, M; Gkaitatzis, S; Gkialas, I; Gkougkousis, EL; Gkountoumis, P; Gladilin, LK; Glasman, C; Glatzer, J; Glaysher, PCF; Glazov, A; Goblirsch-Kolb, M; Godlewski, J; Goldfarb, S; Golling, T; Golubkov, D; Gomes, A; Gama, RG; Gonçalo, R; Gonella, G; Gonella, L; Gongadze, A; Gonnella, F; Gonski, JL; de la Hoz, SG; Gonzalez-Sevilla, S; Goossens, L; Gorbounov, PA; Gordon, HA; Gorini, B; Gorini, E; Gorisek, A; Goshaw, AT; Gössling, C; Gostkin, MI; Gottardo, CA; Goudet, CR; Goujdami, D; Goussiou, AG; Govender, N; Goy, C; Gozani, E; Grabowska-Bold, I; Gradin, POJ; Graham, EC; Gramling, J; Gramstad, E; Grancagnolo, S; Gratchev, V; Gravila, PM; Gravili, FG; Gray, C; Gray, HM; Greenwood, ZD; Grefe, C; Gregersen, K; Gregor, IM; Grenier, P; Grevtsov, K; Grieser, NA; Griffiths, J; Grillo, AA; Grimm, K; Grinstein, S; Gris, P; Grivaz, JF; Groh, S; Gross, E; Grosse-Knetter, J; Grossi, GC; Grout, ZJ; Grud, C; Grummer, A; Guan, L; Guan, W; Guenther, J; Guerguichon, A; Guescini, F; Guest, D; Gugel, R; Gui, B; Guillemin, T; Guindon, S; Gul, U; Gumpert, C; Guo, J; Guo, W; Guo, Y; Guo, Z; Gupta, R; Gurbuz, S; Gustavino, G; Gutelman, BJ; Gutierrez, P; Gutschow, C; Guyot, C; Guzik, MP; Gwenlan, C; Gwilliam, CB; Haas, A; Haber, C; Hadavand, HK; Haddad, N; Hadef, A; Hageböck, S; Hagihara, M; Hakobyan, H; Haleem, M; Haley, J; Halladjian, G; Hallewell, GD; Hamacher, K; Hamal, P; Hamano, K; Hamilton, A; Hamity, GN; Han, K; Han, L; Han, S; Hanagaki, K; Hance, M; Handl, DM; Haney, B; Hankache, R; Hanke, P; Hansen, E; Hansen, JB; Hansen, JD; Hansen, MC; Hansen, PH; Hara, K; Hard, AS; Harenberg, T; Harkusha, S; Harrison, PF; Hartmann, NM; Hasegawa, Y; Hasib, A; Hassani, S; Haug, S; Hauser, R; Hauswald, L; Havener, LB; Havranek, M; Hawkes, CM; Hawkings, RJ; Hayden, D; Hayes, C; Hays, CP; Hays, JM; Hayward, HS; Haywood, SJ; Heath, MP; Hedberg, V; Heelan, L; Heer, S; Heidegger, KK; Heilman, J; Heim, S; Heim, T; Heinemann, B; Heinrich, JJ; Heinrich, L; Heinz, C; Hejbal, J; Helary, L; Held, A; Hellesund, S; Hellman, S; Helsens, C; Henderson, RCW; Heng, Y; Henkelmann, S; Correia, AMH; Herbert, GH; Herde, H; Herget, V; Jiménez, YH; Herr, H; Herrmann, MG; Herten, G; Hertenberger, R; Hervas, L; Herwig, TC; Hesketh, GG; Hessey, NP; Hetherly, JW; Higashino, S; Higón-Rodriguez, E; Hildebrand, K; Hill, E; Hill, JC; Hill, KK; Hiller, KH; Hillier, SJ; Hils, M; Hinchliffe, I; Hirose, M; Hirschbuehl, D; Hiti, B; Hladik, O; Hlaluku, DR; Hoad, X; Hobbs, J; Hod, N; Hodgkinson, MC; Hoecker, A; Hoeferkamp, MR; Hoenig, F; Hohn, D; Hohov, D; Holmes, TR; Holzbock, M; Homann, M; Honda, S; Honda, T; Hong, TM; Hönle, A; Hooberman, BH; Hopkins, WH; Horii, Y; Horn, P; Horton, AJ; Horyn, LA; Hostachy, JY; Hostiuc, A; Hou, S; Hoummada, A; Howarth, J; Hoya, J; Hrabovsky, M; Hrdinka, J; Hristova, I; Hrivnac, J; Hrynevich, A; Hryn'ova, T; Hsu, PJ; Hsu, SC; Hu, Q; Hu, S; Huang, Y; Hubacek, Z; Hubaut, F; Huebner, M; Huegging, F; Huffman, TB; Hughes, EW; Huhtinen, M; Hunter, RFH; Huo, P; Hupe, AM; Huseynov, N; Huston, J; Huth, J; Hyneman, R; Hyrych, S; Iacobucci, G; Iakovidis, G; Ibragimov, I; Iconomidou-Fayard, L; Idrissi, Z; Iengo, P; Ignazzi, R; Igonkina, O; Iguchi, R; Iizawa, T; Ikegami, Y; Ikeno, M; Iliadis, D; Ilic, N; Iltzsche, F; Introzzi, G; Iodice, M; Iordanidou, K; Ippolito, V; Isacson, MF; Ishijima, N; Ishino, M; Ishitsuka, M; Islam, W; Issever, C; Istin, S; Ito, F; Ponce, JMI; Iuppa, R; Ivina, A; Iwasaki, H; Izen, JM; Izzo, V; Jacka, P; Jackson, P; Jacobs, RM; Jain, V; Jäkel, G; Jakobi, KB; Jakobs, K; Jakobsen, S; Jakoubek, T; Jamin, DO; Jana, DK; Jansky, R; Janssen, J; Janus, M; Janus, PA; Jarlskog, G; Javadov, N; Javurek, T; Javurkova, M; Jeanneau, F; Jeanty, L; Jejelava, J; Jelinskas, A; Jenni, P; Jeong, J; Jézéquel, S; Ji, H; Jia, J; Jiang, H; Jiang, Y; Jiang, Z; Jiggins, S; Morales, FAJ; Pena, JJ; Jin, S; Jinaru, A; Jinnouchi, O; Jivan, H; Johansson, P; Johns, KA; Johnson, CA; Johnson, WJ; Jon-And, K; Jones, RWL; Jones, SD; Jones, S; Jones, TJ; Jongmanns, J; Jorge, PM; Jovicevic, J; Ju, X; Junggeburth, JJ; Rozas, AJ; Kaczmarska, A; Kado, M; Kagan, H; Kagan, M; Kaji, T; Kajomovitz, E; Kalderon, CW; Kaluza, A; Kama, S; Kamenshchikov, A; Kanjir, L; Kano, Y; Kantserov, VA; Kanzaki, J; Kaplan, B; Kaplan, LS; Kar, D; Kareem, MJ; Karentzos, E; Karpov, SN; Karpova, ZM; Kartvelishvili, V; Karyukhin, AN; Kashif, L; Kass, RD; Kastanas, A; Kataoka, Y; Kato, C; Katzy, J; Kawade, K; Kawagoe, K; Kawamoto, T; Kawamura, G; Kay, EF; Kazanin, VF; Keeler, R; Kehoe, R; Keller, JS; Kellermann, E; Kempster, JJ; Kendrick, J; Kepka, O; Kersten, S; Kersevan, BP; Keyes, RA; Khader, M; Khalil-Zada, F; Khanov, A; Kharlamov, AG; Kharlamova, T; Khoda, EE; Khodinov, A; Khoo, TJ; Khramov, E; Khubua, J; Kido, S; Kiehn, M; Kilby, CR; Kim, YK; Kimura, N; Kind, OM; King, BT; Kirchmeier, D; Kirk, J; Kiryunin, AE; Kishimoto, T; Kisielewska, D; Kitali, V; Kivernyk, O; Kladiva, E; Klapdor-Kleingrothaus, T; Klein, MH; Klein, M; Klein, U; Kleinknecht, K; Klimek, P; Klimentov, A; Klingenberg, R; Klingl, T; Klioutchnikova, T; Klitzner, FF; Kluit, P; Kluth, S; Kneringer, E; Knoops, EBFG; Knue, A; Kobayashi, A; Kobayashi, D; Kobayashi, T; Kobel, M; Kocian, M; Kodys, P; Koenig, PT; Koffas, T; Koffeman, E; Köhler, NM; Koi, T; Kolb, M; Koletsou, I; Kondo, T; Kondrashova, N; Köneke, K; König, AC; Kono, T; Konoplich, R; Konstantinides, V; Konstantinidis, N; Konya, B; Kopeliansky, R; Koperny, S; Korcyl, K; Kordas, K; Koren, G; Korn, A; Korolkov, I; Korolkova, EV; Korotkova, N; Kortner, O; Kortner, S; Kosek, T; Kostyukhin, VV; Kotwal, A; Koulouris, A; Kourkoumeli-Charalampidi, A; Kourkoumelis, C; Kourlitis, E; Kouskoura, V; Kowalewska, AB; Kowalewski, R; Kowalski, TZ; Kozakai, C; Kozanecki, W; Kozhin, AS; Kramarenko, VA; Kramberger, G; Krasnopevtsev, D; Krasny, MW; Krasznahorkay, A; Krauss, D; Kremer, JA; Kretzschmar, J; Krieger, P; Krizka, K; Kroeninger, K; Kroha, H; Kroll, J; Kroll, J; Krstic, J; Kruchonak, U; Krüger, H; Krumnack, N; Kruse, MC; Kubota, T; Kuchinskaia, O; Kuday, S; Kuechler, JT; Kuehn, S; Kugel, A; Kuger, F; Kuhl, T; Kukhtin, V; Kukla, R; Kulchitsky, Y; Kuleshov, S; Kulinich, YP; Kuna, M; Kunigo, T; Kupco, A; Kupfer, T; Kuprash, O; Kurashige, H; Kurchaninov, LL; Kurochkin, YA; Kurth, MG; Kuwertz, ES; Kuze, M; Kvita, J; Kwan, T; La Rosa, A; Navarro, JLL; La Rotonda, L; La Ruffa, F; Lacasta, C; Lacava, F; Lacey, J; Lack, DPJ; Lacker, H; Lacour, D; Ladygin, E; Lafaye, R; Laforge, B; Lagouri, T; Lai, S; Lammers, S; Lampl, W; Lançon, E; Landgraf, U; Landon, MPJ; Lanfermann, MC; Lang, VS; Lange, JC; Langenberg, RJ; Lankford, AJ; Lanni, F; Lantzsch, K; Lanza, A; Lapertosa, A; Laplace, S; Laporte, JF; Lari, T; Manghi, FL; Lassnig, M; Lau, TS; Laudrain, A; Lavorgna, M; Law, AT; Laycock, P; Lazzaroni, M; Le, B; Le Dortz, O; Le Guirriec, E; Le Quilleuc, EP; LeBlanc, M; LeCompte, T; Ledroit-Guillon, F; Lee, CA; Lee, GR; Lee, L; Lee, SC; Lefebvre, B; Lefebvre, M; Legger, F; Leggett, C; Lehmann, K; Lehmann, N; Miotto, GL; Leight, WA; Leisos, A; Leite, MAL; Leitner, R; Lellouch, D; Lemmer, B; Leney, KJC; Lenz, T; Lenzi, B; Leone, R; Leone, S; Leonidopoulos, C; Lerner, G; Leroy, C; Les, R; Lesage, AAJ; Lester, CG; Levchenko, M; Levêque, J; Levin, D; Levinson, LJ; Lewis, D; Li, B; Li, CQ; Li, H; Li, L; Li, Q; Li, QY; Li, S; Li, X; Li, Y; Liang, Z; Liberti, B; Liblong, A; Lie, K; Liem, S; Limosani, A; Lin, CY; Lin, K; Lin, TH; Linck, RA; Lindon, JH; Lindquist, BE; Lionti, AL; Lipeles, E; Lipniacka, A; Lisovyi, M; Liss, TM; Lister, A; Litke, AM; Little, JD; Liu, B; Liu, BL; Liu, HB; Liu, H; Liu, JB; Liu, JKK; Liu, K; Liu, M; Liu, P; Liu, Y; Liu, YL; Liu, YW; Livan, M; Lleres, A; Merino, JL; Lloyd, SL; Lo, CY; Sterzo, FL; Lobodzinska, EM; Loch, P; Lohse, T; Lohwasser, K; Lokajicek, M; Long, BA; Long, JD; Long, RE; Longo, L; Looper, KA; Lopez, JA; Paz, IL; Solis, AL; Lorenz, J; Martinez, NL; Losada, M; Lösel, PJ; Lösle, A; Lou, X; Lou, X; Lounis, A; Love, J; Love, PA; Bahilo, JJL; Lu, H; Lu, M; Lu, N; Lu, YJ; Lubatti, HJ; Luci, C; Lucotte, A; Luedtke, C; Luehring, F; Luise, I; Luminari, L; Lund-Jensen, B; Lutz, MS; Luzi, PM; Lynn, D; Lysak, R; Lytken, E; Lyu, F; Lyubushkin, V; Ma, H; Ma, LL; Ma, Y; Maccarrone, G; Macchiolo, A; Macdonald, CM; Miguens, JM; Madaffari, D; Madar, R; Mader, WF; Madsen, A; Madysa, N; Maeda, J; Maekawa, K; Maeland, S; Maeno, T; Maevskiy, AS; Magerl, V; Maidantchik, C; Maier, T; Maio, A; Majersky, O; Majewski, S; Makida, Y; Makovec, N; Malaescu, B; Malecki, P; Maleev, VP; Malek, F; Mallik, U; Malon, D; Malone, C; Maltezos, S; Malyukov, S; Mamuzic, J; Mancini, G; Mandic, I; Maneira, J; de Andrade, LM; Ramos, JM; Mankinen, KH; Mann, A; Manousos, A; Mansoulie, B; Mansour, JD; Mantoani, M; Manzoni, S; Marceca, G; March, L; Marchese, L; Marchiori, G; Marcisovsky, M; Tobon, CAM; Marjanovic, M; Marley, DE; Marroquim, F; Marshall, Z; Martensson, MUF; Marti-Garcia, S; Martin, CB; Martin, TA; Martin, VJ; Latour, BMD; Martinez, M; Outschoorn, VIM; Martin-Haugh, S; Martoiu, VS; Martyniuk, AC; Marzin, A; Masetti, L; Mashimo, T; Mashinistov, R; Masik, J; Maslennikov, AL; Mason, LH; Massa, L; Massarotti, P; Mastrandrea, P; Mastroberardino, A; Masubuchi, T; Maettig, P; Maurer, J; Macek, B; Maxfield, SJ; Maximov, DA; Mazini, R; Maznas, I; Mazza, SM; McFadden, NC; McGoldrick, G; McKee, SP; McCarn, A; McCarthy, TG; McClymont, LI; McDonald, EF; Mcfayden, JA; Mchedlidze, G; Mckay, MA; McLean, KD; McMahon, SJ; McNamara, PC; McNicol, CJ; McPherson, RA; Mdhluli, JE; Meadows, ZA; Meehan, S; Megy, TM; Mehlhase, S; Mehta, A; Meideck, T; Meirose, B; Melini, D; Garcia, BRM; Mellenthin, JD; Melo, M; Meloni, F; Melzer, A; Menary, SB; Gouveia, EDM; Meng, L; Meng, XT; Mengarelli, A; Menke, S; Meoni, E; Mergelmeyer, S; Merlassino, C; Mermod, P; Merola, L; Meroni, C; Merritt, FS; Messina, A; Metcalfe, J; Mete, AS; Meyer, C; Meyer, J; Meyer, JP; Theenhausen, HMZ; Miano, F; Middleton, RP; Mijovic, L; Mikenberg, G; Mikestikova, M; Mikuz, M; Milesi, M; Milic, A; Millar, DA; Miller, DW; Milov, A; Milstead, DA; Minaenko, AA; Moya, MM; Minashvili, IA; Mincer, AI; Mindur, B; Mineev, M; Minegishi, Y; Ming, Y; Mir, LM; Mirto, A; Mistry, KP; Mitani, T; Mitrevski, J; Mitsou, VA; Miucci, A; Miyagawa, PS; Mizukami, A; Mjoernmark, JU; Mkrtchyan, T; Mlynarikova, M; Moa, T; Mochizuki, K; Mogg, P; Mohapatra, S; Molander, S; Moles-Valls, R; Mondragon, MC; Moenig, K; Monk, J; Monnier, E; Montalbano, A; Berlingen, JM; Monticelli, F; Monzani, S; Morange, N; Moreno, D; Llacer, M; Morettini, P; Morgenstern, M; Morgenstern, S; Mori, D; Morii, M; Morinaga, M; Morisbak, V; Morley, AK; Mornacchi, G; Morris, AP; Morris, JD; Morvaj, L; Moschovakos, P; Mosidze, M; Moss, HJ; Moss, J; Motohashi, K; Mount, R; Mountricha, E; Moyse, EJW; Muanza, S; Mueller, F; Mueller, J; Mueller, RSP; Muenstermann, D; Mullier, GA; Sanchez, FJM; Murin, P; Murray, WJ; Murrone, A; Muskinja, M; Mwewa, C; Myagkov, AG; Myers, J; Myska, M; Nachman, BP; Nackenhorst, O; Nagai, K; Nagano, K; Nagasaka, Y; Nagel, M; Nagy, E; Nairz, AM; Nakahama, Y; Nakamura, K; Nakamura, T; Nakano, I; Nanjo, H; Napolitano, F; Garcia, RFN; Narayan, R; Villar, DIN; Naryshkin, I; Naumann, T; Navarro, G; Nayyar, R; Neal, HA; Nechaeva, PY; Neep, TJ; Negri, A; Negrini, M; Nektarijevic, S; Nellist, C; Nelson, ME; Nemecek, S; Nemethy, P; Nessi, M; Neubauer, MS; Neumann, M; Newman, PR; Ng, TY; Ng, YS; Nguyen, HDN; Manh, TN; Nibigira, E; Nickerson, RB; Nicolaidou, R; Nielsen, J; Nikiforou, N; Nikolaenko, V; Nikolic-Audit, I; Nikolopoulos, K; Nilsson, P; Ninomiya, Y; Nisati, A; Nishu, N; Nisius, R; Nitsche, I; Nitta, T; Nobe, T; Noguchi, Y; Nomachi, M; Nomidis, I; Nomura, MA; Nooney, T; Nordberg, M; Norjoharuddeen, N; Novak, T; Novgorodova, O; Novotny, R; Nozka, L; Ntekas, K; Nurse, E; Nuti, F; Oakham, FG; Oberlack, H; Obermann, T; Ocariz, J; Ochi, A; Ochoa, I; Ochoa-Ricoux, JP; O'Connor, K; Oda, S; Odaka, S; Oerdek, S; Oh, A; Oh, SH; Ohm, CC; Oide, H; Ojeda, ML; Okawa, H; Okazaki, Y; Okumura, Y; Okuyama, T; Olariu, A; Seabra, LFO; Pino, SAO; Damazio, DO; Oliver, JL; Olsson, MJR; Olszewski, A; Olszowska, J; O'Neil, DC; Onofre, A; Onogi, K; Onyisi, PUE; Oppen, H; Oreglia, MJ; Oren, Y; Orestano, D; Orgill, EC; Orlando, N; O'Rourke, AA; Orr, RS; Osculati, B; O'Shea, V; Ospanov, R; Garzon, GY; Otono, H; Ouchrif, M; Ould-Saada, F; Ouraou, A; Ouyang, Q; Owen, M; Owen, RE; Ozcan, VE; Ozturk, N; Pacalt, J; Pacey, HA; Pachal, K; Pages, AP; Rodriguez, LP; Aranda, CP; Griso, SP; Paganini, M; Palacino, G; Palazzo, S; Palestini, S; Palka, M; Pallin, D; Panagoulias, I; Pandini, CE; Vazquez, JGP; Pani, P; Panizzo, G; Paolozzi, L; Papadopoulou, TD; Papageorgiou, K; Paramonov, A; Hernandez, DP; Saenz, SRP; Parida, B; Parker, AJ; Parker, KA; Parker, MA; Parodi, F; Parsons, JA; Parzefall, U; Pascuzzi, VR; Pasner, JMP; Pasqualucci, E; Passaggio, S; Pastore, F; Pasuwan, P; Pataraia, S; Pater, JR; Pathak, A; Pauly, T; Pearson, B; Pedersen, M; Diaz, LP; Pedro, R; Peleganchuk, SV; Penc, O; Peng, C; Peng, H; Peralva, BS; Perego, MM; Peixoto, APP; Perepelitsa, DV; Peri, F; Perini, L; Pernegger, H; Perrella, S; Peshekhonov, VD; Peters, K; Peters, RFY; Petersen, BA; Petersen, TC; Petit, E; Petridis, A; Petridou, C; Petroff, P; Petrov, M; Petrucci, F; Pettee, M; Pettersson, NE; Peyaud, A; Pezoa, R; Pham, T; Phillips, FH; Phillips, PW; Piacquadio, G; Pianori, E; Picazio, A; Pickering, MA; Pickles, RH; Piegaia, R; Pilcher, JE; Pilkington, AD; Pinamonti, M; Pinfold, JL; Pitt, M; Pleier, MA; Pleskot, V; Plotnikova, E; Pluth, D; Podberezko, P; Poettgen, R; Poggi, R; Poggioli, L; Pogrebnyak, I; Pohl, D; Pokharel, I; Polesello, G; Poley, A; Policicchio, A; Polifka, R; Polini, A; Pollard, CS; Polychronakos, V; Ponomarenko, D; Pontecorvo, L; Popeneciu, GA; Quintero, DMP; Pospisil, S; Potamianos, K; Potrap, IN; Potter, CJ; Potti, H; Poulsen, T; Poveda, J; Powell, TD; Astigarraga, MEP; Pralavorio, P; Prell, S; Price, D; Primavera, M; Prince, S; Proklova, N; Prokofiev, K; Prokoshin, F; Protopopescu, S; Proudfoot, J; Przybycien, M; Puri, A; Puzo, P; Qian, J; Qin, Y; Quadt, A; Queitsch-Maitland, M; Qureshi, A; Rados, P; Ragusa, F; Rahal, G; Raine, JA; Rajagopalan, S; Morales, AR; Rashid, T; Raspopov, S; Ratti, MG; Rauch, DM; Rauscher, F; Rave, S; Ravina, B; Ravinovich, I; Rawling, JH; Raymond, M; Read, AL; Readioff, NP; Reale, M; Rebuzzi, DM; Redelbach, A; Redlinger, G; Reece, R; Reed, RG; Reeves, K; Rehnisch, L; Reichert, J; Reiss, A; Rembser, C; Ren, H; Rescigno, M; Resconi, S; Resseguie, ED; Rettie, S; Reynolds, E; Rezanova, OL; Reznicek, P; Ricci, E; Richter, R; Richter, S; Richter-Was, E; Ricken, O; Ridel, M; Rieck, P; Riegel, CJ; Rifki, O; Rijssenbeek, M; Rimoldi, A; Rimoldi, M; Rinaldi, L; Ripellino, G; Ristic, B; Ritsch, E; Riu, I; Vergara, JCR; Rizatdinova, F; Rizvi, E; Rizzi, C; Roberts, RT; Robertson, SH; Robinson, D; Robinson, JEM; Robson, A; Rocco, E; Roda, C; Rodina, Y; Bosca, SR; Perez, AR; Rodriguez, DR; Vera, AMR; Roe, S; Rogan, CS; Rohne, O; Röhrig, R; Roland, CPA; Roloff, J; Romaniouk, A; Romano, M; Rompotis, N; Ronzani, M; Roos, L; Rosati, S; Rosbach, K; Rose, P; Rosien, NA; Rossi, E; Rossi, E; Rossi, LP; Rossini, L; Rosten, JHN; Rosten, R; Rotaru, M; Rothberg, J; Rousseau, D; Roy, D; Rozanov, A; Rozen, Y; Ruan, X; Rubbo, F; Rühr, F; Ruiz-Martinez, A; Rurikova, Z; Rusakovich, NA; Russell, HL; Rutherfoord, JP; Rüttinger, EM; Ryabov, YF; Rybar, M; Rybkin, G; Ryu, S; Ryzhov, A; Rzehorz, GF; Sabatini, P; Sabato, G; Sacerdoti, S; Sadrozinski, HFW; Sadykov, R; Tehrani, FS; Saha, P; Sahinsoy, M; Sahu, A; Saimpert, M; Saito, M; Saito, T; Sakamoto, H; Sakharov, A; Salamani, D; Salamanna, G; Loyola, JES; Salek, D; De Bruin, PHS; Salihagic, D; Salnikov, A; Salt, J; Salvatore, D; Salvatore, F; Salvucci, A; Salzburger, A; Samarati, J; Sammel, D; Sampsonidis, D; Sampsonidou, D; Sanchez, J; Pineda, AS; Sandaker, H; Sander, CO; Sandhoff, M; Sandoval, C; Sankey, DPC; Sannino, M; Sano, Y; Sansoni, A; Santoni, C; Santos, H; Castillo, IS; Santra, A; Sapronov, A; Saraiva, JG; Sasaki, O; Sato, K; Sauvan, E; Savard, P; Savic, N; Sawada, R; Sawyer, C; Sawyer, L; Sbarra, C; Sbrizzi, A; Scanlon, T; Schaarschmidt, J; Schacht, P; Schachtner, BM; Schaefer, D; Schaefer, L; Schaeffer, J; Schaepe, S; Schäfer, U; Schaffer, AC; Schaile, D; Schamberger, RD; Scharmberg, N; Schegelsky, VA; Scheirich, D; Schenck, F; Schernau, M; Schiavi, C; Schier, S; Schildgen, LK; Schillaci, ZM; Schioppa, EJ; Schioppa, M; Schleicher, KE; Schlenker, S; Schmidt-Sommerfeld, KR; Schmieden, K; Schmitt, C; Schmitt, S; Schmitz, S; Schmoeckel, JC; Schnoor, U; Schoeffel, L; Schoening, A; Schopf, E; Schott, M; Schouwenberg, JFP; Schovancova, J; Schramm, S; Schulte, A; Schultz-Coulon, HC; Schumacher, M; Schumm, BA; Schune, P; Schwartzman, A; Schwarz, TA; Schweiger, H; Schwemling, P; Schwienhorst, R; Sciandra, A; Sciolla, G; Scornajenghi, M; Scuri, F; Scutti, F; Scyboz, LM; Searcy, J; Sebastiani, CD; Seema, P; Seidel, SC; Seiden, A; Seiss, T; Seixas, JM; Sekhniaidze, G; Sekhon, K; Sekula, SJ; Semprini-Cesari, N; Sen, S; Senkin, S; Serfon, C; Serin, L; Serkin, L; Sessa, M; Severini, H; Sforza, F; Sfyrla, A; Shabalina, E; Shahinian, JD; Shaikh, NW; Shan, LY; Shang, R; Shank, JT; Shapiro, M; Sharma, AS; Sharma, A; Shatalov, PB; Shaw, K; Shaw, SM; Shcherbakova, A; Shen, Y; Sherafati, N; Sherman, AD; Sherwood, P; Shi, L; Shimizu, S; Shimmin, CO; Shimojima, M; Shipsey, IPJ; Shirabe, S; Shiyakova, M; Shlomi, J; Shmeleva, A; Saadi, DS; Shochet, MJ; Shojaii, S; Shope, DR; Shrestha, S; Shulga, E; Sicho, P; Sickles, AM; Sidebo, PE; Haddad, ES; Sidiropoulou, O; Sidoti, A; Siegert, F; Sijacki, D; Silva, J; Silva, M; Oliveira, MVS; Silverstein, SB; Simic, L; Simion, S; Simioni, E; Simon, M; Simoniello, R; Sinervo, P; Sinev, NB; Sioli, M; Siragusa, G; Siral, I; Sivoklokov, SY; Sjölin, J; Skubic, P; Slater, M; Slavicek, T; Slawinska, M; Sliwa, K; Slovak, R; Smakhtin, V; Smart, BH; Smiesko, J; Smirnov, N; Smirnov, SY; Smirnov, Y; Smirnova, LN; Smirnova, O; Smith, JW; Smith, MNK; Smizanska, M; Smolek, K; Smykiewicz, A; Snesarev, AA; Snyder, IM; Snyder, S; Sobie, R; Soffa, AM; Soffer, A; Sogaard, A; Soh, DA; Sokhrannyi, G; Sanchez, CAS; Solar, M; Soldatov, EY; Soldevila, U; Solodkov, AA; Soloshenko, A; Solovyanov, OV; Solovyev, V; Sommer, P; Son, H; Song, W; Song, WY; Sopczak, A; Sopkova, F; Sosa, D; Sotiropoulou, CL; Sottocornola, S; Soualah, R; Soukharev, AM; South, D; Sowden, BC; Spagnolo, S; Spalla, M; Spangenberg, M; Spanò, F; Sperlich, D; Spettel, F; Spieker, TM; Spighi, R; Spigo, G; Spiller, LA; Spiteri, DP; Spousta, M; Stabile, A; Stamen, R; Stamm, S; Stanecka, E; Stanek, RW; Stanescu, C; Stanislaus, B; Stanitzki, MM; Stapf, B; Stapnes, S; Starchenko, EA; Stark, GH; Stark, J; Stark, SH; Staroba, P; Starovoitov, P; Stärz, S; Staszewski, R; Stegler, M; Steinberg, P; Stelzer, B; Stelzer, HJ; Stelzer-Chilton, O; Stenzel, H; Stevenson, TJ; Stewart, GA; Stockton, MC; Stoicea, G; Stolte, P; Stonjek, S; Straessner, A; Strandberg, J; Strandberg, S; Strauss, M; Strizenec, P; Ströhmer, R; Strom, DM; Stroynowski, R; Strubig, A; Stucci, SA; Stugu, B; Stupak, J; Styles, NA; Su, D; Su, J; Suchek, S; Sugaya, Y; Suk, M; Sulin, VV; Sultan, DMS; Sultansoy, S; Sumida, T; Sun, S; Sun, X; Suruliz, K; Suster, CJE; Sutton, MR; Suzuki, S; Svatos, M; Swiatlowski, M; Swift, SP; Sydorenko, A; Sykora, I; Sykora, T; Ta, D; Tackmann, K; Taenzer, J; Taffard, A; Tafirout, R; Tahirovic, E; Taiblum, N; Takai, H; Takashima, R; Takasugi, EH; Takeda, K; Takeshita, T; Takubo, Y; Talby, M; Talyshev, AA; Tanaka, J; Tanaka, M; Tanaka, R; Tannenwald, BB; Araya, ST; Tapprogge, S; Mohamed, ATA; Tarem, S; Tarna, G; Tartarelli, GF; Tas, P; Tasevsky, M; Tashiro, T; Tassi, E; Delgado, AT; Tayalati, Y; Taylor, AC; Taylor, AJ; Taylor, GN; Taylor, PTE; Taylor, W; Tee, AS; Teixeira-Dias, P; Ten Kate, H; Teng, PK; Teoh, JJ; Tepel, F; Terada, S; Terashi, K; Terron, J; Terzo, S; Testa, M; Teuscher, RJ; Thais, SJ; Theveneaux-Pelzer, T; Thiele, F; Thomas, DW; Thomas, JP; Thompson, AS; Thompson, PD; Thomsen, LA; Thomson, E; Tian, Y; Torres, RET; Tikhomirov, VO; Tikhonov, YA; Timoshenko, S; Tipton, P; Tisserant, S; Todome, K; Todorova-Nova, S; Todt, S; Tojo, J; Tokár, S; Tokushuku, K; Tolley, E; Tomiwa, KG; Tomoto, M; Tompkins, L; Toms, K; Tong, B; Tornambe, P; Torrence, E; Torres, H; Pastor, ET; Tosciri, C; Toth, J; Touchard, F; Tovey, DR; Treado, CJ; Trefzger, T; Tresoldi, F; Tricoli, A; Trigger, IM; Trincaz-Duvoid, S; Tripiana, MF; Trischuk, W; Trocmé, B; Trofymov, A; Troncon, C; Trovatelli, M; Trovato, F; Truong, L; Trzebinski, M; Trzupek, A; Tsai, F; Tseng, JCL; Tsiareshka, PV; Tsirigotis, A; Tsirintanis, N; Tsiskaridze, V; Tskhadadze, EG; Tsukerman, II; Tsulaia, V; Tsuno, S; Tsybychev, D; Tu, Y; Tudorache, A; Tudorache, V; Tulbure, TT; Tuna, AN; Turchikhin, S; Turgeman, D; Cakir, IT; Turra, R; Tuts, PM; Tzovara, E; Ucchielli, G; Ueda, I; Ughetto, M; Ukegawa, F; Unal, G; Undrus, A; Unel, G; Ungaro, FC; Unno, Y; Uno, K; Urban, J; Urquijo, P; Urrejola, P; Usai, G; Usui, J; Vacavant, L; Vacek, V; Vachon, B; Vadla, KOH; Vaidya, A; Valderanis, C; Santurio, EV; Valente, M; Valentinetti, S; Valero, A; Valery, L; Vallance, RA; Vallier, A; Ferrer, JA; Daalen, TR; Der Graaf, H; Gemmeren, P; Nieuwkoop, J; Van Vulpen, I; Vanadia, M; Vandelli, W; Vaniachine, A; Vankov, P; Vari, R; Varnes, EW; Varni, C; Varol, T; Varouchas, D; Varvell, KE; Vasquez, GA; Vasquez, JG; Vazeille, F; Furelos, DV; Schroeder, TV; Veatch, J; Vecchio, V; Veloce, LM; Veloso, F; Veneziano, S; Ventura, A; Venturi, M; Venturi, N; Vercesi, V; Verducci, M; Infante, CMV; Vergis, C; Verkerke, W; Vermeulen, AT; Vermeulen, JC; Vetterli, MC; Maira, NV; Pinto, MVB; Vichou, I; Vickey(data truncated to fit)</t>
  </si>
  <si>
    <t>Aaboud, M.; Aad, G.; Abbott, B.; Abdinov, O.; Abeloos, B.; Abhayasinghe, D. K.; Abidi, S. H.; AbouZeid, O. S.; Abraham, N. L.; Abramowicz, H.; Abreu, H.; Abulaiti, Y.; Acharya, B. S.; Adachi, S.; Adamczyk, L.; Adelman, J.; Adersberger, M.; Adiguzel, A.; Adye, T.; Affolder, A. A.; Afik, Y.; Agheorghiesei, C.; Aguilar-Saavedra, J. A.; Ahmadov, F.; Aielli, G.; Akatsuka, S.; Akesson, T. P. A.; Akilli, E.; Akimov, A. V.; Alberghi, G. L.; Albert, J.; Albicocco, P.; Verzini, M. J. Alconada; Alderweireldt, S.; Aleksa, M.; Aleksandrov, I. N.; Alexa, C.; Alexopoulos, T.; Alhroob, M.; Ali, B.; Alimonti, G.; Alison, J.; Alkire, S. P.; Allaire, C.; Allbrooke, B. M. M.; Allen, B. W.; Allport, P. P.; Aloisio, A.; Alonso, A.; Alonso, F.; Alpigiani, C.; Alshehri, A. A.; Alstaty, M. I.; Gonzalez, B. Alvarez; Alvarez Piqueras, D.; Alviggi, M. G.; Amadio, B. T.; Coutinho, Y. Amaral; Ambroz, L.; Amelung, C.; Amidei, D.; Amor Dos Santos, S. P.; Amoroso, S.; Amrouche, C. S.; Anastopoulos, C.; Ancu, L. S.; Andari, N.; Andeen, T.; Anders, C. F.; Anders, J. K.; Anderson, K. J.; Andreazza, A.; Andrei, V.; Anelli, C. R.; Angelidakis, S.; Angelozzi, I.; Angerami, A.; Anisenkov, A. V.; Annovi, A.; Antel, C.; Anthony, M. T.; Antonelli, M.; Antrim, D. J. A.; Anulli, F.; Aoki, M.; Aparisi Pozo, J. A.; Aperio Bella, L.; Arabidze, G.; Araque, J. P.; Araujo Ferraz, V.; Araujo Pereira, R.; Arce, A. T. H.; Ardell, R. E.; Arduh, F. A.; Arguin, J-F.; Argyropoulos, S.; Armbruster, A. J.; Armitage, L. J.; Armstrong, A.; Arnaez, O.; Arnold, H.; Arratia, M.; Arslan, O.; Artamonov, A.; Artoni, G.; Artz, S.; Asai, S.; Asbah, N.; Ashkenazi, A.; Asimakopoulou, E. M.; Asquith, L.; Assamagan, K.; Astalos, R.; Atkin, R. J.; Atkinson, M.; Atlay, N. B.; Augsten, K.; Avolio, G.; Avramidou, R.; Ayoub, M. K.; Azuelos, G.; Baas, A. E.; Baca, M. J.; Bachacou, H.; Bachas, K.; Backes, M.; Bagnaia, P.; Bahmani, M.; Bahrasemani, H.; Bailey, A. J.; Baines, J. T.; Bajic, M.; Bakalis, C.; Baker, O. K.; Bakker, P. J.; Gupta, D. Bakshi; Baldin, E. M.; Balek, P.; Balli, F.; Balunas, W. K.; Balz, J.; Banas, E.; Bandyopadhyay, A.; Banerjee, S.; Bannoura, A. A. E.; Barak, L.; Barbe, W. M.; Barberio, E. L.; Barberis, D.; Barbero, M.; Barillari, T.; Barisits, M-S.; Barkeloo, J.; Barklow, T.; Barlow, N.; Barnea, R.; Barnes, S. L.; Barnett, B. M.; Barnett, R. M.; Barnovska-Blenessy, Z.; Baroncelli, A.; Barone, G.; Barr, A. J.; Barranco Navarro, L.; Barreiro, F.; Barreiro Guimaraes da Costa, J.; Bartoldus, R.; Barton, A. E.; Bartos, P.; Basalaev, A.; Bassalat, A.; Bates, R. L.; Batista, S. J.; Batlamous, S.; Batley, J. R.; Battaglia, M.; Bauce, M.; Bauer, F.; Bauer, K. T.; Bawa, H. S.; Beacham, J. B.; Beau, T.; Beauchemin, P. H.; Bechtle, P.; Beck, H. C.; Beck, H. P.; Becker, K.; Becker, M.; Becot, C.; Beddall, A.; Beddall, A. J.; Bednyakov, V. A.; Bedognetti, M.; Bee, C. P.; Beermann, T. A.; Begalli, M.; Begel, M.; Behera, A.; Behr, J. K.; Bell, A. S.; Bella, G.; Bellagamba, L.; Bellerive, A.; Bellomo, M.; Bellos, P.; Belotskiy, K.; Belyaev, N. L.; Benary, O.; Benchekroun, D.; Bender, M.; Benekos, N.; Benhammou, Y.; Benhar Noccioli, E.; Benitez, J.; Benjamin, D. P.; Benoit, M.; Bensinger, J. R.; Bentvelsen, S.; Beresford, L.; Beretta, M.; Berge, D.; Bergeaas Kuutmann, E.; Berger, N.; Bergmann, B.; Bergsten, L. J.; Beringer, J.; Berlendis, S.; Bernard, N. R.; Bernardi, G.; Bernius, C.; Bernlochner, F. U.; Berry, T.; Berta, P.; Bertella, C.; Bertoli, G.; Bertram, I. A.; Besjes, G. J.; Bessidskaia Bylund, O.; Bessner, M.; Besson, N.; Bethani, A.; Bethke, S.; Betti, A.; Bevan, A. J.; Beyer, J.; Bianchi, R. M.; Biebel, O.; Biedermann, D.; Bielski, R.; Bierwagen, K.; Biesuz, N. V.; Biglietti, M.; Billoud, T. R. V.; Bindi, M.; Bingul, A.; Bini, C.; Biondi, S.; Birman, M.; Bisanz, T.; Biswal, J. P.; Bittrich, C.; Bjergaard, D. M.; Black, J. E.; Black, K. M.; Blazek, T.; Bloch, I.; Blocker, C.; Blue, A.; Blumenschein, U.; Blunier, Dr.; Bobbink, G. J.; Bobrovnikov, V. S.; Bocchetta, S. S.; Bocci, A.; Boerner, D.; Bogavac, D.; Bogdanchikov, A. G.; Bohm, C.; Boisvert, V.; Bokan, P.; Bold, T.; Boldyrev, A. S.; Bolz, A. E.; Bomben, M.; Bona, M.; Bonilla, J. S.; Boonekamp, M.; Borisov, A.; Borissov, G.; Bortfeldt, J.; Bortoletto, D.; Bortolotto, V.; Boscherini, D.; Bosman, M.; Bossio Sola, J. D.; Bouaouda, K.; Boudreau, J.; Bouhova-Thacker, E. V.; Boumediene, D.; Bourdarios, C.; Boutle, S. K.; Boveia, A.; Boyd, J.; Boye, D.; Boyko, I. R.; Bozson, A. J.; Bracinik, J.; Brahimi, N.; Brandt, A.; Brandt, G.; Brandt, O.; Braren, F.; Bratzler, U.; Brau, B.; Brau, J. E.; Madden, W. D. Breaden; Brendlinger, K.; Brennan, A. J.; Brenner, L.; Brenner, R.; Bressler, S.; Brickwedde, B.; Briglin, D. L.; Britton, D.; Britzger, D.; Brock, I.; Brock, R.; Brooijmans, G.; Brooks, T.; Brooks, W. K.; Brost, E.; Broughton, J. H.; Bruckman de Renstrom, P. A.; Bruncko, D.; Bruni, A.; Bruni, G.; Bruni, L. S.; Bruno, S.; Brunt, B. H.; Bruschi, M.; Bruscino, N.; Bryant, P.; Bryngemark, L.; Buanes, T.; Buat, Q.; Buchholz, P.; Buckley, A. G.; Budagov, I. A.; Bugge, M. K.; Buehrer, F.; Bulekov, O.; Bullock, D.; Burch, T. J.; Burdin, S.; Burgard, C. D.; Burger, A. M.; Burghgrave, B.; Burka, K.; Burke, S.; Burmeister, I.; Burr, J. T. P.; Buescher, D.; Buescher, V.; Buschmann, E.; Bussey, P.; Butler, J. M.; Buttar, C. M.; Butterworth, J. M.; Butti, P.; Buttinger, W.; Buzatu, A.; Buzykaev, A. R.; Cabras, G.; Cabrera Urban, S.; Caforio, D.; Cai, H.; Cairo, V. M. M.; Cakir, O.; Calace, N.; Calafiura, P.; Calandri, A.; Calderini, G.; Calfayan, P.; Callea, G.; Caloba, L. P.; Calvente Lopez, S.; Calvet, D.; Calvet, S.; Calvet, T. P.; Calvetti, M.; Toro, R. Camacho; Camarda, S.; Camarri, P.; Cameron, D.; Armadans, R. Caminal; Camincher, C.; Campana, S.; Campanelli, M.; Camplani, A.; Campoverde, A.; Canale, V.; Bret, M. Cano; Cantero, J.; Cao, T.; Cao, Y.; Capeans Garrido, M. D. M.; Caprini, I.; Caprini, M.; Capua, M.; Carbone, R. M.; Cardarelli, R.; Cardillo, F. C.; Carli, I.; Carli, T.; Carlino, G.; Carlson, B. T.; Carminati, L.; Carney, R. M. D.; Caron, S.; Carquin, E.; Carra, S.; Carrillo-Montoya, G. D.; Casadei, D.; Casado, M. P.; Casha, A. F.; Casper, D. W.; Castelijn, R.; Castillo, F. L.; Castillo Gimenez, V.; Castro, N. F.; Catinaccio, A.; Catmore, J. R.; Cattai, A.; Caudron, J.; Cavaliere, V.; Cavallaro, E.; Cavalli, D.; Cavalli-Sforza, M.; Cavasinni, V.; Celebi, E.; Ceradini, F.; Cerda Alberich, L.; Cerqueira, A. S.; Cerri, A.; Cerrito, L.; Cerutti, F.; Cervelli, A.; Cetin, S. A.; Chafaq, A.; Chakraborty, D.; Chan, S. K.; Chan, W. S.; Chan, Y. L.; Chapman, J. D.; Chargeishvili, B.; Charlton, D. G.; Chau, C. C.; Barajas, C. A. Chavez; Che, S.; Chegwidden, A.; Chekanov, S.; Chekulaev, S. V.; Chelkov, G. A.; Chelstowska, M. A.; Chen, C.; Chen, C. H.; Chen, H.; Chen, J.; Chen, J.; Chen, S.; Chen, S. J.; Chen, X.; Chen, Y.; Chen, Y-H.; Cheng, H. C.; Cheng, H. J.; Cheplakov, A.; Cheremushkina, E.; El Moursli, R. Cherkaoui; Cheu, E.; Cheung, K.; Chevalier, L.; Chiarella, V.; Chiarelli, G.; Chiodini, G.; Chisholm, A. S.; Chitan, A.; Chiu, I.; Chiu, Y. H.; Chizhov, M. V.; Choi, K.; Chomont, A. R.; Chouridou, S.; Chow, Y. S.; Christodoulou, V.; Chu, M. C.; Chudoba, J.; Chuinard, A. J.; Chwastowski, J. J.; Chytka, L.; Cinca, D.; Cindro, V.; Cioara, I. A.; Ciocio, A.; Cirotto, F.; Citron, Z. H.; Citterio, M.; Clark, A.; Clark, M. R.; Clark, P. J.; Clement, C.; Coadou, Y.; Cobal, M.; Coccaro, A.; Cochran, J.; Cohen, H.; Coimbra, A. E. C.; Colasurdo, L.; Cole, B.; Colijn, A. P.; Collot, J.; Muino, P. Conde; Coniavitis, E.; Connell, S. H.; Connelly, I. A.; Constantinescu, S.; Conventi, F.; Cooper-Sarkar, A. M.; Cormier, F.; Cormier, K. J. R.; Corpe, L. D.; Corradi, M.; Corrigan, E. E.; Corriveau, F.; Cortes-Gonzalez, A.; Costa, M. J.; Costanzo, D.; Cottin, G.; Cowan, G.; Cox, B. E.; Crane, J.; Cranmer, K.; Crawley, S. J.; Creager, R. A.; Cree, G.; Crepe-Renaudin, S.; Crescioli, F.; Cristinziani, M.; Croft, V.; Crosetti, G.; Cueto, A.; Donszelmann, T. Cuhadar; Cukierman, A. R.; Cuth, J.; Czekierda, S.; Czodrowski, P.; Da Cunha Sargedas De Sousa, M. J.; Da Via, C.; Dabrowski, W.; Dado, T.; Dahbi, S.; Dai, T.; Dallaire, F.; Dallapiccola, C.; Dam, M.; D'amen, G.; Damp, J.; Dandoy, J. R.; Daneri, M. F.; Dang, N. P.; Dann, N. D.; Danninger, M.; Dao, V.; Darbo, G.; Darmora, S.; Dartsi, O.; Dattagupta, A.; Daubney, T.; D'Auria, S.; Davey, W.; David, C.; Davidek, T.; Davis, D. R.; Dawe, E.; Dawson, I.; De, K.; De Asmundis, R.; De Benedetti, A.; De Beurs, M.; De Castro, S.; De Cecco, S.; De Groot, N.; de Jong, P.; De la Torre, H.; De Lorenzi, F.; De Maria, A.; De Pedis, D.; De Salvo, A.; De Sanctis, U.; De Santis, M.; De Santo, A.; Corga, K. De Vasconcelos; De Regie, J. B. De Vivie; Debenedetti, C.; Dedovich, D. V.; Dehghanian, N.; Gaudio, M. Del; Del Peso, J.; Diaz, Y. Delabat; Delgove, D.; Deliot, F.; Delitzsch, C. M.; Della Pietra, M.; Della Volpe, D.; Dell'Acqua, A.; Dell'Asta, L.; Delmastro, M.; Delporte, C.; Delsart, P. A.; DeMarco, D. A.; Demers, S.; Demichev, M.; Denisov, S. P.; Denysiuk, D.; D'Eramo, L.; Derendarz, D.; Derkaoui, J. E.; Derue, F.; Dervan, P.; Desch, K.; Deterre, C.; Dette, K.; Devesa, M. R.; Deviveiros, P. O.; Dewhurst, A.; Dhaliwal, S.; Di Bello, F. A.; Di Ciaccio, A.; Di Ciaccio, L.; Di Clemente, W. K.; Di Donato, C.; Di Girolamo, A.; Di Micco, B.; Di Nardo, R.; Di Petrillo, K. F.; Di Sipio, R.; Di Valentino, D.; Diaconu, C.; Diamond, M.; Dias, F. A.; Do Vale, T. Dias; Diaz, M. A.; Dickinson, J.; Diehl, E. B.; Dietrich, J.; Diez Cornell, S.; Dimitrievska, A.; Dingfelder, J.; Dittus, F.; Djama, F.; Djobava, T.; Djuvsland, J. I.; Do Vale, M. A. B.; Dobre, M.; Dodsworth, D.; Doglioni, C.; Dolejsi, J.; Dolezal, Z.; Donadelli, M.; Donini, J.; D'onofrio, A.; D'Onofrio, M.; Dopke, J.; Doria, A.; Dova, M. T.; Doyle, A. T.; Drechsler, E.; Dreyer, E.; Dreyer, T.; Du, Y.; Duarte-Campderros, J.; Dubinin, F.; Dubovsky, M.; Dubreuil, A.; Duchovni, E.; Duckeck, G.; Ducourthial, A.; Ducu, O. A.; Duda, D.; Dudarev, A.; Dudder, A. C.; Duffield, E. M.; Duflot, L.; Duehrssen, M.; Duelsen, C.; Dumancic, M.; Dumitriu, A. E.; Duncan, A. K.; Dunford, M.; Duperrin, A.; Yildiz, H. Duran; Dueren, M.; Durglishvili, A.; Duschinger, D.; Dutta, B.; Duvnjak, D.; Dyndal, M.; Dysch, S.; Dziedzic, B. S.; Eckardt, C.; Ecker, K. M.; Edgar, R. C.; Eifert, T.; Eigen, G.; Einsweiler, K.; Ekelof, T.; El Kacimi, M.; El Kosseifi, R.; Ellajosyula, V.; Ellert, M.; Ellinghaus, F.; Elliot, A. A.; Ellis, N.; Elmsheuser, J.; Elsing, M.; Emeliyanov, D.; Enari, Y.; Ennis, J. S.; Epland, M. B.; Erdmann, J.; Ereditato, A.; Errede, S.; Escalier, M.; Escobar, C.; Estrada Pastor, O.; Etienvre, A. I.; Etzion, E.; Evans, H.; Ezhilov, A.; Ezzi, M.; Fabbri, F.; Fabbri, L.; Fabiani, V.; Facini, G.; Pereira, R. M. Faisca Rodrigues; Fakhrutdinov, R. M.; Falciano, S.; Falke, P. J.; Falke, S.; Faltova, J.; Fang, Y.; Fanti, M.; Farbin, A.; Farilla, A.; Farina, E. M.; Farooque, T.; Farrell, S.; Farrington, S. M.; Farthouat, P.; Fassi, F.; Fassnacht, P.; Fassouliotis, D.; Giannelli, M. Faucci; Favareto, A.; Fawcett, W. J.; Fayard, L.; Fedin, O. L.; Fedorko, W.; Feickert, M.; Feigl, S.; Feligioni, L.; Feng, C.; Feng, E. J.; Feng, M.; Fenton, M. J.; Fenyuk, A. B.; Feremenga, L.; Ferrando, J.; Ferrari, A.; Ferrari, P.; Ferrari, R.; de Lima, D. E. Ferreira; Ferrer, A.; Ferrere, D.; Ferretti, C.; Fiedler, F.; Filipcic, A.; Filthaut, F.; Finelli, K. D.; Fiolhais, M. C. N.; Fiorini, L.; Fischer, C.; Fisher, W. C.; Flaschel, N.; Fleck, I.; Fleischmann, P.; Fletcher, R. R. M.; Flick, T.; Flierl, B. M.; Flores, L. M.; Castillo, L. R. Flores; Follega, F. M.; Fomin, N.; Forcolin, G. T.; Formica, A.; Foerster, F. A.; Forti, A. C.; Foster, A. G.; Fournier, D.; Fox, H.; Fracchia, S.; Francavilla, P.; Franchini, M.; Franchino, S.; Francis, D.; Franconi, L.; Franklin, M.; Frate, M.; Fraternali, M.; Freeborn, D.; Fressard-Batraneanu, S. M.; Freund, B.; Freund, W. S.; Frizzell, D. C.; Froidevaux, D.; Frost, J. A.; Fukunaga, C.; Fullana Torregrosa, E.; Fusayasu, T.; Fuster, J.; Gabizon, O.; Gabrielli, A.; Gabrielli, A.; Gach, G. P.; Gadatsch, S.; Gadow, P.; Gagliardi, G.; Gagnon, L. G.; Galea, C.; Galhardo, B.; Gallas, E. J.; Gallop, B. J.; Gallus, P.; Galster, G.; Goni, R. Gamboa; Gan, K. K.; Ganguly, S.; Gao, J.; Gao, Y.; Gao, Y. S.; Garcia, C.; Garcia Navarro, J. E.; Garcia Pascual, J. A.; Garcia-Sciveres, M.; Gardner, R. W.; Garelli, N.; Garonne, V.; Gasnikova, K.; Gaudiello, A.; Gaudio, G.; Gavrilenko, I. L.; Gavrilyuk, A.; Gay, C.; Gaycken, G.; Gazis, E. N.; Gee, C. N. P.; Geisen, J.; Geisen, M.; Geisler, M. P.; Gellerstedt, K.; Gemme, C.; Genest, M. H.; Geng, C.; Gentile, S.; George, S.; Gerbaudo, D.; Gessner, G.; Ghasemi, S.; Bostanabad, M. Ghasemi; Ghneimat, M.; Giacobbe, B.; Giagu, S.; Giangiacomi, N.; Giannetti, P.; Giannini, A.; Gibson, S. M.; Gignac, M.; Gillberg, D.; Gilles, G.; Gingrich, D. M.; Giordani, M. P.; Giorgi, F. M.; Giraud, P. F.; Giromini, P.; Giugliarelli, G.; Giugni, D.; Giuli, F.; Giulini, M.; Gkaitatzis, S.; Gkialas, I.; Gkougkousis, E. L.; Gkountoumis, P.; Gladilin, L. K.; Glasman, C.; Glatzer, J.; Glaysher, P. C. F.; Glazov, A.; Goblirsch-Kolb, M.; Godlewski, J.; Goldfarb, S.; Golling, T.; Golubkov, D.; Gomes, A.; Gama, R. Goncalves; Goncalo, R.; Gonella, G.; Gonella, L.; Gongadze, A.; Gonnella, F.; Gonski, J. L.; Gonzalez de la Hoz, S.; Gonzalez-Sevilla, S.; Goossens, L.; Gorbounov, P. A.; Gordon, H. A.; Gorini, B.; Gorini, E.; Gorisek, A.; Goshaw, A. T.; Goessling, C.; Gostkin, M. I.; Gottardo, C. A.; Goudet, C. R.; Goujdami, D.; Goussiou, A. G.; Govender, N.; Goy, C.; Gozani, E.; Grabowska-Bold, I.; Gradin, P. O. J.; Graham, E. C.; Gramling, J.; Gramstad, E.; Grancagnolo, S.; Gratchev, V.; Gravila, P. M.; Gravili, F. G.; Gray, C.; Gray, H. M.; Greenwood, Z. D.; Grefe, C.; Gregersen, K.; Gregor, I. M.; Grenier, P.; Grevtsov, K.; Grieser, N. A.; Griffiths, J.; Grillo, A. A.; Grimm, K.; Grinstein, S.; Gris, Ph.; Grivaz, J. -F.; Groh, S.; Gross, E.; Grosse-Knetter, J.; Grossi, G. C.; Grout, Z. J.; Grud, C.; Grummer, A.; Guan, L.; Guan, W.; Guenther, J.; Guerguichon, A.; Guescini, F.; Guest, D.; Gugel, R.; Gui, B.; Guillemin, T.; Guindon, S.; Gul, U.; Gumpert, C.; Guo, J.; Guo, W.; Guo, Y.; Guo, Z.; Gupta, R.; Gurbuz, S.; Gustavino, G.; Gutelman, B. J.; Gutierrez, P.; Gutschow, C.; Guyot, C.; Guzik, M. P.; Gwenlan, C.; Gwilliam, C. B.; Haas, A.; Haber, C.; Hadavand, H. K.; Haddad, N.; Hadef, A.; Hageboeck, S.; Hagihara, M.; Hakobyan, H.; Haleem, M.; Haley, J.; Halladjian, G.; Hallewell, G. D.; Hamacher, K.; Hamal, P.; Hamano, K.; Hamilton, A.; Hamity, G. N.; Han, K.; Han, L.; Han, S.; Hanagaki, K.; Hance, M.; Handl, D. M.; Haney, B.; Hankache, R.; Hanke, P.; Hansen, E.; Hansen, J. B.; Hansen, J. D.; Hansen, M. C.; Hansen, P. H.; Hara, K.; Hard, A. S.; Harenberg, T.; Harkusha, S.; Harrison, P. F.; Hartmann, N. M.; Hasegawa, Y.; Hasib, A.; Hassani, S.; Haug, S.; Hauser, R.; Hauswald, L.; Havener, L. B.; Havranek, M.; Hawkes, C. M.; Hawkings, R. J.; Hayden, D.; Hayes, C.; Hays, C. P.; Hays, J. M.; Hayward, H. S.; Haywood, S. J.; Heath, M. P.; Hedberg, V.; Heelan, L.; Heer, S.; Heidegger, K. K.; Heilman, J.; Heim, S.; Heim, T.; Heinemann, B.; Heinrich, J. J.; Heinrich, L.; Heinz, C.; Hejbal, J.; Helary, L.; Held, A.; Hellesund, S.; Hellman, S.; Helsens, C.; Henderson, R. C. W.; Heng, Y.; Henkelmann, S.; Henriques Correia, A. M.; Herbert, G. H.; Herde, H.; Herget, V.; Jimenez, Y. Hernandez; Herr, H.; Herrmann, M. G.; Herten, G.; Hertenberger, R.; Hervas, L.; Herwig, T. C.; Hesketh, G. G.; Hessey, N. P.; Hetherly, J. W.; Higashino, S.; Higon-Rodriguez, E.; Hildebrand, K.; Hill, E.; Hill, J. C.; Hill, K. K.; Hiller, K. H.; Hillier, S. J.; Hils, M.; Hinchliffe, I.; Hirose, M.; Hirschbuehl, D.; Hiti, B.; Hladik, O.; Hlaluku, D. R.; Hoad, X.; Hobbs, J.; Hod, N.; Hodgkinson, M. C.; Hoecker, A.; Hoeferkamp, M. R.; Hoenig, F.; Hohn, D.; Hohov, D.; Holmes, T. R.; Holzbock, M.; Homann, M.; Honda, S.; Honda, T.; Hong, T. M.; Hoenle, A.; Hooberman, B. H.; Hopkins, W. H.; Horii, Y.; Horn, P.; Horton, A. J.; Horyn, L. A.; Hostachy, J-Y.; Hostiuc, A.; Hou, S.; Hoummada, A.; Howarth, J.; Hoya, J.; Hrabovsky, M.; Hrdinka, J.; Hristova, I.; Hrivnac, J.; Hrynevich, A.; Hryn'ova, T.; Hsu, P. J.; Hsu, S. -C.; Hu, Q.; Hu, S.; Huang, Y.; Hubacek, Z.; Hubaut, F.; Huebner, M.; Huegging, F.; Huffman, T. B.; Hughes, E. W.; Huhtinen, M.; Hunter, R. F. H.; Huo, P.; Hupe, A. M.; Huseynov, N.; Huston, J.; Huth, J.; Hyneman, R.; Hyrych, S.; Iacobucci, G.; Iakovidis, G.; Ibragimov, I.; Iconomidou-Fayard, L.; Idrissi, Z.; Iengo, P.; Ignazzi, R.; Igonkina, O.; Iguchi, R.; Iizawa, T.; Ikegami, Y.; Ikeno, M.; Iliadis, D.; Ilic, N.; Iltzsche, F.; Introzzi, G.; Iodice, M.; Iordanidou, K.; Ippolito, V.; Isacson, M. F.; Ishijima, N.; Ishino, M.; Ishitsuka, M.; Islam, W.; Issever, C.; Istin, S.; Ito, F.; Ponce, J. M. Iturbe; Iuppa, R.; Ivina, A.; Iwasaki, H.; Izen, J. M.; Izzo, V.; Jacka, P.; Jackson, P.; Jacobs, R. M.; Jain, V.; Jaekel, G.; Jakobi, K. B.; Jakobs, K.; Jakobsen, S.; Jakoubek, T.; Jamin, D. O.; Jana, D. K.; Jansky, R.; Janssen, J.; Janus, M.; Janus, P. A.; Jarlskog, G.; Javadov, N.; Javurek, T.; Javurkova, M.; Jeanneau, F.; Jeanty, L.; Jejelava, J.; Jelinskas, A.; Jenni, P.; Jeong, J.; Jezequel, S.; Ji, H.; Jia, J.; Jiang, H.; Jiang, Y.; Jiang, Z.; Jiggins, S.; Morales, F. A. Jimenez; Jimenez Pena, J.; Jin, S.; Jinaru, A.; Jinnouchi, O.; Jivan, H.; Johansson, P.; Johns, K. A.; Johnson, C. A.; Johnson, W. J.; Jon-And, K.; Jones, R. W. L.; Jones, S. D.; Jones, S.; Jones, T. J.; Jongmanns, J.; Jorge, P. M.; Jovicevic, J.; Ju, X.; Junggeburth, J. J.; Rozas, A. Juste; Kaczmarska, A.; Kado, M.; Kagan, H.; Kagan, M.; Kaji, T.; Kajomovitz, E.; Kalderon, C. W.; Kaluza, A.; Kama, S.; Kamenshchikov, A.; Kanjir, L.; Kano, Y.; Kantserov, V. A.; Kanzaki, J.; Kaplan, B.; Kaplan, L. S.; Kar, D.; Kareem, M. J.; Karentzos, E.; Karpov, S. N.; Karpova, Z. M.; Kartvelishvili, V.; Karyukhin, A. N.; Kashif, L.; Kass, R. D.; Kastanas, A.; Kataoka, Y.; Kato, C.; Katzy, J.; Kawade, K.; Kawagoe, K.; Kawamoto, T.; Kawamura, G.; Kay, E. F.; Kazanin, V. F.; Keeler, R.; Kehoe, R.; Keller, J. S.; Kellermann, E.; Kempster, J. J.; Kendrick, J.; Kepka, O.; Kersten, S.; Kersevan, B. P.; Keyes, R. A.; Khader, M.; Khalil-Zada, F.; Khanov, A.; Kharlamov, A. G.; Kharlamova, T.; Khoda, E. E.; Khodinov, A.; Khoo, T. J.; Khramov, E.; Khubua, J.; Kido, S.; Kiehn, M.; Kilby, C. R.; Kim, Y. K.; Kimura, N.; Kind, O. M.; King, B. T.; Kirchmeier, D.; Kirk, J.; Kiryunin, A. E.; Kishimoto, T.; Kisielewska, D.; Kitali, V.; Kivernyk, O.; Kladiva, E.; Klapdor-Kleingrothaus, T.; Klein, M. H.; Klein, M.; Klein, U.; Kleinknecht, K.; Klimek, P.; Klimentov, A.; Klingenberg, R.; Klingl, T.; Klioutchnikova, T.; Klitzner, F. F.; Kluit, P.; Kluth, S.; Kneringer, E.; Knoops, E. B. F. G.; Knue, A.; Kobayashi, A.; Kobayashi, D.; Kobayashi, T.; Kobel, M.; Kocian, M.; Kodys, P.; Koenig, P. T.; Koffas, T.; Koffeman, E.; Koehler, N. M.; Koi, T.; Kolb, M.; Koletsou, I.; Kondo, T.; Kondrashova, N.; Koeneke, K.; Koenig, A. C.; Kono, T.; Konoplich, R.; Konstantinides, V.; Konstantinidis, N.; Konya, B.; Kopeliansky, R.; Koperny, S.; Korcyl, K.; Kordas, K.; Koren, G.; Korn, A.; Korolkov, I.; Korolkova, E. V.; Korotkova, N.; Kortner, O.; Kortner, S.; Kosek, T.; Kostyukhin, V. V.; Kotwal, A.; Koulouris, A.; Kourkoumeli-Charalampidi, A.; Kourkoumelis, C.; Kourlitis, E.; Kouskoura, V.; Kowalewska, A. B.; Kowalewski, R.; Kowalski, T. Z.; Kozakai, C.; Kozanecki, W.; Kozhin, A. S.; Kramarenko, V. A.; Kramberger, G.; Krasnopevtsev, D.; Krasny, M. W.; Krasznahorkay, A.; Krauss, D.; Kremer, J. A.; Kretzschmar, J.; Krieger, P.; Krizka, K.; Kroeninger, K.; Kroha, H.; Kroll, J.; Kroll, J.; Krstic, J.; Kruchonak, U.; Krueger, H.; Krumnack, N.; Kruse, M. C.; Kubota, T.; Kuchinskaia, O.; Kuday, S.; Kuechler, J. T.; Kuehn, S.; Kugel, A.; Kuger, F.; Kuhl, T.; Kukhtin, V.; Kukla, R.; Kulchitsky, Y.; Kuleshov, S.; Kulinich, Y. P.; Kuna, M.; Kunigo, T.; Kupco, A.; Kupfer, T.; Kuprash, O.; Kurashige, H.; Kurchaninov, L. L.; Kurochkin, Y. A.; Kurth, M. G.; Kuwertz, E. S.; Kuze, M.; Kvita, J.; Kwan, T.; La Rosa, A.; Navarro, J. L. La Rosa; La Rotonda, L.; La Ruffa, F.; Lacasta, C.; Lacava, F.; Lacey, J.; Lack, D. P. J.; Lacker, H.; Lacour, D.; Ladygin, E.; Lafaye, R.; Laforge, B.; Lagouri, T.; Lai, S.; Lammers, S.; Lampl, W.; Lancon, E.; Landgraf, U.; Landon, M. P. J.; Lanfermann, M. C.; Lang, V. S.; Lange, J. C.; Langenberg, R. J.; Lankford, A. J.; Lanni, F.; Lantzsch, K.; Lanza, A.; Lapertosa, A.; Laplace, S.; Laporte, J. F.; Lari, T.; Manghi, F. Lasagni; Lassnig, M.; Lau, T. S.; Laudrain, A.; Lavorgna, M.; Law, A. T.; Laycock, P.; Lazzaroni, M.; Le, B.; Le Dortz, O.; Le Guirriec, E.; Le Quilleuc, E. P.; LeBlanc, M.; LeCompte, T.; Ledroit-Guillon, F.; Lee, C. A.; Lee, G. R.; Lee, L.; Lee, S. C.; Lefebvre, B.; Lefebvre, M.; Legger, F.; Leggett, C.; Lehmann, K.; Lehmann, N.; Miotto, G. Lehmann; Leight, W. A.; Leisos, A.; Leite, M. A. L.; Leitner, R.; Lellouch, D.; Lemmer, B.; Leney, K. J. C.; Lenz, T.; Lenzi, B.; Leone, R.; Leone, S.; Leonidopoulos, C.; Lerner, G.; Leroy, C.; Les, R.; Lesage, A. A. J.; Lester, C. G.; Levchenko, M.; Leveque, J.; Levin, D.; Levinson, L. J.; Lewis, D.; Li, B.; Li, C-Q.; Li, H.; Li, L.; Li, Q.; Li, Q. Y.; Li, S.; Li, X.; Li, Y.; Liang, Z.; Liberti, B.; Liblong, A.; Lie, K.; Liem, S.; Limosani, A.; Lin, C. Y.; Lin, K.; Lin, T. H.; Linck, R. A.; Lindon, J. H.; Lindquist, B. E.; Lionti, A. L.; Lipeles, E.; Lipniacka, A.; Lisovyi, M.; Liss, T. M.; Lister, A.; Litke, A. M.; Little, J. D.; Liu, B.; Liu, B. L.; Liu, H. B.; Liu, H.; Liu, J. B.; Liu, J. K. K.; Liu, K.; Liu, M.; Liu, P.; Liu, Y.; Liu, Y. L.; Liu, Y. W.; Livan, M.; Lleres, A.; Merino, J. Llorente; Lloyd, S. L.; Lo, C. Y.; Sterzo, F. Lo; Lobodzinska, E. M.; Loch, P.; Lohse, T.; Lohwasser, K.; Lokajicek, M.; Long, B. A.; Long, J. D.; Long, R. E.; Longo, L.; Looper, K. A.; Lopez, J. A.; Paz, I. Lopez; Solis, A. Lopez; Lorenz, J.; Martinez, N. Lorenzo; Losada, M.; Loesel, P. J.; Loesle, A.; Lou, X.; Lou, X.; Lounis, A.; Love, J.; Love, P. A.; Lozano Bahilo, J. J.; Lu, H.; Lu, M.; Lu, N.; Lu, Y. J.; Lubatti, H. J.; Luci, C.; Lucotte, A.; Luedtke, C.; Luehring, F.; Luise, I.; Luminari, L.; Lund-Jensen, B.; Lutz, M. S.; Luzi, P. M.; Lynn, D.; Lysak, R.; Lytken, E.; Lyu, F.; Lyubushkin, V.; Ma, H.; Ma, L. L.; Ma, Y.; Maccarrone, G.; Macchiolo, A.; Macdonald, C. M.; Miguens, J. Machado; Madaffari, D.; Madar, R.; Mader, W. F.; Madsen, A.; Madysa, N.; Maeda, J.; Maekawa, K.; Maeland, S.; Maeno, T.; Maevskiy, A. S.; Magerl, V.; Maidantchik, C.; Maier, T.; Maio, A.; Majersky, O.; Majewski, S.; Makida, Y.; Makovec, N.; Malaescu, B.; Malecki, Pa.; Maleev, V. P.; Malek, F.; Mallik, U.; Malon, D.; Malone, C.; Maltezos, S.; Malyukov, S.; Mamuzic, J.; Mancini, G.; Mandic, I.; Maneira, J.; Manhaes de Andrade Filho, L.; Manjarres Ramos, J.; Mankinen, K. H.; Mann, A.; Manousos, A.; Mansoulie, B.; Mansour, J. D.; Mantoani, M.; Manzoni, S.; Marceca, G.; March, L.; Marchese, L.; Marchiori, G.; Marcisovsky, M.; Tobon, C. A. Marin; Marjanovic, M.; Marley, D. E.; Marroquim, F.; Marshall, Z.; Martensson, M. U. F.; Marti-Garcia, S.; Martin, C. B.; Martin, T. A.; Martin, V. J.; Latour, B. Martin Dit; Martinez, M.; Outschoorn, V. I. Martinez; Martin-Haugh, S.; Martoiu, V. S.; Martyniuk, A. C.; Marzin, A.; Masetti, L.; Mashimo, T.; Mashinistov, R.; Masik, J.; Maslennikov, A. L.; Mason, L. H.; Massa, L.; Massarotti, P.; Mastrandrea, P.; Mastroberardino, A.; Masubuchi, T.; Maettig, P.; Maurer, J.; Macek, B.; Maxfield, S. J.; Maximov, D. A.; Mazini, R.; Maznas, I.; Mazza, S. M.; McFadden, N. C.; McGoldrick, G.; McKee, S. P.; McCarn, A.; McCarthy, T. G.; McClymont, L. I.; McDonald, E. F.; Mcfayden, J. A.; Mchedlidze, G.; McKay, M. A.; McLean, K. D.; McMahon, S. J.; McNamara, P. C.; McNicol, C. J.; McPherson, R. A.; Mdhluli, J. E.; Meadows, Z. A.; Meehan, S.; Megy, T. M.; Mehlhase, S.; Mehta, A.; Meideck, T.; Meirose, B.; Melini, D.; Garcia, B. R. Mellado; Mellenthin, J. D.; Melo, M.; Meloni, F.; Melzer, A.; Menary, S. B.; Gouveia, E. D. Mendes; Meng, L.; Meng, X. T.; Mengarelli, A.; Menke, S.; Meoni, E.; Mergelmeyer, S.; Merlassino, C.; Mermod, P.; Merola, L.; Meroni, C.; Merritt, F. S.; Messina, A.; Metcalfe, J.; Mete, A. S.; Meyer, C.; Meyer, J.; Meyer, J-P.; Theenhausen, H. Meyer Zu; Miano, F.; Middleton, R. P.; Mijovic, L.; Mikenberg, G.; Mikestikova, M.; Mikuz, M.; Milesi, M.; Milic, A.; Millar, D. A.; Miller, D. W.; Milov, A.; Milstead, D. A.; Minaenko, A. A.; Moya, M. Minano; Minashvili, I. A.; Mincer, A. I.; Mindur, B.; Mineev, M.; Minegishi, Y.; Ming, Y.; Mir, L. M.; Mirto, A.; Mistry, K. P.; Mitani, T.; Mitrevski, J.; Mitsou, V. A.; Miucci, A.; Miyagawa, P. S.; Mizukami, A.; Mjoernmark, J. U.; Mkrtchyan, T.; Mlynarikova, M.; Moa, T.; Mochizuki, K.; Mogg, P.; Mohapatra, S.; Molander, S.; Moles-Valls, R.; Mondragon, M. C.; Moenig, K.; Monk, J.; Monnier, E.; Montalbano, A.; Berlingen, J. Montejo; Monticelli, F.; Monzani, S.; Morange, N.; Moreno, D.; Moreno Llacer, M.; Morettini, P.; Morgenstern, M.; Morgenstern, S.; Mori, D.; Morii, M.; Morinaga, M.; Morisbak, V.; Morley, A. K.; Mornacchi, G.; Morris, A. P.; Morris, J. D.; Morvaj, L.; Moschovakos, P.; Mosidze, M.; Moss, H. J.; Moss, J.; Motohashi, K.; Mount, R.; Mountricha, E.; Moyse, E. J. W.; Muanza, S.; Mueller, F.; Mueller, J.; Mueller, R. S. P.; Muenstermann, D.; Mullier, G. A.; Sanchez, F. J. Munoz; Murin, P.; Murray, W. J.; Murrone, A.; Muskinja, M.; Mwewa, C.; Myagkov, A. G.; Myers, J.; Myska, M.; Nachman, B. P.; Nackenhorst, O.; Nagai, K.; Nagano, K.; Nagasaka, Y.; Nagel, M.; Nagy, E.; Nairz, A. M.; Nakahama, Y.; Nakamura, K.; Nakamura, T.; Nakano, I.; Nanjo, H.; Napolitano, F.; Garcia, R. F. Naranjo; Narayan, R.; Villar, D. I. Narrias; Naryshkin, I.; Naumann, T.; Navarro, G.; Nayyar, R.; Neal, H. A.; Nechaeva, P. Y.; Neep, T. J.; Negri, A.; Negrini, M.; Nektarijevic, S.; Nellist, C.; Nelson, M. E.; Nemecek, S.; Nemethy, P.; Nessi, M.; Neubauer, M. S.; Neumann, M.; Newman, P. R.; Ng, T. Y.; Ng, Y. S.; Nguyen, H. D. N.; Manh, T. Nguyen; Nibigira, E.; Nickerson, R. B.; Nicolaidou, R.; Nielsen, J.; Nikiforou, N.; Nikolaenko, V.; Nikolic-Audit, I.; Nikolopoulos, K.; Nilsson, P.; Ninomiya, Y.; Nisati, A.; Nishu, N.; Nisius, R.; Nitsche, I.; Nitta, T.; Nobe, T.; Noguchi, Y.; Nomachi, M.; Nomidis, I.; Nomura, M. A.; Nooney, T.; Nordberg, M.; Norjoharuddeen, N.; Novak, T.; Novgorodova, O.; Novotny, R.; Nozka, L.; Ntekas, K.; Nurse, E.; Nuti, F.; Oakham, F. G.; Oberlack, H.; Obermann, T.; Ocariz, J.; Ochi, A.; Ochoa, I.; Ochoa-Ricoux, J. P.; O'Connor, K.; Oda, S.; Odaka, S.; Oerdek, S.; Oh, A.; Oh, S. H.; Ohm, C. C.; Oide, H.; Ojeda, M. L.; Okawa, H.; Okazaki, Y.; Okumura, Y.; Okuyama, T.; Olariu, A.; Seabra, L. F. Oleiro; Pino, S. A. Olivares; Damazio, D. Oliveira; Oliver, J. L.; Olsson, M. J. R.; Olszewski, A.; Olszowska, J.; O'Neil, D. C.; Onofre, A.; Onogi, K.; Onyisi, P. U. E.; Oppen, H.; Oreglia, M. J.; Oren, Y.; Orestano, D.; Orgill, E. C.; Orlando, N.; O'Rourke, A. A.; Orr, R. S.; Osculati, B.; O'Shea, V.; Ospanov, R.; Otero y Garzon, G.; Otono, H.; Ouchrif, M.; Ould-Saada, F.; Ouraou, A.; Ouyang, Q.; Owen, M.; Owen, R. E.; Ozcan, V. E.; Ozturk, N.; Pacalt, J.; Pacey, H. A.; Pachal, K.; Pages, A. Pacheco; Rodriguez, L. Pacheco; Aranda, C. Padilla; Griso, S. Pagan; Paganini, M.; Palacino, G.; Palazzo, S.; Palestini, S.; Palka, M.; Pallin, D.; Panagoulias, I.; Pandini, C. E.; Vazquez, J. G. Panduro; Pani, P.; Panizzo, G.; Paolozzi, L.; Papadopoulou, T. D.; Papageorgiou, K.; Paramonov, A.; Hernandez, D. Paredes; Saenz, S. R. Paredes; Parida, B.; Parker, A. J.; Parker, K. A.; Parker, M. A.; Parodi, F.; Parsons, J. A.; Parzefall, U.; Pascuzzi, V. R.; Pasner, J. M. P.; Pasqualucci, E.; Passaggio, S.; Pastore, F.; Pasuwan, P.; Pataraia, S.; Pater, J. R.; Pathak, A.; Pauly, T.; Pearson, B.; Pedersen, M.; Diaz, L. Pedraza; Pedro, R.; Peleganchuk, S. V.; Penc, O.; Peng, C.; Peng, H.; Peralva, B. S.; Perego, M. M.; Peixoto, A. P. Pereira; Perepelitsa, D. V.; Peri, F.; Perini, L.; Pernegger, H.; Perrella, S.; Peshekhonov, V. D.; Peters, K.; Peters, R. F. Y.; Petersen, B. A.; Petersen, T. C.; Petit, E.; Petridis, A.; Petridou, C.; Petroff, P.; Petrov, M.; Petrucci, F.; Pettee, M.; Pettersson, N. E.; Peyaud, A.; Pezoa, R.; Pham, T.; Phillips, F. H.; Phillips, P. W.; Piacquadio, G.; Pianori, E.; Picazio, A.; Pickering, M. A.; Pickles, R. H.; Piegaia, R.; Pilcher, J. E.; Pilkington, A. D.; Pinamonti, M.; Pinfold, J. L.; Pitt, M.; Pleier, M. -A.; Pleskot, V.; Plotnikova, E.; Pluth, D.; Podberezko, P.; Poettgen, R.; Poggi, R.; Poggioli, L.; Pogrebnyak, I.; Pohl, D.; Pokharel, I.; Polesello, G.; Poley, A.; Policicchio, A.; Polifka, R.; Polini, A.; Pollard, C. S.; Polychronakos, V.; Ponomarenko, D.; Pontecorvo, L.; Popeneciu, G. A.; Quintero, D. M. Portillo; Pospisil, S.; Potamianos, K.; Potrap, I. N.; Potter, C. J.; Potti, H.; Poulsen, T.; Poveda, J.; Powell, T. D.; Astigarraga, M. E. Pozo; Pralavorio, P.; Prell, S.; Price, D.; Primavera, M.; Prince, S.; Proklova, N.; Prokofiev, K.; Prokoshin, F.; Protopopescu, S.; Proudfoot, J.; Przybycien, M.; Puri, A.; Puzo, P.; Qian, J.; Qin, Y.; Quadt, A.; Queitsch-Maitland, M.; Qureshi, A.; Rados, P.; Ragusa, F.; Rahal, G.; Raine, J. A.; Rajagopalan, S.; Morales, A. Ramirez; Rashid, T.; Raspopov, S.; Ratti, M. G.; Rauch, D. M.; Rauscher, F.; Rave, S.; Ravina, B.; Ravinovich, I.; Rawling, J. H.; Raymond, M.; Read, A. L.; Readioff, N. P.; Reale, M.; Rebuzzi, D. M.; Redelbach, A.; Redlinger, G.; Reece, R.; Reed, R. G.; Reeves, K.; Rehnisch, L.; Reichert, J.; Reiss, A.; Rembser, C.; Ren, H.; Rescigno, M.; Resconi, S.; Resseguie, E. D.; Rettie, S.; Reynolds, E.; Rezanova, O. L.; Reznicek, P.; Ricci, E.; Richter, R.; Richter, S.; Richter-Was, E.; Ricken, O.; Ridel, M.; Rieck, P.; Riegel, C. J.; Rifki, O.; Rijssenbeek, M.; Rimoldi, A.; Rimoldi, M.; Rinaldi, L.; Ripellino, G.; Ristic, B.; Ritsch, E.; Riu, I.; Vergara, J. C. Rivera; Rizatdinova, F.; Rizvi, E.; Rizzi, C.; Roberts, R. T.; Robertson, S. H.; Robinson, D.; Robinson, J. E. M.; Robson, A.; Rocco, E.; Roda, C.; Rodina, Y.; Rodriguez Bosca, S.; Perez, A. Rodriguez; Rodriguez Rodriguez, D.; Vera, A. M. Rodriguez; Roe, S.; Rogan, C. S.; Rohne, O.; Roehrig, R.; Roland, C. P. A.; Roloff, J.; Romaniouk, A.; Romano, M.; Rompotis, N.; Ronzani, M.; Roos, L.; Rosati, S.; Rosbach, K.; Rose, P.; Rosien, N-A.; Rossi, E.; Rossi, E.; Rossi, L. P.; Rossini, L.; Rosten, J. H. N.; Rosten, R.; Rotaru, M.; Rothberg, J.; Rousseau, D.; Roy, D.; Rozanov, A.; Rozen, Y.; Ruan, X.; Rubbo, F.; Ruehr, F.; Ruiz-Martinez, A.; Rurikova, Z.; Rusakovich, N. A.; Russell, H. L.; Rutherfoord, J. P.; Ruettinger, E. M.; Ryabov, Y. F.; Rybar, M.; Rybkin, G.; Ryu, S.; Ryzhov, A.; Rzehorz, G. F.; Sabatini, P.; Sabato, G.; Sacerdoti, S.; Sadrozinski, H. F-W.; Sadykov, R.; Tehrani, F. Safai; Saha, P.; Sahinsoy, M.; Sahu, A.; Saimpert, M.; Saito, M.; Saito, T.; Sakamoto, H.; Sakharov, A.; Salamani, D.; Salamanna, G.; Loyola, J. E. Salazar; Salek, D.; De Bruin, P. H. Sales; Salihagic, D.; Salnikov, A.; Salt, J.; Salvatore, D.; Salvatore, F.; Salvucci, A.; Salzburger, A.; Samarati, J.; Sammel, D.; Sampsonidis, D.; Sampsonidou, D.; Sanchez, J.; Pineda, A. Sanchez; Sandaker, H.; Sander, C. O.; Sandhoff, M.; Sandoval, C.; Sankey, D. P. C.; Sannino, M.; Sano, Y.; Sansoni, A.; Santoni, C.; Santos, H.; Castillo, I. Santoyo; Santra, A.; Sapronov, A.; Saraiva, J. G.; Sasaki, O.; Sato, K.; Sauvan, E.; Savard, P.; Savic, N.; Sawada, R.; Sawyer, C.; Sawyer, L.; Sbarra, C.; Sbrizzi, A.; Scanlon, T.; Schaarschmidt, J.; Schacht, P.; Schachtner, B. M.; Schaefer, D.; Schaefer, L.; Schaeffer, J.; Schaepe, S.; Schaefer, U.; Schaffer, A. C.; Schaile, D.; Schamberger, R. D.; Scharmberg, N.; Schegelsky, V. A.; Scheirich, D.; Schenck, F.; Schernau, M.; Schiavi, C.; Schier, S.; Schildgen, L. K.; Schillaci, Z. M.; Schioppa, E. J.; Schioppa, M.; Schleicher, K. E.; Schlenker, S.; Schmidt-Sommerfeld, K. R.; Schmieden, K.; Schmitt, C.; Schmitt, S.; Schmitz, S.; Schmoeckel, J. C.; Schnoor, U.; Schoeffel, L.; Schoening, A.; Schopf, E.; Schott, M.; Schouwenberg, J. F. P.; Schovancova, J.; Schramm, S.; Schulte, A.; Schultz-Coulon, H-C.; Schumacher, M.; Schumm, B. A.; Schune, Ph.; Schwartzman, A.; Schwarz, T. A.; Schweiger, H.; Schwemling, Ph.; Schwienhorst, R.; Sciandra, A.; Sciolla, G.; Scornajenghi, M.; Scuri, F.; Scutti, F.; Scyboz, L. M.; Searcy, J.; Sebastiani, C. D.; Seema, P.; Seidel, S. C.; Seiden, A.; Seiss, T.; Seixas, J. M.; Sekhniaidze, G.; Sekhon, K.; Sekula, S. J.; Semprini-Cesari, N.; Sen, S.; Senkin, S.; Serfon, C.; Serin, L.; Serkin, L.; Sessa, M.; Severini, H.; Sforza, F.; Sfyrla, A.; Shabalina, E.; Shahinian, J. D.; Shaikh, N. W.; Shan, L. Y.; Shang, R.; Shank, J. T.; Shapiro, M.;(data truncated to fit)</t>
  </si>
  <si>
    <t>Performance of electron and photon triggers in ATLAS during LHC Run 2</t>
  </si>
  <si>
    <t>DECAY</t>
  </si>
  <si>
    <t>Electron and photon triggers covering transverse energies from 5 GeV to several TeV are essential for the ATLAS experiment to record signals for a wide variety of physics: from StandardModel processes to searches for new phenomena in both proton-proton and heavy-ion collisions. To cope with a fourfold increase of peak LHC luminosity from 2015 to 2018 (Run 2), to 2.1 x 10(34) cm(-2) s(-1), and a similar increase in the number of interactions per beam-crossing to about 60, trigger algorithms and selections were optimised to control the rates while retaining a high efficiency for physics analyses. For proton-proton collisions, the single-electron trigger efficiency relative to a single-electron offline selection is at least 75% for an offline electron of 31 GeV, and rises to 96% at 60 GeV; the trigger efficiency of a 25GeVleg of the primary diphoton trigger relative to a tight offline photon selection is more than 96% for an offline photon of 30 GeV. For heavy-ion collisions, the primary electron and photon trigger efficiencies relative to the corresponding standard offline selections are at least 84% and 95%, respectively, at 5 GeV above the corresponding trigger threshold.</t>
  </si>
  <si>
    <t>[Banerjee, S.; Dang, N. P.; Duvnjak, D.; Jackson, P.; Oliver, J. L.; Petridis, A.; Qureshi, A.; Sharma, A. S.; White, M. J.] Univ Adelaide, Dept Phys, Adelaide, SA, Australia; [Cairo, V. M. M.; Jain, V.; Swift, S. P.] SUNY Albany, Dept Phys, Albany, NY 12222 USA; [Dehghanian, N.; Gingrich, D. M.; Pinfold, J. L.; Sun, X.; Wang, H.] Univ Alberta, Dept Phys, Edmonton, AB, Canada; [Cakir, O.; Yildiz, H. Duran] Ankara Univ, Dept Phys, Ankara, Turkey; [Kuday, S.; Cakir, I. Turk] Istanbul Aydin Univ, Istanbul, Turkey; [Sultansoy, S.] TOBB Univ Econ &amp; Technol, Div Phys, Ankara, Turkey; [Berger, N.; Burger, A. M.; Dartsi, O.; Delmastro, M.; Di Ciaccio, L.; Falke, P. J.; Falke, S.; Goy, C.; Guillemin, T.; Hryn'ova, T.; Jezequel, S.; Kivernyk, O.; Koletsou, I.; Lafaye, R.; Leveque, J.; Martinez, N. Lorenzo; Mastrandrea, P.; Raspopov, S.; Sauvan, E.; Smart, B. H.; Todorova-Nova, S.; Vallier, A.; Wingerter-Seez, I.] Univ Savoie Mt Blanc, Univ Grenoble Alpes, CNRS, LAPP,IN2P3, Annecy, France; [Abulaiti, Y.; Chekanov, S.; LeCompte, T.; Liu, B. L.; Love, J.; Malon, D.; Metcalfe, J.; Paramonov, A.; Proudfoot, J.; Ryu, S.; Stanek, R. W.; Van Gemmeren, P.; Wang, R.; Zhang, J.] Argonne Natl Lab, Div High Energy Phys, Argonne, IL 60439 USA; [Berlendis, S.; Cheu, E.; Johns, K. A.; Jones, S.; Lampl, W.; LeBlanc, M.; Leone, R.; Loch, P.; Nayyar, R.; Varnes, E. W.; Zhou, Y.] Univ Arizona, Dept Phys, Tucson, AZ 85721 USA; [Brandt, A.; Bullock, D.; Darmora, S.; De, K.; Farbin, A.; Feremenga, L.; Griffiths, J.; Hadavand, H. K.; Heelan, L.; Little, J. D.; Ozturk, N.; Usai, G.; White, A.; Yu, J.] Univ Texas Arlington, Dept Phys, POB 19059, Arlington, TX 76019 USA; [Bellos, P.; Delitzsch, C. M.; Fassouliotis, D.; Gkialas, I.; Kourkoumelis, C.; Papageorgiou, K.; Rutherfoord, J. P.; Tsirintanis, N.] Natl &amp; Kapodistrian Univ Athens, Phys Dept, Athens, Greece; [Alexopoulos, T.; Bakalis, C.; Benekos, N.; Gazis, E. N.; Gkountoumis, P.; Karentzos, E.; Koulouris, A.; Maltezos, S.; Moschovakos, P.; Panagoulias, I.; Papadopoulou, T. D.; Vlachos, S.; Zacharis, G.] Natl Tech Univ Athens, Phys Dept, Zografos, Greece; [Andeen, T.; Narayan, R.; Nikiforou, N.; Onyisi, P. U. E.; Potti, H.; Webb, A. F.] Univ Texas Austin, Dept Phys, Austin, TX 78712 USA; [Beddall, A. J.] Bahcesehir Univ, Fac Engn &amp; Nat Sci, Istanbul, Turkey; [Celebi, E.; Cetin, S. A.; Kazanin, V. F.] Istanbul Bilgi Univ, Fac Engn &amp; Nat Sci, Istanbul, Turkey; [Adiguzel, A.; Gurbuz, S.; Istin, S.; Ozcan, V. E.] Bogazici Univ, Dept Phys, Istanbul, Turkey; [Beddall, A.; Bingul, A.] Gaziantep Univ, Dept Engn Phys, Gaziantep, Turkey; [Abdinov, O.; Ahmadov, F.; Huseynov, N.; Javadov, N.; Khalil-Zada, F.; Kroll, J.; Luise, I.] Azerbaijan Acad Sci, Inst Phys, Baku, Azerbaijan; [Bosman, M.; Casado, M. P.; Cavallaro, E.; Cavalli-Sforza, M.; Fischer, C.; Foerster, F. A.; Gerbaudo, D.; Gkougkousis, E. L.; Glatzer, J.; Grinstein, S.; Rozas, A. Juste; Lange, J. C.; Litke, A. M.; Paz, I. Lopez; Martinez, M.; Mir, L. M.; Pages, A. Pacheco; Aranda, C. Padilla; Riu, I.; Rizzi, C.; Perez, A. Rodriguez; Rosten, R.; Terzo, S.; Tripiana, M. F.; Van Daalen, T. R.; Vazquez Furelos, D.; Volpi, G.; Zaidan, R.] Barcelona Inst Sci &amp; Technol, IFAE, Barcelona, Spain; [Ayoub, M. K.; Barreiro Guimaraes da Costa, J.; Bertella, C.; Fang, Y.; Garcia Pascual, J. A.; Huang, Y.; Liang, Z.; Liu, Y.; Merino, J. Llorente; Lou, X.; Lyu, F.; Mansour, J. D.; Shan, L. Y.; Xu, D.; Zhu, H.; Zhuang, X.] Chinese Acad Sci, Inst High Energy Phys, Beijing, Peoples R China; [Chen, X.] Tsinghua Univ, Phys Dept, Beijing, Peoples R China; [Chen, S. J.; Jin, S.; Wang, W.; Zhang, H.; Zhang, L.; Zhang, P.] Nanjing Univ, Dept Phys, Nanjing, Jiangsu, Peoples R China; [Cheng, H. J.; Han, S.; Kurth, M. G.; Li, Q.; Peng, C.; Ren, H.; Zhang, Y.; Zhou, M. S.] UCAS, Beijing, Peoples R China; [Adachi, S.; Krstic, J.; Sijacki, Dj.; Vranjes, N.; Milosavljevic, M. Vranjes; Zivkovic, L.] Univ Belgrade, Inst Phys, Belgrade, Serbia; [Buanes, T.; Eigen, G.; Fomin, N.; Korolkov, I.; Lipniacka, A.; Maeland, S.; Latour, B. Martin Dit; Stugu, B.; Yang, Z.; Zalieckas, J.] Univ Bergen, Dept Phys &amp; Technol, Bergen, Norway; [Amadio, B. T.; Barnett, R. M.; Beringer, J.; Calafiura, P.; Cerutti, F.; Ciocio, A.; Dickinson, J.; Dimitrievska, A.; Duffield, E. M.; Einsweiler, K.; Farrell, S.; Gabrielli, A.; Garcia-Sciveres, M.; Gray, H. M.; Haber, C.; Heim, T.; Hinchliffe, I.; Jeanty, L.; Ju, X.; Krizka, K.; Leggett, C.; Liu, P.; Marshall, Z.; Nachman, B. P.; Griso, S. Pagan; Pianori, E.; Poley, A.; Shapiro, M.; Tsulaia, V.; Viel, S.; Wang, H.; Yang, H. T.; Yao, W-M.] Lawrence Berkeley Natl Lab, Phys Div, Berkeley, CA USA; [Amadio, B. T.; Barnett, R. M.; Beringer, J.; Calafiura, P.; Cerutti, F.; Ciocio, A.; Dickinson, J.; Dimitrievska, A.; Duffield, E. M.; Einsweiler, K.; Farrell, S.; Gabrielli, A.; Garcia-Sciveres, M.; Gray, H. M.; Haber, C.; Heim, T.; Hinchliffe, I.; Jeanty, L.; Ju, X.; Krizka, K.; Leggett, C.; Liu, P.; Marshall, Z.; Nachman, B. P.; Griso, S. Pagan; Pianori, E.; Poley, A.; Shapiro, M.; Tsulaia, V.; Viel, S.; Wang, H.; Yang, H. T.; Yao, W-M.] Univ Calif Berkeley, Berkeley, CA 94720 USA; [Biedermann, D.; Dietrich, J.; Grancagnolo, S.; Herbert, G. H.; Hristova, I.; Kind, O. M.; Lacker, H.; Lohse, T.; Mergelmeyer, S.; Ng, Y. S.; Peri, F.; Rehnisch, L.; Schenck, F.; Sperlich, D.; Stamm, S.; Nedden, M. Zur] Humboldt Univ, Inst Phys, Berlin, Germany; [Anders, J. K.; Beck, H. P.; Ereditato, A.; Haug, S.; Merlassino, C.; Miucci, A.; Mullier, G. A.; Rimoldi, M.; Weber, M. S.; Weston, T. D.] Univ Bern, Albert Einstein Ctr Fundamental Phys, Bern, Switzerland; [Anders, J. K.; Beck, H. P.; Ereditato, A.; Haug, S.; Merlassino, C.; Miucci, A.; Mullier, G. A.; Rimoldi, M.; Weber, M. S.; Weston, T. D.] Univ Bern, Lab High Energy Phys, Bern, Switzerland; [Allport, P. P.; Baca, M. J.; Bracinik, J.; Briglin, D. L.; Broughton, J. H.; Charlton, D. G.; Foster, A. G.; Gonella, L.; Gonnella, F.; Hawkes, C. M.; Hillier, S. J.; Kempster, J. J.; Kendrick, J.; Lindon, J. H.; Newman, P. R.; Nikolopoulos, K.; Owen, R. E.; Reynolds, E.; Slater, M.; Thomas, J. P.; Thompson, P. D.; Vallance, R. A.; Watkins, P. M.; Watson, A. T.; Watson, M. F.; Wilson, J. A.; Worm, S. D.] Univ Birmingham, Sch Phys &amp; Astron, Birmingham, W Midlands, England; [Losada, M.; Moreno, D.; Navarro, G.; Sandoval, C.] Univ Antonio Narino, Ctr Invest, Bogota, Colombia; [Alberghi, G. L.; Biondi, S.; Cabras, G.; Cervelli, A.; D'amen, G.; De Castro, S.; Fabbri, L.; Franchini, M.; Gabrielli, A.; Giangiacomi, N.; Manghi, F. Lasagni; Mengarelli, A.; Romano, M.; Sbrizzi, A.; Semprini-Cesari, N.; Sidoti, A.; Sioli, M.; Ucchielli, G.; Valentinetti, S.; Villa, M.; Vittori, C.; Zoccoli, A.] Univ Bologna, Dipartimento Fis &amp; Astron, Bologna, Italy; [Bellagamba, L.; Biondi, S.; Boscherini, D.; Bruni, A.; Bruni, G.; Bruschi, M.; Cabras, G.; Cervelli, A.; D'amen, G.; De Castro, S.; Fabbri, L.; Franchini, M.; Gabrielli, A.; Giacobbe, B.; Giangiacomi, N.; Giorgi, F. M.; Manghi, F. Lasagni; Mengarelli, A.; Negrini, M.; Polini, A.; Rinaldi, L.; Romano, M.; Sbarra, C.; Semprini-Cesari, N.; Sidoti, A.; Sioli, M.; Spighi, R.; Ucchielli, G.; Valentinetti, S.; Villa, M.; Vittori, C.; Zoccoli, A.] INFN, Sez Bologna, Bologna, Italy; [Arslan, O.; Bandyopadhyay, A.; Bechtle, P.; Bernlochner, F. U.; Betti, A.; Brock, I.; Caudron, J.; Cioara, I. A.; Cristinziani, M.; Davey, W.; Desch, K.; Dingfelder, J.; Gaycken, G.; Ghneimat, M.; Gottardo, C. A.; Grefe, C.; Hageboeck, S.; Hansen, M. C.; Heer, S.; Hohn, D.; Huebner, M.; Huegging, F.; Jacobs, R. M.; Janssen, J.; Klingl, T.; Koenig, P. T.; Krueger, H.; Lantzsch, K.; Lenz, T.; Melzer, A.; Moles-Valls, R.; Obermann, T.; Pohl, D.; Ricken, O.; Schildgen, L. K.; Schopf, E.; Sciandra, A.; Seema, P.; Vergis, C.; Von Toerne, E.; Wagner, P.; Wermes, N.; Winter, B. T.; Yuen, S. P. Y.; Zhang, R.] Univ Bonn, Phys Inst, Bonn, Germany; [Black, K. M.; Butler, J. M.; Dell'Asta, L.; Finelli, K. D.; Long, B. A.; Shank, J. T.; Sherman, A. D.; Yan, Z.; Yigitbasi, E.] Boston Univ, Dept Phys, 590 Commonwealth Ave, Boston, MA 02215 USA; [Amelung, C.; Barone, G.; Bensinger, J. R.; Bergsten, L. J.; Blocker, C.; Dhaliwal, S.; Dodsworth, D.; Goblirsch-Kolb, M.; Herde, H.; O'Connor, K.; Schillaci, Z. M.; Sciolla, G.] Brandeis Univ, Dept Phys, Waltham, MA 02254 USA; [Tarna, G.; Tulbure, T. T.] Transilvania Univ Brasov, Brasov, Romania; [Alexa, C.; Caprini, I.; Caprini, M.; Chitan, A.; Constantinescu, S.; Dobre, M.; Ducu, O. A.; Dumitriu, A. E.; Galea, C.; Jinaru, A.; Martoiu, V. S.; Maurer, J.; Olariu, A.; Rotaru, M.; Stoicea, G.; Tudorache, A.; Tudorache, V.] Horia Hulubei Natl Inst Phys &amp; Nucl Engn, Bucharest, Romania; [Agheorghiesei, C.] Alexandru Ioan Cuza Univ, Dept Phys, Iasi, Romania; [Popeneciu, G. A.] Natl Inst Res &amp; Dev Isotop &amp; Mol Technol, Phys Dept, Cluj Napoca, Romania; Univ Politehn Bucuresti, Bucharest, Romania; [Gravila, P. M.] West Univ Timisoara, Timisoara, Romania; [Astalos, R.; Bartos, P.; Blazek, T.; Dado, T.; Dubovsky, M.; Hyrych, S.; Majersky, O.; Melo, M.; Smiesko, J.; Sykora, I.; Tokar, S.; Zenis, T.] Comenius Univ, Fac Math Phys &amp; Informat, Bratislava, Slovakia; [Bruncko, D.; Kladiva, E.; Murin, P.; Sopkova, F.; Strizenec, P.; Urban, J.] Slovak Acad Sci, Inst Expt Phys, Dept Subnucl Phys, Kosice, Slovakia; [Assamagan, K.; Begel, M.; Cavaliere, V.; Chen, H.; Elmsheuser, J.; Gordon, H. A.; Hill, K. K.; Hu, Q.; Iakovidis, G.; Klimentov, A.; Kouskoura, V.; Lancon, E.; Lanni, F.; Lee, C. A.; Liu, H. B.; Lynn, D.; Ma, H.; Maeno, T.; Nilsson, P.; Nomachi, M.; Nomura, M. A.; Damazio, D. Oliveira; Perepelitsa, D. V.; Pleier, M. -A.; Polychronakos, V.; Protopopescu, S.; Rajagopalan, S.; Redlinger, G.; Snyder, S.; Steinberg, P.; Stucci, S. A.; Takai, H.; Tricoli, A.; Undrus, A.; Wenaus, T.; Xu, L.; Ye, S.] Brookhaven Natl Lab, Dept Phys, Upton, NY 11973 USA; [Bossio Sola, J. D.; Daneri, M. F.; Devesa, M. R.; Marceca, G.; Otero y Garzon, G.; Piegaia, R.; Morales, A. Ramirez] Univ Buenos Aires, Dept Fis, Buenos Aires, DF, Argentina; [Arratia, M.; Barlow, N.; Batley, J. R.; Brunt, B. H.; Chapman, J. D.; Cottin, G.; Fawcett, W. J.; Hill, J. C.; Lester, C. G.; Lin, C. Y.; Malone, C.; Pacey, H. A.; Parker, M. A.; Potter, C. J.; Robinson, D.; Rosten, J. H. N.; Ward, C. P.; Williams, S.] Univ Cambridge, Cavendish Lab, Cambridge, England; [Atkin, R. J.; Hamilton, A.; Mwewa, C.; Yacoob, S.] Univ Cape Town, Dept Phys, Cape Town, South Africa; [Boye, D.; Casadei, D.; Connell, S. H.; Truong, L.] Univ Johannesburg, Dept Mech Engn Sci, Johannesburg, South Africa; [Govender, N.; Jimenez, Y. Hernandez; Hlaluku, D. R.; Jivan, H.; Kar, D.; Lagouri, T.; Mdhluli, J. E.; Garcia, B. R. Mellado; Reed, R. G.; Roy, D.; Ruan, X.; Haddad, E. Sideras; Tomiwa, K. G.; von Buddenbrock, S. E.] Univ Witwatersrand, Sch Phys, Johannesburg, South Africa; [Bellerive, A.; Chau, C. C.; Cree, G.; Di Valentino, D.; Gillberg, D.; Heilman, J.; Hunter, R. F. H.; Hupe, A. M.; Keller, J. S.; Koffas, T.; Oakham, F. G.; Sherafati, N.; Vincter, M. G.; Weber, S. A.] Carleton Univ, Dept Phys, Ottawa, ON, Canada; [Benchekroun, D.; Bouaouda, K.; Chafaq, A.; Hoummada, A.] Univ Hassan 2, Reseau Univ Phys Hautes Energies, Fac Sci Ain Chock, Casablanca, Morocco; Ctr Natl Energie Sci Tech Nucl CNESTEN, Rabat, Morocco; [El Kacimi, M.; Goujdami, D.] Univ Cadi Ayyad, LPHEA, Fac Sci Semlalia, Marrakech, Morocco; [Aaboud, M.; Derkaoui, J. E.; Ouchrif, M.] Univ Mohamed Premier, Fac Sci, Oujda, Morocco; [Aaboud, M.; Derkaoui, J. E.; Ouchrif, M.] LPTPM, Oujda, Morocco; [Batlamous, S.; El Moursli, R. Cherkaoui; Dahbi, S.; Ezzi, M.; Fassi, F.; Haddad, N.; Idrissi, Z.; Tayalati, Y.] Univ Mohammed 5, Fac Sci, Rabat, Morocco; [Aleksa, M.; Gonzalez, B. Alvarez; Aperio Bella, L.; Armbruster, A. J.; Avolio, G.; Barisits, M-S.; Beermann, T. A.; Bielski, R.; Bortfeldt, J.; Boyd, J.; Buat, Q.; Butti, P.; Buttinger, W.; Camarda, S.; Camincher, C.; Campana, S.; Capeans Garrido, M. D. M.; Carli, T.; Carrillo-Montoya, G. D.; Catinaccio, A.; Cattai, A.; Chelstowska, M. A.; Chisholm, A. S.; Cortes-Gonzalez, A.; Czodrowski, P.; Dao, V.; Dell'Acqua, A.; Deviveiros, P. O.; Di Girolamo, A.; Dittus, F.; Dudarev, A.; Duehrssen, M.; Eifert, T.; Ellis, N.; Elsing, M.; Farthouat, P.; Fassnacht, P.; Feng, E. J.; Francis, D.; Fressard-Batraneanu, S. M.; Froidevaux, D.; Goossens, L.; Gorini, B.; Guenther, J.; Guindon, S.; Gumpert, C.; Hawkings, R. J.; Helary, L.; Helsens, C.; Henriques Correia, A. M.; Hervas, L.; Hoecker, A.; Hrdinka, J.; Huhtinen, M.; Iengo, P.; Javurek, T.; Jenni, P.; Klioutchnikova, T.; Krasznahorkay, A.; Kuehn, S.; Kuwertz, E. S.; Langenberg, R. J.; Lassnig, M.; Miotto, G. Lehmann; Lenzi, B.; Malyukov, S.; Tobon, C. A. Marin; Marzin, A.; Mcfayden, J. A.; Berlingen, J. Montejo; Moreno Llacer, M.; Morley, A. K.; Mornacchi, G.; Mountricha, E.; Nairz, A. M.; Nessi, M.; Nordberg, M.; Palestini, S.; Pandini, C. E.; Pani, P.; Pauly, T.; Pernegger, H.; Petersen, B. A.; Polifka, R.; Pontecorvo, L.; Poveda, J.; Astigarraga, M. E. Pozo; Raymond, M.; Rembser, C.; Ritsch, E.; Roe, S.; Salzburger, A.; Samarati, J.; Schaepe, S.; Schioppa, E. J.; Schlenker, S.; Schmieden, K.; Schovancova, J.; Sidiropoulou, O.; Sanchez, C. A. Solans; Spigo, G.; Staerz, S.; Stelzer, H. J.; Stewart, G. A.; Ten Kate, H.; Unal, G.; Vandelli, W.; Venturi, N.; Vuillermet, R.; Wells, P. S.; Wengler, T.; Wenig, S.; Werner, P.; Wilkens, H. G.; Wu, M.; Young, C. J. S.; Zanzi, D.; Zwalinski, L.] CERN, Geneva, Switzerland; [Alison, J.; Anderson, K. J.; Bryant, P.; Gardner, R. W.; Hildebrand, K.; Holmes, T. R.; Horyn, L. A.; Kim, Y. K.; Merritt, F. S.; Miller, D. W.; Olsson, M. J. R.; Oreglia, M. J.; Pilcher, J. E.; Schaefer, D.; Seiss, T.; Shochet, M. J.; Stark, G. H.; Swiatlowski, M.; Vukotic, I.; Zou, R.] Univ Chicago, Enrico Fermi Inst, 5640 S Ellis Ave, Chicago, IL 60637 USA; [Angelidakis, S.; Barbe, W. M.; Boumediene, D.; Calvet, D.; Calvet, S.; Donini, J.; Gris, Ph.; Morales, F. A. Jimenez; Madar, R.; Marjanovic, M.; Nibigira, E.; Pallin, D.; Santoni, C.; Senkin, S.; Vazeille, F.] Univ Clermont Auvergne, CNRS, IN2P3, LPC, Clermont Ferrand, France; [Angerami, A.; Brooijmans, G.; Carbone, R. M.; Chen, J.; Clark, M. R.; Cole, B.; Havener, L. B.; Hughes, E. W.; Iordanidou, K.; Mohapatra, S.; Ochoa, I.; Parsons, J. A.; Smith, M. N. K.; Tian, Y.; Tuts, P. M.] Columbia Univ, Nevis Lab, Irvington, NY USA; [AbouZeid, O. S.; Alonso, A.; Bajic, M.; Besjes, G. J.; Camplani, A.; Dam, M.; Dias, F. A.; Galster, G.; Hansen, J. B.; Hansen, J. D.; Hansen, P. H.; Ignazzi, R.; Monk, J.; Petersen, T. C.; Stark, S. H.; Thiele, F.; Wiglesworth, C.; Xella, S.] Univ Copenhagen, Niels Bohr Inst, Copenhagen, Denmark; [Callea, G.; Capua, M.; Crosetti, G.; Gaudio, M. Del; La Rotonda, L.; La Ruffa, F.; Mastroberardino, A.; Meoni, E.; Palazzo, S.; Salvatore, D.; Schioppa, M.; Scornajenghi, M.; Tassi, E.] Univ Calabria, Dipartimento Fis, Arcavacata Di Rende, Italy; [Callea, G.; Capua, M.; Crosetti, G.; Gaudio, M. Del; La Rotonda, L.; La Ruffa, F.; Mastroberardino, A.; Meoni, E.; Palazzo, S.; Salvatore, D.; Schioppa, M.; Scornajenghi, M.; Tassi, E.] INFN, Grp Coll Cosenza, Lab Nazl Frascati, Frascati, Italy; [Feickert, M.; Gupta, R.; Hetherly, J. W.; Kama, S.; Kehoe, R.; Sterzo, F. Lo; Sekula, S. J.; Stroynowski, R.; Varol, T.; Wang, P.; Ye, J.; Zhao, X.; Zhou, L.] Southern Methodist Univ, Phys Dept, Dallas, TX 75275 USA; [Izen, J. M.; Meirose, B.; Reeves, K.] Univ Texas Dallas, Phys Dept, Richardson, TX 75083 USA; [Bertoli, G.; Bohm, C.; Carney, R. M. D.; Clement, C.; Gellerstedt, K.; Hellman, S.; Milstead, D. A.; Moa, T.; Molander, S.; Pasuwan, P.; Shaikh, N. W.; Silverstein, S. B.; Sjoelin, J.; Strandberg, S.; Ughetto, M.; Santurio, E. Valdes; Wallangen, V.] Stockholm Univ, Dept Phys, Stockholm, Sweden; [Bertoli, G.; Carney, R. M. D.; Clement, C.; Hellman, S.; Jon-And, K.; Milstead, D. A.; Moa, T.; Molander, S.; Shaikh, N. W.; Sjoelin, J.; Strandberg, S.; Ughetto, M.; Santurio, E. Valdes; Wallangen, V.] Oskar Klein Ctr, Stockholm, Sweden; [Amoroso, S.; Becot, C.; Behr, J. K.; Berge, D.; Bessner, M.; Bloch, I.; Braren, F.; Brendlinger, K.; Brenner, L.; Bryngemark, L.; Chen, Y-H.; Daubney, T.; David, C.; Diaz, Y. Delabat; Deterre, C.; Diez Cornell, S.; Dutta, B.; Dyndal, M.; Eckardt, C.; Ferrando, J.; Flaschel, N.; Gasnikova, K.; Glaysher, P. C. F.; Glazov, A.; Gregor, I. M.; Grevtsov, K.; Heim, S.; Heinemann, B.; Hiller, K. H.; Jeong, J.; Katzy, J.; Kitali, V.; Kuhl, T.; Lacey, J.; Lang, V. S.; Leight, W. A.; Lobodzinska, E. M.; Lou, X.; Madsen, A.; Meloni, F.; Moenig, K.; Garcia, R. F. Naranjo; Naumann, T.; O'Rourke, A. A.; Parker, K. A.; Peters, K.; Pollard, C. S.; Potamianos, K.; Queitsch-Maitland, M.; Rauch, D. M.; Rifki, O.; Robinson, J. E. M.; Rossi, E.; Ruettinger, E. M.; Saimpert, M.; Sander, C. O.; Schmitt, S.; Schmoeckel, J. C.; South, D.; Stanitzki, M. M.; Stapf, B.; Stegler, M.; Styles, N. A.; Tackmann, K.; Theveneaux-Pelzer, T.; Tsai, F.; Valery, L.; Vishwakarma, A.; Wanotayaroj, C.; Yap, Y. C.; Zakharchuk, N.] DESY, Deutsch Elektronen Synchrotron, Hamburg, Germany; [Amoroso, S.; Becot, C.; Behr, J. K.; Berge, D.; Bessner, M.; Bloch, I.; Braren, F.; Brendlinger, K.; Brenner, L.; Bryngemark, L.; Chen, Y-H.; Daubney, T.; David, C.; Diaz, Y. Delabat; Deterre, C.; Diez Cornell, S.; Dutta, B.; Dyndal, M.; Eckardt, C.; Ferrando, J.; Flaschel, N.; Gasnikova, K.; Glaysher, P. C. F.; Glazov, A.; Gregor, I. M.; Grevtsov, K.; Heim, S.; Heinemann, B.; Hiller, K. H.; Jeong, J.; Katzy, J.; Kitali, V.; Kuhl, T.; Lacey, J.; Lang, V. S.; Leight, W. A.; Lobodzinska, E. M.; Lou, X.; Madsen, A.; Meloni, F.; Moenig, K.; Garcia, R. F. Naranjo; Naumann, T.; O'Rourke, A. A.; Parker, K. A.; Peters, K.; Pollard, C. S.; Potamianos, K.; Queitsch-Maitland, M.; Rauch, D. M.; Rifki, O.; Robinson, J. E. M.; Rossi, E.; Ruettinger, E. M.; Saimpert, M.; Sander, C. O.; Schmitt, S.; Schmoeckel, J. C.; South, D.; Stanitzki, M. M.; Stapf, B.; Stegler, M.; Styles, N. A.; Tackmann, K.; Theveneaux-Pelzer, T.; Tsai, F.; Valery, L.; Vishwakarma, A.; Wanotayaroj, C.; Yap, Y. C.; Zakharchuk, N.] DESY, Deutsch Elektronen Synchrotron, Zeuthen, Germany; [Burmeister, I.; Cinca, D.; Erdmann, J.; Gessner, G.; Goessling, C.; Homann, M.; Klingenberg, R.; Kroeninger, K.; Kupfer, T.; Nackenhorst, O.; Nitsche, I.; Weingarten, J.; Zeissner, S. V.] Tech Univ Dortmund, Lehrstuhl Expt Phys 4, Dortmund, Germany; [Bittrich, C.; Duschinger, D.; Hauswald, L.; Hils, M.; Iltzsche, F.; Kirchmeier, D.; Kobel, M.; Mader, W. F.; Madysa, N.; Manjarres Ramos, J.; Morgenstern, S.; Novgorodova, O.; Siegert, F.; Straessner, A.; Todt, S.; Torres, H.; Wahrmund, S.] Tech Univ Dresden, Inst Kern &amp; Teilchenphys, Dresden, Germany; [Arce, A. T. H.; Benjamin, D. P.; Bjergaard, D. M.; Bocci, A.; Davis, D. R.; Epland, M. B.; Feng, M.; Goshaw, A. T.; Kotwal, A.; Kruse, M. C.; Oh, S. H.; Sen, S.; Zhao, P.] Duke Univ, Dept Phys, Durham, NC 27706 USA; [Clark, P. J.; Giannelli, M. Faucci; Hasib, A.; Heath, M. P.; Hoad, X.; Leonidopoulos, C.; Martin, V. J.; Mijovic, L.; Sogaard, A.; Strubig, A.; Taylor, A. J.; Washbrook, A.; Wynne, B. M.] Univ Edinburgh, Sch Phys &amp; Astron, SUPA, Edinburgh, Midlothian, Scotland; [Albicocco, P.; Antonelli, M.; Beretta, M.; Chiarella, V.; Maccarrone, G.; Mancini, G.; Sansoni, A.; Testa, M.; Vilucchi, E.] INFN, Frascati, Italy; [Albicocco, P.; Antonelli, M.; Beretta, M.; Chiarella, V.; Maccarrone, G.; Mancini, G.; Sansoni, A.; Testa, M.; Vilucchi, E.] Lab Nazl Frascati, Frascati, Italy; [Becker, K.; Buehrer, F.; Buescher, D.; Coniavitis, E.; Gonella, G.; Gugel, R.; Heidegger, K. K.; Heinemann, B.; Herten, G.; Jakobs, K.; Javurkova, M.; Jenni, P.; Jiggins, S.; Klapdor-Kleingrothaus, T.; Knue, A.; Koeneke, K.; Landgraf, U.; Loesle, A.; Luedtke, C.; Magerl, V.; Megy, T. M.; Mogg, P.; Nagel, M.; Parzefall, U.; Rosbach, K.; Ruehr, F.; Rurikova, Z.; Sammel, D.; Schleicher, K. E.; Schnoor, U.; Schumacher, M.; Tornambe, P.; Weiser, C.; Wiik-Fuchs, L. A. M.; Zaffaroni, E.; Zimmermann, S.] Albert Ludwigs Univ Freiburg, Phys Inst, Freiburg, Germany; [Adiguzel, A.; Beck, H. C.; Bindi, M.; Bisanz, T.; Buschmann, E.; Dado, T.; De Maria, A.; Drechsler, E.; Dreyer, T.; Geisen, J.; Grosse-Knetter, J.; Janus, M.; Kawamura, G.; Lai, S.; Lemmer, B.; Mantoani, M.; Mchedlidze, G.; McKay, M. A.; Mellenthin, J. D.; Nellist, C.; Oerdek, S.; Ouyang, Q.; Pokharel, I.; Quadt, A.; Rosien, N-A.; Rzehorz, G. F.; Sabatini, P.; Shabalina, E.; Smith, J. W.; Stolte, P.; Torres, R. E. Ticse; Zoch, K.] Georg August Univ Gottingen, Phys Inst 2, Gottingen, Germany; [Akilli, E.; Amrouche, C. S.; Ancu, L. S.; Benoit, M.; Calace, N.; Clark, A.; Della Volpe, D.; Di Bello, F. A.; Dubreuil, A.; Ferrere, D.; Gadatsch, S.; Golling, T.; Gonzalez-Sevilla, S.; Iacobucci, G.; Iizawa, T.; Jansky, R.; Khoo, T. J.; Kiehn, M.; Lanfermann, M. C.; Lionti, A. L.; March, L.; Mermod, P.; Nessi, M.; Paolozzi, L.; Poggi, R.; Raine, J. A.; Salamani, D.; Schramm, S.; Sfyrla, A.; Sultan, D. M. S.; Valente, M.; Pinto, M. Vicente Barreto; Wu, X.] Univ Geneva, Dept Phys Nucl &amp; Corpusculaire, Geneva, Switzerland; [Barberis, D.; Coccaro, A.; Favareto, A.; Gagliardi, G.; Gaudiello, A.; Lapertosa, A.; Oide, H.; Osculati, B.; Parodi, F.; Sannino, M.; Schiavi, C.; Varni, C.] Univ Genoa, Dipartimento Fis, Genoa, Italy; [Barberis, D.; Coccaro, A.; Darbo, G.; Favareto, A.; Gagliardi, G.; Gaudiello, A.; Gemme, C.; Lapertosa, A.; Morettini, P.; Oide, H.; Osculati, B.; Parodi, F.; Passaggio, S.; Rossi, L. P.; Sannino, M.; Schiavi, C.; Varni, C.] INFN, Sez Genova, Genoa, Italy; [Dueren, M.; Heinz, C.; Stenzel, H.] Justus Liebig Univ Giessen, Phys Inst 2, Giessen, Germany; [Alshehri, A. A.; Bates, R. L.; Blue, A.; Boutle, S. K.; Madden, W. D. Breaden; Britton, D.; Buckley, A. G.; Bussey, P.; Buttar, C. M.; Crawley, S. J.; D'Auria, S.; Doyle, A. T.; Duncan, A. K.; Fabbri, F.; Fenton, M. J.; Gray, C.; Gul, U.; Hou, S.; O'Shea, V.; Owen, M.; Robson, A.; Shi, L.; Spiteri, D. P.; Thompson, A. S.; Wraight, K.; Zaripovas, D. R.] Univ Glasgow, Sch Phys &amp; Astron, SUPA, Glasgow, Lanark, Scotland; [Collot, J.; Crepe-Renaudin, S.; Delsart, P. A.; Genest, M. H.; Hostachy, J-Y.; Kuna, M.; Ledroit-Guillon, F.; Lleres, A.; Lucotte, A.; Malek, F.; Meideck, T.; Petit, E.; Readioff, N. P.; Stark, J.; Trocme, B.] Univ Grenoble Alpes, Grenoble INP, CNRS, LPSC,IN2P3, Grenoble, France; [Asbah, N.; Chan, S. K.; Di Petrillo, K. F.; Franklin, M.; Giromini, P.; Gonski, J. L.; Huth, J.; Lee, L.; Morii, M.; Rogan, C. S.; Roloff, J.; Tong, B.; Tuna, A. N.; Wang, A. M.; Zambito, S.] Harvard Univ, Lab Particle Phys &amp; Cosmol, Cambridge, MA 02138 USA; [Avramidou, R.; Barnovska-Blenessy, Z.; Chen, C.; Chen, J.; Gao, J.; Guo, Y.; Hadef, A.; Han, K.; Han, L.; Jiang, Y.; Krasnopevtsev, D.; Li, C-Q.; Li, Q. Y.; Liu, J. B.; Liu, M.; Liu, Y. L.; Liu, Y. W.; Lu, M.; Ospanov, R.; Peng, H.; Wang, R.; Wang, W. T.; Wang, W. X.; Wang, Y.; Weber, S. M.; Wu, Y.; Xu, H.; Zhang, G.; Zhang, L.; Zhang, R.; Zhao, Z.; Zhu, H. L.; Zhu, Y.] Univ Sci &amp; Technol China, Dept Modern Phys, Hefei, Anhui, Peoples R China; [Avramidou, R.; Barnovska-Blenessy, Z.; Chen, C.; Chen, J.; Gao, J.; Guo, Y.; Hadef, A.; Han, K.; Han, L.; Jiang, Y.; Krasnopevtsev, D.; Li, C-Q.; Li, Q. Y.; Liu, J. B.; Liu, M.; Liu, Y. L.; Liu, Y. W.; Lu, M.; Ospanov, R.; Peng, H.; Wang, R.; Wang, W. T.; Wang, W. X.; Wang, Y.; Weber, S. M.; Wu, Y.; Xu, H.; Zhang, G.; Zhang, L.; Zhang, R.; Zhao, Z.; Zhu, H. L.; Zhu, Y.] Univ Sci &amp; Technol China, State Key Lab Particle Detect &amp; Elect, Hefei, Anhui, Peoples R China; [Da Cunha Sargedas De Sousa, M. J.; Du, Y.; Feng, C.; Kondrashova, N.; Li, H.; Ma, L. L.; Ma, Y.; Wang, C.; Zhang, D. F.; Zhang, X.; Zhao, Y.; Zhu, C. G.] Shandong Univ, Inst Frontier &amp; Interdisciplinary Sci, Qingdao, Shandong, Peoples R China; [Da Cunha Sargedas De Sousa, M. J.; Du, Y.; Feng, C.; Kondrashova, N.; Li, H.; Ma, L. L.; Ma, Y.; Wang, C.; Zhang, D. F.; Zhang, X.; Zhao, Y.; Zhu, C. G.] Shandong Univ, Key Lab Particle Phys &amp; Particle Irradiat MOE, Qingdao, Shandong, Peoples R China; [Barnes, S. L.; Bret, M. Cano; Guo, J.; Hu, S.; Kato, C.; Li, L.; Li, S.; Li, X.; Nishu, N.; Wang, Z.; Yang, H. J.; Yatsenko, E.; Zhou, N.] Shanghai Jiao Tong Univ, SKLPPC, KLPPAC MoE, Sch Phys &amp; Astron, Shanghai, Peoples R China; [Kato, C.; Li, S.; Yang, H. J.; Yatsenko, E.] Tsung Dao Lee Inst, Shanghai, Peoples R China; [Andrei, V.; Antel, C.; Baas, A. E.; Brandt, O.; Djuvsland, J. I.; Dunford, M.; Franchino, S.; Geisler, M. P.; Giulini, M.; Hanke, P.; Jongmanns, J.; Kugel, A.; Theenhausen, H. Meyer Zu; Napolitano, F.; Villar, D. I. Narrias; Sahinsoy, M.; Schultz-Coulon, H-C.; Spieker, T. M.; Stamen, R.; Starovoitov, P.; Suchek, S.; Wessels, M.; Yue, X.] Heidelberg Univ, Kirchhoff Inst Phys, Heidelberg, Germany; [Anders, C. F.; Bolz, A. E.; Britzger, D.; de Lima, D. E. Ferreira; Kolb, M.; Lisovyi, M.; Schoening, A.; Sosa, D.; Wang, J.] Heidelberg Univ, Phys Inst, Heidelberg, Germany; [Nagasaka, Y.] Hiroshima Inst Technol, Fac Appl Informat Sci, Hiroshima, Japan; [Chan, Y. L.; Chu, M. C.; Castillo, L. R. Flores; Ponce, J. M. Iturbe; Lau, T. S.; Lo, C. Y.; Lu, H.; Salvucci, A.] Chinese Univ Hong Kong, Dept Phys, Shatin, Hong Kong, Peoples R China; [Orlando, N.; Hernandez, D. Paredes; Salvucci, A.; Tu, Y.] Univ Hong Kong, Dept Phys, Hong Kong, Peoples R China; [Lie, K.; Ng, T. Y.; Prokofiev, K.; Salvucci, A.] Hong Kong Univ Sci &amp; Technol, Dept Phys, Kowloon, Clear Water Bay, Hong Kong, Peoples R China; [Lie, K.; Ng, T. Y.; Prokofiev, K.; Salvucci, A.] Hong Kong Univ Sci &amp; Technol, Inst Adv Study, Kowloon, Clear Water Bay, Hong Kong, Peoples R China; [Cheung, K.; Hsu, P. J.; Lu, Y. J.] Natl Tsing Hua Univ, Dept Phys, Hsinchu, Taiwan; [Calfayan, P.; Choi, K.; Evans, H.; Johnson, C. A.; Kopeliansky, R.; Lammers, S.; Linck, R. A.; Luehring, F.; Palacino, G.; Roland, C. P. A.; Weinert, B.; Zieminska, D.] Indiana Univ, Dept Phys, Bloomington, IN 47405 USA; [Acharya, B. S.; Adiguzel, A.; Cobal, M.; Giordani, M. P.; Giugliarelli, G.; Kimura, N.; Panizzo, G.; Pineda, A. Sanchez; Serkin, L.; Soualah, R.] INFN, Grp Coll Udine, Sez Trieste, Udine, Italy; [Acharya, B. S.; Panizzo, G.; Serkin, L.] Abdus Salaam Int Ctr Theoret Phys, Trieste, Italy; [Cobal, M.; Giordani, M. P.; Giugliarelli, G.; Kimura, N.; Pineda, A. Sanchez; Soualah, R.] Univ Udine, Dipartimento Chim Fis &amp; Ambiente, Udine, Italy; [Bachas, K.; Chiodini, G.; Gorini, E.; Gravili, F. G.; Longo, L.; Mirto, A.; Primavera, M.; Spagnolo, S.; Ventura, A.] INFN, Sez Lecce, Lecce, Italy; [Bachas, K.; Gorini, E.; Gravili, F. G.; Longo, L.; Mirto, A.; Reale, M.; Spagnolo, S.; Ventura, A.] Univ Salento, Dipartimento Matemat &amp; Fis, Lecce, Italy; [Alimonti, G.; Andreazza, A.; Carminati, L.; Carra, S.; Cavalli, D.; Citterio, M.; Fanti, M.; Giugni, D.; Lari, T.; Lazzaroni, M.; Manzoni, S.; Meroni, C.; Monzani, S.; Murrone, A.; Perini, L.; Ragusa, F.; Ratti, M. G.; Resconi, S.; Rossini, L.; Stabile, A.; Tartarelli, G. F.; Troncon, C.; Turra, R.; Perez, M. Villaplana] INFN, Sez Milano, Milan, Italy; [Andreazza, A.; Carminati, L.; Carra, S.; Fanti, M.; Lazzaroni, M.; Manzoni, S.; Murrone, A.; Perini, L.; Ragusa, F.; Ratti, M. G.; Rossini, L.; Stabile, A.; Perez, M. Villaplana] Univ Milan, Dipartimento Fis, Milan, Italy; [Aloisio, A.; Alviggi, M. G.; Canale, V.; Carlino, G.; Cirotto, F.; Conventi, F.; De Asmundis, R.; Della Pietra, M.; Di Donato, C.; Doria, A.; Giannini, A.; Izzo, V.; Lavorgna, M.; Massarotti, P.; Merola, L.; Rossi, E.; Sekhniaidze, G.] INFN, Sez Napoli, Naples, Italy; [Aloisio, A.; Alviggi, M. G.; Canale, V.; Cirotto, F.; Della Pietra, M.; Di Donato, C.; Giannini, A.; Lavorgna, M.; Massarotti, P.; Merola, L.; Perrella, S.; Rossi, E.] Univ Napoli, Dipartimento Fis, Naples, Italy; [Farina, E. M.; Ferrari, R.; Fraternali, M.; Gaudio, G.; Introzzi, G.; Kourkoumeli-Charalampidi, A.; Lanza, A.; Livan, M.; Negri, A.; Polesello, G.; Rebuzzi, D. M.; Rimoldi, A.; Sottocornola, S.; Vercesi, V.] INFN, Sez Pavia, Pavia, Italy; [Farina, E. M.; Fraternali, M.; Introzzi, G.; Kourkoumeli-Charalampidi, A.; Livan, M.; Negri, A.; Rebuzzi, D. M.; Rimoldi, A.; Sottocornola, S.] Univ Pavia, Dipartimento Fis, Pavia, Italy; [Annovi, A.; Biesuz, N. V.; Calvetti, M.; Cavasinni, V.; Chiarelli, G.; Francavilla, P.; Giannetti, P.; Leone, S.; Roda, C.; Scuri, F.; Sotiropoulou, C. L.] INFN, Sez Pisa, Pisa, Italy; [Biesuz, N. V.; Calvetti, M.; Cavasinni, V.; De Maria, A.; Francavilla, P.; Roda, C.; Sotiropoulou, C. L.] Univ Pisa, Dipartimento Fis E Fermi, Pisa, Italy; [Anulli, F.; Bagnaia, P.; Bauce, M.; Bini, C.; Corradi, M.; De Cecco, S.; De Pedis, D.; De Salvo, A.; Falciano, S.; Gentile, S.; Giagu, S.; Ippolito, V.; Lacava, F.; Luci, C.; Luminari, L.; Messina, A.; Nisati, A.; Pasqualucci, E.; Policicchio, A.; Rescigno, M.; Rosati, S.; Tehrani, F. Safai; Sebastiani, C. D.; Vari, R.; Veneziano, S.] INFN, Sez Roma, Rome, Italy; [Bagnaia, P.; Bauce, M.; Bini, C.; Corradi, M.; De Cecco, S.; Gentile, S.; Giagu, S.; Ippolito, V.; Lacava, F.; Luci, C.; Messina, A.; Policicchio, A.; Sebastiani, C. D.] Sapienza Univ Roma, Dipartimento Fis, Rome, Italy; [Aielli, G.; Bortolotto, V.; Bruno, S.; Camarri, P.; Cardarelli, R.; Cerrito, L.; De Sanctis, U.; De Santis, M.; Di Ciaccio, A.; Liberti, B.; Massa, L.; Pinamonti, M.; Vanadia, M.] INFN, Sez Roma Tor Vergata, Rome, Italy; [Aielli, G.; Bortolotto, V.; Bruno, S.; Camarri, P.; Cerrito, L.; De Sanctis, U.; De Santis, M.; Di Ciaccio, A.; Massa, L.; Pinamonti, M.; Vanadia, M.] Univ Roma Tor Vergata, Dipartimento Fis, Rome, Italy; [Baroncelli, A.; Biglietti, M.; Ceradini, F.; Di Micco, B.; Farilla, A.; Iodice, M.; Orestano, D.; Petrucci, F.; Salamanna, G.; Sessa, M.; Stanescu, C.; Vecchio, V.; Verducci, M.] INFN, Sez Roma Tre, Rome, Italy; [Ceradini, F.; Di Micco, B.; Orestano, D.; Petrucci, F.; Salamanna, G.; Sessa, M.; Vecchio, V.; Verducci, M.] Univ Roma Tre, Dipartimento Matemat &amp; Fis, Rome, Italy; [Adiguzel, A.; Follega, F. M.; Iuppa, R.; Ricci, E.] INFN, TIFPA, Povo, Italy; [Follega, F. M.; Iuppa, R.; Ricci, E.] Univ Trento, Trento, Italy; [Jakobsen, S.; Kneringer, E.; Manousos, A.] Leopold Franzens Univ, Inst Astro &amp; Teilchenphys, Innsbruck, Austria; [Argyropoulos, S.; Benitez, J.; Mallik, U.; Yang, S.] Univ Iowa, Iowa City, IA USA; [Chen, C. H.; Cochran, J.; De Lorenzi, F.; Jiang, H.; Krumnack, N.; Pluth, D.; Prell, S.; Infante, C. M. Vergel; Werner, M. D.] Iowa State Univ, Dept Phys &amp; Astron, Ames, IA USA; [Ahmadov, F.; Aleksandrov, I. N.; Bednyakov, V. A.; Boyko, I. R.; Budagov, I. A.; Chelkov, G. A.; Cheplakov, A.; Chizhov, M. V.; Dedovich, D. V.; Demichev, M.; Gongadze, A.; Gostkin, M. I.; Huseynov, N.; Javadov, N.; Karpov, S. N.; Karpova, Z. M.; Khramov, E.; Kruchonak, U.; Kukhtin, V.; Ladygin, E.; Lyubushkin, V.; Mineev, M.; Peshekhonov, V. D.; Plotnikova, E.; Potrap, I. N.; Sadykov, R.; Sapronov, A.; Shiyakova, M.; Simic, L.; Soloshenko, A.; Turchikhin, S.; Vinogradov, V. B.; Yeletskikh, I.; Zhemchugov, A.; Zimine, N. I.] Joint Inst Nucl Res, Dubna, Russia; [Cerqueira, A. S.; Do Vale, M. A. B.; Gama, R. Goncalves; Manhaes de Andrade Filho, L.; Peralva, B. S.; Oliveira, M. V. Silva] Univ Fed Juiz De Fora UFJF, Dept Engn Eletr, Juiz De Fora, Brazil; [Coutinho, Y. Amaral; Araujo Ferraz, V.; Araujo Pereira, R.; Begalli, M.; Caloba, L. P.; Freund, W. S.; Maidantchik, C.; Marroquim, F.; Seixas, J. M.] Univ Fed Rio De Janeiro, COPPE EE IF, Rio De Janeiro, Brazil; Univ Fed Sao Joao Del Rei UFSJ, Sao Joao Del Rei, Brazil; [Donadelli, M.; Navarro, J. L. La Rosa; Leite, M. A. L.] Univ Sao Paulo, Inst Fis, Sao Paulo, Brazil; [Aoki, M.; Hanagaki, K.; Higashino, S.; Ikegami, Y.; Ikeno, M.; Iwasaki, H.; Kondo, T.; Kono, T.; Makida, Y.; Mizukami, A.; Nagano, K.; Nakamura, K.; Ninomiya, Y.; Nomidis, I.; Odaka, S.; Okuyama, T.; Sasaki, O.; Shimizu, S.; Suzuki, S.; Takubo, Y.; Terada, S.; Tokushuku, K.; Tsuno, S.; Ueda, I.; Unno, Y.; Usui, J.; Yasu, Y.] High Energy Accelerator Res Org, KEK, Tsukuba, Ibaraki, Japan; [Chen, Y.; Kawade, K.; Kido, S.; Kurashige, H.; Maeda, J.; Ochi, A.; Takeda, K.; Wakamiya, K.; Yamane, F.; Yamazaki, Y.] Kobe Univ, Grad Sch Sci, Kobe, Hyogo, Japan; [Adamczyk, L.; Bold, T.; Dabrowski, W.; Gach, G. P.; Grabowska-Bold, I.; Guzik, M. P.; Janus, P. A.; Kisielewska, D.; Koperny, S.; Kowalski, T. Z.; Kremer, J. A.; Mindur, B.; Przybycien, M.] AGH Univ Sci &amp; Technol, Fac Phys &amp; Appl Comp Sci, Krakow, Poland; [Palka, M.; Richter-Was, E.] Jagiellonian Univ, Marian Smoluchowski Inst Phys, Krakow, Poland; [Bahmani, M.; Banas, E.; Bruckman de Renstrom, P. A.; Burka, K.; Chwastowski, J. J.; Czekierda, S.; Derendarz, D.; Dziedzic, B. S.; Godlewski, J.; Kaczmarska, A.; Korcyl, K.; Kowalewska, A. B.; Malecki, Pa.; Olszewski, A.; Olszowska, J.; Slawinska, M.; Smykiewicz, A.; Stanecka, E.; Staszewski, R.; Trzebinski, M.; Trzu(data truncated to fit)</t>
  </si>
  <si>
    <t>University of Adelaide; State University of New York (SUNY) System; University at Albany, SUNY; University of Alberta; Ankara University; Istanbul Aydin University; TOBB Ekonomi ve Teknoloji University; Centre National de la Recherche Scientifique (CNRS); Universite Savoie Mont Blanc; CNRS - National Institute of Nuclear and Particle Physics (IN2P3); Communaute Universite Grenoble Alpes; Universite Grenoble Alpes (UGA); United States Department of Energy (DOE); Argonne National Laboratory; University of Arizona; University of Texas System; University of Texas Arlington; National &amp; Kapodistrian University of Athens; National Technical University of Athens; University of Texas System; University of Texas Austin; Bahcesehir University; Istanbul Bilgi University; Bogazici University; Gaziantep University; Azerbaijan National Academy of Sciences (ANAS); Institute of Physics of the Azerbaijan National Academy of Sciences; Barcelona Institute of Science &amp; Technology; Institute for High Energy Physics (IFAE); Chinese Academy of Sciences; Institute of High Energy Physics, CAS; Tsinghua University; Nanjing University; Chinese Academy of Sciences; University of Chinese Academy of Sciences, CAS; University of Belgrade; University of Bergen; United States Department of Energy (DOE); Lawrence Berkeley National Laboratory; University of California System; University of California Berkeley; Humboldt University of Berlin; University of Bern; University of Bern; University of Birmingham; Universidad Antonio Narino; University of Bologna; Istituto Nazionale di Fisica Nucleare (INFN); University of Bonn; Boston University; Brandeis University; Transylvania University of Brasov; Horia Hulubei National Institute of Physics &amp; Nuclear Engineering; Alexandru Ioan Cuza University; National Institute for Research &amp; Development of Isotopic &amp; Molecular Technologies Cluj-Napoca; National University of Science &amp; Technology POLITEHNICA Bucharest; West University of Timisoara; Comenius University Bratislava; Slovak Academy of Sciences; United States Department of Energy (DOE); Brookhaven National Laboratory; University of Buenos Aires; University of Cambridge; University of Cape Town; University of Johannesburg; University of Witwatersrand; Carleton University; Hassan II University of Casablanca; Cadi Ayyad University of Marrakech; Mohammed First University of Oujda; Mohammed V University in Rabat; European Organization for Nuclear Research (CERN); University of Chicago; Centre National de la Recherche Scientifique (CNRS); CNRS - National Institute of Nuclear and Particle Physics (IN2P3); Universite Clermont Auvergne (UCA); Columbia University; University of Copenhagen; Niels Bohr Institute; University of Calabria; Istituto Nazionale di Fisica Nucleare (INFN); Southern Methodist University; University of Texas System; University of Texas Dallas; Stockholm University; Oskar Klein Centre; Helmholtz Association; Deutsches Elektronen-Synchrotron (DESY); Helmholtz Association; Deutsches Elektronen-Synchrotron (DESY); Dortmund University of Technology; Technische Universitat Dresden; Duke University; University of Edinburgh; Istituto Nazionale di Fisica Nucleare (INFN); University of Freiburg; University of Gottingen; University of Geneva; University of Genoa; Istituto Nazionale di Fisica Nucleare (INFN); Justus Liebig University Giessen; University of Glasgow; Communaute Universite Grenoble Alpes; Institut National Polytechnique de Grenoble; Universite Grenoble Alpes (UGA); Centre National de la Recherche Scientifique (CNRS); CNRS - National Institute of Nuclear and Particle Physics (IN2P3); Harvard University; Chinese Academy of Sciences; University of Science &amp; Technology of China, CAS; Chinese Academy of Sciences; University of Science &amp; Technology of China, CAS; Shandong University; Shandong University; Shanghai Jiao Tong University; Shanghai Jiao Tong University; Ruprecht Karls University Heidelberg; Ruprecht Karls University Heidelberg; Hiroshima Institute of Technology; Chinese University of Hong Kong; University of Hong Kong; Hong Kong University of Science &amp; Technology; Hong Kong University of Science &amp; Technology; National Tsing Hua University; Indiana University System; Indiana University Bloomington; Istituto Nazionale di Fisica Nucleare (INFN); Abdus Salam International Centre for Theoretical Physics (ICTP); University of Udine; Istituto Nazionale di Fisica Nucleare (INFN); University of Salento; Istituto Nazionale di Fisica Nucleare (INFN); University of Milan; Istituto Nazionale di Fisica Nucleare (INFN); University of Naples Federico II; Istituto Nazionale di Fisica Nucleare (INFN); University of Pavia; Istituto Nazionale di Fisica Nucleare (INFN); University of Pisa; Istituto Nazionale di Fisica Nucleare (INFN); Sapienza University Rome; Istituto Nazionale di Fisica Nucleare (INFN); University of Rome Tor Vergata; Istituto Nazionale di Fisica Nucleare (INFN); Roma Tre University; Istituto Nazionale di Fisica Nucleare (INFN); University of Trento; University of Innsbruck; University of Iowa; Iowa State University; Joint Institute for Nuclear Research - Russia; Universidade Federal de Juiz de Fora; Universidade Federal do Rio de Janeiro; Universidade Federal de Sao Joao del-Rei; Universidade de Sao Paulo; High Energy Accelerator Research Organization (KEK); Kobe University; AGH University of Krakow; Jagiellonian University; Polish Academy of Sciences; Institute of Nuclear Physics - Polish Academy of Sciences; Kyoto University; Kyoto University of Education; Kyushu University; Kyushu University; National University of La Plata; Consejo Nacional de Investigaciones Cientificas y Tecnicas (CONICET); Lancaster University; University of Liverpool; University of Ljubljana; Slovenian Academy of Sciences &amp; Arts (SASA); Jozef Stefan Institute; University of Ljubljana; University of London; Queen Mary University London; University College London; University of London; Royal Holloway University London; University of London; University College London; University of Louisiana System; Louisiana Technical University; Lund University; Centre National de la Recherche Scientifique (CNRS); CNRS - National Institute of Nuclear and Particle Physics (IN2P3); Autonomous University of Madrid; Autonomous University of Madrid; Johannes Gutenberg University of Mainz; University of Manchester; Centre National de la Recherche Scientifique (CNRS); CNRS - National Institute of Nuclear and Particle Physics (IN2P3); Aix-Marseille Universite; University of Massachusetts System; University of Massachusetts Amherst; McGill University; University of Melbourne; University of Michigan System; University of Michigan; Michigan State University; National Academy of Sciences of Belarus (NASB); B.I. Stepanov Institute of Physics of the National Academy of Sciences of Belarus; Belarusian State University; Universite de Montreal; Russian Academy of Sciences; Russian Academy of Science Lebedev Physical Institute; National Research Centre - Kurchatov Institute; Alikhanov Institute for Theoretical &amp; Experimental Physics; National Research Nuclear University MEPhI (Moscow Engineering Physics Institute); Lomonosov Moscow State University; University of Munich; Max Planck Society; Nagasaki Institute of Applied Science; Nagoya University; Nagoya University; University of New Mexico; FOM National Institute for Subatomic Physics; Radboud University Nijmegen; FOM National Institute for Subatomic Physics; University of Amsterdam; Northern Illinois University; Russian Academy of Sciences; Siberian Branch of the Russian Academy of Sciences; Budker Institute of Nuclear Physics; Novosibirsk State University; Russian Academy of Sciences; Siberian Branch of the Russian Academy of Sciences; Novosibirsk State University; National Research Centre - Kurchatov Institute; Institute of High Energy Physics - IHEP; New York University; University System of Ohio; Ohio State University; Okayama University; University of Oklahoma System; University of Oklahoma - Norman; Oklahoma State University System; Oklahoma State University - Stillwater; Palacky University Olomouc; University of Oregon; Centre National de la Recherche Scientifique (CNRS); CNRS - National Institute of Nuclear and Particle Physics (IN2P3); Universite Paris Saclay; Osaka University; University of Oslo; University of Oxford; Universite Paris Cite; Centre National de la Recherche Scientifique (CNRS); CNRS - National Institute of Nuclear and Particle Physics (IN2P3); Sorbonne Universite; University of Pennsylvania; National Research Centre - Kurchatov Institute; Petersburg Nuclear Physics Institute; Pennsylvania Commonwealth System of Higher Education (PCSHE); University of Pittsburgh; Laboratorio de Instrumentacao e Fisica Experimental de Particulas; Universidade de Lisboa; Universidade de Coimbra; Universidade de Lisboa; Universidade do Minho; University of Granada; Universidade Nova de Lisboa; Universidade Nova de Lisboa; Czech Academy of Sciences; Institute of Physics of the Czech Academy of Sciences; Czech Technical University Prague; Charles University Prague; UK Research &amp; Innovation (UKRI); Science &amp; Technology Facilities Council (STFC); STFC Rutherford Appleton Laboratory; CEA; Universite Paris Saclay; University of California System; University of California Santa Cruz; Pontificia Universidad Catolica de Chile; Universidad Tecnica Federico Santa Maria; University of Washington; University of Washington Seattle; University of Sheffield; Shinshu University; Universitat Siegen; Simon Fraser University; Stanford University; United States Department of Energy (DOE); SLAC National Accelerator Laboratory; Royal Institute of Technology; State University of New York (SUNY) System; Stony Brook University; State University of New York (SUNY) System; Stony Brook University; University of Sussex; University of Sydney; Academia Sinica - Taiwan; Ivane Javakhishvili Tbilisi State University; Ivane Javakhishvili Tbilisi State University; Technion Israel Institute of Technology; Tel Aviv University; Aristotle University of Thessaloniki; University of Tokyo; University of Tokyo; Tokyo Metropolitan University; Institute of Science Tokyo; Tokyo Institute of Technology; Tomsk State University; University of Toronto; University of British Columbia; York University - Canada; University of Tsukuba; University of Tsukuba; Tufts University; University of California System; University of California Irvine; Uppsala University; University of Illinois System; University of Illinois Urbana-Champaign; University of Valencia; Consejo Superior de Investigaciones Cientificas (CSIC); CSIC - Instituto de Fisica Corpuscular (IFIC); University of British Columbia; University of Victoria; University of Wurzburg; University of Warwick; Waseda University; Weizmann Institute of Science; University of Wisconsin System; University of Wisconsin Madison; University of Wuppertal; Yale University; Yerevan Physics Institute; City University of New York (CUNY) System; California State University System; California State University East Bay; Council for Scientific &amp; Industrial Research (CSIR) - South Africa; Autonomous University of Barcelona; Universidade de Lisboa; University of Sharjah; University of Aegean; University of Louisville; California State University System; California State University Fresno; California State University System; California State University Sacramento; University of London; King's College London; Peter the Great St. Petersburg Polytechnic University; Stanford University; University of Fribourg; Giresun University; Hellenic Open University; ICREA; University of Hamburg; HUN-REN; Hungarian Academy of Sciences; HUN-REN Wigner Research Centre for Physics; Ilia State University; Consejo Superior de Investigaciones Cientificas (CSIC); CSIC - UAM - Institut de Fisica Teorica (IFT); Autonomous University of Madrid; Istanbul University; Manhattan University; Moscow Institute of Physics &amp; Technology; Near East University; Sun Yat Sen University; City University of New York (CUNY) System; Parthenope University Naples</t>
  </si>
  <si>
    <t>Aaboud, M (corresponding author), Univ Mohamed Premier, Fac Sci, Oujda, Morocco.</t>
  </si>
  <si>
    <t>zhou, you/KBC-3567-2024; Gabrielli, Alessandro/H-4931-2012; Tian, Yutong/KOC-6596-2024; Amoroso, Simone/AAW-4334-2021; Jiménez, Yesenia/ABH-1107-2020; Yang, Shuangming/AAH-7118-2021; Mikel Eukeni, Pozo Astigarraga/AAZ-8345-2021; Roy, Ashim/HLV-9248-2023; Bruni, Gabriele/ABB-2523-2021; Kepka, Oldrich/ABF-5327-2021; Martin dit Latour, Bertrand/JUV-5162-2023; Pereira, Rodrigo/AEF-7832-2022; Maevskiy, Artem/P-4101-2016; Davey, William/LRT-0737-2024; Melzer, Andre/M-2052-2019; Mansour, Jason/KIK-3327-2024; Schioppa, Enrico/AAV-7965-2021; Liu, Bo/AAT-4011-2020; Giorgi, Filippo/I-7602-2012; sandopval, carlos/HDM-3800-2022; Wang, Rachel/IQR-7785-2023; lin, kaili/AAW-7160-2020; Berger, N/ABE-4064-2020; Abramowicz, Halina/KUC-5630-2024; Banaś, Elżbieta/W-4583-2017; Tikhonov, Yuri/G-6875-2016; Marinho, Franciole/N-8101-2014; Xu, Chuangjie/AAT-7525-2020; Lasagni Manghi, Federico/JRX-4442-2023; Istin, Serhat/HSB-5013-2023; Stoicea, Gabriel/B-6717-2011; Martinez-Ortega, Jorge/M-2556-2017; Nessi, Marzio/L-5194-2017; Shmeleva, Alevtina/M-6199-2015; SULIN, VLADIMIR/N-2793-2015; Zhou, Ning/D-1123-2017; govender, nicolin/CAH-3245-2022; Ferrando, James/KXR-3604-2024; Principe Martin, Miguel Angel/HZH-7174-2023; Costa, Maria/B-4007-2012; Feng, Mingyang/HPD-1231-2023; li, xin/HHS-9461-2022; Costa, Maria/H-5962-2015; Soares, Mara/GZM-6676-2022; ZHU, JIALI/JNE-3065-2023; Buttar, Craig/AAG-5392-2021; Reeves, Katharine/P-9163-2014; Song, Haiyun/KFS-6298-2024; Vandelli, Wainer/ABI-8185-2020; Cheung, Kingman/A-8380-2008; Ferrer, Antonio/H-2942-2015; Kruchonak, Uladzimir/AAN-4371-2020; lu, yuan/JZD-0832-2024; Turra, Ruggero/IZE-0280-2023; Pereira, Matheus/A-2346-2015; Saraiva, Joao Gentil/D-1596-2017; Kawamura, Go/I-5214-2013; Takai, Helio/C-3301-2012; Kuutmann, Elin/A-5204-2013; Wu, Xin/ABH-1729-2020; Grinstein, Sebastian/N-3988-2014; Weber, Michele/H-1001-2012; Tudorache, Alexandra/L-3557-2013; Duarte-Campderrós, Jordi/F-5025-2018; Flores Castillo, Luis Roberto/W-3928-2018; Schernau, Michael/GRY-3808-2022; Cetin, Serkant/AGF-0147-2022; LYU, FEN/C-4147-2014; chen, yan/JRY-4645-2023; Smirnova, Lidia/D-8089-2012; Wang, Wenxi/B-4720-2015; Hrabovsky, Miroslav/G-6714-2014; Mondal, Santu/GSE-1742-2022; Gavrilenko, Igor/M-8260-2015; Onyisi, Peter/KYR-8808-2024; xu, lingzhi/JVZ-8748-2024; Kramarenko, Victor/E-1781-2012; Fassouliotis, Dimitrios/AAL-7081-2021; Cavaliere, Viviana/CAE-8597-2022; Guida, Reynold/A-1019-2007; Parida, Bibhuti/T-3730-2018; Lacour, Daniel/J-2630-2015; Chen, Chen-Hui/AAN-9910-2020; Citron, Zvi/GRX-7434-2022; Gravili, Francesco Giuseppe/KFT-3060-2024; Wang, Weiyi/JZC-7841-2024; Artoni, Giacomo/ABA-2164-2020; Petrucci, Fabrizio/P-3837-2019; Mastrandrea, Paolo/GRO-2401-2022; Marchese, Luigi/KPY-5779-2024; Andrade, Maria Gloria/ADF-2473-2022; Koperny, Stefan/ABB-4747-2020; Kuday, Sinan/C-8528-2014; Solodkov, Alexander/B-8623-2017; Zhang, Minxiu/KRR-1827-2024; Masik, Jiri/AAE-1203-2021; Demichev, Mikhail/A-8469-2015; Mohamed, Ahmed/HOF-5887-2023; Kostyukhin, Vadim/F-3171-2019; TÜRK ÇAKIR, İLKAY/HNI-7509-2023; Castro, Norberto/L-2852-2017; Plotnikov, Evgenii/F-8333-2017; O'Shea, Val/GQH-6388-2022; Liu, Tong/JDM-9629-2023; Mitsou, Vasiliki/D-1967-2009; Wang, shun/E-4528-2012; Yuan, Wang/A-2881-2010; Liu, Kunpeng/IAP-6799-2023; Lefebvre, Benoit/ABB-2272-2021; Brooijmans, Gustaaf H./AGP-4843-2022; Ma, Hong/F-2725-2011; Stabile, Andrea/AAE-2428-2022; Gonzalez, Barbara/ABG-7021-2020; Gutierrez, Phillip/C-1161-2011; LIU, JIALIN/JXN-8034-2024; Oliveira, Marcus/AAT-1323-2021; chen, yuling/JMQ-4121-2023; Meyer, Curtis/L-3488-2014; Hu, Qipeng/AAL-8583-2021; Manthos, Ioannis/GWD-1076-2022; Zivkovic, Lidija/HGA-8150-2022; yu, yang/HIZ-9682-2022; Wu, Yz/HDO-8387-2022; Betti, Alessandra/AAD-9964-2019; Chelkov, Georgy/G-9934-2019; Sopczak, Andre/I-4951-2015; White, Ryan/E-2979-2015; Garcia, Carmen/W-2465-2018; Soldatov, Evgeny/E-3990-2017; Romaniouk, Anatoli/Q-6674-2017; Ezzi, Mohammed/F-9820-2017; Ochi, Atsuhiko/AAG-8511-2020; Kartvelishvili, Vakhtang/K-2312-2013; Ruiz-Martínez, Alfonso/W-4639-2017; Tripiana, Martin/H-3404-2015; Delmastro, Marco/I-5599-2012; Orlando, Nicola/AAL-1723-2021; Owen, Mark/Q-8268-2016; Novak, Tibor/JGE-0651-2023; li, sixuan/KGR-3943-2024; Legger, Federica/HNC-2568-2023; La Rosa Navarro, Jose/K-4221-2016; Benoit, Mathieu/A-1420-2011; Perini, Laura/R-8228-2017; chen, yue/JEF-2824-2023; Havranek, Miroslav/H-3172-2014; Concejal Muñoz, David/JTT-5328-2023; Boldyrev, Alexey/K-6303-2012; Alimonti, Gianluca/AAG-4603-2020; HORII, Yasuyuki/I-7208-2014; Leite, Marco/F-6686-2012; Pospíšil, Stanislav/AAW-8634-2021; Yang, Haijun/O-1055-2015; Lee, Shih-Chang/AAV-7016-2021; wang, zhifei/KVB-1065-2024; Augusto, José/M-2428-2015; Gkougkousis, Evangelos - Leonidas/JFJ-1437-2023; Sivoklokov, Sergey/D-8150-2012; Robson, Aidan/G-1087-2011; Fisher, Wade/N-4491-2013; Sanchez, Francisca/AAH-3909-2019; Veneziano, Stefano/J-1610-2012; li, lan/KCJ-5061-2024; Zhang, Dagan/AAC-9118-2021; Amorim, Ana/B-2117-2012; Iuppa, Roberto/GQH-7165-2022; Grabowska-Bołd, Iwona/ABI-7829-2020; Izen, Joseph/A-4392-2018; Cerrito, Lucio/KPA-8260-2024; Carrillo, Camilo/AAH-3578-2019; Boyko, Igor/J-3659-2013; Li, Xuefei/C-3861-2012; Evangelos, Gazis/L-3966-2017; Nozka, Libor/G-5550-2014; Liu, min/JXW-8493-2024; Peters, Klaus/C-2728-2008; Jakoubek, Tomas/G-8644-2014; Kosek, Tomáš/Q-1906-2017; Shi, Shusu/ABC-6567-2021; Lari, Tommaso/JTU-4817-2023; Nemecek, Stanislav/G-5931-2014; Zhu, Li/KBA-1685-2024; Franci, Daniele/LDE-8961-2024; Zanzi, Daniele/AAY-4102-2020; Liu, Yuan/JFB-4766-2023; Çakır, Öznur/AAB-9295-2022; Sanchez, Javier/F-5073-2016; Zhang, Kai/KBD-3312-2024; Cheng, Hok-Chuen/GNP-8341-2022; Kar, Deepak/N-1844-2014; cesari, nicola/G-7817-2012; Ereditato, Antonio/ABP-6455-2022; Annovi, Alberto/G-6028-2012; Gustavino, Giuliano/AAK-6591-2020; Sun, Junfeng/AAV-1334-2021; Bold, Tomasz/A-1942-2017; Bortfeldt, Jona/AAJ-5370-2021; Snesarev, Andrei/H-5090-2013; Carquin, Edson/GLU-9641-2022; Torregrosa, Esteban/A-7305-2016; Ji, Haoshuang/F-4525-2014; Deliot, Frederic/F-3321-2014; Tasevsky, Marek/H-4630-2014; Messina, Andrea/C-2753-2013; Wang, Huiyan/JXW-9178-2024; Che, Shi/AAR-2323-2021; Calvetti, Milene/AAQ-1337-2020; De Cecco, Sandro/B-1016-2012; Hamal, Petr/G-5540-2014; Tapia, Sebastian/ABB-6644-2021; Bassalat, Ahmed/HHY-9901-2022; Wang, Dayong/LRC-9881-2024; LeBlanc, Matt/JDV-5150-2023; Gerbaudo, Davide/J-4536-2012; Chen, hongyu/KUD-1232-2024; Zhang, Shuo/IUO-8909-2023; Zhou, Chen/AAI-4942-2021; de la Torre Perez, Hector/ABG-6942-2020; Moreira, Carlos/AAO-9057-2020; Liu, Liu/JXM-8208-2024; Ito, Fumiyuki/T-9600-2019; Ochoa, Ines/GNO-9255-2022; Li, Qiang/AGK-6990-2022; Song, Weimin/AAJ-5415-2020; Sapronov, Andrey/HGB-0392-2022; gaudio, gabriella/AAN-6039-2021; spagnolo, stefania/A-6359-2012; Zhao, Ruiming/C-1817-2017; Chen, Shuo/JEO-6350-2023; Iengo, Paolo/AAR-7518-2020; Plotnikov, Evgeniy/O-5176-2016; Nguyen, Trung/GXG-4868-2022; Zhou, Mingliang/HPC-0298-2023; Giagu, Stefano/H-6455-2013; liu, jingwen/JQW-9270-2023; Li, J/JXL-5833-2024; Pathak, Atanu/HZH-7944-2023; Tsybychev, Dmitri/J-3733-2017; Chizhov, Mihail/CAI-8953-2022; Viaux Maira, N./AAT-5715-2020; Burgard, Carsten/KIE-8584-2024; Sen, S./C-6473-2014; Ohm, Christian/AAU-6572-2020; Barberio, Elisabetta/A-4978-2010; Xi, Zhaoxu/IZD-5841-2023; Mastroberardino, Anna/AGA-7835-2022; Cottin, Giovanna/AFR-3846-2022; Llácer, María/AAU-6582-2020; do Amaral Coutinho, Yara/AAU-7857-2021; Newman, Paul/M-4984-2016; Testa, Marianna/JAZ-0916-2023; Sławińska, Magdalena/W-2551-2018; Staszewski, Rafał/JAZ-0932-2023; Norjoharuddeen, Nurfikri/S-3109-2018; Lokajicek, Milos/G-7800-2014; Franchini, Matteo/AAC-9259-2021; Herten, Gregor/HNQ-9546-2023; Lin, L/HKO-8213-2023; Meng, Leixin/T-8924-2018; De, Kaushik/N-1953-2013; Brahimi, Nihal/HNJ-5325-2023; Kupco, Alexander/G-9713-2014; Shabalina, Elizaveta/M-2227-2013; Wang, Huifang E/AAY-2120-2021; Napolitano, Fabrizio/CAI-2163-2022; Peralva, Bernardo/AAD-2086-2022; Mir, Lluïsa-Maria/G-7212-2015; Zemaityte, Gabija/AAI-7245-2021; Bobrovnikov, Victor/AAB-8328-2022; Llorente Merino, Javier/AGP-3432-2022; Mindur, Bartosz/A-2253-2017; Hunter, Robert/AAG-8342-2019; Ventura, Andrea/CAH-0226-2022; Skubic, Patrick/B-5817-2011; Kostyukhin, Vadim/ABA-9033-2020; cerri, alessandro/KRQ-4175-2024; Wang, Shiqiang/E-6401-2019; Pyatiizbyantseva, Diana/N-7299-2018; Chitan, Adrian/AAC-8946-2022; Gutiérrez, Paola/GRY-2079-2022; Alexopoulos, Theodoros/AAC-9633-2022; chen, jia/JLM-4733-2023; Giuli, Francesco/HJI-6649-2023; Cervelli, Alberto/X-7416-2018; Bogdanchikov, Alexander/AAB-9414-2022; YILDIZ, Hatice/AAN-3727-2021; Svatos, Michal/ABA-2041-2020; Perez, Miguel/B-2717-2015; li, lin/KEJ-1056-2024; li, bo/JJC-2664-2023; Slavíček, Tomáš/GQY-5137-2022; Di Micco, Biagio/J-1755-2012; Gil, Damian/AAK-4749-2020; Fabbri, Luca/H-8458-2019; Laycock, Paul/AAL-8261-2021; Caprini, Irinel/AAP-3760-2020; Sidiropoulou, Ourania/AAC-1675-2021; da via, cinzia/AAS-3978-2021; zhang, xiaotao/AAV-7730-2021; Lähnemann, Jonas/L-3589-2013; Alberich, Leonor/ABG-8534-2020; Lopez Solis, Alvaro/KCL-5505-2024; Nguyen, Truong Khang/G-4686-2015; Muino, Patricia/F-7696-2011; Talyshev, Alexey/HGC-6910-2022; Wozniak, Krzysztof/Q-7754-2019; Anjos, Dr. Andre/KLY-8320-2024; Romano, Marino/ACW-0715-2022; Leisos, Antonios/AAJ-2351-2021; Vachon, Brigitte/KXS-1100-2024; Gladilin, Leonid/B-5226-2011; Brooks, William/C-8636-2013; Rotaru, Marina/A-3097-2011; Gurbuz, Saime/AAG-5583-2019; Zakareishvili, Tamar/JOZ-9279-2023; Klok, Peter/AAF-7393-2019; Passaggio, Stefano/B-6843-2013; Lagouri, Theodota/AAC-7358-2021; Ippolito, Nicolò/GQQ-6608-2022; Losada, Marta/B-2261-2010; Gingrich, Douglas/AEU-8727-2022; García, Josu/AAS-9810-2020; Sanchez, Caroline/AAG-5156-2021; Andreazza, Attilio/E-5642-2011; Mashinistov, Ruslan/M-8356-2015; Bruscino, Nello/ABA-8980-2021; Malecki, Piotr/O-2434-2018; Malek, Fairouz/E-4410-2018; Turchikhin, Semen/O-1929-2013; Khanov, Alexander/LDE-6954-2024; Connell, Simon/F-2962-2015; Sfyrla, Anna/AEL-2938-2022; Huseynov, Nazim/AAE-4663-2019; Akatsuka, Shinya/C-9806-2010; do Vale, Maria/D-2357-2019; Gray, Heather/ABI-8041-2022; Lopez Paz, Ivan/AFQ-4280-2022; Oh, Alexander/HHZ-4386-2022; Pereira, Rodrigo/AFV-9983-2022; Burdin, Sergey/AAZ-9062-2021; Solovyev, Victor/C-4614-2013; Benekos, Nektarios/J-8629-2017; Trzebinski, Maciej/AAO-6821-2021; Derendarz, Dominik/AAO-3512-2021; li, jing/KHY-5337-2024; Stabile, Alberto/F-2889-2013; Rossi, Eleonora/JYO-6120-2024; Vaniachine, Alexandre/H-7796-2013; Kazanin, Vasily/HHM-2056-2022; MEONI, Evelin/ABD-9498-2021; Coccaro, Andrea/AAB-6990-2021; Gordon, Howard/D-6734-2013; Gallus, Petr/JKH-9846-2023; Nechaeva, Polina/N-1148-2015; Petrucci, Fabrizio/G-8348-2012; Olesya, Kuchinskaya/AAF-8437-2020; Li, Bing/GSN-3295-2022; Billoud, Thomas/AAY-1569-2020; Schwartzman, Ariel/AAU-1153-2020; Price, Darren/E-6162-2012; Gabrielli, Andrea/A-7175-2008; Olszewski, Andrzej/AGV-6131-2022; Terashi, Koji/ITW-2370-2023; Kozhin, Anatoly/AAZ-5138-2020; Rames, Jiri/H-2450-2014; Li, Fan/KBB-8931-2024; Glasman, Claudia/Y-8858-2019; Schnoor, Ulrike/AAM-2765-2020; Delporte, Cedric/C-2228-2013; Xu, Wei/AAY-6275-2021; Adiguzel, Aytul/AAC-9049-2020; Salt, Jose/F-4928-2016; Tudorache, Valentina/D-2743-2012; Vercesi, Valerio/C-6672-2008; zhang, zhang/KGK-5266-2024; Shi, Liaoshan/KFR-7855-2024; Camarda, Stefano/IQW-2840-2023; Llácer, María/AAQ-7522-2020; banerjee, swagato/AAN-3165-2021; della Volpe, Domenico/B-4482-2012; BESSON, NATHALIE/L-6250-2015; benhammou, yan/JDW-7759-2023; Kharlamova, Tatyana/AAQ-5430-2020; Ozcan, Veysi/AAS-4508-2020; Gonella, Laura/GLR-3838-2022; Brau, James/ACH-1573-2022; Negri, Andrea/J-2455-2012; KHOO, TENG/E-1285-2011; Wang, Zilong/IQV-2260-2023; xu, ye/JYO-6282-2024; Gongadze, Alexi/T-9162-2017; Suster, Carl/L-3714-2016; Doležal, Zdeněk/K-6861-2017; Panizzo, Giancarlo/AAS-2911-2020; Marcisovsky, Michal/AAM-2404-2020; Torro Pastor, Emma/AAB-5979-2021; Bates, Richard/D-6596-2013; Buttar, Craig/D-3706-2011; Chen, zhuo/JWO-5404-2024; guo, yu/GQZ-1392-2022; Wang, Song-Ming/AAP-9832-2021; shi, chen/KEH-8339-2024; Gamboa Goñi, Rodrigo/JAO-0983-2023; de Groot, Nicolo/A-2675-2009; Sessa, Marco/AAT-2850-2020; Peleganchuk, Sergey/J-6722-2014; Kroll, Jiri/C-8465-2018; Bona, Marcella/JPX-4062-2023; cerri, alessandro/Q-6884-2016; Chwastowski, Janusz/I-4480-2012; Gorisek, Andrej/KQU-6818-2024; D'Onofrio, Adelina/AAT-3903-2020; Garcia Pascual, Juan Antonio/B-3540-2019; Monk, James/A-9021-2017; Della Pietra, Massimo/J-5008-2012; Casado Lechuga, Maria Pilar/H-1484-2015; Olszewski, Andrzej/W-1825-2018; Britton, David/F-2602-2010; Di Nardo, Roberto/J-4993-2012; Bachas, Konstantinos/C-8101-2019; Smirnova, Oxana/A-4401-2013; Vanadia, Marco/K-5870-2016; Panizzo, Giancarlo/KHY-5172-2024; Ali, Babar/KGM-2699-2024; Darbo, Giovanni/C-8175-2012; Faltova, Jana/P-6842-2017; Kaczmarska, Anna/B-2753-2019; Rodriguez Bosca, Sergi/HPC-6167-2023; Aguilar Saavedra, Juan Antonio/F-1256-2016; Monzani, Simone/D-6328-2017; Benekos, Nektarios/I-9928-2017; Reznicek, Pavel/C-1989-2017; Mikestikova, Marcela/H-1996-2014; Schioppa, Enrico Junior/F-4731-2019; Coccaro, Andrea/P-5261-2016; Barreiro, Fernando/D-9808-2012; Popa, Stefan/A-7734-2018; Lacasta, Carlos/C-7254-2008; Padilla, Cristobal/C-3218-2017; Wozniak, Krzysztof/P-4475-2017; , Alex/N-8715-2016; Karyukhin, Andrey/J-3904-2014; Maleev, Victor/R-4140-2016; Dam, Mogens/C-2081-2015; Fiorini, Luca/W-6250-2018; Kuze, Masahiro/V-4251-2018; Geanta, Andrei-Alexandru/IAO-0890-2023; Gonzalez de la Hoz, Santiago/E-2494-2016; Lozano Bahilo, Julio/F-4881-2016; Giordani, Mario/Q-6211-2018; Zivkovic, Lidija/K-4343-2014; Doyle, Anthony/C-5889-2009; Santra, Arka/AEE-4946-2022; D'Eramo, Louis/Q-5816-2017; La Rosa, Alessandro/I-1856-2013; Hansen, Peter Henrik/C-2098-2015; Li, Liang/O-1107-2015; Mlynarikova, Michaela/P-2701-2017; Mamuzic, Judita/U-3509-2017; Bosman, Martine/J-9917-2014; Camarri, Paolo/M-7979-2015; Valero, Alberto/G-9866-2015; Pater, Joleen/A-4262-2016; Sioli, Maximiliano/Q-1597-2016; Escobar Ibanez, Carlos/B-3761-2017; D'Auria, Saverio/O-3276-2017; Maeda, Junpei/B-8131-2018; Dziedzic, Bartosz/Q-4189-2017; Introzzi, Gianluca/K-2497-2015; Ventura, Andrea/A-9544-2015; Castro, Nuno/AAB-3648-2019; Gustavino, Giuliano/C-3242-2016; Grancagnolo, Sergio/J-3957-2015; Carli, Ina/C-2189-2017; Rebuzzi, Daniela Marcella/D-9727-2018; Grinstein, Sebastian/ABE-1880-2020; Tartarelli, Giuseppe Francesco/A-5629-2016; Ye, Sheng/HGA-5474-2022; Zenis, Tibor/T-5270-2018; Juste, Aurelio/I-2531-2015; Ahmadov, Faig/B-3723-2018; Penc, Ondrej/H-3032-2014; Onofre, Antonio/JCP-1935-2023; Sciandra, Andrea/JXY-8826-2024; Goncalo, Jose/M-3153-2016; Gouighri, Mohamed/ITU-2465-2023; Dabrowski, Wladyslaw/AAS-6369-2020; Manhaes de Andrade Filho, Luciano/N-7778-2017; Negrini, Matteo/C-8906-2014; Capua, Marcella/A-8549-2015; Todorova, Sarka/GXV-2085-2022; Prokoshin, Fedor/E-2795-2012; Svatos, Michal/G-8437-2014; Korcyl, Krzysztof/W-2111-2018; Luci, Claudio/HKW-0143-2023; Fassi, Farida/F-3571-2016; Ducu, Otilia/JZT-8380-2024; Ippolito, Valerio/L-1435-2016; Carquin, Edson/G-5221-2015; Smykiewicz, Andrzej/W-6236-2018; Sykora, Ivan/T-5252-2018; TASSI, Enrico/AAJ-9661-2020; Buckley, Andy/B-8362-2014; McKee, Shawn/B-6435-2012; Kulchitsky, Yuri/KJL-1720-2024; Jones, Roger/H-5578-2011; Camarero Munoz, Daniel/HTS-3134-2023; Kukla, Romain/P-9760-2016; CAKIR, Orhan/L-1893-2015; Baldin, Evgenii/A-6186-2014; uysal, zekeriya/AAD-1226-2019; Bergmann, Benedikt Ludwig/L-8368-2019; Bailey, Adam/T-9828-2017; Blue, Andrew/C-9882-2016; Trzupek, Adam/N-2448-2018; Worm, Steven/I-3575-2012; Benchekroun, Driss/JCN-4659-2023; Shulga, Evgeny/R-1759-2016; Guo, Jun/KMA-3996-2024; Gravila, Paul-Mircea/HLP-6245-2023; Olszowska, Jolanta/P-2889-2017; Berta, Peter/AAL-7109-2020; Vranjes, Nenad/B-4003-2017; Davidek, Tomas/P-2697-2017; Manzoni, Stefano/B-2352-2018; Wolters, Helmut/M-4154-2013; Beddall, Andrew/AAE-5820-2022; Ungaro, Francesca/G-4554-2018; Vasile, Matei-Eugen/ADS-3975-2022; xella, stefania/E-6752-2015; Garcia Navarro, Jose Enrique/H-6339-2015; LIVAN, Michele/D-7531-2012; Chu, Ming-chung/M-2655-2018; Berge, David/P-2179-2017; Schultz-Coulon, Hans-Christian/X-5006-2018; Vranjes Milosavljevic, Marija/F-9847-2016; Francavilla, Paolo/HKE-1206-2023; Wolter, Marcin/A-7412-2012; Albert, Justin/J-4152-2017; Lee, Lawrence/AAU-6790-2021; Petersen, Troels/P-5538-2015; MARTINEZ, MARIO/I-3549-2015; Lazzaroni, Massimo/N-3675-2015; Zhemchugov, Alexey/N-1717-2017; Lysak, Roman/H-2995-2014; Konig, Adriaan/B-6439-2013; Vos, Marcel/G-8123-2015; Ruiz Jimeno, Alberto/E-4473-2011; Fabbri, Laura/H-3442-2012; Stanecka, Ewa/V-6242-2018; Buzykaev, Alexey/HIK-0117-2022; Staszewski, Rafal/V-5240-2018; AGHEORGHIESEI, Catalin/B-8596-2014; Trzebinski, Maciej/W-1748-2018; Kodys, Peter/P-2636-2017; Bogavac, Danijela/KCJ-8078-2024; Smirnov, Sergei/F-1014-2011; Maj, Klaudia/Q-4624-2017; Gonzalez Sevilla, Sergio/B-2690-2014; Oide, Hideyuki/KOC-2483-2024; Villaplana Perez, Miguel/B-5772-2014</t>
  </si>
  <si>
    <t xml:space="preserve">Jansky, Roland/0000-0003-0456-4658; Veneziano, Stefano/0000-0002-2598-2659; Ereditato, Antonio/0000-0002-5423-8079; Pleier, Marc-Andre/0000-0002-9461-3494; Ricken, Oliver/0000-0001-5107-7276; Alexa, Calin/0000-0003-0922-7669; Shimojima, Makoto/0000-0002-8738-1664; McPherson, Robert/0000-0001-9211-7019; Gouveia, Emanuel/0000-0002-7785-2047; Sessa, Marco/0000-0002-1402-7525; Gongadze, Alexi/0000-0001-8183-1612; Peleganchuk, Sergey/0000-0003-0907-7592; Trincaz-Duvoid, Sophie/0000-0001-5913-0828; Mastrandrea, Paolo/0000-0002-9853-0194; Kroll, Jiri/0000-0001-6215-3326; Vergis, Christos/0000-0002-3228-6715; Brost, Elizabeth/0000-0002-6800-9808; Jovicevic, Jelena/0000-0001-5650-4556; Schaefer, Leigh/0000-0003-1355-5032; Lohwasser, Kristin/0000-0003-1833-9160; Simoniello, Rosa/0000-0003-2042-6394; Robinson, James/0000-0002-2856-9413; Bona, Marcella/0000-0002-9660-580X; Ticse Torres, Royer Edson/0000-0001-8178-5257; Lefebvre, Benoit/0000-0001-8212-6624; Gutschow, Christian/0000-0003-0857-794X; Jakel, Gunnar/0000-0001-5687-1006; Wolf, Tim Michael Heinz/0000-0002-4561-0166; Shahinian, Jeffrey/0000-0002-1325-3432; Kersevan, Borut/0000-0002-4529-452X; Burdin, Sergey/0000-0003-4831-4132; Jones, Sarah/0000-0001-5748-0728; Lie, Ki/0000-0002-5779-5989; Swiatlowski, Maximilian/0000-0001-7287-0468; de Vivie, Jean-Baptiste/0000-0001-9163-2211; cerri, alessandro/0000-0002-1904-6661; Palestini, Sandro/0000-0002-4110-096X; Kartvelishvili, Vakhtang/0000-0002-1957-3787; Perrevoort, Ann-Kathrin/0000-0001-6343-447X; Chwastowski, Janusz/0000-0002-6190-8376; Sen, Sourav/0000-0003-1240-9586; Gorini, Edoardo/0000-0002-7688-2797; Strizenec, Pavol/0000-0003-0958-7656; Ocariz, Jose/0000-0003-2262-0780; Iakovidis, George/0000-0002-0330-5921; Schmitt, Christian/0000-0003-1471-690X; Ryzhov, Andrey/0000-0002-0623-7426; Wardrope, David/0000-0002-8208-2964; Vari, Riccardo/0000-0002-2814-1337; Gorisek, Andrej/0000-0002-3903-3438; Stabile, Alberto/0000-0002-6868-8329; Morvaj, Ljiljana/0000-0003-2061-2904; FANTI, MARCELLO/0000-0002-8773-145X; Wiglesworth, Craig/0000-0001-6219-8946; Hrynevich, Aliaksei/0000-0002-5411-114X; BRAHIMI, Nihal/0000-0003-0992-3509; D'Onofrio, Adelina/0000-0002-0343-6331; Ripellino, Giulia/0000-0002-4053-5144; Smirnov, Yury/0000-0002-2891-0781; Bevan, Adrian/0000-0002-4105-9629; Tzovara, Eftychia/0000-0002-0410-0055; Wanotayaroj, Chaowaroj/0000-0002-8178-5705; CARRA, SONIA/0000-0001-8650-942X; Mancini, Giada/0000-0001-6158-2751; Nelson, Michael/0000-0002-0183-327X; D'Amico, Valerio/0000-0002-2081-0129; Atkin, Ryan/0000-0002-1972-1006; Lopez Paz, Ivan/0000-0002-4300-7064; Bertram, Iain/0000-0003-4073-4941; Faraj, Mohammed/0000-0001-9442-7598; Garcia Pascual, Juan Antonio/0000-0002-7399-7353; Yacoob, Sahal/0000-0001-6977-3456; HADEF, Asma/0000-0003-2508-0628; Sumida, Toshi/0000-0002-2685-6187; Follega, Francesco Maria/0000-0003-2317-9560; Romain, Madar/0000-0002-6875-6408; Poulsen, Trine/0000-0001-7207-6029; Charlton, David/0000-0003-0211-2041; von Buddenbrock, Stefan/0000-0002-8399-9993; Melo, Matej/0000-0003-4557-9792; Elliot, Alison/0000-0003-0921-0314; Rifki, Othmane/0000-0002-9169-0793; Salzburger, Andreas/0000-0001-6004-3510; Kugel, Andreas/0000-0002-8493-6660; Pani, Priscilla/0000-0003-2149-3791; Valery, Loic/0000-0002-5510-1111; Liu, Yanlin/0000-0001-9190-4547; Monk, James/0000-0001-8471-9247; Della Pietra, Massimo/0000-0003-4446-3368; Costanzo, Davide/0000-0003-4920-6264; Goossens, Luc/0000-0002-2536-4498; Holmes, Tova/0000-0002-3959-5174; Trigger, Isabel/0000-0002-6127-5847; van Gemmeren, Peter/0000-0002-7227-4006; Casado Lechuga, Maria Pilar/0000-0002-0394-5646; Olszewski, Andrzej/0000-0003-3368-5475; Antel, Claire/0000-0001-9683-0890; Beau, Tristan/0000-0002-2022-2140; Lefebvre, Michel/0000-0002-5560-0586; Weingarten, Jens/0000-0003-2165-871X; Pathak, Atanu/0000-0001-9861-2942; Francescato, Simone/0000-0001-5315-9275; Croft, Vincent Alexander/0000-0002-8731-4525; Vickey Boeriu, Oana/0000-0002-6497-6809; Britton, David/0000-0001-9998-4342; Morley, Anthony/0000-0003-0373-1346; Akesson, Torsten/0000-0003-4141-5408; Leroy, Claude/0000-0003-3105-7045; Thomsen, Lotte Ansgaard/0000-0001-8000-5327; Hunter, Robert/0000-0002-6839-7775; Smirnov, Nikita/0000-0003-3638-4838; Marantis, Alexandros/0000-0002-7020-4098; Strandberg, Jonas/0000-0002-8913-0981; Sotiropoulou, Calliope-Louisa/0000-0001-9851-1658; Kowalewski, Robert/0000-0002-7314-0990; Vecchio, Valentina/0000-0002-1351-6757; Cindro, Vladimir/0000-0002-2037-7185; Gregersen, Kristian/0000-0003-0295-1670; Moreno Llacer, Maria/0000-0003-1113-3645; banerjee, swagato/0000-0001-8852-2409; Morettini, Paolo/0000-0001-7139-7912; Di Nardo, Roberto/0000-0003-1111-3783; Lavorgna, Marco/0000-0002-3407-752X; Yang, Siqi/0000-0002-0204-984X; Barberio, Elisabetta/0000-0002-3111-0910; Dittus, Fridolin/0000-0002-1760-8237; Sopczak, Andre/0000-0001-6981-0544; Bachas, Konstantinos/0000-0002-9047-6517; REALE, MARILEA/0000-0002-5478-6059; Zhang, Zhiqing/0000-0002-7853-9079; Smirnova, Oxana/0000-0003-2517-531X; Mindur, Bartosz/0000-0002-5511-2611; Mkrtchyan, Tigran/0000-0002-5786-3136; Djobava, Tamar/0000-0002-9414-8350; leone, sandra/0000-0001-6222-9642; Jeanneau, Fabien/0000-0002-6360-6136; Zhou, Ning/0000-0002-1775-2511; TERRON, JUAN/0000-0003-0132-5723; Gkaitatzis, Stamatios/0000-0001-9420-7499; Roberts, Rhys/0000-0002-0712-5215; Brandt, Oleg/0000-0001-5219-1417; Liu, Minghui/0000-0003-0056-7296; Kouskoura, Vasiliki/0000-0002-8987-3208; Vachon, Brigitte/0000-0001-8703-6978; Broughton, James/0000-0002-0797-5578; Xu, Wenhao/0000-0001-5661-1917; Gramstad, Eirik/0000-0001-5792-5352; Yamazaki, Yuji/0000-0003-3710-6995; Raine, John/0000-0002-5987-4648; Heim, Sarah/0000-0002-2639-6571; Fleck, Ivor/0000-0003-1461-8648; Anastopoulos, Christos/0000-0003-1587-5830; Vanadia, Marco/0000-0003-2684-276X; Campoverde, Angel/0000-0003-1968-1216; Iuppa, Roberto/0000-0001-5038-2762; Cantero Garcia, Josu/0000-0001-8449-1019; Fisher, Wade/0000-0003-3043-3045; Biesuz, Nicolo Vladi/0000-0003-3004-0946; Dahbi, Salah-eddine/0000-0002-5222-7894; Li, Shu/0000-0001-7879-3272; Capeans, Mar/0000-0001-7727-9175; Panizzo, Giancarlo/0000-0002-0352-4833; Ali, Babar/0000-0001-8653-5556; Kar, Deepak/0000-0002-4238-9822; Darbo, Giovanni/0000-0003-2165-0638; Marcisovsky, Michal/0000-0003-0860-7897; Ferreira de Lima, Danilo Enoque/0000-0002-6606-3595; Unal, Guillaume/0000-0001-8130-7423; Kirk, Julie/0000-0001-8096-7577; Krasnopevtsev, Dimitrii/0000-0002-6356-372X; Mijovic, Liza/0000-0003-0162-2891; Acharya, Bobby/0000-0002-8588-9157; DA FONSECA PINTO, JOAO VICTOR/0000-0003-1746-1914; Faltova, Jana/0000-0003-4278-7182; Duckeck, Guenter/0000-0002-7756-7801; Yigitbasi, Efe/0000-0002-9595-2623; Majersky, Oliver/0000-0001-8857-5770; Merz, Garrett/0000-0003-4737-3931; Kaczmarska, Anna/0000-0002-8880-4120; Krauss, Dominik/0000-0002-6419-7602; Sadrozinski, Hartmut/0000-0003-0019-5410; Kelsey, Daniel/0000-0002-2297-1356; Vetterli, Michel/0000-0002-7223-2965; Rodriguez Bosca, Sergi/0000-0002-4571-2509; DURAN YILDIZ, Hatice/0000-0003-3469-6045; Aguilar Saavedra, Juan Antonio/0000-0002-5475-8920; Gavrilyuk, Alexander/0000-0003-3837-6567; Monzani, Simone/0000-0002-0479-2207; Coimbra, Artur/0000-0003-2301-1637; Konstantinidis, Nikolaos/0000-0002-4140-6360; Loch, Peter/0000-0002-2005-671X; Benekos, Nektarios/0000-0001-7831-8762; Hubaut, Fabrice/0000-0002-0113-2465; McCarthy, Thomas G/0000-0002-1182-3526; Reznicek, Pavel/0000-0003-4017-9829; Ellert, Mattias/0000-0001-5265-3175; Freundlich, Elena/0000-0003-0907-392X; Wu, Xin/0000-0001-7655-389X; Mullier, Geoffrey/0000-0001-6771-0937; David, Claire/0000-0002-1794-1443; Pasuwan, Patrawan/0000-0003-2987-2964; Wang, Renjie/0000-0002-5059-8456; Zhang, Dengfeng/0000-0001-7335-4983; Jackson, Paul/0000-0002-0847-402X; Handl, David/0000-0002-0399-6486; Mikestikova, Marcela/0000-0003-1277-2596; Di Gregorio, Giulia/0000-0002-7838-576X; Schioppa, Enrico Junior/0000-0002-1369-9944; Coccaro, Andrea/0000-0003-2368-4559; Barreiro, Fernando/0000-0002-3021-0258; Parajuli, Santosh/0000-0003-1499-3990; Popa, Stefan/0000-0001-9275-4536; Macdonald, Calum/0000-0001-7857-9188; Lokajicek, Milos/0000-0001-8929-1243; Manthos, Ioannis/0000-0001-5561-9909; Dado, Tomas/0000-0002-7050-2669; Legger, Federica/0000-0003-1400-0709; Buttar, Craig/0000-0003-0188-6491; Bouaouda, Khalil/0000-0002-7723-5030; Vickey, Trevor/0000-0002-1596-2611; Conde Muino, Patricia/0000-0002-9187-7478; Meloni, Federico/0000-0001-7075-2214; Landon, Murrough/0000-0001-6828-9769; Guenther, Jaroslav/0000-0003-3189-3959; Roos, Lydia/0000-0001-7151-9983; Cristinziani, Markus/0000-0003-3893-9171; Filthaut, Frank/0000-0003-3338-2247; Liu, Yanwen/0000-0003-4448-4679; Levchenko, Mikhail/0000-0002-5495-0656; Lacasta, Carlos/0000-0002-2623-6252; Walder, James/0000-0002-9039-8758; Thiele, Fabian Alexander Jurgen/0000-0002-6620-9734; Winkels, Emma/0000-0003-0156-3801; Bannoura, Arwa/0000-0002-7166-8118; Sabatini, Paolo/0000-0003-0159-697X; Ntekas, Konstantinos/0000-0001-9252-6509; Cunha Sargedas Sousa, Mario Jose/0000-0001-7991-593X; Betti, Alessandra/0000-0003-0839-9311; Padilla, Cristobal/0000-0001-7951-0166; Wozniak, Krzysztof/0000-0003-1171-0887; Sato, Koji/0000-0001-8988-4065; Boutle, Sarah/0000-0002-8732-2963; Murray, William/0000-0003-1710-6306; Novotny, Radek/0000-0002-1630-694X; , Alex/0000-0002-1051-3833; Karyukhin, Andrey/0000-0001-9087-4315; Maleev, Victor/0000-0003-1028-8602; Guescini, Francesco/0000-0001-5351-2673; Yu-Heng, Chen/0000-0002-2720-1115; Alimonti, Gianluca/0000-0002-7128-9046; Dam, Mogens/0000-0001-6278-9674; Torro Pastor, Emma/0000-0002-5507-7924; Willocq, Stephane/0000-0002-4120-1453; Fiorini, Luca/0000-0002-5070-2735; Corrigan, Eric Edward/0000-0003-2485-0248; Mistry, Khilesh/0000-0001-7577-1588; Marzin, Antoine/0000-0003-4364-4351; Ferrando, James/0000-0002-1007-7816; Kuze, Masahiro/0000-0001-8858-8440; Adelman, Jahred/0000-0002-1041-3496; Mitsou, Vasiliki A./0000-0002-1533-8886; Muenstermann, Daniel/0000-0001-6223-2497; Geanta, Andrei-Alexandru/0000-0003-2781-2933; Haley, Joseph/0000-0002-6938-7405; Asimakopoulou, Eleni Myrto/0000-0003-2127-373X; Gonzalez de la Hoz, Santiago/0000-0001-5304-5390; Kroninger, Kevin/0000-0001-9873-0228; Castillo, Florencia Luciana/0000-0002-1172-1052; Merlassino, Claudia/0000-0002-5445-5938; Lozano Bahilo, Julio/0000-0003-0613-140X; Wenaus, Torre/0000-0002-8678-893X; Duperrin, Arnaud/0000-0002-5789-9825; Giordani, Mario/0000-0002-0792-6039; Kretzschmar, Jan/0000-0002-8515-1355; Nielsen, Jason/0000-0002-9175-4419; Vercesi, Valerio/0000-0001-7670-4563; Vaidya, Amal/0000-0003-4086-9432; Golling, Tobias/0000-0001-8535-6687; Lee, Steven Juhyung/0000-0002-6742-6677; Deliot, Frederic/0000-0003-0777-6031; Zivkovic, Lidija/0000-0003-4236-8930; Nairz, Armin/0000-0003-3561-0880; Zhu, Hongbo/0000-0001-8066-7048; Romano, Marino/0000-0002-6609-7250; Doyle, Anthony/0000-0001-6322-6195; Martin-Haugh, Stewart/0000-0001-9457-1928; Elsing, Markus/0000-0002-1213-0545; Nanjo, Hajime/0000-0003-0703-103X; Kendrick, James/0000-0001-9845-5473; Jiggins, Stephen/0000-0003-2906-1977; Santra, Arka/0000-0003-4644-2579; Bossio Sola, Jonathan David/0000-0002-7134-8077; Oda, Susumu/0000-0001-5836-768X; D'Eramo, Louis/0000-0002-4910-5378; Toth, Jozsef/0000-0001-9128-6080; Cerqueira, Augusto/0000-0002-4300-703X; Avramidou, Rachel Maria/0000-0002-1645-1290; Allport, Philip/0000-0001-7303-2570; Gaspar, Philipp/0000-0002-9232-1332; /0000-0001-5765-1750; La Rosa, Alessandro/0000-0001-6291-2142; Farbin, Amir/0000-0003-0000-2439; Masetti, Lucia/0000-0002-0038-5372; Napolitano, Fabrizio/0000-0002-8686-5923; Luehring, Frederick/0000-0001-8721-6901; Koffas, Thomas/0000-0001-9612-4988; Lin, Kuan-Yu/0000-0002-2269-3632; Canale, Vincenzo/0000-0003-2303-9306; Spieker, Thomas/0000-0002-9408-895X; Hansen, Peter Henrik/0000-0002-6764-4789; Li, Liang/0000-0001-6411-6107; Jinnouchi, Osamu/0000-0001-5073-0974; Mlynarikova, Michaela/0000-0003-2028-1930; Butterworth, Jonathan/0000-0002-5905-5394; Schoeffel, Laurent/0000-0002-8081-2353; Bassalat, Ahmed/0000-0002-0129-1423; Adye, Tim/0000-0003-0627-5059; Mamuzic, Judita/0000-0002-3203-4243; MAKIDA, Yasuhiro/0000-0003-3638-9970; Parida, Bibhuti/0000-0001-9367-8061; Nisati, Aleandro/0000-0002-5080-2293; Sauvan, Emmanuel/0000-0003-1921-2647; Franchini, Matteo/0000-0002-4554-252X; Yap, Yee Chinn/0000-0001-8939-666X; Prince, Sebastien/0000-0001-9947-3892; Bosman, Martine/0000-0002-7290-643X; Azuelos, Georges/0000-0003-4241-022X; Danninger, Matthias/0000-0002-7807-7484; Tudorache, Alexandra/0000-0001-6307-1437; Veloso, Filipe/0000-0002-5956-4244; Weber, Michele/0000-0002-2770-9031; Mogg, Philipp/0000-0003-2688-234X; Camarri, Paolo/0000-0002-5732-5645; Puri, Akshat/0000-0001-7843-1482; Saleem, Tasneem/0000-0001-9245-2677; Alessandro, Calandri/0000-0001-7774-0099; Neep, Thomas/0000-0003-0056-8651; Valero, Alberto/0000-0002-9776-5880; Liu, Bingxuan/0000-0002-0721-8331; Grosse-Knetter, Jorn/0000-0003-3085-7067; Zanzi, Daniele/0000-0002-1222-7937; Makovec, Nikola/0000-0001-5124-904X; Clark, Allan/0000-0001-8341-5911; Pater, Joleen/0000-0002-0598-5035; Sforza, Federico/0000-0002-4065-7352; Giannetti, Paola/0000-0002-3721-9490; Martinelli, Luca/0000-0002-4466-3864; Hill, John/0000-0002-8650-2807; Sioli, Maximiliano/0000-0002-0912-9121; Gee, Norman/0000-0002-8833-3154; Cranmer, Kyle/0000-0002-5769-7094; Escobar Ibanez, Carlos/0000-0003-4442-4537; Delsart, Pierre-Antoine/0000-0002-9556-2924; Olivares, Sebastian/0000-0003-4616-6973; Alderweireldt, Sara/0000-0002-8224-7036; D'Auria, Saverio/0000-0003-3393-6318; Son, Hyungsuk/0000-0003-2225-9024; Troncon, Clara/0000-0002-7997-8524; Bellagamba, Lorenzo/0000-0001-7098-9393; Wolf, Anton/0000-0002-4368-9202; Barranco Navarro, Laura/0000-0002-3380-8167; Stugu, Bjarne/0000-0002-1728-9272; Tariq, Khuram/0000-0002-0584-8700; Fumagalli, Elisa/0000-0003-0640-4500; Dietrich, Janet/0000-0001-7061-1585; Orellana, Gonzalo Enrique/0000-0002-4753-4048; Murrone, Alessia/0000-0001-5399-2478; Lassnig, Mario/0000-0002-9541-0592; Grivaz, Jean-Francois/0000-0003-4793-7995; Maeda, Junpei/0000-0002-9084-3305; Dziedzic, Bartosz/0000-0002-0805-9184; Gonella, Laura/0000-0002-4919-0808; Villa, Mauro/0000-0002-9181-8048; Biondi, Silvia/0000-0002-1492-6715; Ezhilov, Alexey/0000-0002-7520-293X; Lleres, Annick/0000-0003-1769-8524; Tomiwa, Kehinde/0000-0002-8580-9145; Rurikova, Zuzana/0000-0003-3051-9607; Introzzi, Gianluca/0000-0002-1314-2580; Lucotte, Arnaud/0000-0002-5992-0640; Sharma, Abhishek/0000-0003-2250-4181; Iliadis, Dimitrios/0000-0001-6303-2761; Bella, Gideon/0000-0002-4009-0990; Isacson, Max/0000-0003-1630-6664; Alonso, Francisco/0000-0001-9431-8156; Ventura, Andrea/0000-0002-3368-3413; Delitzsch, Chris Malena/0000-0001-7021-3333; Tapia, Sebastian/0000-0002-3659-7270; iacobucci, giuseppe/0000-0001-9965-5442; Djama, Fares/0000-0003-1881-3360; Tu, Yanjun/0000-0002-5865-183X; Shabalina, Elizaveta/0000-0003-4849-556X; Weber, Christian/0000-0002-8659-5767; Roland, Christophe/0000-0003-2084-369X; Grummer, Aidan/0000-0003-2752-1183; Leight, William/0000-0002-2968-7841; URQUIJO, PHILLIP/0000-0002-0887-7953; Pilkington, Andrew/0000-0001-8007-0778; Leisos, Antonios/0000-0002-8126-3958; Cabrera Urban, Susana/0000-0001-7640-7913; Canesse, Auriane/0000-0002-9227-5217; Yang, Hongtao/0000-0003-3554-7113; Massa, Lorenzo/0000-0002-3735-7762; Keeler, Richard/0000-0002-0510-4189; Stockton, Mark/0000-0001-9679-0323; Schiavi, Carlo/0000-0003-0957-4994; Orlando, Nicola/0000-0003-0616-245X; Pachal, Katherine/0000-0002-8332-243X; Castro, Nuno/0000-0001-8491-4376; Pereira, Rui/0000-0003-1411-5354; Panduro Vazquez, Jose Guillermo/0000-0003-2605-8940; Kock, Daniela/0000-0002-9090-5502; Dova, Maria Teresa/0000-0001-6113-0878; Feng, Minyu/0000-0002-0698-1482; Trofymov, Artur/0000-0001-7688-5165; Boveia, Antonio/0000-0002-6647-6699; Moenig, Klaus/0000-0002-3169-7117; Leite, Marco/0000-0003-0392-3663; Affolder, Anthony/0000-0002-9058-7217; Ellinghaus, Frank/0000-0003-3596-5331; Barak, Liron/0000-0002-3436-2726; Redlinger, George/0000-0002-6437-9991; Ozturk, Nurcan/0000-0003-1125-6784; Ghneimat, Mazuza/0000-0002-4931-2764; Tisserant, Sylvain/0000-0002-0294-6727; Mohapatra, Soumya/0000-0003-3006-6337; Beacham, James/0000-0003-3623-3335; Weirich, Marcel/0000-0002-5129-872X; Avolio, Giuseppe/0000-0003-2664-3437; Lipniacka, Anna/0000-0002-8759-8564; Ould-Saada, Farid/0000-0002-9404-835X; Wiedenmann, Werner/0000-0003-3605-3633; Konoplich, Rostislav/0000-0002-6223-7017; Vermeulen, Jos/0000-0003-4378-5736; Gustavino, Giuliano/0000-0002-5938-4921; Yorita, Kohei/0000-0003-1988-8401; Dingfelder, Jochen/0000-0001-5767-2121; Balaji, Shyam/0000-0002-5364-2109; Grabowska-Bold, Iwona/0000-0001-9159-1210; Arnaez, Olivier/0000-0002-6096-0893; Kay, Ellis/0000-0002-6304-3230; Camarda, Stefano/0000-0003-0479-7689; Tal Hod, Noam/0000-0001-5241-0544; Billoud, Thomas/0000-0002-6280-3306; Meirose, Bernhard/0000-0003-0032-7022; Ruehr, Frederik/0000-0003-4452-620X; Chudoba, Jiri/0000-0002-6425-2579; Haug, Sigve/0000-0003-0442-3361; Carlson, Benjamin/0000-0002-7550-7821; Lloyd, Stephen/0000-0002-5073-2264; Diaconu, Cristinel/0000-0002-6193-5091; Takai, Helio/0000-0001-9253-8307; Argyropoulos, Spyridon/0000-0001-7748-1429; Janssen, Jens/0000-0002-2391-3078; Dyndal, Mateusz/0000-0001-9632-6352; Vossebeld, Joost/0000-0001-8178-8503; Hoya, Joaquin/0000-0002-7562-0234; Bortoletto, Daniela/0000-0002-1287-4712; Grancagnolo, Sergio/0000-0001-8490-8304; Schwarz, Thomas/0000-0001-5660-2690; Carli, Ina/0000-0002-0411-1141; Farrington, Sinead/0000-0001-5350-9271; Alpigiani, Cristiano/0000-0002-7641-5814; Gonski, Julia/0000-0003-2037-6315; Rebuzzi, Daniela Marcella/0000-0003-4461-3880; Karpov, Sergey/0000-0002-2230-5353; Roy, Debarati/0000-0001-9858-1357; De Santis, Maurizio/0000-0001-6423-0719; Wielers, Monika/0000-0001-9232-4827; Bruscino, Nello/0000-0002-6168-689X; Ravina, Baptiste/0000-0002-1622-6640; Grinstein, Sebastian/0000-0002-6460-8694; Jon-And, Kerstin/0000-0001-8201-7700; Tartarelli, Giuseppe Francesco/0000-0002-4244-502X; Dao, Valerio/0000-0003-1645-8393; Ye, Sheng/0000-0003-3229-0746; Policicchio, Antonio/0000-0002-1290-220X; Zenis, Tibor/0000-0001-8265-6916; Schramm, Steven/0000-0001-9031-6751; Erdmann, Johannes/0000-0002-8073-2740; Les, Robert/0000-0002-8875-1399; Zorbas, Theodore Georgio/0000-0003-2073-4901; Juste, Aurelio/0000-0002-1558-3291; Xu, Lailin/0000-0001-8997-3199; Sasaki, Osamu/0000-0002-2910-3906; Peters, Krisztian/0000-0002-7654-1677; Kono, Takanori/0000-0003-1553-2950; Manjarres Ramos, Joany/0000-0003-3896-5222; van Vulpen, Ivo/0000-0001-7074-5655; Poveda, Joaquin/0000-0001-8144-1964; Anders, John/0000-0002-1846-0262; D'Amen, Gabriele/0000-0002-9742-3709; Komarek, Tomas/0000-0002-3047-3146; Ahmadov, Faig/0000-0003-3644-540X; Penc, Ondrej/0000-0002-5433-3981; Onofre, Antonio/0000-0003-3471-2703; Sciandra, Andrea/0000-0001-7163-501X; Teixeira-Dias, Pedro/0000-0001-9977-3836; Ellis, Nicolas/0000-0002-1920-4930; Bachacou, Henri/0000-0002-2256-4515; Gwilliam, Carl/0000-0002-9401-5304; Haas, Andrew/0000-0002-4832-0455; Goncalo, Jose/0000-0002-3826-3442; Guindon, Stefan/0000-0001-7595-3859; Hill, Ewan/0000-0002-1725-7414; Horn, Philipp/0000-0002-5640-0447; Sullivan, Matthew/0000-0002-4807-6448; Stevenson, Thomas/0000-0003-2399-8945; Etzion, Erez/0000-0001-6871-7794; Loesle, Alena/0000-0002-6328-8561; Schmitt, Stefan/0000-0001-8387-1853; Haney, Bijan/0000-0001-9238-0888; Snesarev, Andrei/0000-0002-9067-8362; Mincer, Allen/0000-0002-6307-1418; Litke, Alan/0000-0003-3973-3642; Dell'Acqua, Andrea/0000-0003-2453-7745; Rimoldi, Marco/0000-0003-1165-7940; Evans, Harold/0000-0003-2183-3127; Mungo, Davide Pietro/0000-0002-2567-7857; Astalos, Robert/0000-0001-5095-605X; Nobe, Takuya/0000-0002-5809-325X; Vukotic, Ilija/0000-0003-0472-3516; Hubacek, Zdenek/0000-0003-3250-9066; Hays, Chris/0000-0003-2371-9723; Bednyakov, Vadim/0000-0003-4864-8909; Tudorache, Valentina/0000-0001-5384-3843; Bandyopadhyay, Anjishnu/0000-0002-5256-839X; Lange, Joern/0000-0003-1307-1441; Gouighri, Mohamed/0000-0002-9551-0251; Redelbach, Andreas/0000-0002-8102-9686; CETIN, SERKANT ALI/0000-0001-5050-8441; Dabrowski, Wladyslaw/0000-0001-9061-9568; Manhaes de Andrade Filho, Luciano/0000-0003-1792-6793; Schleicher, Katharina E./0000-0002-2917-7032; Onyisi, Peter/0000-0003-4201-7997; Negrini, Matteo/0000-0003-0101-6963; Aoki, Masato/0000-0001-7498-0097; bruno, Salvatore/0000-0001-5422-8228; Fawcett, William/0000-0003-2596-8264; Capua, Marcella/0000-0002-2443-6525; Manousos, Athanasios/0000-0003-4627-4026; Solovyev, Victor/0000-0002-9402-6329; Todorova, Sarka/0000-0003-2433-231X; Hirose, Shigeki/0000-0002-2389-1286; Thomson, Evelyn/0000-0001-6031-2768; Cheremushkina, Evgeniya/0000-0002-8772-0961; Kupco, Alexander/0000-0003-3692-1410; Wu, Yusheng/0000-0002-1528-4865; MEONI, Evelin/0000-0002-6934-3752; Prokoshin, Fedor/0000-0001-6389-5399; Svatos, Michal/0000-0002-7199-3383; Kourkoumelis, Christine/0000-0003-0083-274X; Balek, Petr/0000-0002-0942-1966; Sawyer, Lee/0000-0001-8295-0605; Herde, Hannah/0000-0001-8926-6734; Korcyl, Krzysztof/0000-0001-8085-4505; Jeanty, Laura/0000-0001-6507-4623; Nagasaka, Yasushi/0000-0002-3669-9525; Rosati, Stefano/0000-0003-0838-5980; Luci, Claudio/0000-0001-7464-304X; Schopf, Elisabeth/0000-0002-9340-2214; Mete, Alaettin Serhan/0000-0002-5508-530X; Farina, Edoardo Maria/0000-0003-3037-9288; Schouwenberg, Jeroen/0000-0002-8738-9519; Mezquita, Costa/0000-0002-2064-2954; Lari, Tommaso/0000-0002-1388-869X; Chelstowska, Magda Anna/0000-0003-1030-2099; KOULOURIS, AIMILIANOS/0000-0003-1012-4675; Calvetti, Milene/0000-0003-0125-2165; Lobodzinska, Ewelina Maria/0000-0001-9012-3431; Ferrere, Didier/0000-0002-5687-9240; Colasurdo, Luca/0000-0003-3901-8884; Schildgen, Lara Katharina/0000-0002-6834-9538; Corriveau, Francois/0000-0002-4970-7600; Alhroob, Muhammad/0000-0001-7569-7111; Smolek, Karel/0000-0002-5996-7000; Zhang, Rui/0000-0002-8265-474X; Meshkov, Oleg/0000-0001-6897-4651; Shi, Liaoshan/0000-0001-9532-5075; Han, Kunlin/0000-0002-1627-4810; Cerny, Karel/0000-0003-0683-2177; Bitadze, Alexander/0000-0001-7979-1092; Nemecek, Stanislav/0000-0001-8978-7150; Fassi, Farida/0000-0002-6423-7213; Vittori, Camilla/0000-0001-9156-970X; Shojaii, Jafar (Seyed R)/0000-0002-9449-0412; Barr, Alan/0000-0002-3533-3740; Gonnella, Francesco/0000-0003-0885-1654; Chargeishvili, Bakar/0000-0002-5376-2397; Ducu, Otilia/0000-0001-5914-0524; Bahmani, Marzieh/0000-0003-4173-0926; Yamaguchi, Yohei/0000-0002-3725-4800; Terzo, Stefano/0000-0003-3388-3906; Ippolito, Valerio/0000-0001-5126-1620; Leney, Katharine/0000-0002-1525-2695; Aad, Georges/0000-0002-6665-4934; Citron, Zvi/0000-0003-1831-6452; Gadow, Paul Philipp/0000-0003-4475-6734; Bethani, Agni/0000-0002-8150-7043; Starz, Steffen/0000-0002-2908-3909; Carquin, Edson/0000-0002-7863-1166; Rauch, Daniel/0000-0002-8527-7695; Gaudio, Gabriella/0000-0002-6833-0933; Proklova, Nadezda/0000-0002-5237-0201; Glaysher, Paul/0000-0002-5437-971X; Smykiewicz, Andrzej/0000-0001-6088-7094; Sykora, Ivan/0000-0003-3447-5621; TASSI, Enrico/0000-0002-3335-6500; Whalen, Kathleen/0000-0002-9383-8763; Garcia-Argos, Carlos/0000-0001-8348-4693; Buckley, Andy/0000-0001-8355-9237; Taylor, Wendy/0000-0002-6596-9125; Czodrowski, Patrick/0000-0003-0723-1437; Millar, Declan/0000-0003-3713-8997; Camplani, Alessandra/0000-0002-6386-9788; Fox, Harald/0000-0003-3089-6090; Seabra, Luis/0000-0002-9320-8825; McKee, Shawn/0000-0002-4551-4502; Besson, Nathalie/0000-0001-9248-6252; Reeves, Kendall/0000-0003-3504-4882; Scyboz, Ludovic Michel/0000-0001-8453-7937; Kulchitsky, Yuri/0000-0002-3036-5575; Jones, Roger/0000-0002-6427-3513; Camarero Munoz, Daniel/0000-0002-2855-7738; Vorobel, Vit/0000-0001-8757-2180; Pralavorio, Pascal/0000-0002-2452-6715; Mueller, James/0000-0001-5099-4718; Pleskot, Vojtech/0000-0001-5435-497X; Stanislaus, Beojan/0000-0001-9007-7658; Kukla, Romain/0000-0002-1140-2465; Klein, Matthew Henry/0000-0002-9999-2534; Madysa, Nico/0000-0001-8375-7532; De Almeida Dias, Flavia/0000-0001-6882-5402; Warburton, Andreas/0000-0002-2298-7315; Robson, Aidan/0000-0002-1659-8284; Bianchi, Riccardo Maria/0000-0001-7345-7798; CAKIR, Orhan/0000-0002-9016-138X; Zhang, Matt/0000-0001-8659-5727; Oreglia, Mark/0000-0001-6203-2209; Valente, Marco/0000-0002-0486-9569; Bindi, Marcello/0000-0001-6172-545X; Tsai, Fang-Ying/0000-0001-7878-6435; Longo, Luigi/0000-0002-2357-7043; franklin, melissa/0000-0002-6595-883X; Moyse, Edward/0000-0003-4449-6178; Derendarz, Dominik/0000-0001-5660-3095; /0000-0001-5493-6486; Sammel, Dirk/0000-0003-4484-1410; Bortfeldt, Jonathan/0000-0002-0777-985X; Biswal, Jyoti Prakash/0000-0001-8361-2309; Trovato, Fabrizio/0000-0003-1041-9131; Alconada Verzini, Maria Josefina/0000-0003-2212-7830; Palka, Marek/0000-0002-7185-3540; vannicola, damiano/0000-0001-6814-4674; Pascuzzi, Vincent R./0000-0003-3167-8773; Zakareishvili, Tamar/0000-0001-7909-4772; Baldin, Evgenii/0000-0002-9854-975X; Hugging, Fabian/0000-0002-7472-3151; Arling, Jan-Hendrik/0000-0002-1577-5090; Shapiro, Marjorie/0000-0001-8540-9654; uysal, zekeriya/0000-0002-7110-8065; Bergmann, Benedikt Ludwig/0000-0002-8076-5614; Junggeburth, Johannes/0000-0001-7205-1171; Falke, Saskia/0000-0002-0264-1632; Nishu, Nishu/0000-0002-9048-1332; Gray, Heather/0000-0002-5293-4716; Bold, Tomasz/0000-0002-2432-411X; Garcia, Carmen/0000-0003-1625-7452; Lapertosa, Alessandro/0000-0001-6246-6787; Reichert, Joseph/0000-0003-2110-8021; Chiarella, Vitaliano/0000-0002-4210-2924; Lancon, Eric/0000-0002-0225-187X; Bailey, Adam/0000-0002-3301-2986; Lester, Christopher Gorham/0000-0001-5770-4883; de la Torre Perez, Hector/0000-0002-4516-5269; Knue, Andrea/0000-0002-1559-9285; Wang, Zirui/0000-0002-0928-2070; spagnolo, stefania/0000-0001-7482-6348; Kazanin, Vassili/0000-0002-4906-5468; Potti, Harish/0000-0002-0800-9902; Blue, Andrew/0000-0002-7716-5626; Berger, Nicolas/0000-0002-7963-9725; Sanchez, Javier/0000-0001-9913-310X; Agaras, Merve Nazlim/0000-0002-4355-5589; Okazaki, Yuta/0000-0003-2677-5827; Rousseau, David/0000-0001-7613-8063; Starovoitov, Pavel/0000-0003-1990-0992; Liu, Kun/0000-0001-5807-0501; Formica, Andrea/0000-0001-8308-2643; Trzupek, Adam/0000-0001-6938-5867; Charman, Thomas/0000-0001-6288-5236; Worm, Steven/0000-0002-3865-4996; Wu, Sau Lan/0000-0001-5866-1504; Benchekroun, Driss/0000-0001-5196-8327; Doglioni, Caterina/0000-0002-1509-0390; , Alessandro/0000-0002-8224-6105; Shulga, Evgeny/0000-0001-5099-7644; Scornajenghi, Matteo/0000-0001-5967-8471; Araujo Ferraz, Victor/0000-0003-1177-7563; Tsybychev, Dmitri/0000-0001-8212-6894; Hillier, Stephen/0000-0002-7599-6469; Zhulanov, Vladimir/0000-0002-0306-9199; Kourlitis, Vangelis/0000-0001-6568-2047; Roy, Avik/0000-0002-0116-1012; Nikolopoulos, Konstantinos/0000-0002-3048-489X; Vale, Tiago/0000-0001-8855-3520; Guo, Jun/0000-0001-8125-9433; Rozen, Yoram/0000-0001-6969-0634; Gravila, Paul-Mircea/0000-0002-0154-577X; Coadou, Yann/0000-0001-8195-7004; Olszowska, Jolanta/0000-0003-0520-9500; Cerda Alberich, Leonor/0000-0002-5567-4278; McLean, Kayla/0000-0001-5475-2521; Ragusa, Francesco/0000-0002-4064-0489; Karpova, Zoya/0000-0003-0254-4629; Giuli, Francesco/0000-0002-8506-274X; Brooijmans, Gustaaf/0000-0002-3354-1810; Khoo, Teng Jian/0000-0002-5954-3101; Mellenthin, Johannes/0000-0002-3436-6102; Berta, Peter/0000-0003-0780-0345; Rompotis, Nikolaos/0000-0003-2577-1875; Vranjes, Nenad/0000-0001-5415-5225; Davidek, Tomas/0000-0002-3770-8307; El Jarrari, Hassnae/0000-0002-8955-9681; Pollard, Christopher/0000-0002-3690-3960; Manzoni, Stefano/0000-0002-2488-0511; Sfyrla, Anna/0000-0002-3003-9905; Iurii, Naryshkin/0000-0001-6412-4801; Calvente Lopez, Sergio/0000-0002-7668-5275; DeMarco, David/0000-0002-8921-8828; Ohm, Christian/0000-0002-8015-7512; Jakoubek, Tomas/0000-0001-7038-0369; Wolters, Helmut/0000-0002-9588-1773; Steinhebel, Amanda/0000-0002-4080-2919; Gamboa Goni, Rodrigo/0000-0003-1026-7633; , Elham E Khoda/0000-0001-8720-6615; Beddall, Andrew/0000-0002-8451-9672; Ungaro, Francesca/0000-0003-2005-595X; Held, Alexander/0000-0002-8924-5885; chevalier, laurent/0000-0003-3762-7264; Gkougkousis, Evangelos - Leonidas/0000-0002-2132-2071; Morange, Nicolas/0000-0003-0047-7215; Benjamin, TROCME/0000-0001-9500-2487; Schmidt-Sommerfeld, Korbinian/0000-0003-4763-1822; Thompson, Paul/0000-0002-6239-7715; Yabsley, Bruce/0000-0002-2680-0474; Chen, Hucheng/0000-0002-9936-0115; Sawada, Ryu/0000-0002-2226-9874; Song, Weimin/0000-0003-1376-2293; Borissov, Guennadi/0000-0002-4226-9521; Pereira Peixoto, Ana Paula/0000-0003-3424-7338; Vasile, Matei-Eugen/0000-0001-8415-0759; xella, stefania/0000-0002-0988-1655; Garcia Navarro, Jose Enrique/0000-0002-0279-0523; LIVAN, Michele/0000-0002-5877-0062; Truong, Thi Ngoc Loan/0000-0001-8249-7150; Resconi, Silvia/0000-0003-2313-4020; Chu, Ming-chung/0000-0002-1971-0403; Walkowiak, Wolfgang/0000-0002-0385-3784; , Sascha/0000-0003-2941-2829; Lafaye, Remi/0000-0001-7848-6088; Sommer, Philip/0000-0003-1703-7304; Winter, Benedict Tobias/0000-0001-9606-7688; Giannini, Giulia/0000-0002-3730-1750; Berge, David/0000-0002-2918-1824; Tee, Amy/0000-0003-3587-187X; Cueto Gomez, Ana Rosario/0000-0003-1494-7898; Stark, Giordon/0000-0001-6616-3433; Behr, J. Katharina/0000-0002-5501-4640; Messina, Andrea/0000-0003-1195-6780; Beringer, Juerg/0000-0002-9975-1781; Dallapiccola, Carlo/0000-0002-1391-2477; Straessner, Arno/0000-0003-2460-6659; Zhao, Pingchuan/0000-0003-0054-8749; Rettie, Sebastien/0000-0002-7092-3893; Hadavand, Haleh/0000-0001-5447-3346; Varni, Carlo/0000-0001-6733-4310; Mankinen, Katja/0000-0001-7357-9648; Roloff, Jennifer/0000-0001-6479-3079; Schultz-Coulon, Hans-Christian/0000-0002-0860-7240; Winklmeier, Frank/0000-0001-8290-3200; Moreno Martinez, Carlos/0000-0002-5719-7655; Genest, Marie-Helene/0000-0002-4098-2024; Przybycien, Mariusz/0000-0002-9235-2649; Vranjes Milosavljevic, Marija/0000-0003-4477-9733; Saito, Masahiko/0000-0001-5564-0935; Burghgrave, Blake/0000-0001-5686-0948; Vivarelli, Iacopo/0000-0003-0097-123X; Cairo, Valentina Maria Martina/0000-0002-0758-7575; Beck, Hans Peter/0000-0001-7212-1096; LeBlanc, Matt/0000-0001-5977-6418; Zoch, Knut/0000-0003-2138-6187; Francavilla, Paolo/0000-0003-1164-6870; Durglishvili, Archil/0000-0003-4157-592X; Zhang, Shuzhou/0000-0001-9039-9809; Weber, Sebastian/0000-0002-2841-1616; Istin, Serhat/0000-0001-8504-6291; Jones, Samuel/0000-0003-4012-5310; Stolarski, Marcin/0000-0003-0276-8059; Sankey, David/0000-0003-0955-4213; Marchese, Luigi/0000-0001-6627-8716; Honda, Shunsuke/0000-0002-0403-3729; Dervan, Paul/0000-0003-3929-8046; Wolter, Marcin/0000-0001-9184-2921; Kuwertz, Emma Sian/0000-0002-1921-6173; Angerami, Aaron/0000-0001-7834-8750; Vincter, Manuella/0000-0002-5338-8972; Russell, Heather/0000-0003-4181-0678; Heinrich, Jochen Jens/0000-0002-0253-0924; van Daalen, Tal/0000-0002-2254-125X; PERINI, LAURA/0000-0003-3715-0523; govender, nicolin/0000-0002-5068-5429; Masubuchi, Tatsuya/0000-0001-9984-8009; Lister, Alison/0000-0002-1552-3651; Saimpert, Matthias/0000-0002-3765-1320; Kiryunin, Andrey/0000-0001-7490-6890; Qian, Jianming/0000-0003-4813-8167; Vadla, Knut Oddvar Hoie/0000-0001-6729-1584; Albert, Justin/0000-0003-0253-2505; Lee, Lawrence/0000-0002-5590-335X; Spolidoro Freund, Werner/0000-0003-4473-1027; snyder, scott/0000-0001-8610-8423; Wengler, Thorsten/0000-0002-4375-5265; Aielli, Giulio/0000-0002-0573-8114; Anisenkov, Alexey/0000-0002-7201-5936; Werner, Michael/0000-0001-8091-749X; Romaniouk, Anatoli/0000-0001-9241-1189; Gwenlan, Claire/0000-0002-3518-0617; Begel, Michael/0000-0002-1634-4399; Rieck, Patrick/0000-0003-0290-0566; Arguin, Jean-Francois/0000-0003-0229-3858; Cardillo, Fabio/0000-0002-4478-3524; Salvucci, Antonio/0000-0003-4876-2613; Anders, Christoph Falk/0000-0001-6632-6327; ADACHI, SHUNSUKE/0000-0002-0400-7555; Klimek, Pawel/0000-0003-1661-6873; Schaarschmidt, Jana/0000-0002-0433-6439; Petersen, Troels/0000-0003-0221-3037; Gibson, Stephen/0000-0002-1236-9249; Llorente Merino, Javier/0000-0003-0027-7969; Serkin, Leonid/0000-0003-4749-5250; Glasman, Claudia/0000-0003-2025-3817; Marti-Garcia, Salvador/0000-0002-3897-6223; Kurchaninov, Leonid/0000-0001-9392-3936; Kharlamova, Tatyana/0000-0002-0387-6804; MARTINEZ, MARIO/0000-0002-3135-945X; Falke, Peter Johannes/0000-0002-2004-476X; Zakharchuk, Nataliia/0000-0002-4963-8836; Giangiacomi, Nico/0000-0001-7314-0168; Zhang, Yu/0000-0002-4554-2554; Lazzaroni, Massimo/0000-0002-4094-1273; Little, Jared/0000-0002-9372-0730; Weiser, Christian/0000-0002-6456-6834; Zhemchugov, Alexey/0000-0002-3360-4965; Lysak, Roman/0000-0003-2990-1673; Cheng, Hok-Chuen/0000-0002-8912-4389; Chen, Chunhui/0000-0003-1589-9955; O'Neil, Dugan/0000-0003-0325-472X; Konig, Adriaan/0000-0001-6702-6473; Ju, Xiangyang/0000-0002-9745-1638; ; </t>
  </si>
  <si>
    <t>ANPCyT, Argentina; YerPhI, Armenia; ARC, Australia; BMWFW, Austria; FWF, Austria; ANAS, Azerbaijan; SSTC, Belarus; CNPq, Brazil; FAPESP, Brazil; NSERC, Canada; NRC, Canada; CFI, Canada; CERN; CONICYT, Chile; CAS, China; MOST, China; NSFC, China; COLCIENCIAS, Colombia; MSMT CR, Czech Republic; MPO CR, Czech Republic; VSC CR, Czech Republic; DNRF, Denmark; DNSRC, Denmark; IN2P3-CNRS, CEA-DRF/IRFU, France; SRNSFG, Georgia; BMBF, Germany; HGF, Germany; MPG, Germany; GSRT, Greece; RGC, Hong Kong SAR, China; ISF, Israel; Benoziyo Center, Israel; INFN, Italy; MEXT, Japan; JSPS, Japan; CNRST, Morocco; NWO, Netherlands; RCN, Norway; MNiSW, Poland; NCN, Poland; FCT, Portugal; MNE/IFA, Romania; MES of Russia, Russian Federation; NRC KI, Russian Federation; JINR; MESTD, Serbia; MSSR, Slovakia; ARRS, Slovenia; MIZS, Slovenia; DST/NRF, South Africa; MINECO, Spain; SRC, Sweden; Wallenberg Foundation, Sweden; SERI, Switzerland; SNSF, Switzerland; Canton of Bern, Switzerland; Canton of Geneva, Switzerland; MOST, Taiwan; TAEK, Turkey; STFC, United Kingdom; DOE, United States of America; NSF, United States of America; BCKDF, Canada; CANARIE, Canada; CRC, Canada; Compute Canada, Canada; COST, European Union; ERC, European Union; ERDF, European Union; Horizon 2020, European Union; Marie Sklodowska-Curie Actions, European Union; Investissements d' Avenir Labex and Idex, ANR, France; DFG, Germany; AvH Foundation, Germany; Herakleitos programme; Thales programme; Aristeia programme; EUESF; Greek NSRF, Greece; BSF-NSF, Israel; GIF, Israel; CERCA Programme Generalitat de Catalunya, Spain; Royal Society, United Kingdom; Leverhulme Trust, United Kingdom; NERC [2131773] Funding Source: UKRI; STFC [ST/N000234/1, ST/N000277/1, ST/S000860/1, ST/P002439/1, ST/N000420/1, ST/S00095X/1, ST/N000463/1, 1852475, 2025327, ST/S000747/1] Funding Source: UKRI</t>
  </si>
  <si>
    <t>ANPCyT, Argentina(ANPCyT); YerPhI, Armenia; ARC, Australia(Australian Research Council); BMWFW, Austria; FWF, Austria(Austrian Science Fund (FWF)); ANAS, Azerbaijan(Azerbaijan National Academy of Sciences (ANAS)); SSTC, Belarus; CNPq, Brazil(Conselho Nacional de Desenvolvimento Cientifico e Tecnologico (CNPQ)); FAPESP, Brazil(Fundacao de Amparo a Pesquisa do Estado de Sao Paulo (FAPESP)); NSERC, Canada(Natural Sciences and Engineering Research Council of Canada (NSERC)); NRC, Canada; CFI, Canada(Canada Foundation for Innovation); CERN; CONICYT, Chile(Comision Nacional de Investigacion Cientifica y Tecnologica (CONICYT)); CAS, China(Chinese Academy of Sciences); MOST, China(Ministry of Science and Technology, China); NSFC, China(National Natural Science Foundation of China (NSFC)); COLCIENCIAS, Colombia(Departamento Administrativo de Ciencia, Tecnologia e Innovacion Colciencias); MSMT CR, Czech Republic(Ministry of Education, Youth &amp; Sports - Czech RepublicCzech Republic Government); MPO CR, Czech Republic(Czech Republic Government); VSC CR, Czech Republic(Czech Republic Government); DNRF, Denmark(National Research Foundation of Korea); DNSRC, Denmark(Danish Natural Science Research Council); IN2P3-CNRS, CEA-DRF/IRFU, France; SRNSFG, Georgia; BMBF, Germany(Federal Ministry of Education &amp; Research (BMBF)); HGF, Germany; MPG, Germany(Max Planck Society); GSRT, Greece(Greek Ministry of Development-GSRT); RGC, Hong Kong SAR, China(Hong Kong Research Grants Council); ISF, Israel(Israel Science Foundation); Benoziyo Center, Israel; INFN, Italy(Istituto Nazionale di Fisica Nucleare (INFN)); MEXT, Japan(Ministry of Education, Culture, Sports, Science and Technology, Japan (MEXT)); JSPS, Japan(Ministry of Education, Culture, Sports, Science and Technology, Japan (MEXT)Japan Society for the Promotion of Science); CNRST, Morocco(Centre National de la Recherche Scientifique &amp; Technologique (CNRST)); NWO, Netherlands(Netherlands Organization for Scientific Research (NWO)Netherlands Government); RCN, Norway; MNiSW, Poland(Ministry of Science and Higher Education, Poland); NCN, Poland; FCT, Portugal(Fundacao para a Ciencia e a Tecnologia (FCT)); MNE/IFA, Romania; MES of Russia, Russian Federation(Russian Federation); NRC KI, Russian Federation; JINR; MESTD, Serbia(Ministry of Education, Science &amp; Technological Development, Serbia); MSSR, Slovakia; ARRS, Slovenia(Slovenian Research Agency - Slovenia); MIZS, Slovenia; DST/NRF, South Africa; MINECO, Spain(Spanish Government); SRC, Sweden; Wallenberg Foundation, Sweden; SERI, Switzerland; SNSF, Switzerland(Swiss National Science Foundation (SNSF)); Canton of Bern, Switzerland; Canton of Geneva, Switzerland; MOST, Taiwan(Ministry of Science and Technology, Taiwan); TAEK, Turkey(Ministry of Energy &amp; Natural Resources - Turkey); STFC, United Kingdom(UK Research &amp; Innovation (UKRI)Science &amp; Technology Facilities Council (STFC)); DOE, United States of America(United States Department of Energy (DOE)); NSF, United States of America(National Science Foundation (NSF)); BCKDF, Canada; CANARIE, Canada; CRC, Canada; Compute Canada, Canada; COST, European Union; ERC, European Union(European Union (EU)European Research Council (ERC)); ERDF, European Union(European Union (EU)Marie Curie Actions); Horizon 2020, European Union; Marie Sklodowska-Curie Actions, European Union(European Union (EU)Marie Curie Actions); Investissements d' Avenir Labex and Idex, ANR, France(Agence Nationale de la Recherche (ANR)); DFG, Germany(German Research Foundation (DFG)); AvH Foundation, Germany(Alexander von Humboldt Foundation); Herakleitos programme; Thales programme(Thales Group); Aristeia programme; EUESF(European Union (EU)); Greek NSRF, Greece; BSF-NSF, Israel; GIF, Israel(German-Israeli Foundation for Scientific Research and Development); CERCA Programme Generalitat de Catalunya, Spain; Royal Society, United Kingdom(Royal Society); Leverhulme Trust, United Kingdom(Leverhulme Trust); NERC(UK Research &amp; Innovation (UKRI)Natural Environment Research Council (NERC)); STFC(UK Research &amp; Innovation (UKRI)Science &amp; Technology Facilities Council (STFC))</t>
  </si>
  <si>
    <t>We thank CERN for the very successful operation of the LHC, as well as the support staff from our institutions without whom ATLAS could not be operated efficiently. We acknowledge the support of ANPCyT, Argentina; YerPhI, Armenia; ARC, Australia; BMWFW and FWF, Austria; ANAS, Azerbaijan; SSTC, Belarus; CNPq and FAPESP, Brazil; NSERC, NRC and CFI, Canada; CERN; CONICYT, Chile; CAS, MOST and NSFC, China; COLCIENCIAS, Colombia; MSMT CR, MPO CR and VSC CR, Czech Republic; DNRF and DNSRC, Denmark; IN2P3-CNRS, CEA-DRF/IRFU, France; SRNSFG, Georgia; BMBF, HGF, and MPG, Germany; GSRT, Greece; RGC, Hong Kong SAR, China; ISF and Benoziyo Center, Israel; INFN, Italy; MEXT and JSPS, Japan; CNRST, Morocco; NWO, Netherlands; RCN, Norway; MNiSW and NCN, Poland; FCT, Portugal; MNE/IFA, Romania; MES of Russia and NRC KI, Russian Federation; JINR; MESTD, Serbia; MSSR, Slovakia; ARRS andMIZS, Slovenia; DST/NRF, South Africa; MINECO, Spain; SRC and Wallenberg Foundation, Sweden; SERI, SNSF and Cantons of Bern and Geneva, Switzerland; MOST, Taiwan; TAEK, Turkey; STFC, United Kingdom; DOE and NSF, United States of America. In addition, individual groups and members have received support from BCKDF, CANARIE, CRC and Compute Canada, Canada; COST, ERC, ERDF, Horizon 2020, and Marie Sklodowska-Curie Actions, European Union; Investissements d' Avenir Labex and Idex, ANR, France; DFG and AvH Foundation, Germany; Herakleitos, Thales and Aristeia programmes co-financed by EUESF and the Greek NSRF, Greece; BSF-NSF and GIF, Israel; CERCA Programme Generalitat de Catalunya, Spain; The Royal Society and Leverhulme Trust, United Kingdom. The crucial computing support from allWLCG partners is acknowledged gratefully, in particular from CERN, theATLAS Tier-1 facilities at TRIUMF (Canada), NDGF(Denmark, Norway, Sweden), CC-IN2P3 (France), KIT/GridKA (Germany), INFN-CNAF (Italy), NL-T1 (Netherlands), PIC (Spain), ASGC (Taiwan), RAL (UK) and BNL (USA), the Tier-2 facilities worldwide and large non-WLCG resource providers. Major contributors of computing resources are listed in Ref. [53].</t>
  </si>
  <si>
    <t>JAN 22</t>
  </si>
  <si>
    <t>10.1140/epjc/s10052-019-7500-2</t>
  </si>
  <si>
    <t>KU6IG</t>
  </si>
  <si>
    <t>Green Submitted, Green Published, gold, Green Accepted</t>
  </si>
  <si>
    <t>WOS:000519817900001</t>
  </si>
  <si>
    <t>Harsanyi, S; Kupcova, I; Danisovic, L; Klein, M</t>
  </si>
  <si>
    <t>Harsanyi, Stefan; Kupcova, Ida; Danisovic, Lubos; Klein, Martin</t>
  </si>
  <si>
    <t>Selected Biomarkers of Depression: What Are the Effects of Cytokines and Inflammation?</t>
  </si>
  <si>
    <t>INTERNATIONAL JOURNAL OF MOLECULAR SCIENCES</t>
  </si>
  <si>
    <t>depression; cytokines; interleukins; chemokines; lymphokines; IL-1 beta; IL-12; TNF</t>
  </si>
  <si>
    <t>TUMOR-NECROSIS-FACTOR; SINGLE NUCLEOTIDE POLYMORPHISMS; IL-1 RECEPTOR-ANTAGONIST; C-REACTIVE PROTEIN; MAJOR DEPRESSION; INTERFERON-GAMMA; FACTOR-ALPHA; TNF-ALPHA; PERIPHERAL CYTOKINE; CEREBROSPINAL-FLUID</t>
  </si>
  <si>
    <t>Depression is one of the leading mental illnesses worldwide and lowers the quality of life of many. According to WHO, about 5% of the worldwide population suffers from depression. Newer studies report a staggering global prevalence of 27.6%, and it is rising. Professionally, depression belonging to affective disorders is a psychiatric illness, and the category of major depressive disorder (MDD) comprises various diagnoses related to persistent and disruptive mood disorders. Due to this fact, it is imperative to find a way to assess depression quantitatively using a specific biomarker or a panel of biomarkers that would be able to reflect the patients' state and the effects of therapy. Cytokines, hormones, oxidative stress markers, and neuropeptides are studied in association with depression. The latest research into inflammatory cytokines shows that their relationship with the etiology of depression is causative. There are stronger cytokine reactions to pathogens and stressors in depression. If combined with other predisposing factors, responses lead to prolonged inflammatory processes, prolonged dysregulation of various axes, stress, pain, mood changes, anxiety, and depression. This review focuses on the most recent data on cytokines as markers of depression concerning their roles in its pathogenesis, their possible use in diagnosis and management, their different levels in bodily fluids, and their similarities in animal studies. However, cytokines are not isolated from the pathophysiologic mechanisms of depression or other psychiatric disorders. Their effects are only a part of the whole pathway.</t>
  </si>
  <si>
    <t>[Harsanyi, Stefan; Kupcova, Ida; Danisovic, Lubos] Comenius Univ, Inst Med Biol Genet &amp; Clin Genet, Fac Med, Sasinkova 4, Bratislava 81108, Slovakia; [Klein, Martin] Comenius Univ, Inst Histol &amp; Embryol, Fac Med, Sasinkova 4, Bratislava 81108, Slovakia</t>
  </si>
  <si>
    <t>Danisovic, L (corresponding author), Comenius Univ, Inst Med Biol Genet &amp; Clin Genet, Fac Med, Sasinkova 4, Bratislava 81108, Slovakia.</t>
  </si>
  <si>
    <t>lubos.danisovic@fmed.uniba.sk</t>
  </si>
  <si>
    <t>Klein, Martin/0000-0002-7145-7206; Danisovic, Lubos/0000-0002-5074-9621; Harsanyi, Stefan/0000-0002-7889-4898</t>
  </si>
  <si>
    <t>1661-6596</t>
  </si>
  <si>
    <t>1422-0067</t>
  </si>
  <si>
    <t>INT J MOL SCI</t>
  </si>
  <si>
    <t>Int. J. Mol. Sci.</t>
  </si>
  <si>
    <t>10.3390/ijms24010578</t>
  </si>
  <si>
    <t>7T0PS</t>
  </si>
  <si>
    <t>WOS:000911151400001</t>
  </si>
  <si>
    <t>Mokra, D; Joskova, M; Mokry, J</t>
  </si>
  <si>
    <t>Mokra, Daniela; Joskova, Marta; Mokry, Juraj</t>
  </si>
  <si>
    <t>Therapeutic Effects of Green Tea Polyphenol (-)-Epigallocatechin-3-Gallate (EGCG) in Relation to Molecular Pathways Controlling Inflammation, Oxidative Stress, and Apoptosis</t>
  </si>
  <si>
    <t>epigallocatechin-3-gallate; green tea; inflammation; oxidative stress; apoptosis; cancer; neurological; cardiovascular; respiratory; metabolic</t>
  </si>
  <si>
    <t>NF-KAPPA-B; EPIGALLOCATECHIN GALLATE EGCG; INDUCED PULMONARY-FIBROSIS; 67-KDA LAMININ RECEPTOR; COLON-CANCER CELLS; PLACEBO-CONTROLLED TRIAL; GROWTH-FACTOR RECEPTOR; ACUTE LUNG INJURY; ENDOTHELIAL-CELLS; SIGNALING PATHWAY</t>
  </si>
  <si>
    <t>(-)-Epigallocatechin-3-gallate (EGCG) is the most abundant polyphenol in green tea. Thanks to multiple interactions with cell surface receptors, intracellular signaling pathways, and nuclear transcription factors, EGCG possesses a wide variety of anti-inflammatory, antioxidant, antifibrotic, anti-remodelation, and tissue-protective properties which may be useful in the treatment of various diseases, particularly in cancer, and neurological, cardiovascular, respiratory, and metabolic disorders. This article reviews current information on the biological effects of EGCG in the above-mentioned disorders in relation to molecular pathways controlling inflammation, oxidative stress, and cell apoptosis.</t>
  </si>
  <si>
    <t>[Mokra, Daniela] Comenius Univ, Jessenius Fac Med Martin, Dept Physiol, SK-03601 Martin, Slovakia; [Joskova, Marta; Mokry, Juraj] Comenius Univ, Jessenius Fac Med Martin, Dept Pharmacol, SK-03601 Martin, Slovakia</t>
  </si>
  <si>
    <t>Mokra, D (corresponding author), Comenius Univ, Jessenius Fac Med Martin, Dept Physiol, SK-03601 Martin, Slovakia.</t>
  </si>
  <si>
    <t>daniela.mokra@uniba.sk</t>
  </si>
  <si>
    <t>Mokry, Juraj/HDM-6612-2022; Joskova, Marta/X-6029-2018; Mokry, Juraj/X-6014-2018; Mokra, Daniela/X-7430-2018</t>
  </si>
  <si>
    <t>Joskova, Marta/0000-0001-5089-4928; Mokry, Juraj/0000-0001-7756-5569; Mokra, Daniela/0000-0001-5885-6360</t>
  </si>
  <si>
    <t>Ministry of Education, Science, Research and Sport of the Slovak Republic [APVV-15-0075, VEGA 1/0131/22, APVV-18-0084, VEGA 1/0093/22]</t>
  </si>
  <si>
    <t>Ministry of Education, Science, Research and Sport of the Slovak Republic</t>
  </si>
  <si>
    <t>This work was supported by grants APVV-15-0075 and VEGA 1/0131/22 to D.M. and grants APVV-18-0084 and VEGA 1/0093/22 to J.M.; provided by The Ministry of Education, Science, Research and Sport of the Slovak Republic.</t>
  </si>
  <si>
    <t>10.3390/ijms24010340</t>
  </si>
  <si>
    <t>7R2DG</t>
  </si>
  <si>
    <t>WOS:000909886700001</t>
  </si>
  <si>
    <t>Mikusová, V; Mikus, P</t>
  </si>
  <si>
    <t>Mikusova, Veronika; Mikus, Peter</t>
  </si>
  <si>
    <t>Advances in Chitosan-Based Nanoparticles for Drug Delivery</t>
  </si>
  <si>
    <t>chitosan; nanoparticles; drug delivery; new formulations; targeting; controlled release; derivatives; nanocomposites; preparation schemes</t>
  </si>
  <si>
    <t>MOLECULAR-WEIGHT CHITOSAN; MESOPOROUS SILICA NANOPARTICLES; EMULSION CROSS-LINKING; LOADED CHITOSAN; ORAL DELIVERY; CARBOXYMETHYL CHITOSAN; IN-VITRO; THERMOSENSITIVE HYDROGEL; MAGNETIC NANOPARTICLES; HYBRID NANOCOMPOSITES</t>
  </si>
  <si>
    <t>Nanoparticles (NPs) have an outstanding position in pharmaceutical, biological, and medical disciplines. Polymeric NPs based on chitosan (CS) can act as excellent drug carriers because of some intrinsic beneficial properties including biocompatibility, biodegradability, non-toxicity, bioactivity, easy preparation, and targeting specificity. Drug transport and release from CS-based particulate systems depend on the extent of cross-linking, morphology, size, and density of the particulate system, as well as physicochemical properties of the drug. All these aspects have to be considered when developing new CS-based NPs as potential drug delivery systems. This comprehensive review is summarizing and discussing recent advances in CS-based NPs being developed and examined for drug delivery. From this point of view, an enhancement of CS properties by its modification is presented. An enhancement in drug delivery by CS NPs is discussed in detail focusing on (i) a brief summarization of basic characteristics of CS NPs, (ii) a categorization of preparation procedures used for CS NPs involving also recent improvements in production schemes of conventional as well as novel CS NPs, (iii) a categorization and evaluation of CS-based-nanocomposites involving their production schemes with organic polymers and inorganic material, and (iv) very recent implementations of CS NPs and nanocomposites in drug delivery.</t>
  </si>
  <si>
    <t>[Mikusova, Veronika] Comenius Univ, Dept Galen Pharm, Fac Pharm, Odbojarov 10, Bratislava 83232, Slovakia; [Mikus, Peter] Comenius Univ, Dept Pharmaceut Anal &amp; Nucl Pharm, Fac Pharm, Odbojarov 10, Bratislava 83232, Slovakia; [Mikus, Peter] Comenius Univ, Toxicol &amp; Antidoping Ctr, Fac Pharm, Odbojarov 10, Bratislava 83232, Slovakia</t>
  </si>
  <si>
    <t>Comenius University Bratislava; Comenius University Bratislava; Comenius University Bratislava</t>
  </si>
  <si>
    <t>Mikus, P (corresponding author), Comenius Univ, Dept Pharmaceut Anal &amp; Nucl Pharm, Fac Pharm, Odbojarov 10, Bratislava 83232, Slovakia.;Mikus, P (corresponding author), Comenius Univ, Toxicol &amp; Antidoping Ctr, Fac Pharm, Odbojarov 10, Bratislava 83232, Slovakia.</t>
  </si>
  <si>
    <t>mikusova@fpharm.uniba.sk; mikus@fpharm.uniba.sk</t>
  </si>
  <si>
    <t>Mikusova, Veronika/HLX-2794-2023; Mikuš, Peter/ABE-8206-2020</t>
  </si>
  <si>
    <t>Toxicological and Antidoping Center at the Faculty of Pharmacy, Comenius University in Bratislava; VEGA [1/0463/18]; KEGA [027UK-4/2020]; [APVV-15-0585]</t>
  </si>
  <si>
    <t>Toxicological and Antidoping Center at the Faculty of Pharmacy, Comenius University in Bratislava; VEGA(Vedecka grantova agentura MSVVaS SR a SAV (VEGA)); KEGA;</t>
  </si>
  <si>
    <t>This work was supported by the projects APVV-15-0585, VEGA 1/0463/18, KEGA 027UK-4/2020, and the Toxicological and Antidoping Center at the Faculty of Pharmacy, Comenius University in Bratislava.</t>
  </si>
  <si>
    <t>10.3390/ijms22179652</t>
  </si>
  <si>
    <t>UN9BD</t>
  </si>
  <si>
    <t>WOS:000694301500001</t>
  </si>
  <si>
    <t>Brany, D; Dvorská, D; Halasová, E; Skovierová, H</t>
  </si>
  <si>
    <t>Brany, Dusan; Dvorska, Dana; Halasova, Erika; Skovierova, Henrieta</t>
  </si>
  <si>
    <t>Cold Atmospheric Plasma: A Powerful Tool for Modern Medicine</t>
  </si>
  <si>
    <t>cold atmospheric plasma; wound healing; oncology; regenerative medicine; plasma</t>
  </si>
  <si>
    <t>LACTATED RINGERS SOLUTION; NONTHERMAL PLASMA; PRESSURE PLASMA; ARGON PLASMA; ENTEROCOCCUS-FAECALIS; CHRONIC WOUNDS; CANCER-CELLS; LEG ULCERS; IN-VITRO; JET</t>
  </si>
  <si>
    <t>Cold atmospheric plasma use in clinical studies is mainly limited to the treatment of chronic wounds, but its application in a wide range of medical fields is now the goal of many analyses. It is therefore likely that its application spectrum will be expanded in the future. Cold atmospheric plasma has been shown to reduce microbial load without any known significant negative effects on healthy tissues, and this should enhance its possible application to any microbial infection site. It has also been shown to have anti-tumour effects. In addition, it acts proliferatively on stem cells and other cultivated cells, and the highly increased nitric oxide levels have a very important effect on this proliferation. Cold atmospheric plasma use may also have a beneficial effect on immunotherapy in cancer patients. Finally, it is possible that the use of plasma devices will not remain limited to surface structures, because current endeavours to develop sufficiently miniature microplasma devices could very likely lead to its application in subcutaneous and internal structures. This study summarises the available literature on cold plasma action mechanisms and analyses of its current in vivo and in vitro use, primarily in the fields of regenerative and dental medicine and oncology.</t>
  </si>
  <si>
    <t>[Brany, Dusan; Dvorska, Dana; Halasova, Erika; Skovierova, Henrieta] Comenius Univ, Jessenius Fac Med Martin, Biomed Ctr Martin, Martin 03601, Slovakia</t>
  </si>
  <si>
    <t>Dvorská, D (corresponding author), Comenius Univ, Jessenius Fac Med Martin, Biomed Ctr Martin, Martin 03601, Slovakia.</t>
  </si>
  <si>
    <t>dusan.brany@uniba.sk; dana.dvorska@uniba.sk; erika.halasova@uniba.sk; henrieta.skovierova@uniba.sk</t>
  </si>
  <si>
    <t>Dvorská, Dana/EWU-5715-2022; Braný, Dušan/AAJ-9586-2020; Halašová, Erika/X-8250-2018</t>
  </si>
  <si>
    <t>Brany, Dusan/0009-0009-4912-8754; Dvorska, Dana/0009-0000-1080-6460</t>
  </si>
  <si>
    <t>Slovak Research and Development Agency [APVV-15-0217]; VEGA of the Scientific Grant Agency of the Ministry of Education of the Slovak Republic [1/0178/17]; Slovak Academy of Sciences</t>
  </si>
  <si>
    <t>Slovak Research and Development Agency(Slovak Research and Development Agency); VEGA of the Scientific Grant Agency of the Ministry of Education of the Slovak Republic; Slovak Academy of Sciences(Slovak Academy of Sciences)</t>
  </si>
  <si>
    <t>This study was supported by the Slovak Research and Development Agency Grants No. (APVV-15-0217) and by VEGA Grant No. (1/0178/17) of the Scientific Grant Agency of the Ministry of Education of the Slovak Republic and the Slovak Academy of Sciences.</t>
  </si>
  <si>
    <t>10.3390/ijms21082932</t>
  </si>
  <si>
    <t>LR3AC</t>
  </si>
  <si>
    <t>WOS:000535565300274</t>
  </si>
  <si>
    <t>Petrie, MC; Verma, S; Docherty, KF; Inzucchi, SE; Anand, I; Belohlávek, J; Böhm, M; Chiang, CE; Chopra, VK; de Boer, RA; Desai, AS; Diez, M; Drozdz, J; Dukát, A; Ge, JB; Howlett, J; Katova, T; Kitakaze, M; Ljungman, CEA; Merkely, B; Nicolau, JC; O'Meara, E; Vinh, PN; Schou, M; Tereshchenko, S; Kober, L; Kosiborod, MN; Langkilde, AM; Martinez, FA; Ponikowski, P; Sabatine, MS; Sjöstrand, M; Solomon, SD; Johanson, P; Greasley, PJ; Boulton, D; Bengtsson, O; Jhund, PS; McMurray, JJV</t>
  </si>
  <si>
    <t>Petrie, Mark C.; Verma, Subodh; Docherty, Kieran F.; Inzucchi, Silvio E.; Anand, Inder; Belohlavek, Jan; Boehm, Michael; Chiang, Chern-En; Chopra, Vijay K.; de Boer, Rudolf A.; Desai, Akshay S.; Diez, Mirta; Drozdz, Jaroslaw; Dukat, Andre; Ge, Junbo; Howlett, Jonathan; Katova, Tzvetana; Kitakaze, Masafumi; Ljungman, Charlotta E. A.; Merkely, Bela; Nicolau, Jose C.; O'Meara, Eileen; Vinh, Pham Nguyen; Schou, Morten; Tereshchenko, Sergey; Kober, Lars; Kosiborod, Mikhail N.; Langkilde, Anna Maria; Martinez, Felipe A.; Ponikowski, Piotr; Sabatine, Marc S.; Sjostrand, Mikaela; Solomon, Scott D.; Johanson, Per; Greasley, Peter J.; Boulton, David; Bengtsson, Olof; Jhund, Pardeep S.; McMurray, John J. V.</t>
  </si>
  <si>
    <t>Effect of Dapagliflozin on Worsening Heart Failure and Cardiovascular Death in Patients With Heart Failure With and Without Diabetes</t>
  </si>
  <si>
    <t>JAMA-JOURNAL OF THE AMERICAN MEDICAL ASSOCIATION</t>
  </si>
  <si>
    <t>EMPA-REG; EMPAGLIFLOZIN; OUTCOMES; SGLT2; INHIBITORS; MORTALITY</t>
  </si>
  <si>
    <t>Importance Additional treatments are needed for heart failure with reduced ejection fraction (HFrEF). Sodium-glucose cotransporter 2 (SGLT2) inhibitors may be an effective treatment for patients with HFrEF, even those without diabetes. Objective To evaluate the effects of dapagliflozin in patients with HFrEF with and without diabetes. Design, Setting, and Participants Exploratory analysis of a phase 3 randomized trial conducted at 410 sites in 20 countries. Patients with New York Heart Association classification II to IV with an ejection fraction less than or equal to 40% and elevated plasma N-terminal pro B-type natriuretic peptide were enrolled between February 15, 2017, and August 17, 2018, with final follow-up on June 6, 2019. Interventions Addition of once-daily 10 mg of dapagliflozin or placebo to recommended therapy. Main Outcomes and Measures The primary outcome was the composite of an episode of worsening heart failure or cardiovascular death. This outcome was analyzed by baseline diabetes status and, in patients without diabetes, by glycated hemoglobin level less than 5.7% vs greater than or equal to 5.7%. Results Among 4744 patients randomized (mean age, 66 years; 1109 [23%] women; 2605 [55%] without diabetes), 4742 completed the trial. Among participants without diabetes, the primary outcome occurred in 171 of 1298 (13.2%) in the dapagliflozin group and 231 of 1307 (17.7%) in the placebo group (hazard ratio, 0.73 [95% CI, 0.60-0.88]). In patients with diabetes, the primary outcome occurred in 215 of 1075 (20.0%) in the dapagliflozin group and 271 of 1064 (25.5%) in the placebo group (hazard ratio, 0.75 [95% CI, 0.63-0.90]) (P value for interaction = .80). Among patients without diabetes and a glycated hemoglobin level less than 5.7%, the primary outcome occurred in 53 of 438 patients (12.1%) in the dapagliflozin group and 71 of 419 (16.9%) in the placebo group (hazard ratio, 0.67 [95% CI, 0.47-0.96]). In patients with a glycated hemoglobin of at least 5.7%, the primary outcome occurred in 118 of 860 patients (13.7%) in the dapagliflozin group and 160 of 888 (18.0%) in the placebo group (hazard ratio, 0.74 [95% CI, 0.59-0.94]) (P value for interaction = .72). Volume depletion was reported as an adverse event in 7.3% of patients in the dapagliflozin group and 6.1% in the placebo group among patients without diabetes and in 7.8% of patients in the dapagliflozin group and 7.8% in the placebo group among patients with diabetes. A kidney adverse event was reported in 4.8% of patients in the dapagliflozin group and 6.0% in the placebo group among patients without diabetes and in 8.5% of patients in the dapagliflozin group and 8.7% in the placebo group among patients with diabetes. Conclusions and Relevance In this exploratory analysis of a randomized trial of patients with HFrEF, dapagliflozin compared with placebo, when added to recommended therapy, significantly reduced the risk of worsening heart failure or cardiovascular death independently of diabetes status.</t>
  </si>
  <si>
    <t>[Petrie, Mark C.; Docherty, Kieran F.; Jhund, Pardeep S.; McMurray, John J. V.] Univ Glasgow, Cardiovasc Res Ctr, British Heart Fdn, 126 Univ Pl, Glasgow G12 8TA, Lanark, Scotland; [Verma, Subodh] Univ Toronto, St Michaels Hosp, Div Cardiac Surg, Toronto, ON, Canada; [Inzucchi, Silvio E.] Yale Univ, Sch Med, Endocrinol Sect, New Haven, CT USA; [Anand, Inder] Univ Minnesota, Dept Cardiol, Minneapolis, MN USA; [Belohlavek, Jan] Charles Univ Prague, Dept Internal Med 2, Fac Med 1, Gen Teaching Hosp,Cardiovasc Med, Prague, Czech Republic; [Boehm, Michael] Saarland Univ Hosp, Dept Med, Homburg, Germany; [Chiang, Chern-En] Taipei Vet Gen Hosp, Div Cardiol, Taipei, Taiwan; [Chiang, Chern-En] Natl Yang Ming Univ, Taipei, Taiwan; [Chopra, Vijay K.] Medanta, Dept Cardiol, Gurgaon, Haryana, India; [de Boer, Rudolf A.] Univ Groningen, Univ Med Ctr Groningen, Dept Cardiol, Groningen, Netherlands; [Desai, Akshay S.; Sabatine, Marc S.; Solomon, Scott D.] Brigham &amp; Womens Hosp, Div Cardiovasc, 75 Francis St, Boston, MA 02115 USA; [Diez, Mirta] Inst Cardiovasc Buenos Aires, Div Cardiol, Buenos Aires, DF, Argentina; [Drozdz, Jaroslaw] Med Univ Lodz, Dept Cardiol, Lodz, Poland; [Dukat, Andre] Comenius Univ, Dept Internal Med 5, Bratislava, Slovakia; [Ge, Junbo] Fudan Univ, Zhongshan Hosp, Shanghai Inst Cardiovasc Dis, Dept Cardiol, Shanghai, Peoples R China; [Howlett, Jonathan] Univ Calgary, Cumming Sch Med, Libin Cardiovasc Inst, Calgary, AB, Canada; [Katova, Tzvetana] Natl Cardiol Hosp, Clin Cardiol, Sofia, Bulgaria; [Kitakaze, Masafumi] Natl Cerebral &amp; Cardiovasc Ctr, Cardiovasc Div Med, Osaka, Japan; [Ljungman, Charlotta E. A.] Univ Gothenburg, Sahlgrenska Acad, Dept Mol &amp; Clin Med Cardiol, Inst Med, Gothenburg, Sweden; [Merkely, Bela] Semmelweis Univ, Heart &amp; Vasc Ctr, Budapest, Hungary; [Nicolau, Jose C.] Univ Sao Paulo, Hosp Clin, Fac Med, Inst Coracao InCor, Sao Paulo, Brazil; [O'Meara, Eileen] Montreal Heart Inst, Dept Cardiol, Montreal, PQ, Canada; [Vinh, Pham Nguyen] Tan Tao Univ, Dept Internal Med, Tan Duc, Vietnam; [Schou, Morten] Gentofte Univ, Hosp Copenhagen, Dept Cardiol, Copenhagen, Denmark; [Tereshchenko, Sergey] Natl Med Res Ctr Cardiol, Dept Myocardial Dis &amp; Heart Failure, Moscow, Russia; [Kober, Lars] Copenhagen Univ Hosp, Dept Cardiol, Copenhagen, Denmark; [Kosiborod, Mikhail N.] Univ Missouri Kansas City, St Lukes Mid Amer Heart Inst, Kansas City, MO USA; [Langkilde, Anna Maria; Sjostrand, Mikaela; Johanson, Per; Bengtsson, Olof] AstraZeneca, BioPharmaceut R&amp;D, Late Stage Dev Cardiovasc Renal &amp; Metab, Gothenburg, Sweden; [Martinez, Felipe A.] Univ Nacl Cordoba, Cordoba, Argentina; [Ponikowski, Piotr] Wroclaw Med Univ, Univ Hosp, Ctr Heart Dis, Wroclaw, Poland; [Greasley, Peter J.] AstraZeneca, BioPharmaceut R&amp;D, Early Discovery &amp; Dev Cardiovasc Renal &amp; Metab, Gothenburg, Sweden; [Boulton, David] AstraZeneca, BioPharmaceut R&amp;D, Clin Pharmacol &amp; Safety Sci, Gaithersburg, MD USA</t>
  </si>
  <si>
    <t>University of Glasgow; University of Toronto; Saint Michaels Hospital Toronto; Yale University; University of Minnesota System; University of Minnesota Twin Cities; Charles University Prague; General University Hospital Prague; Universitatsklinikum des Saarlandes; Taipei Veterans General Hospital; National Yang Ming Chiao Tung University; University of Groningen; Harvard University; Harvard University Medical Affiliates; Brigham &amp; Women's Hospital; Instituto Cardiovascular de Buenos Aires (ICBA); Medical University Lodz; Comenius University Bratislava; Fudan University; University of Calgary; Libin Cardiovascular Institute Of Alberta; Medical University Sofia; National Cerebral &amp; Cardiovascular Center - Japan; University of Gothenburg; Semmelweis University; Universidade de Sao Paulo; Universite de Montreal; National Medical Research Center of Cardiology; University of Copenhagen; University of Missouri System; University of Missouri Kansas City; Saint Luke's Mid America Heart Institute; AstraZeneca; National University of Cordoba; Wroclaw Medical University; AstraZeneca; AstraZeneca</t>
  </si>
  <si>
    <t>McMurray, JJV (corresponding author), Univ Glasgow, Cardiovasc Res Ctr, British Heart Fdn, 126 Univ Pl, Glasgow G12 8TA, Lanark, Scotland.</t>
  </si>
  <si>
    <t>john.mcmurray@glasgow.ac.uk</t>
  </si>
  <si>
    <t>Chopra, Vijay/AAW-1853-2020; Sabatine, Marc/AAJ-6751-2020; Solomon, Scott/I-5789-2013; Ponikowski, Piotr/O-6454-2015; Drozdz, Jaroslaw/K-8951-2012; Docherty, Kieran/IYJ-2602-2023; Kober, Lars/IXW-5313-2023; Howlett, Jonathan/T-2589-2019; Kosiborod, Mikhail/HDO-1541-2022; Desai, Akshay/ABE-7250-2020; Omeara, Eileen/KZT-8113-2024; Jhund, Pardeep/GLS-9508-2022; Verma, Subodh/HCH-3619-2022; Ge, Junbo/LJL-3729-2024; VAN, HAI/K-4463-2013; Chen, Chien-Hung/AFU-7949-2022; Inzucchi, Silvio/ABF-4121-2021; Ljungman, Charlotta/GMW-4955-2022; Sergey, Tereshchenko/AAA-9455-2021; de Boer, Rudolf/HMW-1849-2023; mcmurray, john/B-2467-2013; nicolau, jose/E-1487-2012</t>
  </si>
  <si>
    <t>Johanson, Per/0000-0001-9802-4147; Ljungman, Charlotta/0000-0002-2785-1919; Kober, Lars/0000-0002-6635-1466; Howlett, Jonathan/0000-0002-0535-9771; Docherty, Kieran/0000-0002-5446-9969; Escobar, Carlos/0000-0001-5584-4735; de Boer, Rudolf/0000-0002-4775-9140; mcmurray, john/0000-0002-6317-3975; Petrie, Mark/0000-0002-6333-9496; nicolau, jose/0000-0002-9680-3689; Tereshchenko, Sergey/0000-0001-9234-6129</t>
  </si>
  <si>
    <t>AstraZeneca; British Heart Foundation Centre of Research Excellence [RE/18/6/34217]</t>
  </si>
  <si>
    <t>AstraZeneca(AstraZeneca); British Heart Foundation Centre of Research Excellence(British Heart Foundation)</t>
  </si>
  <si>
    <t>This study was funded by AstraZeneca. Dr McMurray was supported by a British Heart Foundation Centre of Research Excellence Grant RE/18/6/34217.</t>
  </si>
  <si>
    <t>AMER MEDICAL ASSOC</t>
  </si>
  <si>
    <t>CHICAGO</t>
  </si>
  <si>
    <t>330 N WABASH AVE, STE 39300, CHICAGO, IL 60611-5885 USA</t>
  </si>
  <si>
    <t>0098-7484</t>
  </si>
  <si>
    <t>1538-3598</t>
  </si>
  <si>
    <t>JAMA-J AM MED ASSOC</t>
  </si>
  <si>
    <t>JAMA-J. Am. Med. Assoc.</t>
  </si>
  <si>
    <t>APR 14</t>
  </si>
  <si>
    <t>10.1001/jama.2020.1906</t>
  </si>
  <si>
    <t>LH1YB</t>
  </si>
  <si>
    <t>Green Published, Bronze</t>
  </si>
  <si>
    <t>WOS:000528583600015</t>
  </si>
  <si>
    <t>Meyer, L; Stracke, CP; Jungi, N; Wallocha, M; Broocks, G; Sporns, PB; Maegerlein, C; Dorn, F; Zimmermann, H; Naziri, W; Abdullayev, N; Kabbasch, C; Behme, D; Jamous, A; Maus, V; Fischer, S; Möhlenbruch, M; Weyland, CS; Langner, S; Meila, D; Miszczuk, M; Siebert, E; Lowens, S; Krause, LU; Yeo, LLL; Tan, BYQ; Anil, G; Gory, B; Galváan, J; Arteaga, MS; Navia, P; Raz, E; Shapiro, M; Arnberg, F; Zelenáak, K; Martinez-Galdamez, M; Fischer, U; Kastrup, A; Roth, C; Papanagiotou, P; Kemmling, A; Gralla, J; Psychogios, MN; Andersson, T; Chapot, R; Fiehler, J; Kaesmacher, J; Hanning, U</t>
  </si>
  <si>
    <t>Meyer, Lukas; Stracke, Christian Paul; Jungi, Noel; Wallocha, Marta; Broocks, Gabriel; Sporns, Peter B.; Maegerlein, Christian; Dorn, Franziska; Zimmermann, Hanna; Naziri, Weis; Abdullayev, Nuran; Kabbasch, Christoph; Behme, Daniel; Jamous, Ala; Maus, Volker; Fischer, Sebastian; Moehlenbruch, Markus; Weyland, Charlotte Sabine; Langner, Soenke; Meila, Dan; Miszczuk, Milena; Siebert, Eberhard; Lowens, Stephan; Krause, Lars Udo; Yeo, Leonard L. L.; Tan, Benjamin Yong-Qiang; Anil, Gopinathan; Gory, Benjamin; Galvan, Jorge; Arteaga, Miguel Schueller; Navia, Pedro; Raz, Eytan; Shapiro, Maksim; Arnberg, Fabian; Zelenak, Kamil; Martinez-Galdamez, Mario; Fischer, Urs; Kastrup, Andreas; Roth, Christian; Papanagiotou, Panagiotis; Kemmling, Andre; Gralla, Jan; Psychogios, Marios-Nikos; Andersson, Tommy; Chapot, Rene; Fiehler, Jens; Kaesmacher, Johannes; Hanning, Uta</t>
  </si>
  <si>
    <t>Thrombectomy for Primary Distal Posterior Cerebral Artery Occlusion Stroke The TOPMOST Study</t>
  </si>
  <si>
    <t>JAMA NEUROLOGY</t>
  </si>
  <si>
    <t>ACUTE ISCHEMIC-STROKE; MECHANICAL THROMBECTOMY; ENDOVASCULAR THERAPY; TRIAL; METAANALYSIS; GUIDELINES</t>
  </si>
  <si>
    <t>This case-control study analyzes the clinical, functional, and safety outcomes associated with endovascular therapy for patients with posterior circulation distal, medium vessel occlusion. Question Is mechanical thrombectomy for ischemic stroke attributed to primary distal occlusion of the posterior cerebral artery of the P2 or P3 segment safe, technically feasible, and associated with clinical benefits compared with standard medical treatment alone? Findings In this case-control study of 184 patients, endovascular treatment appeared to be safe (symptomatic intracerebral hemorrhage) and technically feasible (proportion of successful recanalization) and showed early clinical treatment benefits on the National Institutes of Health Stroke Scale, compared with standard medical treatment alone. Meaning Results of this study suggest that, among patients who experienced stroke attributed to primary distal occlusion of the posterior cerebral artery of the P2 or P3 segment, mechanical thrombectomy is a reasonable, safe and technically feasible therapy option. Importance Clinical evidence of the potential treatment benefit of mechanical thrombectomy for posterior circulation distal, medium vessel occlusion (DMVO) is sparse. Objective To investigate the frequency as well as the clinical and safety outcomes of mechanical thrombectomy for isolated posterior circulation DMVO stroke and to compare them with the outcomes of standard medical treatment with or without intravenous thrombolysis (IVT) in daily clinical practice. Design, Setting, and Participants This multicenter case-control study analyzed patients who were treated for primary distal occlusion of the posterior cerebral artery (PCA) of the P2 or P3 segment. These patients received mechanical thrombectomy or standard medical treatment (with or without IVT) at 1 of 23 comprehensive stroke centers in Europe, the United States, and Asia between January 1, 2010, and June 30, 2020. All patients who met the inclusion criteria were matched using 1:1 propensity score matching. Interventions Mechanical thrombectomy or standard medical treatment with or without IVT. Main Outcomes and Measures Clinical end point was the improvement of National Institutes of Health Stroke Scale (NIHSS) scores at discharge from baseline. Safety end point was the occurrence of symptomatic intracranial hemorrhage and hemorrhagic complications were classified based on the Second European-Australasian Acute Stroke Study (ECASSII). Functional outcome was evaluated with the modified Rankin Scale (mRS) score at 90-day follow-up. Results Of 243 patients from all participating centers who met the inclusion criteria, 184 patients were matched. Among these patients, the median (interquartile range [IQR]) age was 74 (62-81) years and 95 (51.6%) were female individuals. Posterior circulation DMVOs were located in the P2 segment of the PCA in 149 patients (81.0%) and in the P3 segment in 35 patients (19.0%). At discharge, the mean NIHSS score decrease was -2.4 points (95% CI, -3.2 to -1.6) in the standard medical treatment cohort and -3.9 points (95% CI, -5.4 to -2.5) in the mechanical thrombectomy cohort, with a mean difference of -1.5 points (95% CI, 3.2 to -0.8; P = .06). Significant treatment effects of mechanical thrombectomy were observed in the subgroup of patients who had higher NIHSS scores on admission of 10 points or higher (mean difference, -5.6; 95% CI, -10.9 to -0.2; P = .04) and in the subgroup of patients without IVT (mean difference, -3.0; 95% CI, -5.0 to -0.9; P = .005). Symptomatic intracranial hemorrhage occurred in 4 of 92 patients (4.3%) in each treatment cohort. Conclusions and Relevance This study suggested that, although rarely performed at comprehensive stroke centers, mechanical thrombectomy for posterior circulation DMVO is a safe, and technically feasible treatment option for occlusions of the P2 or P3 segment of the PCA compared with standard medical treatment with or without IVT.</t>
  </si>
  <si>
    <t>[Meyer, Lukas; Stracke, Christian Paul; Broocks, Gabriel; Sporns, Peter B.; Fiehler, Jens; Hanning, Uta] Univ Med Ctr Hamburg Eppendorf, Dept Diagnost &amp; Intervent Neuroradiol, Martinistr 52, D-20246 Hamburg, Germany; [Stracke, Christian Paul] Univ Hosp Muenster, Dept Intervent Neuroradiol, Munster, Germany; [Jungi, Noel; Gralla, Jan; Kaesmacher, Johannes] Univ Bern, Bern Univ Hosp, Inst Diagnost &amp; Intervent Neuroradiol, Inselspital, Bern, Switzerland; [Jungi, Noel; Fischer, Urs] Univ Bern, Bern Univ Hosp, Dept Neurol, Inselspital, Bern, Switzerland; [Wallocha, Marta; Chapot, Rene] Alfried Krupp Hosp Essen, Dept Endovasc Therapy, Essen, Germany; [Sporns, Peter B.; Psychogios, Marios-Nikos] Univ Hosp Basel, Dept Diagnost &amp; Intervent Neuroradiol, Basel, Switzerland; [Maegerlein, Christian] Tech Univ Munich, Sch Med, Dept Diagnost &amp; Intervent Neuroradiol, Klinikum Rechts Isar, Munich, Germany; [Dorn, Franziska; Zimmermann, Hanna] Ludwig Maximilians Univ Munchen, Univ Hosp, Inst Neuroradiol, Munich, Germany; [Naziri, Weis; Kemmling, Andre] Westpfalz Klinikum, Dept Neuroradiol, Kaiserslautern, Germany; [Naziri, Weis; Kemmling, Andre] Univ Hosp Luebeck, Dept Neuroradiol, Lubeck, Germany; [Abdullayev, Nuran; Kabbasch, Christoph] Univ Cologne, Dept Neuroradiol, Cologne, Germany; [Behme, Daniel; Jamous, Ala] Univ Hosp Gottingen, Inst Diagnost &amp; Intervent Neuroradiol, Gottingen, Germany; [Maus, Volker; Fischer, Sebastian] Ruhr Univ Bochum, Univ Klinikum Knappschaftskrankenhaus Bochum, Dept Diagnost &amp; Intervent Neuroradiol &amp; Nucl Med, Univ Klin, Bochum, Germany; [Moehlenbruch, Markus; Weyland, Charlotte Sabine] Heidelberg Univ Hosp, Dept Neuroradiol, Heidelberg, Germany; [Langner, Soenke] Univ Hosp Rostock, Inst Diagnost &amp; Intervent Radiol, Pediat &amp; Neuroradiol, Rostock, Germany; [Meila, Dan] Johanna Etienne Hosp, Dept Intervent Neuroradiol, Neuss, Germany; [Miszczuk, Milena; Siebert, Eberhard] Charite Univ Med Berlin, Inst Neuroradiol, Berlin, Germany; [Lowens, Stephan] Klinikum Osnabruck, Dept Radiol, Osnabruck, Germany; [Krause, Lars Udo] Klinikum Osnabruck, Dept Neurol, Osnabruck, Germany; [Yeo, Leonard L. L.; Tan, Benjamin Yong-Qiang] Natl Univ Hlth Syst, Div Neurol, Dept Med, Singapore, Singapore; [Yeo, Leonard L. L.; Tan, Benjamin Yong-Qiang; Anil, Gopinathan] Natl Univ Singapore, Yong Loo Lin Sch Med, Singapore, Singapore; [Anil, Gopinathan] Natl Univ Hlth Syst, Dept Diagnost Imaging, Singapore, Singapore; [Gory, Benjamin] Univ Lorraine, Ctr Hosp Reg Univ Nancy, Dept Diagnost &amp; Therapeut Neuroradiol, Nancy, France; [Gory, Benjamin] Univ Lorraine, Imagerie Adaptat Diagnost &amp; Intervent, INSERM, U1254, Nancy, France; [Galvan, Jorge; Arteaga, Miguel Schueller; Martinez-Galdamez, Mario] Hosp Clin Univ Valladolid, Dept Intervent Neuroradiol, Valladolid, Spain; [Navia, Pedro] Hosp Univ La Paz, Dept Neuroradiol, Madrid, Spain; [Raz, Eytan; Shapiro, Maksim] New York Langone Med Ctr, Dept Radiol, New York, NY USA; [Arnberg, Fabian; Andersson, Tommy] Karolinska Univ Hosp, Dept Neuroradiol, Stockholm, Sweden; [Arnberg, Fabian; Andersson, Tommy] Karolinska Inst, Dept Clin Neurosci, Stockholm, Sweden; [Zelenak, Kamil] Comenius Univ Jessenius, Dept Radiol, Fac Med, Martin, Slovakia; [Zelenak, Kamil] Univ Hosp, Martin, Slovakia; [Kastrup, Andreas] Hosp Bremen Mitte, Dept Neurol, Bremen, Germany; [Roth, Christian; Papanagiotou, Panagiotis] Hosp Bremen Mitte, Dept Diagnost &amp; Intervent Neuroradiol, Bremen, Germany; [Papanagiotou, Panagiotis] Natl &amp; Kapodistrian Univ Athens, Arete Univ Hosp, Dept Radiol, Athens, Greece; [Kaesmacher, Johannes] Univ Bern, Bern Univ Hosp, Inst Diagnost Intervent &amp; Pediat Radiol, Inselspital, Bern, Switzerland</t>
  </si>
  <si>
    <t>University of Hamburg; University Medical Center Hamburg-Eppendorf; University of Munster; University of Bern; University Hospital of Bern; University of Bern; University Hospital of Bern; University of Basel; Technical University of Munich; University of Munich; Westpfalz-Klinikum GmbH; University of Lubeck; University of Cologne; University of Gottingen; UNIVERSITY GOTTINGEN HOSPITAL; Ruhr University Bochum; Ruprecht Karls University Heidelberg; University of Rostock; Berlin Institute of Health; Free University of Berlin; Humboldt University of Berlin; Charite Universitatsmedizin Berlin; National University of Singapore; National University of Singapore; National University of Singapore; CHU de Nancy; Universite de Lorraine; Institut National de la Sante et de la Recherche Medicale (Inserm); Universite de Lorraine; Hospital Universitario La Paz; Karolinska Institutet; Karolinska University Hospital; Karolinska Institutet; Comenius University Bratislava; Klinikum Bremen-Mitte; Klinikum Bremen-Mitte; National &amp; Kapodistrian University of Athens; University of Bern; University Hospital of Bern</t>
  </si>
  <si>
    <t>Meyer, L (corresponding author), Univ Med Ctr Hamburg Eppendorf, Dept Diagnost &amp; Intervent Neuroradiol, Martinistr 52, D-20246 Hamburg, Germany.</t>
  </si>
  <si>
    <t>lu.meyer@uke.de</t>
  </si>
  <si>
    <t>Behme, Daniel/H-4551-2019; Gory, Benjamin/ABH-1210-2021; Hanning, Uta/ACB-3126-2022; Anil, Gopinathan/H-7386-2019; Fischer, Sebastian/AAB-4743-2022; Dorn, Franziska/AAA-7754-2020; Raz, Eytan/I-5738-2012; Meyer, Lukas/AAK-1145-2020; Papanagiotou, Panagiotis/B-1434-2012; Fischer, Urs/HJH-5619-2023; Psychogios, Marios/AFO-4629-2022; Abdullayev, Nuran/P-5363-2019; Kaesmacher, Johannes/I-6136-2019; Langner, Soenke/ABB-6744-2021; Weyland, Charlotte/AAQ-1168-2021; NAVIA, PEDRO/R-2985-2018</t>
  </si>
  <si>
    <t>Kaesmacher, Johannes/0000-0002-9177-2289; Fischer, Urs/0000-0003-0521-4051; NAVIA, PEDRO/0000-0002-6516-6090; Abdullayev, Nuran/0000-0003-4522-537X; Martinez-Galdamez, Mario/0000-0002-8024-4712; Siebert, Eberhard/0000-0001-7395-6546; Gralla, Jan/0000-0003-1953-9033</t>
  </si>
  <si>
    <t>2168-6149</t>
  </si>
  <si>
    <t>2168-6157</t>
  </si>
  <si>
    <t>JAMA NEUROL</t>
  </si>
  <si>
    <t>JAMA Neurol.</t>
  </si>
  <si>
    <t>10.1001/jamaneurol.2021.0001</t>
  </si>
  <si>
    <t>FEB 2021</t>
  </si>
  <si>
    <t>RK4TZ</t>
  </si>
  <si>
    <t>Bronze, Green Published</t>
  </si>
  <si>
    <t>WOS:000621914200001</t>
  </si>
  <si>
    <t>Zeng, JZ; Zhang, D; Lu, DH; Mo, PH; Li, ZY; Chen, YX; Rynik, M; Huang, LA; Li, ZY; Shi, SC; Wang, YZ; Ye, HT; Tuo, P; Yang, JB; Ding, Y; Li, YF; Tisi, D; Zeng, QY; Bao, H; Xia, Y; Huang, JM; Muraoka, K; Wang, YB; Chang, JH; Yuan, FB; Bore, SL; Cai, C; Lin, YN; Wang, B; Xu, JY; Zhu, JX; Luo, CX; Zhang, YZ; Goodall, REA; Liang, WS; Singh, AK; Yao, SK; Zhang, JC; Wentzcovitch, R; Han, JQ; Liu, J; Jia, WL; York, DM; E, WA; Car, R; Zhang, LF; Wang, H</t>
  </si>
  <si>
    <t>Zeng, Jinzhe; Zhang, Duo; Lu, Denghui; Mo, Pinghui; Li, Zeyu; Chen, Yixiao; Rynik, Marian; Huang, Li'ang; Li, Ziyao; Shi, Shaochen; Wang, Yingze; Ye, Haotian; Tuo, Ping; Yang, Jiabin; Ding, Ye; Li, Yifan; Tisi, Davide; Zeng, Qiyu; Bao, Han; Xia, Yu; Huang, Jiameng; Muraoka, Koki; Wang, Yibo; Chang, Junhan; Yuan, Fengbo; Bore, Sigbjorn Loland; Cai, Chun; Lin, Yinnian; Wang, Bo; Xu, Jiayan; Zhu, Jia-Xin; Luo, Chenxing; Zhang, Yuzhi; Goodall, Rhys E. A.; Liang, Wenshuo; Singh, Anurag Kumar; Yao, Sikai; Zhang, Jingchao; Wentzcovitch, Renata; Han, Jiequn; Liu, Jie; Jia, Weile; York, Darrin M.; E, Weinan; Car, Roberto; Zhang, Linfeng; Wang, Han</t>
  </si>
  <si>
    <t>DeePMD-kit v2: A software package for deep potential models</t>
  </si>
  <si>
    <t>JOURNAL OF CHEMICAL PHYSICS</t>
  </si>
  <si>
    <t>MULTIPOLAR EWALD METHODS; ACCURATE; WATER; GENERATION; DYNAMICS; ENERGY</t>
  </si>
  <si>
    <t>DeePMD-kit is a powerful open-source software package that facilitates molecular dynamics simulations using machine learning potentials known as Deep Potential (DP) models. This package, which was released in 2017, has been widely used in the fields of physics, chemistry, biology, and material science for studying atomistic systems. The current version of DeePMD-kit offers numerous advanced features, such as DeepPot-SE, attention-based and hybrid descriptors, the ability to fit tensile properties, type embedding, model deviation, DP-range correction, DP long range, graphics processing unit support for customized operators, model compression, non-von Neumann molecular dynamics, and improved usability, including documentation, compiled binary packages, graphical user interfaces, and application programming interfaces. This article presents an overview of the current major version of the DeePMD-kit package, highlighting its features and technical details. Additionally, this article presents a comprehensive procedure for conducting molecular dynamics as a representative application, benchmarks the accuracy and efficiency of different models, and discusses ongoing developments.</t>
  </si>
  <si>
    <t>[Zeng, Jinzhe; York, Darrin M.] Rutgers State Univ, Inst Quantitat Biomed, Lab Biomol Simulat Res, Piscataway, NJ 08854 USA; [Zeng, Jinzhe; York, Darrin M.] Rutgers State Univ, Dept Chem &amp; Chem Biol, Piscataway, NJ 08854 USA; [Zhang, Duo; Tuo, Ping; Cai, Chun; E, Weinan; Zhang, Linfeng] AI Sci Inst, Beijing 100080, Peoples R China; [Zhang, Duo; Li, Ziyao; Wang, Yingze; Huang, Jiameng; Wang, Yibo; Chang, Junhan; Yuan, Fengbo; Cai, Chun; Zhang, Yuzhi; Liang, Wenshuo; Yao, Sikai; Zhang, Linfeng] DP Technol, Beijing 100080, Peoples R China; [Zhang, Duo] Peking Univ, Acad Adv Interdisciplinary Studies, Beijing 100871, Peoples R China; [Lu, Denghui; Wang, Han] Peking Univ, Coll Engn, HEDPS, CAPT, Beijing 100871, Peoples R China; [Mo, Pinghui; Liu, Jie] Hunan Univ, Coll Elect &amp; Informat Engn, Changsha, Peoples R China; [Li, Zeyu; Ye, Haotian] Peking Univ, Yuanpei Coll, Beijing 100871, Peoples R China; [Chen, Yixiao] Princeton Univ, Program Appl &amp; Computat Math, Princeton, NJ 08540 USA; [Rynik, Marian] Comenius Univ, Dept Expt Phys, Mlynska Dolina F2, Bratislava 84248, Slovakia; [Huang, Li'ang] Tsinghua Univ, Inst Interdisciplinary Informat Sci, Ctr Quantum Informat, Beijing 100084, Peoples R China; [Li, Ziyao] Peking Univ, Ctr Data Sci, Beijing 100871, Peoples R China; [Shi, Shaochen; Xia, Yu] ByteDance Res, Zhonghang Plaza,43, North 3rd Ring West Rd, Beijing, Peoples R China; [Wang, Yingze; Chang, Junhan] Peking Univ, Coll Chem &amp; Mol Engn, Beijing 100871, Peoples R China; [Yang, Jiabin] Baidu Inc, Beijing, Peoples R China; [Ding, Ye] Westlake Univ, Sch Life Sci, Key Lab Struct Biol Zhejiang Prov, Hangzhou, Zhejiang, Peoples R China; [Ding, Ye] Westlake Lab Life Sci &amp; Biomed, Westlake AI Therapeut Lab, Hangzhou, Zhejiang, Peoples R China; [Li, Yifan; Car, Roberto] Princeton Univ, Dept Chem, Princeton, NJ 08544 USA; [Tisi, Davide] SISSA, I-34136 Trieste, Italy; [Tisi, Davide] Ecole Polytech Fed Lausanne, Inst Mat, Lab Computat Sci &amp; Modeling, CH-1015 Lausanne, Switzerland; [Zeng, Qiyu] Natl Univ Def Technol, Dept Phys, Changsha 410073, Hunan, Peoples R China; [Bao, Han; Jia, Weile] Chinese Acad Sci, Inst Comp Technol, State Key Lab Processors, Beijing, Peoples R China; [Bao, Han; Jia, Weile] Univ Chinese Acad Sci, Beijing, Peoples R China; [Huang, Jiameng] Peking Univ, Sch Elect Engn &amp; Comp Sci, Beijing 100871, Peoples R China; [Muraoka, Koki] Univ Tokyo, Dept Chem Syst Engn, 7-3-1 Hongo,Bunkyo Ku, Tokyo 1138656, Japan; [Bore, Sigbjorn Loland] Univ Oslo, Hylleraas Ctr Quantum Mol Sci, POB 1033 Blindern, N-0315 Oslo, Norway; [Bore, Sigbjorn Loland] Univ Oslo, Dept Chem, POB 1033 Blindern, N-0315 Oslo, Norway; [Lin, Yinnian] Peking Univ, Wangxuan Inst Comp Technol, Beijing 100871, Peoples R China; [Wang, Bo] East China Normal Univ, Shanghai Engn Res Ctr Mol Therapeut &amp; New Drug Dev, Shanghai Key Lab ofGreen Chem &amp; Chem Proc, Sch Chem &amp; Mol Engn, Shanghai 200062, Peoples R China; [Xu, Jiayan] Queens Univ Belfast, Sch Chem &amp; Chem Engn, Belfast BT9 5AG, North Ireland; [Zhu, Jia-Xin] Xiamen Univ, Coll Chem &amp; Chem Engn, State Key Lab Phys Chem Solid Surfaces, iChEM, Xiamen 361005, Peoples R China; [Luo, Chenxing; Wentzcovitch, Renata] Columbia Univ, Dept Appl Phys &amp; Appl Math, New York, NY 10027 USA; [Singh, Anurag Kumar] Indian Inst Technol, Dept Data Sci, Palakkad, Kerala, India; [Zhang, Jingchao] NVIDIA Technol Ctr NVAITC, Santa Clara, CA 95051 USA; [Wentzcovitch, Renata] Columbia Univ, Dept Earth &amp; Environm Sci, New York, NY 10027 USA; [Han, Jiequn] Flatiron Inst, Ctr Computat Math, New York, NY 10010 USA; [E, Weinan] Peking Univ, Ctr Machine Learning Res, Beijing 100871, Peoples R China; [E, Weinan] Peking Univ, Sch Math Sci, Beijing 100871, Peoples R China; [Wang, Han] Inst Appl Phys &amp; Computat Math, Lab Computat Phys, Fenghao East Rd 2, Beijing 100094, Peoples R China</t>
  </si>
  <si>
    <t>Rutgers University System; Rutgers University New Brunswick; Rutgers University System; Rutgers University New Brunswick; Peking University; Peking University; Hunan University; Peking University; Princeton University; Comenius University Bratislava; Tsinghua University; Peking University; Peking University; Baidu; Westlake University; Westlake Laboratory; Princeton University; International School for Advanced Studies (SISSA); Swiss Federal Institutes of Technology Domain; Ecole Polytechnique Federale de Lausanne; National University of Defense Technology - China; Chinese Academy of Sciences; Institute of Computing Technology, CAS; Chinese Academy of Sciences; University of Chinese Academy of Sciences, CAS; Peking University; University of Tokyo; University of Oslo; University of Oslo; Peking University; East China Normal University; Queens University Belfast; Xiamen University; Columbia University; Indian Institute of Technology System (IIT System); Indian Institute of Technology (IIT) - Palakkad; Columbia University; Peking University; Peking University</t>
  </si>
  <si>
    <t>Wang, H (corresponding author), Peking Univ, Coll Engn, HEDPS, CAPT, Beijing 100871, Peoples R China.;Wang, H (corresponding author), Inst Appl Phys &amp; Computat Math, Lab Computat Phys, Fenghao East Rd 2, Beijing 100094, Peoples R China.</t>
  </si>
  <si>
    <t>linfeng.zhang.zlf@gmail.com; wang_han@iapcm.ac.cn</t>
  </si>
  <si>
    <t>Wang, Han/B-9426-2013; Wang, Yingze/U-4609-2019; Wang, Yibo/IYJ-2074-2023; Zhang, Jingchao/N-3267-2014; Xu, Jiayan/LCE-5887-2024; Li, Ziyao/HSG-2893-2023; Lu, Denghui/KCZ-0663-2024; Bao, Han/H-6187-2018; Bore, Sigbjørn/AAX-8622-2020; li, yifan/JHU-9272-2023; yang, rui/JHI-3328-2023; Liu, Jie/JCP-1070-2023; Wang, Bo/W-4173-2019; Han, Jiequn/AAC-2489-2019; Goodall, Rhys/HKE-8338-2023; Tisi, Davide/JPY-0717-2023; Luo, Chenxing/HSI-4148-2023; Chen, Yixiao/JYP-1060-2024; Xia, Yu/AAU-6630-2021; Li, Zeyu/GXM-4336-2022; Zeng, Jinzhe/Q-9158-2018</t>
  </si>
  <si>
    <t>Muraoka, Koki/0000-0003-1830-7978; Cai, Chun/0000-0001-6242-0439; Lu, Denghui/0000-0003-0977-3635; Wang, Yingze/0000-0002-1706-3791; , Zeyu/0009-0008-4381-0544; Mo, Pinghui/0009-0009-4591-8644; Bao, Han/0000-0003-3490-0974; Zhang, Duo/0000-0001-9591-2659; wang, haoyu/0009-0001-2467-5331; Chen, Yixiao/0000-0001-8201-5887; Li, Yifan/0000-0003-3217-0592; Zeng, Jinzhe/0000-0002-1515-8172; Shi, Shaochen/0000-0003-3457-403X; Tisi, Davide/0000-0001-7229-6101; Zhu, Jia-Xin/0000-0002-3471-4728; Li, Ziyao/0000-0002-9071-2516; Luo, Chenxing/0000-0003-4116-6851; Xu, Jiayan/0000-0001-9897-5778</t>
  </si>
  <si>
    <t>National Institutes of Health [GM107485]; National Science Foundation [2138259, 2138286, 2138307, 2137603, 2138296, CHE190067]; Van Dyke Award from the Department of Chemistry and Chemical Biology, Rutgers; VEGA [APVV-19-0371]; Slovak Research and Development Agency [2021RC4026]; Science and Technology Innovation Program of Hunan Province [262695]; Research Council of Norway through the Centre of Excellence Hylleraas Centre for Quantum Molecular Sciences [DE-SC0019759]; United States Department of Energy (DOE) [2022YFA1004300]; National Key Ramp;D Program of China [12122103]; National Natural Science Foundation of China [CHE20002]; State University of New Jersey; Advanced Cyberinfrastructure Coordination Ecosystem: Services amp; Support (ACCESS) program; Chemistry in Solution and at Interfaces (CSI) Center - United States Department of Energy; Texas Advanced Computing Center (TACC) at the University of Texas at Austin [DE-SC0019394]; Princeton Research Computing resources at Princeton University; AMD Cloud Platform at AMD, Inc; [1/0640/20]</t>
  </si>
  <si>
    <t>National Institutes of Health(United States Department of Health &amp; Human ServicesNational Institutes of Health (NIH) - USA); National Science Foundation(National Science Foundation (NSF)); Van Dyke Award from the Department of Chemistry and Chemical Biology, Rutgers; VEGA(Vedecka grantova agentura MSVVaS SR a SAV (VEGA)); Slovak Research and Development Agency(Slovak Research and Development Agency); Science and Technology Innovation Program of Hunan Province; Research Council of Norway through the Centre of Excellence Hylleraas Centre for Quantum Molecular Sciences(Research Council of Norway); United States Department of Energy (DOE)(United States Department of Energy (DOE)); National Key Ramp;D Program of China; National Natural Science Foundation of China(National Natural Science Foundation of China (NSFC)); State University of New Jersey; Advanced Cyberinfrastructure Coordination Ecosystem: Services amp; Support (ACCESS) program; Chemistry in Solution and at Interfaces (CSI) Center - United States Department of Energy(United States Department of Energy (DOE)); Texas Advanced Computing Center (TACC) at the University of Texas at Austin; Princeton Research Computing resources at Princeton University; AMD Cloud Platform at AMD, Inc;</t>
  </si>
  <si>
    <t>The authors thank Yihao Liu, Xinzijian Liu, Haidi Wang, Hailin Yang, and the GitHub user ZhengdQin for their code contribution to DeePMD-kit; Zhi X. Chen, Jincai Yang, and Tong Zhu for suggestions to the manuscript; and Ming Li for designing the highlight image. D.T. is grateful to Stefano Baroni, Riccardo Bertossa, Federico Grasselli, and Paolo Pegolo for enlightening discussions throughout the completion of this work. ChatGPT was used to edit the language with the prompt polish in English, and its outputs were manually reviewed. The work of J.Z. and D.M.Y. was supported by the National Institutes of Health (Grant No. GM107485 to D.M.Y.) and the National Science Foundation (Grant No. 2209718 to D.M.Y.). J.Z. is grateful for the Van Dyke Award from the Department of Chemistry and Chemical Biology, Rutgers, The State University of New Jersey. The work of Y.C., Yifan Li, and R.C. was supported by the Chemistry in Solution and at Interfaces (CSI) Center funded by the United States Department of Energy under Award No. DE-SC0019394. The work of M.R. was supported by the VEGA under Project No. 1/0640/20 and by the Slovak Research and Development Agency under Contract No. APVV-19-0371. The work of Q.Z. was supported by the Science and Technology Innovation Program of Hunan Province under Grant No. 2021RC4026. The work of S.L.B. was supported by the Research Council of Norway through the Centre of Excellence Hylleraas Centre for Quantum Molecular Sciences (Grant No. 262695). The work of C.L. and R.W. was supported by the United States Department of Energy (DOE) under Award No. DE-SC0019759. The work of H.W. was supported by the National Key R &amp; D Program of China under Grant No. 2022YFA1004300 and the National Natural Science Foundation of China under Grant No. 12122103. Computational resources were provided by the Bohrium Cloud Platform at DP technology; the Office of Advanced Research Computing (OARC) at Rutgers, The State University of New Jersey; the Advanced Cyberinfrastructure Coordination Ecosystem: Services &amp; Support (ACCESS) program, which was supported by National Science Foundation under Grant Nos. 2138259, 2138286, 2138307, 2137603, and 2138296 (supercomputer Expanse at SDSC through allocation Grant No. CHE190067); the Texas Advanced Computing Center (TACC) at the University of Texas at Austin, URL: http://www.tacc.utexas.edu (supercomputer Frontera through allocation Grant No. CHE20002); the AMD Cloud Platform at AMD, Inc; and the Princeton Research Computing resources at Princeton University, which is a consortium of groups led by the Princeton Institute for Computational Science and Engineering (PICSciE) and the Office of Information Technology's Research Computing.</t>
  </si>
  <si>
    <t>AIP Publishing</t>
  </si>
  <si>
    <t>MELVILLE</t>
  </si>
  <si>
    <t>1305 WALT WHITMAN RD, STE 300, MELVILLE, NY 11747-4501 USA</t>
  </si>
  <si>
    <t>0021-9606</t>
  </si>
  <si>
    <t>1089-7690</t>
  </si>
  <si>
    <t>J CHEM PHYS</t>
  </si>
  <si>
    <t>J. Chem. Phys.</t>
  </si>
  <si>
    <t>AUG 7</t>
  </si>
  <si>
    <t>10.1063/5.0155600</t>
  </si>
  <si>
    <t>Chemistry, Physical; Physics, Atomic, Molecular &amp; Chemical</t>
  </si>
  <si>
    <t>Chemistry; Physics</t>
  </si>
  <si>
    <t>O0YW7</t>
  </si>
  <si>
    <t>WOS:001041174500011</t>
  </si>
  <si>
    <t>Gillessen, S; Sauvé, N; Collette, L; Daugaard, G; de Wit, R; Albany, C; Tryakin, A; Fizazi, K; Stahl, O; Gietema, JA; De Giorgi, U; Cafferty, FH; Hansen, AR; Tandstad, T; Huddart, RA; Necchi, A; Sweeney, CJ; Garcia-Del-Muro, X; Heng, DYC; Lorch, A; Chovanec, M; Winquist, E; Grimison, P; Feldman, DR; Terbuch, A; Hentrich, M; Bokemeyer, C; Negaard, H; Fankhauser, C; Shamash, J; Vaughn, DJ; Sternberg, CN; Heidenreich, A; Beyer, J</t>
  </si>
  <si>
    <t>Gillessen, Silke; Sauve, Nicolas; Collette, Laurence; Daugaard, Gedske; de Wit, Ronald; Albany, Costantine; Tryakin, Alexey; Fizazi, Karim; Stahl, Olof; Gietema, Jourik A.; De Giorgi, Ugo; Cafferty, Fay H.; Hansen, Aaron R.; Tandstad, Torgrim; Huddart, Robert A.; Necchi, Andrea; Sweeney, Christopher J.; Garcia-Del-Muro, Xavier; Heng, Daniel Y. C.; Lorch, Anja; Chovanec, Michal; Winquist, Eric; Grimison, Peter; Feldman, Darren R.; Terbuch, Angelika; Hentrich, Marcus; Bokemeyer, Carsten; Negaard, Helene; Fankhauser, Christian; Shamash, Jonathan; Vaughn, David J.; Sternberg, Cora N.; Heidenreich, Axel; Beyer, Jorg</t>
  </si>
  <si>
    <t>Int Germ Cell Canc Classification</t>
  </si>
  <si>
    <t>Predicting Outcomes in Men With Metastatic Nonseminomatous Germ Cell Tumors (NSGCT): Results From the IGCCCG Update Consortium</t>
  </si>
  <si>
    <t>JOURNAL OF CLINICAL ONCOLOGY</t>
  </si>
  <si>
    <t>TESTICULAR CANCER; PROGNOSTIC-FACTORS; MARKER DECLINE; SURVIVAL; CISPLATIN; CLASSIFICATION; BLEOMYCIN; ETOPOSIDE; TRIAL; BEP</t>
  </si>
  <si>
    <t>PURPOSE The classification of the International Germ Cell Cancer Collaborative Group (IGCCCG) plays a pivotal role in the management of metastatic germ cell tumors but relies on data of patients treated between 1975 and 1990. MATERIALS AND METHODS Data on 9,728 men with metastatic nonseminomatous germ cell tumors treated with cisplatin- and etoposide-based first-line chemotherapy between 1990 and 2013 were collected from 30 institutions or collaborative groups in Europe, North America, and Australia. Clinical trial and registry data were included. Primary end points were progression-free survival (PFS) and overall survival (OS). The survival estimates were updated for the current era. Additionally, a novel prognostic model for PFS was developed in 3,543 patients with complete information on potentially relevant variables. The results were validated in an independent data set. RESULTS Compared with the original IGCCCG publication, 5-year PFS remained similar in patients with good prognosis with 89% (87%-91%) versus 90% (95% CI, 89 to 91), but the 5-year OS increased from 92% (90%-94%) to 96% (95%-96%). In patients with intermediate prognosis, PFS remained similar with 75% (71%-79%) versus 78% (76%-80%) and the OS increased from 80% (76%-84%) to 89% (88%-91%). In patients with poor prognosis, the PFS increased from 41% (95% CI, 35 to 47) to 54% (95% CI, 52 to 56) and the OS from 48% (95% CI, 42 to 54) to 67% (95% CI, 65 to 69). A more granular prognostic model was developed and independently validated. This model identified a new cutoff of lactate dehydrogenase at a 2.5 upper limit of normal and increasing age and presence of lung metastases as additional adverse prognostic factors. An online calculator is provided (https://www.eortc.org/IGCCCG-Update). CONCLUSION The IGCCCG Update model improves individual prognostication in metastatic nonseminomatous germ cell tumors. Increasing age and lung metastases add granularity to the original IGCCCG classification as adverse prognostic factors. (C) 2021 by American Society of Clinical Oncology.</t>
  </si>
  <si>
    <t>[Gillessen, Silke] Oncol Inst Southern Switzerland IOSI, Bellinzona, Switzerland; [Gillessen, Silke] Univ Svizzera Italiana, Lugano, Switzerland; [Gillessen, Silke] Univ Manchester, Manchester, Lancs, England; [Sauve, Nicolas; Collette, Laurence] European Org Res Treatment Canc, Brussels, Belgium; [Daugaard, Gedske] Copenhagen Univ Hosp, Rigshospitalet, Copenhagen, Denmark; [de Wit, Ronald] Erasmus MC, Canc Inst, Rotterdam, Netherlands; [Albany, Costantine] Indiana Univ, Melvin &amp; Bren Simon Canc Ctr, Indianapolis, IN 46204 USA; [Tryakin, Alexey] NN Blokhin Russian Canc Res Ctr, Moscow, Russia; [Tryakin, Alexey] Bashkir State Med Univ, Res Inst Oncol, Ufa, Russia; [Fizazi, Karim] Univ Paris Saclay, Inst Gustave Roussy, Villejuif, France; [Stahl, Olof] Skane Univ Hosp, Dept Oncol, Lund, Sweden; [Gietema, Jourik A.] Univ Med Ctr Groningen, Groningen, Netherlands; [De Giorgi, Ugo] IRCCS, Ist Sci Romagnolo Studio Cura Tumori IRST, Meldola, Italy; [De Giorgi, Ugo] Italian Germ Cell Canc Grp IGG, Meldola, Italy; [Cafferty, Fay H.] Univ Coll London UCL, Med Res Council, Clin Trials Unit, London, England; [Hansen, Aaron R.] Univ Hlth Network, Princess Margaret Canc Ctr, Div Med Oncol &amp; Hematol, Toronto, ON, Canada; [Tandstad, Torgrim] Norwegian Univ Sci &amp; Technol, Canc Clin, St Olavs Univ Hosp, Trondheim, Norway; [Tandstad, Torgrim] Norwegian Univ Sci &amp; Technol, Dept Clin &amp; Mol Med, Trondheim, Norway; [Huddart, Robert A.] Inst Canc Res, Sutton, Surrey, England; [Necchi, Andrea] Fdn IRCCS Ist Nazl Tumori, Milan, Italy; [Necchi, Andrea] Univ Vita Salute San Raffaele, Milan, Italy; [Necchi, Andrea] IRCCS San Raffaele Hosp &amp; Sci Inst, Milan, Italy; [Sweeney, Christopher J.] Dana Farber Canc Inst, Dept Med Oncol, Boston, MA 02115 USA; [Garcia-Del-Muro, Xavier] Univ Barcelona, Catalan Inst Oncol, IDIBELL Inst Res, Barcelona, Spain; [Heng, Daniel Y. C.] Univ Calgary, Tom Baker Canc Ctr, Calgary, AB, Canada; [Lorch, Anja] Univ Hosp Zurich, Dept Med Oncol &amp; Hematol, Zurich, Switzerland; [Lorch, Anja] Univ Hosp Dusseldorf, Dept Urol, Dusseldorf, Germany; [Chovanec, Michal] Comenius Univ, Dept Oncol 2, Fac Med, Bratislava, Slovakia; [Chovanec, Michal] Natl Canc Inst, Bratislava, Slovakia; [Winquist, Eric] Western Univ, Div Med Oncol, London, ON, Canada; [Winquist, Eric] London Hlth Sci Ctr, London, ON, Canada; [Grimison, Peter] Australian &amp; New Zealand Urogenital &amp; Prostate Ca, Sydney, NSW, Australia; [Feldman, Darren R.] Mem Sloan Kettering Canc Ctr, 1275 York Ave, New York, NY 10021 USA; [Feldman, Darren R.] Cornell Univ, Weill Med Coll, New York, NY USA; [Terbuch, Angelika] Med Univ Graz, Dept Internal Med, Div Oncol, Graz, Austria; [Hentrich, Marcus] Univ Munich, Red Cross Hosp, Dept Hematol &amp; Oncol, Munich, Germany; [Bokemeyer, Carsten] Univ Med Ctr Hamburg Eppendorf, Dept Oncol, Hematol, Hamburg, Germany; [Bokemeyer, Carsten] Univ Med Ctr Hamburg Eppendorf, BMT, Sect Pneumol, Hamburg, Germany; [Negaard, Helene] Oslo Univ Hosp, Dept Oncol, Oslo, Norway; [Fankhauser, Christian] Univ Zurich, Zurich, Switzerland; [Shamash, Jonathan] St Bartholomews Hosp, London, England; [Vaughn, David J.] Univ Penn, Philadelphia, PA 19104 USA; [Sternberg, Cora N.] San Camillo Forlanini Hosp, Med Oncol, Rome, Italy; [Sternberg, Cora N.] New York Presbyterian, Englander Inst Precis Med, Weill Cornell Med, New York, NY USA; [Heidenreich, Axel] Univ Hosp Cologne, Dept Urol Urooncol Robot Assisted &amp; Specialized U, Cologne, Germany; [Beyer, Jorg] Univ Bern, Univ Hosp, Univ Dept Med Oncol, Inselspital, Bern, Switzerland</t>
  </si>
  <si>
    <t>Institute of Oncology Research (IOR); Universita della Svizzera Italiana; University of Manchester; European Organisation for Research &amp; Treatment of Cancer; University of Copenhagen; Erasmus University Rotterdam; Erasmus MC; Erasmus MC Cancer Institute; Indiana University System; Indiana University Indianapolis; N.N. Blokhin Russian Cancer Research Center; Bashkir State Medical University; UNICANCER; Gustave Roussy; Universite Paris Saclay; Lund University; Skane University Hospital; University of Groningen; IRCCS Meldola (IRST); Consiglio Nazionale delle Ricerche (CNR); Istituto di Geoscienze e Georisorse (IGG-CNR); University of London; University College London; Medical Research Council Clinical Trials Unit; UK Research &amp; Innovation (UKRI); Medical Research Council UK (MRC); University of Toronto; University Health Network Toronto; Princess Margaret Cancer Centre; Norwegian University of Science &amp; Technology (NTNU); Norwegian University of Science &amp; Technology (NTNU); University of London; Institute of Cancer Research - UK; Fondazione IRCCS Istituto Nazionale Tumori Milan; Vita-Salute San Raffaele University; Vita-Salute San Raffaele University; IRCCS Ospedale San Raffaele; Harvard University; Harvard University Medical Affiliates; Dana-Farber Cancer Institute; Institut d'Investigacio Biomedica de Bellvitge (IDIBELL); University of Barcelona; Institut Catala d'Oncologia; Tom Baker Cancer Clinic; University of Calgary; University of Zurich; University Zurich Hospital; Heinrich Heine University Dusseldorf; Heinrich Heine University Dusseldorf Hospital; Comenius University Bratislava; National Institute of Oncology (NOU); Western University (University of Western Ontario); London Health Sciences Centre; Australian &amp; New Zealand Urogenital &amp; Prostate Cancer Trials Group; Memorial Sloan Kettering Cancer Center; Cornell University; Weill Cornell Medicine; Medical University of Graz; University of Munich; University of Hamburg; University Medical Center Hamburg-Eppendorf; University of Hamburg; University Medical Center Hamburg-Eppendorf; University of Oslo; University of Zurich; University of London; Queen Mary University London; University of Pennsylvania; Azienda Ospedaliera San Camillo-Forlanini; Cornell University; Weill Cornell Medicine; NewYork-Presbyterian Hospital; University of Cologne; University of Bern; University Hospital of Bern</t>
  </si>
  <si>
    <t>Gillessen, S (corresponding author), Osped San Giovanni Bellinzona, Oncol Inst Southern Switzerland IOSI, Via Gallino 12, CH-6500 Bellinzona, Switzerland.</t>
  </si>
  <si>
    <t>Silke.GillessenSommer@eoc.ch</t>
  </si>
  <si>
    <t>Daugaard, Gedske/GYD-8913-2022; De Giorgi, Ugo/H-1380-2013; Fankhauser, Christian/I-4672-2017; Heidenreich, Axel/L-1015-2013; Necchi, Andrea/L-6021-2017; Winquist, Eric/B-6527-2012; Beyer, Joerg/I-9954-2017; Tryakin, Alexey/E-6094-2015; Gillessen, Silke/C-6093-2019</t>
  </si>
  <si>
    <t>William, Eric/0000-0002-8829-5979; huddart, robert/0000-0003-3604-1990; Cafferty, Fay/0000-0002-0973-660X; Beyer, Joerg/0000-0003-1755-9700; Daugaard, Gedske/0000-0002-9618-9180; Tryakin, Alexey/0000-0003-2245-214X; Gillessen, Silke/0000-0001-5746-6555; Collette, Laurence/0000-0003-2518-7281; Gietema, Jourik/0000-0003-0629-7354; Terbuch, Angelika/0000-0003-2918-1370</t>
  </si>
  <si>
    <t>EORTC Genito-urinary Cancer Group; Swiss Cancer Foundation; Movember; MRC [MC_U122861331] Funding Source: UKRI</t>
  </si>
  <si>
    <t>EORTC Genito-urinary Cancer Group; Swiss Cancer Foundation; Movember(Movember Foundation); MRC(UK Research &amp; Innovation (UKRI)Medical Research Council UK (MRC))</t>
  </si>
  <si>
    <t>Supported by grants and donations from the EORTC Genito-urinary Cancer Group, the Swiss Cancer Foundation and Movember.</t>
  </si>
  <si>
    <t>LIPPINCOTT WILLIAMS &amp; WILKINS</t>
  </si>
  <si>
    <t>TWO COMMERCE SQ, 2001 MARKET ST, PHILADELPHIA, PA 19103 USA</t>
  </si>
  <si>
    <t>0732-183X</t>
  </si>
  <si>
    <t>1527-7755</t>
  </si>
  <si>
    <t>J CLIN ONCOL</t>
  </si>
  <si>
    <t>J. Clin. Oncol.</t>
  </si>
  <si>
    <t>10.1200/JCO.20.03296</t>
  </si>
  <si>
    <t>SJ5YZ</t>
  </si>
  <si>
    <t>WOS:000655611500006</t>
  </si>
  <si>
    <t>Adamina, M; Bonovas, S; Raine, T; Spinelli, A; Warusavitarne, J; Armuzzi, A; Bachmann, O; Bager, P; Biancone, L; Bokemeyer, B; Bossuyt, P; Burisch, J; Collins, P; Doherty, G; El-Hussuna, A; Ellul, P; Fiorino, G; Frei-Lanter, C; Furfaro, F; Gingert, C; Gionchetti, P; Gisbert, JP; Gomollon, F; Lorenzo, MG; Gordon, H; Hlavaty, T; Juillerat, P; Katsanos, K; Kopylov, U; Krustins, E; Kucharzik, T; Lytras, T; Maaser, C; Magro, F; Marshall, JK; Myrelid, P; Pellino, G; Rosa, I; Sabino, J; Savarino, E; Stassen, L; Torres, J; Uzzan, M; Vavricka, S; Verstockt, B; Zmora, O; Akyuz, F; Atreya, R; De Acosta, MB; Bettenworth, D; Björkesten, CG; Bogut, A; Calabrese, E; Cvetkovic, M; Dewint, P; Djuranovic, S; Drobne, D; Duricová, D; Filippi, J; Högenauer, C; Kaimakliotis, I; Kiudelis, G; Klopocka, M; Koutroubakis, I; Krznaric, Z; Laja, H; Moschen, A; Novak, G; Potapov, A; Tuire, I; Turcan, S; van Dop, W; van Schaik, F; Vieira, AI; Viennot, S; Wildt, S</t>
  </si>
  <si>
    <t>Adamina, Michel; Bonovas, Stefanos; Raine, Tim; Spinelli, Antonino; Warusavitarne, Janindra; Armuzzi, Alessandro; Bachmann, Oliver; Bager, Palle; Biancone, Livia; Bokemeyer, Bernd; Bossuyt, Peter; Burisch, Johan; Collins, Paul; Doherty, Glen; El-Hussuna, Alaa; Ellul, Pierre; Fiorino, Gionata; Frei-Lanter, Cornelia; Furfaro, Federica; Gingert, Christian; Gionchetti, Paolo; Gisbert, Javier P.; Gomollon, Fernando; Lorenzo, Marien Gonzalez; Gordon, Hannah; Hlavaty, Tibor; Juillerat, Pascal; Katsanos, Konstantinos; Kopylov, Uri; Krustins, Eduards; Kucharzik, Torsten; Lytras, Theodore; Maaser, Christian; Magro, Fernando; Marshall, John Kenneth; Myrelid, Par; Pellino, Gianluca; Rosa, Isadora; Sabino, Joao; Savarino, Edoardo; Stassen, Laurents; Torres, Joana; Uzzan, Mathieu; Vavricka, Stephan; Verstockt, Bram; Zmora, Oded; Akyuz, Filiz; Atreya, Raja; De Acosta, Manuel Barreiro; Bettenworth, Dominik; Bjorkesten, Clas-Goran; Bogut, Ante; Calabrese, Emma; Cvetkovic, Mirjana; Dewint, Pieter; Djuranovic, Srdjan; Drobne, David; Duricova, Dana; Filippi, Jerome; Hogenauer, Christoph; Kaimakliotis, Ioannis; Kiudelis, Gediminas; Klopocka, Maria; Koutroubakis, Ioannis; Krznaric, Zeljko; Laja, Hendrik; Moschen, Alexander; Novak, Gregor; Potapov, Alexander; Tuire, Ilus; Turcan, Svetlana; van Dop, Willemijn; van Schaik, Fiona; Vieira, Ana Isabel; Viennot, Stephanie; Wildt, Signe</t>
  </si>
  <si>
    <t>ECCO</t>
  </si>
  <si>
    <t>ECCO Guidelines on Therapeutics in Crohn's Disease: Surgical Treatment</t>
  </si>
  <si>
    <t>JOURNAL OF CROHNS &amp; COLITIS</t>
  </si>
  <si>
    <t>Crohn's disease; surgery; inflammatory bowel disease [IBD]</t>
  </si>
  <si>
    <t>INFLAMMATORY-BOWEL-DISEASE; VEDOLIZUMAB-TREATED PATIENTS; EVIDENCE-BASED CONSENSUS; POUCH-ANAL ANASTOMOSIS; INTRAABDOMINAL SEPTIC COMPLICATIONS; INTERSPHINCTERIC FISTULA TRACT; TO-END ANASTOMOSIS; ANTI-TNF THERAPY; POSTOPERATIVE COMPLICATIONS; FECAL DIVERSION</t>
  </si>
  <si>
    <t>This article is the second in a series of two publications relating to the European Crohn's and Colitis Organisation [ECCO] evidence-based consensus on the management of Crohn's disease. The first article covers medical management; the present article addresses surgical management, including preoperative aspects and drug management before surgery. It also provides technical advice for a variety of common clinical situations. Both articles together represent the evidence-based recommendations of the ECCO for Crohn's disease and an update of previous guidelines.</t>
  </si>
  <si>
    <t>[Adamina, Michel] Cantonal Hosp Winterthur, Dept Surg, Winterthur, Switzerland; [Adamina, Michel] Univ Basel, Basel, Switzerland; [Bonovas, Stefanos; Fiorino, Gionata; Lorenzo, Marien Gonzalez] Humanitas Univ, Dept Biomed Sci, Milan, Italy; [Bonovas, Stefanos; Fiorino, Gionata; Furfaro, Federica] Humanitas Clin &amp; Res Ctr, IBD Ctr, Milan, Italy; [Raine, Tim] Cambridge Univ Hosp NHS Fdn Trust, Addenbrookes Hosp, Dept Gastroenterol, Cambridge, England; [Spinelli, Antonino] Humanitas Univ, Humanitas Clin &amp; Res Ctr, Dept Biomed Sci, Div Colon &amp; Rectal Surg, Milan, Italy; [Warusavitarne, Janindra] Imperial Coll London, St Marks Hosp, Dept Surg &amp; Canc, Dept Gastroenterol, London, England; [Armuzzi, Alessandro] Univ Cattolica Sacro Cuore, Fdn Policlin Univ A Gemelli IRCCS, IBD Unit, Rome, Italy; [Bachmann, Oliver] Siloah St Trudpert Hosp, Dept Internal Med 1, Pforzheim, Germany; [Bager, Palle] Aarhus Univ Hosp, Dept Hepatol &amp; Gastroenterol, Aarhus, Denmark; [Biancone, Livia] Univ Tor Vergata Rome, Dept Syst Med, Rome, Italy; [Bokemeyer, Bernd] Gastroenterol Practice Minden, Minden, Germany; [Bossuyt, Peter] Imelda Gen Hosp, Imelda GI Clin Res Ctr, Bonheiden, Belgium; [Burisch, Johan] Univ Copenhagen, Hvidovre Hosp, Med Div, Gastrounit, Copenhagen, Denmark; [Collins, Paul] Royal Liverpool Univ Hosp, Dept Gastroenterol, Liverpool, Merseyside, England; [Doherty, Glen] St Vincents Univ Hosp, Dept Gastroenterol, Dublin, Ireland; [Doherty, Glen] St Vincents Univ Hosp, Ctr Colorectal Dis, Dublin, Ireland; [El-Hussuna, Alaa] Aalborg Univ Hosp, Dept Surg, Aalborg, Denmark; [Ellul, Pierre] Mater Dei Hosp, Dept Med, Div Gastroenterol, Msida, Malta; [Frei-Lanter, Cornelia] Hosp Zollikerberg, Dept Surg, Zurich, Switzerland; [Gingert, Christian] Cantonal Hosp Winterthur, Visceral Surg, Winterthur, Switzerland; [Gingert, Christian] Univ Witten Herdecke, Fac Hlth, Dept Human Med, Witten, Germany; [Gionchetti, Paolo] Univ Bologna, IBD Unit, DIMEC, Bologna, Italy; [Gisbert, Javier P.] Univ Autonoma Madrid, CIBEREHD, Inst Invest Sanitaria Princesa IIS IP, Gastroenterol Unit,Hosp Univ La Princesa, Madrid, Spain; [Gomollon, Fernando] Hosp Cli Univ Lozano Blesa, IBD Unit, CIBEREHD, IIS Aragon, Zaragoza, Spain; [Gordon, Hannah] Barts Hlth NHS Trust, Royal London Hosp, Dept Gastroenterol, London, England; [Hlavaty, Tibor] Comenius Univ, Univ Hosp Bratislava, Sub Dept Gastroenterol &amp; Hepatol, Dept Internal Med 5, Bratislava, Slovakia; [Hlavaty, Tibor] Comenius Univ, Fac Med, Bratislava, Slovakia; [Juillerat, Pascal] Univ Hosp Bern, Inselspital, Clin Visceral Surg &amp; Med, Bern, Switzerland; [Katsanos, Konstantinos] Univ &amp; Med Sch Ioannina, Dept Gastroenterol &amp; Hepatol, Ioannina, Greece; [Kopylov, Uri] Tel HaShomer Sheba Med Ctr, Dept Gastroenterol, Ramat Gan, Israel; [Kopylov, Uri] Sackler Med Sch, Tel Aviv, Israel; [Krustins, Eduards] Riga Stradins Univ, Pauls Stradins Clin Univ Hosp, Dept Gastroenterol Hepatol &amp; Nutr, Dept Internal Med, Riga, Latvia; [Kucharzik, Torsten] Hosp Luneburg, Dept Internal Med &amp; Gastroenterol, Luneburg, Germany; [Lytras, Theodore] Natl Publ Hlth Org, Athens, Greece; [Maaser, Christian] Hosp Luneburg, Outpatients Dept Gastroenterol, Luneburg, Germany; [Magro, Fernando] Dept Pharmacol &amp; Therapeut, Porto, Portugal; [Magro, Fernando] Univ Porto, Fac Med, Inst Mol &amp; Cell Biol, Porto, Portugal; [Marshall, John Kenneth] McMaster Univ, Dept Med, Div Gastroenterol, Hamilton, ON, Canada; [Marshall, John Kenneth] McMaster Univ, Farncombe Family Digest Hlth Res Inst, Hamilton, ON, Canada; [Myrelid, Par] Linkoping Univ, Dept Surg, Linkoping, Sweden; [Myrelid, Par] Linkoping Univ, Dept Clin &amp; Expt Med, Linkoping, Sweden; [Pellino, Gianluca] Univ Campania Luigi Vanvitelli, Dept Adv Med &amp; Surg Sci, Naples, Italy; [Rosa, Isadora] IPOLFG, Dept Gastroenterol, Lisbon, Portugal; [Sabino, Joao] Katholieke Univ Leuven, Univ Hosp, Dept Gastroenterol &amp; Hepatol, Leuven, Belgium; [Savarino, Edoardo] Univ Padua, Dept Surg Oncol &amp; Gastroenterol, Padua, Italy; [Stassen, Laurents] Maastricht Univ Med Ctr, Dept Gen Surg, Maastricht, Netherlands; [Torres, Joana] Hosp Beatriz Angelo, Dept Gastroenterol, Loures, Portugal; [Uzzan, Mathieu] Beaujon Hosp, AP HP, IBD Unit, Dept Gastroenterol, Clichy, France; [Vavricka, Stephan] Univ Hosp, Div Gastroenterol &amp; Hepatol, Zurich, Switzerland; [Verstockt, Bram] Katholieke Univ Leuven, Univ Hosp Leuven, Dept Gastroenterol &amp; Hepatol, Leuven, Belgium; [Verstockt, Bram] Katholieke Univ Leuven, TARGID IBD, Dept Chron Dis Metab &amp; Ageing, Leuven, Belgium; [Zmora, Oded] Shamir Med Ctr Assaf Harofe, Dept Surg, Tel Aviv, Israel</t>
  </si>
  <si>
    <t>University of Basel; Humanitas University; Cambridge University Hospitals NHS Foundation Trust; Addenbrooke's Hospital; University of Cambridge; Humanitas University; Imperial College London; Catholic University of the Sacred Heart; IRCCS Policlinico Gemelli; Aarhus University; University of Rome Tor Vergata; Imeldaziekenhuis; University of Copenhagen; Royal Liverpool &amp; Broadgreen University Hospitals NHS Trust; Royal Liverpool University Hospital; University of Liverpool; University College Dublin; Saint Vincent's University Hospital; University College Dublin; Saint Vincent's University Hospital; Aalborg University; Aalborg University Hospital; Witten Herdecke University; University of Bologna; CIBER - Centro de Investigacion Biomedica en Red; CIBEREHD; Hospital de La Princesa; Autonomous University of Madrid; CIBER - Centro de Investigacion Biomedica en Red; CIBEREHD; Barts Health NHS Trust; Royal London Hospital; Comenius University Bratislava; Slovak Medical University Bratislava; Comenius University Bratislava; University of Bern; University Hospital of Bern; Chaim Sheba Medical Center; Tel Aviv University; Sackler Faculty of Medicine; Riga Stradins University; Pauls Stradins Clinical University Hospital; Universidade do Porto; McMaster University; McMaster University; Linkoping University; Linkoping University; Universita della Campania Vanvitelli; KU Leuven; University of Padua; Maastricht University; Maastricht University Medical Centre (MUMC); Assistance Publique Hopitaux Paris (APHP); Universite Paris Cite; Hopital Universitaire Beaujon - APHP; University of Zurich; University Zurich Hospital; KU Leuven; University Hospital Leuven; KU Leuven; Shamir Medical Center (Assaf Harofeh)</t>
  </si>
  <si>
    <t>Adamina, M (corresponding author), Cantonal Hosp Winterthur, Brauerstr 15,Postfach 834, CH-8401 Winterthur, Switzerland.</t>
  </si>
  <si>
    <t>adamina@gmail.com</t>
  </si>
  <si>
    <t>Burisch, Johan/AGJ-3893-2022; González-Lorenzo, Marien/ABF-9884-2020; Drobne, David/AAT-4759-2020; Dewint, Pieter/AAQ-2758-2020; Furfaro, Federica/AAC-2424-2019; Rosa, Isadora/AAU-1590-2020; Armuzzi, Alessandro/AIC-5188-2022; Spinelli, Antonino/ABI-1441-2020; Bachmann, Oliver/AAV-4258-2021; Sabino, João/L-1093-2019; Raine, Tim/HKO-1914-2023; Pellino, Gianluca/B-8458-2015; Novak, Gregor/ABC-5489-2020; akyuz, filiz/AAS-8397-2020; Calabrese, Emma/AHD-4752-2022; Adamina, Michel/J-8034-2019; Bossuyt, Peter/AAP-3119-2020; Savarino, Edoardo/AAC-7510-2022; Gisbert, Javier/ABB-7531-2021; Myrelid, Pär/AFR-1040-2022; Turcan, Svetlana/JDH-0785-2023; Fiorino, Gionata/G-3124-2013; Bonovas, Stefanos/GZG-4609-2022; Verstockt, Bram/P-5234-2016</t>
  </si>
  <si>
    <t>Turcan, Svetlana/0000-0002-3348-8466; FURFARO, FEDERICA/0000-0002-4308-7295; Marshall, John/0000-0002-0523-9032; Adamina, Michel/0000-0002-5464-6953; bossuyt, peter/0000-0003-4027-7365; Doherty, Glen/0000-0003-4384-5049; Spinelli, Antonino/0000-0002-1493-1768; Lytras, Theodore/0000-0002-4146-4122; Burisch, Johan/0000-0002-3312-5139; Pellino, Gianluca/0000-0002-8322-6421; Bager, Palle/0000-0002-9871-9624; Raine, Tim/0000-0002-5855-9873; Torres, Joana/0000-0003-2895-5821; Kopylov, Uri/0000-0002-7156-0588; Fiorino, Gionata/0000-0001-5623-2968; Bonovas, Stefanos/0000-0001-6102-6579; Bachmann, Oliver/0000-0002-6830-2975; Gonzalez-Lorenzo, Marien/0000-0002-0872-3858; Verstockt, Bram/0000-0003-3898-7093; GIONCHETTI, PAOLO/0000-0001-9479-5307; Savarino, Edoardo/0000-0002-3187-2894; Magro, Fernando/0000-0003-2634-9668; ellul, pierre/0000-0002-9079-1517</t>
  </si>
  <si>
    <t>European Crohn's and Colitis Organisation</t>
  </si>
  <si>
    <t>This project was initiated, funded, and supported by the European Crohn's and Colitis Organisation.</t>
  </si>
  <si>
    <t>OXFORD UNIV PRESS</t>
  </si>
  <si>
    <t>GREAT CLARENDON ST, OXFORD OX2 6DP, ENGLAND</t>
  </si>
  <si>
    <t>1873-9946</t>
  </si>
  <si>
    <t>1876-4479</t>
  </si>
  <si>
    <t>J CROHNS COLITIS</t>
  </si>
  <si>
    <t>J. Crohns Colitis</t>
  </si>
  <si>
    <t>10.1093/ecco-jcc/jjz187</t>
  </si>
  <si>
    <t>Gastroenterology &amp; Hepatology</t>
  </si>
  <si>
    <t>KN8ST</t>
  </si>
  <si>
    <t>Green Accepted, Green Published, Bronze</t>
  </si>
  <si>
    <t>WOS:000515116000003</t>
  </si>
  <si>
    <t>Torres, J; Bonovas, S; Doherty, G; Kucharzik, T; Gisbert, JP; Raine, T; Adamina, M; Armuzzi, A; Bachmann, O; Bager, P; Biancone, L; Bokemeyer, B; Bossuyt, P; Burisch, J; Collins, P; El-Hussuna, A; Ellul, P; Frei-Lanter, C; Furfaro, F; Gingert, C; Gionchetti, P; Gomollon, F; González-Lorenzo, M; Gordon, H; Hlavaty, T; Juillerat, P; Katsanos, K; Kopylov, U; Krustins, E; Lytras, T; Maaser, C; Magro, F; Marshall, JK; Myrelid, P; Pellino, G; Rosa, I; Sabino, J; Savarino, E; Spinelli, A; Stassen, L; Uzzan, M; Vavricka, S; Verstockt, B; Warusavitarne, J; Zmora, O; Fiorino, G</t>
  </si>
  <si>
    <t>Torres, Joana; Bonovas, Stefanos; Doherty, Glen; Kucharzik, Torsten; Gisbert, Javier P.; Raine, Tim; Adamina, Michel; Armuzzi, Alessandro; Bachmann, Oliver; Bager, Palle; Biancone, Livia; Bokemeyer, Bernd; Bossuyt, Peter; Burisch, Johan; Collins, Paul; El-Hussuna, Alaa; Ellul, Pierre; Frei-Lanter, Cornelia; Furfaro, Federica; Gingert, Christian; Gionchetti, Paolo; Gomollon, Fernando; Gonzalez-Lorenzo, Marien; Gordon, Hannah; Hlavaty, Tibor; Juillerat, Pascal; Katsanos, Konstantinos; Kopylov, Uri; Krustins, Eduards; Lytras, Theodore; Maaser, Christian; Magro, Fernando; Marshall, John Kenneth; Myrelid, Par; Pellino, Gianluca; Rosa, Isadora; Sabino, Joao; Savarino, Edoardo; Spinelli, Antonino; Stassen, Laurents; Uzzan, Mathieu; Vavricka, Stephan; Verstockt, Bram; Warusavitarne, Janindra; Zmora, Oded; Fiorino, Gionata</t>
  </si>
  <si>
    <t>ECCO Guidelines on Therapeutics in Crohn's Disease: Medical Treatment</t>
  </si>
  <si>
    <t>INFLAMMATORY-BOWEL-DISEASE; EVIDENCE-BASED CONSENSUS; METAANALYSIS COMPARATIVE EFFICACY; ANTI-TNF DISCONTINUATION; NECROSIS FACTOR THERAPY; DOUBLE-BLIND TRIAL; LONG-TERM; MAINTENANCE THERAPY; NETWORK METAANALYSIS; CERTOLIZUMAB PEGOL</t>
  </si>
  <si>
    <t>[Torres, Joana] Hosp Beatriz Angelo, Dept Gastroenterol, Loures, Portugal; [Bonovas, Stefanos; Gonzalez-Lorenzo, Marien; Fiorino, Gionata] Humanitas Univ, Dept Biomed Sci, Via Rita Levi Montalcini, I-20090 Milan, Italy; [Bonovas, Stefanos; Furfaro, Federica; Gonzalez-Lorenzo, Marien; Fiorino, Gionata] Humanitas Clin &amp; Res Ctr, IBD Ctr, Milan, Italy; [Doherty, Glen] St Vincents Univ Hosp, Ctr Colorectal Dis, Dublin, Ireland; [Doherty, Glen] Univ Coll Dublin, Dublin, Ireland; [Kucharzik, Torsten] Hosp Luneburg, Dept Internal Med &amp; Gastroenterol, Luneburg, Germany; [Gisbert, Javier P.] Univ Autonoma Madrid, Hosp Univ Princesa, Ctr Invest Biomed Red Enfermedades Hepat &amp; Digest, Inst Invest Sanitaria Princesa IIS IP, Madrid, Spain; [Raine, Tim] Cambridge Univ Hosp NHS Fdn Trust, Addenbrookes Hosp, Dept Gastroenterol, Cambridge, England; [Adamina, Michel] Cantonal Hosp Winterthur, Dept Surg, Winterthur, Switzerland; [Adamina, Michel] Univ Basel, Basel, Switzerland; [Armuzzi, Alessandro] Presidio Columbus Fdn Policlin Gemelli Univ Catto, IBD Unit, Rome, Italy; [Bachmann, Oliver] Siloah St Trudpert Hosp, Dept Internal Med &amp;, Pforzheim, Germany; [Bager, Palle] Aarhus Univ Hosp, Dept Hepatol &amp; Gastroenterol, Aarhus, Denmark; [Biancone, Livia] Univ Tor Vergata Rome, Dept Syst Med, Rome, Italy; [Bokemeyer, Bernd] Gastroenterol Practice Minden, Minden, Germany; [Bossuyt, Peter] Imelda Gen Hosp, Imelda GI Clin Res Ctr, Bonheiden, Belgium; [Burisch, Johan] Univ Copenhagen, Hvidovre Hosp, Med Div, Gastrounit, Hvidovre, Denmark; [Collins, Paul] Royal Liverpool Univ Hosp, Dept Gastroenterol, Liverpool, Merseyside, England; [El-Hussuna, Alaa] Aalborg Univ Hosp, Dept Surg, Aalborg, Denmark; [Ellul, Pierre] Mater Dei Hosp, Dept Med, Div Gastroenterol, Msida, Malta; [Frei-Lanter, Cornelia] Hosp Zollikerberg, Dept Surg, Zurich, Switzerland; [Gingert, Christian] Cantonal Hosp Winterthur, Visceral Surg, Winterthur, Switzerland; [Gingert, Christian] Univ Witten Herdecke, Dept Human Med, Witten, Germany; [Gionchetti, Paolo] Univ Bologna, IBD Unit, DIMEC, Bologna, Italy; [Gomollon, Fernando] Hosp Cli Univ Lozano Blesa, IBD Unit, Zaragoza, Spain; [Gomollon, Fernando] CIBEREHD, IIS Aragon, Zaragoza, Spain; [Gordon, Hannah] Royal London Hosp, Dept Gastroenterol, Barts Hlth NHS Trust, London, England; [Hlavaty, Tibor] Comenius Univ, Dept Internal Med 5, Med Sch, Bratislava, Slovakia; [Juillerat, Pascal] Inselspital Bern, Div Gastroenterol &amp; Hepatol, Bern, Switzerland; [Katsanos, Konstantinos] Univ &amp; Med Sch Ioannina, Dept Gastroenterol &amp; Hepatol, Ioannina, Greece; [Kopylov, Uri] Tel Ha Shomer Sheba Med Ctr, Dept Gastroenterol, Ramat Gan, Israel; [Kopylov, Uri] Sackler Med Sch, Tel Aviv, Israel; [Krustins, Eduards] Riga Stradins Univ, Dept Gastroenterol Hepatol &amp; Nutr, Pauls Stradins Clin Univ Hosp, Dept Internal Med, Riga, Latvia; [Lytras, Theodore] Natl Publ Hlth Org, Athens, Greece; [Maaser, Christian] Hosp Luneburg, Outpatients Dept Gastroenterol, Luneburg, Germany; [Magro, Fernando] Univ Porto, Dept Pharmacol &amp; Therapeut, Porto, Portugal; [Magro, Fernando] Univ Porto, Inst Mol &amp; Cell Biol, Porto, Portugal; [Marshall, John Kenneth] McMaster Univ, Dept Med Div Gastroenterol &amp; Farncombe Family Dig, Hamilton, ON, Canada; [Myrelid, Par] Linkoping Univ, Dept Surg, Dept Clin &amp; Expt Med, Linkoping, Sweden; [Pellino, Gianluca] Univ Campania Luigi Vanvitelli, Dept Adv Med &amp; Surg Sci, Naples, Italy; [Rosa, Isadora] IPOLFG, Dept Gastroenterol, Lisbon, Portugal; [Sabino, Joao] Katholieke Univ Leuven, Dept Gastroenterol &amp; Hepatol, Univ Hosp, Leuven, Belgium; [Savarino, Edoardo] Univ Padua, Dept Surg Oncol &amp; Gastroenterol, Padua, Italy; [Spinelli, Antonino] Humanitas Univ, Humanitas Clin &amp; Res Ctr, Div Colon &amp; Rectal Surg, Milan, Italy; [Stassen, Laurents] Maastricht Univ, Dept Gen Surg, Med Ctr, Maastricht, Netherlands; [Uzzan, Mathieu] Beaujon Hosp, AP HP, IBD Unit, Dept Gastroenterol, Clichy, France; [Vavricka, Stephan] Univ Hosp, Div Gastroenterol &amp; Hepatol, Zurich, Switzerland; [Verstockt, Bram] Katholieke Univ Leuven, Dept Gastroenterol &amp; Hepatol, Univ Hosp Leuven, Leuven, Belgium; [Verstockt, Bram] Katholieke Univ Leuven, Dept Chron Dis Metab &amp; Ageing, TARGID IBD, Leuven, Belgium; [Warusavitarne, Janindra] Imperial Coll London, St Marks Hosp, Dept Surg &amp; Canc, Dept Gastroenterol, London, England; [Zmora, Oded] Shamir Med Ctr Assaf Harofe, Dept Surg, Tel Aviv, Israel</t>
  </si>
  <si>
    <t>Humanitas University; University College Dublin; Saint Vincent's University Hospital; University College Dublin; CIBER - Centro de Investigacion Biomedica en Red; CIBEREHD; Autonomous University of Madrid; Hospital de La Princesa; University of Cambridge; Cambridge University Hospitals NHS Foundation Trust; Addenbrooke's Hospital; University of Basel; Catholic University of the Sacred Heart; IRCCS Policlinico Gemelli; Aarhus University; University of Rome Tor Vergata; Imeldaziekenhuis; University of Copenhagen; Royal Liverpool &amp; Broadgreen University Hospitals NHS Trust; Royal Liverpool University Hospital; University of Liverpool; Aalborg University; Aalborg University Hospital; Witten Herdecke University; University of Bologna; CIBER - Centro de Investigacion Biomedica en Red; CIBEREHD; Barts Health NHS Trust; Royal London Hospital; Comenius University Bratislava; University of Bern; University Hospital of Bern; Tel Aviv University; Sackler Faculty of Medicine; Pauls Stradins Clinical University Hospital; Riga Stradins University; Universidade do Porto; Universidade do Porto; McMaster University; Linkoping University; Universita della Campania Vanvitelli; KU Leuven; University of Padua; Humanitas University; Maastricht University; Universite Paris Cite; Assistance Publique Hopitaux Paris (APHP); Hopital Universitaire Beaujon - APHP; University of Zurich; University Zurich Hospital; KU Leuven; University Hospital Leuven; KU Leuven; Imperial College London; Shamir Medical Center (Assaf Harofeh)</t>
  </si>
  <si>
    <t>Fiorino, G (corresponding author), Humanitas Univ, Dept Biomed Sci, Via Rita Levi Montalcini, I-20090 Milan, Italy.</t>
  </si>
  <si>
    <t>gionataf@gmail.com</t>
  </si>
  <si>
    <t>Furfaro, Federica/AAC-2424-2019; Pellino, Gianluca/B-8458-2015; Armuzzi, Alessandro/AIC-5188-2022; Burisch, Johan/AGJ-3893-2022; Gisbert, Javier/ABB-7531-2021; González-Lorenzo, Marien/ABF-9884-2020; Myrelid, Pär/AFR-1040-2022; Raine, Tim/HKO-1914-2023; Adamina, Michel/J-8034-2019; Spinelli, Antonino/ABI-1441-2020; Rosa, Isadora/AAU-1590-2020; Bossuyt, Peter/AAP-3119-2020; Sabino, João/L-1093-2019; Savarino, Edoardo/AAC-7510-2022; Bachmann, Oliver/AAV-4258-2021; Bonovas, Stefanos/GZG-4609-2022; Fiorino, Gionata/G-3124-2013; Verstockt, Bram/P-5234-2016</t>
  </si>
  <si>
    <t>Torres, Joana/0000-0003-2895-5821; Bonovas, Stefanos/0000-0001-6102-6579; GIONCHETTI, PAOLO/0000-0001-9479-5307; Pellino, Gianluca/0000-0002-8322-6421; Fiorino, Gionata/0000-0001-5623-2968; Spinelli, Antonino/0000-0002-1493-1768; Burisch, Johan/0000-0002-3312-5139; Raine, Tim/0000-0002-5855-9873; Magro, Fernando/0000-0003-2634-9668; FURFARO, FEDERICA/0000-0002-4308-7295; Bager, Palle/0000-0002-9871-9624; Adamina, Michel/0000-0002-5464-6953; bossuyt, peter/0000-0003-4027-7365; Lytras, Theodore/0000-0002-4146-4122; Verstockt, Bram/0000-0003-3898-7093; Gonzalez-Lorenzo, Marien/0000-0002-0872-3858; Bachmann, Oliver/0000-0002-6830-2975; Doherty, Glen/0000-0003-4384-5049; Savarino, Edoardo/0000-0002-3187-2894; ellul, pierre/0000-0002-9079-1517; Kopylov, Uri/0000-0002-7156-0588</t>
  </si>
  <si>
    <t>10.1093/ecco-jcc/jjz180</t>
  </si>
  <si>
    <t>KQ9YQ</t>
  </si>
  <si>
    <t>Green Accepted, Green Published, Green Submitted</t>
  </si>
  <si>
    <t>WOS:000517278200002</t>
  </si>
  <si>
    <t>Baratov, S; Filonova, E; Ivanova, A; Hanif, MB; Irshad, M; Khan, MZ; Motola, M; Rauf, S; Medvedev, D</t>
  </si>
  <si>
    <t>Baratov, Stanislav; Filonova, Elena; Ivanova, Anastasiya; Hanif, Muhammad Bilal; Irshad, Muneeb; Khan, Muhammad Zubair; Motola, Martin; Rauf, Sajid; Medvedev, Dmitry</t>
  </si>
  <si>
    <t>Current and further trajectories in designing functional materials for solid oxide electrochemical cells: A review of other reviews</t>
  </si>
  <si>
    <t>JOURNAL OF ENERGY CHEMISTRY</t>
  </si>
  <si>
    <t>SOFCs; SOECs; PCFCs; Electrochemistry; Energy conversion; Hydrogen energy; Carbon neutrality</t>
  </si>
  <si>
    <t>FUEL-CELLS; RECENT PROGRESS; DEGRADATION MECHANISM; WATER ELECTROLYSIS; CATHODE MATERIALS; POWER-GENERATION; HYDROGEN-PRODUCTION; PROTON CONDUCTORS; OXYGEN-TRANSPORT; ANODE MATERIALS</t>
  </si>
  <si>
    <t>Complex oxides are an important class of materials with enormous potential for electrochemical applications. Depending on their composition and structure, such complex oxides can exhibit either a single conductivity (oxygen-ionic or protonic, or n-type, or p-type electronic) or a combination thereof generating distinct dual-conducting or even triple-conducting materials. These properties enable their use as diverse functional materials for solid oxide fuel cells, solid oxide electrolysis cells, permeable membranes, and gas sensors. The literature review shows that the field of solid oxide materials and related electrochemical cells has a significant level of research engagement, with over 8,000 publications published since 2020. The manual analysis of sucha large volume of material is challenging. However, by examining the review articles, it is possible to identify key patterns, recent achievements, prospects, and remaining obstacles. To perform such an analysis, the present article provides, for the first time, a comprehensive summary of previous review publications that have been published since 2020, with a special focus on solid oxide materials and electrochemical systems. Thus, this study provides an important reference for researchers specializing in the fields of solid state ionics, high-temperature electrochemistry, and energy conversion technologies. (c) 2024 Science Press and Dalian Institute of Chemical Physics, Chinese Academy of Sciences. Published by ELSEVIER B.V. and Science Press. All rights reserved.</t>
  </si>
  <si>
    <t>[Baratov, Stanislav; Medvedev, Dmitry] Ural Fed Univ, Hydrogen Energy Lab, Ekaterinburg 620002, Russia; [Filonova, Elena; Ivanova, Anastasiya] Ural Fed Univ, Inst Nat Sci &amp; Math, Ekaterinburg 620002, Russia; [Hanif, Muhammad Bilal; Motola, Martin] Comenius Univ, Fac Nat Sci, Dept Inorgan Chem, Ilkovicova 6, Mlynska Dolina, Bratislava 84215, Slovakia; [Hanif, Muhammad Bilal] Xi An Jiao Tong Univ, Sch Mat Sci &amp; Engn, State Key Lab Mech Behav Mat, Xian 710049, Shaanxi, Peoples R China; [Irshad, Muneeb] Univ Engn &amp; Technol, Dept Phys, Lahore 54890, Pakistan; [Khan, Muhammad Zubair] Inst Appl Sci &amp; Technol Mang, Pak Austria Fachhsch, Haripur 22621, Khyber Pakhtunk, Pakistan; [Rauf, Sajid] Shenzhen Univ, Coll Mechatron &amp; Control Engn, Shenzhen 518000, Guangdong, Peoples R China; [Medvedev, Dmitry] Inst High Temp Electrochem, Lab Electrochem Devices Based Solid Oxide Proton E, Ekaterinburg 620066, Russia</t>
  </si>
  <si>
    <t>Ural Federal University; Ural Federal University; Comenius University Bratislava; Xi'an Jiaotong University; University of Engineering &amp; Technology Lahore; Shenzhen University; Institute of High Temperature Electrochemistry</t>
  </si>
  <si>
    <t>Medvedev, D (corresponding author), Ural Fed Univ, Hydrogen Energy Lab, Ekaterinburg 620002, Russia.;Medvedev, D (corresponding author), Inst High Temp Electrochem, Lab Electrochem Devices Based Solid Oxide Proton E, Ekaterinburg 620066, Russia.</t>
  </si>
  <si>
    <t>dmitrymedv@mail.ru</t>
  </si>
  <si>
    <t>Irshad, Muneeb/ABF-7509-2021; Khan, Muhammad Zuabir/HPG-8890-2023; Hanif, Muhammad Bilal/LWI-8698-2024; Rauf, Dr. Sajid/HKW-5681-2023; Motola, Martin/AAC-6860-2019; Filonova, Elena/K-9536-2017; Medvedev, Dmitry/E-4861-2017</t>
  </si>
  <si>
    <t>Ivanova, Anastasiya/0009-0008-9925-9659; Khan, Muhammad Zubair/0009-0003-1817-2003; Medvedev, Dmitry/0000-0003-1660-6712; Filonova, Elena/0000-0002-7273-7525; Hanif, Muhammad Bilal/0000-0002-0321-9353</t>
  </si>
  <si>
    <t>2095-4956</t>
  </si>
  <si>
    <t>J ENERGY CHEM</t>
  </si>
  <si>
    <t>J. Energy Chem.</t>
  </si>
  <si>
    <t>10.1016/j.jechem.2024.02.047</t>
  </si>
  <si>
    <t>Chemistry, Applied; Chemistry, Physical; Energy &amp; Fuels; Engineering, Chemical</t>
  </si>
  <si>
    <t>Chemistry; Energy &amp; Fuels; Engineering</t>
  </si>
  <si>
    <t>QB6Z3</t>
  </si>
  <si>
    <t>WOS:001218472100001</t>
  </si>
  <si>
    <t>Shaheen, I; Hussain, I; Zahra, T; Javed, MS; Shah, SSA; Khan, K; Hanif, MB; Assiri, MA; Said, Z; Ul Arifeen, W; Akkinepally, B; Zhang, KL</t>
  </si>
  <si>
    <t>Shaheen, Irum; Hussain, Iftikhar; Zahra, Taghazal; Javed, Muhammad Sufyan; Shah, Syed Shoaib Ahmad; Khan, Karim; Hanif, Muhammad Bilal; Assiri, Mohammed A.; Said, Zafar; Ul Arifeen, Waqas; Akkinepally, Bhargav; Zhang, Kaili</t>
  </si>
  <si>
    <t>Recent advancements in metal oxides for energy storage materials: Design, classification, and electrodes configuration of supercapacitor</t>
  </si>
  <si>
    <t>JOURNAL OF ENERGY STORAGE</t>
  </si>
  <si>
    <t>Metal oxides; Advanced nanomaterials; Sustainable synthesis; Economic supercapacitor; Energy storage</t>
  </si>
  <si>
    <t>BINDER-FREE ELECTRODE; HIGH-PERFORMANCE; POROUS CARBON; NI FOAM; GEL ELECTROLYTES; FABRICATION; NANOSTRUCTURES; NANOPARTICLES; MORPHOLOGY; NANOFLAKES</t>
  </si>
  <si>
    <t>Among different energy storage devices, supercapacitors have garnered the attention due to their higher charge storage capacity, superior charging-discharging performance, higher power density, and long cycle life. Subsequently, introducing low-cost and highly-efficient supercapacitors is a hot topic in the industrial and scientific realms. Metal oxides are considered as the most suitable electrode materials due to their intrinsic properties, economic attractiveness, environmental friendliness, and abundant availability. However, there is still a salient need to have e comprehensive study of the significance of metal oxide nanomaterials for supercapacitors in relation to their sustainable synthesis approaches. Thus, this review delineated the different sustainable synthesis approaches for metal oxide nanomaterials following their morphological, compositional, and supercapacitive properties. Initially, the review covers designs or configurations of supercapacitors followed by the types of supercapacitors based on electrode materials. Further, metal oxides-based pseudocapacitive-/battery-type electrodes have been articulated comprehensively. Moreover, this review aims to provide sustainable fabrication of metal oxide nanomaterial-based supercapacitors with a superior interpretation of the design and functioning of the device that could serve as guidelines for new synthesis and fabrication approaches to develop sustainable supercapacitors for practical applications.</t>
  </si>
  <si>
    <t>[Shaheen, Irum] Sabanci Univ, SUNUM Nanotechnol Res &amp; Applicat Ctr, TR-34956 Istanbul, Turkiye; [Hussain, Iftikhar; Zhang, Kaili] City Univ Hong Kong, Dept Mech Engn, Kowloon, 83 Tat Chee Ave, Hong Kong, Peoples R China; [Zahra, Taghazal] Fatima Jinnah Women Univ, Dept Environm Sci, Rawalpindi, Pakistan; [Javed, Muhammad Sufyan] Lanzhou Univ, Sch Phys Sci &amp; Technol, Lanzhou 730000, Peoples R China; [Shah, Syed Shoaib Ahmad] Natl Univ Sci &amp; Technol, Sch Nat Sci, Dept Chem, Islamabad 44000, Pakistan; [Khan, Karim] Dongguan Univ Technol, Sch Elect Engn &amp; Intelligentizat, Dongguan 523808, Peoples R China; [Hanif, Muhammad Bilal] Comenius Univ, Dept Inorgan Chem, Fac Nat Sci, Bratislava 84215, Slovakia; [Assiri, Mohammed A.] King Khalid Univ, Fac Sci, Dept Chem, Abha 61413, Saudi Arabia; [Said, Zafar] Univ Sharjah, Sustainable &amp; Renewable Energy Engn Dept, POB 27272, Sharjah, U Arab Emirates; [Ul Arifeen, Waqas; Akkinepally, Bhargav] Yeungnam Univ, Sch Mech Engn, Gyongsan 38541, Gyeongbuk Do, South Korea; [Akkinepally, Bhargav] Yeungnam Univ, Sch Gen Educ, Gyongsan 38541, Gyeongbuk Do, South Korea</t>
  </si>
  <si>
    <t>Sabanci University; City University of Hong Kong; Lanzhou University; National University of Sciences &amp; Technology - Pakistan; Dongguan University of Technology; Comenius University Bratislava; King Khalid University; University of Sharjah; Yeungnam University; Yeungnam University</t>
  </si>
  <si>
    <t>Shaheen, I (corresponding author), Sabanci Univ, SUNUM Nanotechnol Res &amp; Applicat Ctr, TR-34956 Istanbul, Turkiye.;Zhang, KL (corresponding author), City Univ Hong Kong, Dept Mech Engn, Kowloon, 83 Tat Chee Ave, Hong Kong, Peoples R China.;Ul Arifeen, W; Akkinepally, B (corresponding author), Yeungnam Univ, Sch Mech Engn, Gyongsan 38541, Gyeongbuk Do, South Korea.;Akkinepally, B (corresponding author), Yeungnam Univ, Sch Gen Educ, Gyongsan 38541, Gyeongbuk Do, South Korea.</t>
  </si>
  <si>
    <t>irumshaheen112@gmail.com; ihussaintoori1@gmail.com; waqas@ynu.ac.kr; bhargav@ynu.ac.kr; kaizhang@cityu.edu.hk</t>
  </si>
  <si>
    <t>Arifeen, Waqas Ul/JWP-3747-2024; Khan, Zafar/C-4086-2016; Hussain, Iftikhar/HDO-8411-2022; Javed, Muhammd Sufyan/K-1592-2019; Hanif, Muhammad Bilal/LWI-8698-2024; Akkinepally, Bhargav/S-7244-2016; Zhang, Kaili/F-9178-2012; Khan, Karim/U-4197-2019; Shah, Syed Shoaib Ahmad/F-1862-2016</t>
  </si>
  <si>
    <t>Khan, Karim/0000-0001-8689-9245; Hussain, Iftikhar/0000-0001-6576-2119; Shah, Syed Shoaib Ahmad/0000-0003-1741-6048; Zhang, Kaili/0000-0002-5926-2019; Arifeen, Waqas Ul/0000-0003-0747-640X</t>
  </si>
  <si>
    <t>Hong Kong Research Grants Council, University Grants Committee [CityU 11201522]; Deanship of Scientific Research at King Khalid University Saudi Arabia [RGP-2/256/44]</t>
  </si>
  <si>
    <t>Hong Kong Research Grants Council, University Grants Committee(Hong Kong Research Grants Council); Deanship of Scientific Research at King Khalid University Saudi Arabia(King Faisal UniversityKing Saud University)</t>
  </si>
  <si>
    <t>This work was supported by the Hong Kong Research Grants Council, University Grants Committee (project number CityU 11201522) . M.A.A. expresses appreciation to the Deanship of Scientific Research at King Khalid University Saudi Arabia for funding this work through research group program under grant number (RGP-2/256/44) .</t>
  </si>
  <si>
    <t>2352-152X</t>
  </si>
  <si>
    <t>2352-1538</t>
  </si>
  <si>
    <t>J ENERGY STORAGE</t>
  </si>
  <si>
    <t>J. Energy Storage</t>
  </si>
  <si>
    <t>NOV 30</t>
  </si>
  <si>
    <t>E</t>
  </si>
  <si>
    <t>10.1016/j.est.2023.108719</t>
  </si>
  <si>
    <t>Energy &amp; Fuels</t>
  </si>
  <si>
    <t>U8WG9</t>
  </si>
  <si>
    <t>WOS:001087543400001</t>
  </si>
  <si>
    <t>Belvoncikova, P; Splichalova, P; Videnska, P; Gardlik, R</t>
  </si>
  <si>
    <t>Belvoncikova, Paulina; Splichalova, Petra; Videnska, Petra; Gardlik, Roman</t>
  </si>
  <si>
    <t>The Human Mycobiome: Colonization, Composition and the Role in Health and Disease</t>
  </si>
  <si>
    <t>JOURNAL OF FUNGI</t>
  </si>
  <si>
    <t>fungi; gut mycobiome; oral mycobiome; skin mycobiome; genitourinary tract mycobiome; respiratory tract mycobiome; colonization; composition; dysbiosis</t>
  </si>
  <si>
    <t>NON-SACCHAROMYCES YEASTS; GUT FUNGAL MICROBIOTA; TOPOGRAPHIC DIVERSITY; MALASSEZIA-GLOBOSA; ORAL MYCOBIOME; LUNG MYCOBIOME; SKIN; DYSBIOSIS; FLORA; INDIVIDUALS</t>
  </si>
  <si>
    <t>The mycobiome is the fungal component of the human microbial ecosystem that represents only a small part of this environment but plays an essential role in maintaining homeostasis. Colonization by fungi begins immediately after birth. The initial mycobiome is influenced by the gestational age of a newborn, birth weight, delivery method and feeding method. During a human's life, the composition of the mycobiome is further influenced by a large number of endogenous and exogenous factors. The most important factors are diet, body weight, age, sex and antibiotic and antifungal therapy. The human mycobiome inhabits the oral cavity, gastrointestinal tract, respiratory tract, urogenital tract and skin. Its composition can influence the gut-brain axis through immune and non-immune mediated crosstalk systems. It also interacts with other commensals of the ecosystem through synergistic and antagonistic relationships. Moreover, colonization of the gut by opportunistic fungal pathogens in immunocompromised individuals can lead to clinically relevant disease states. Thus, the mycobiome represents an essential part of the microbiome associated with a variety of physiological and pathological processes. This review summarizes the current knowledge on the composition of the mycobiome in specific sites of the human body and its role in health and disease.</t>
  </si>
  <si>
    <t>[Belvoncikova, Paulina; Gardlik, Roman] Comenius Univ, Fac Med, Inst Mol Biomed, Sasinkova 4, Bratislava 81108, Slovakia; [Splichalova, Petra; Videnska, Petra] Masaryk Univ, Fac Sci, Res Ctr Tox Cpds Environm, Kamenice 5, Brno 62500, Czech Republic</t>
  </si>
  <si>
    <t>Comenius University Bratislava; Masaryk University Brno</t>
  </si>
  <si>
    <t>Gardlik, R (corresponding author), Comenius Univ, Fac Med, Inst Mol Biomed, Sasinkova 4, Bratislava 81108, Slovakia.</t>
  </si>
  <si>
    <t>romangardlik@gmail.com</t>
  </si>
  <si>
    <t>Belvoncikova, Paulina/AEC-5426-2022; Gardlik, Roman/I-3510-2014; Videnska, Petra/JXM-8305-2024</t>
  </si>
  <si>
    <t>Gardlik, Roman/0000-0001-8211-907X; Videnska, Petra/0000-0002-7377-7377; Belvoncikova, Paulina/0000-0003-2375-9696</t>
  </si>
  <si>
    <t>Slovak Research and Development Agency [APVV-17-0505, APVV-21-0370]; Ministry of Education, Science, Research and Sport of the Slovak Republic [VEGA 1/0649/21]; Ministry of Education, Youth and Sports [LM2018121]; OP RDE-project CETOCOEN EXCELLENCE [CZ.02.1.01/0.0/0.0/17_043/0009632]; European Union [857560]; OP RDE-project CETOCOEN Plus [CZ.02.1.01/0.0/0.0/15_003/0000469]</t>
  </si>
  <si>
    <t>Slovak Research and Development Agency(Slovak Research and Development Agency); Ministry of Education, Science, Research and Sport of the Slovak Republic; Ministry of Education, Youth and Sports(Ministry of Education, Youth &amp; Sports - Czech Republic); OP RDE-project CETOCOEN EXCELLENCE; European Union(European Union (EU)); OP RDE-project CETOCOEN Plus</t>
  </si>
  <si>
    <t>This research was funded by the Slovak Research and Development Agency under the contract no. APVV-17-0505 and APVV-21-0370 and by the Ministry of Education, Science, Research and Sport of the Slovak Republic under the contract no. VEGA 1/0649/21. Authors thank the Research Infrastructure RECETOX (No. LM2018121) financed by the Ministry of Education, Youth and Sports and the OP RDE-project CETOCOEN EXCELLENCE (No CZ.02.1.01/0.0/0.0/17_043/0009632) and CETOCOEN Plus (CZ.02.1.01/0.0/0.0/15_003/0000469) for supportive background. This work was supported from the European Union's Horizon 2020 research and innovation programme under grant agreement 857560. This publication reflects only the author's view and the European Commission is not responsible for any use that may be made of the information it contains.</t>
  </si>
  <si>
    <t>2309-608X</t>
  </si>
  <si>
    <t>J FUNGI</t>
  </si>
  <si>
    <t>J. Fungi</t>
  </si>
  <si>
    <t>10.3390/jof8101046</t>
  </si>
  <si>
    <t>Microbiology; Mycology</t>
  </si>
  <si>
    <t>5P2XX</t>
  </si>
  <si>
    <t>WOS:000873020800001</t>
  </si>
  <si>
    <t>Aad, G; Abbott, B; Abbott, DC; Abud, AA; Abeling, K; Abhayasinghe, DK; Abidi, SH; AbouZeid, OS; Abraham, NL; Abramowicz, H; Abreu, H; Abulaiti, Y; Acharya, BS; Achkar, B; Adachi, S; Adam, L; Bourdarios, CA; Adamczyk, L; Adamek, L; Adelman, J; Adersberger, M; Adiguzel, A; Adorni, S; Adye, T; Affolder, AA; Afik, Y; Agapopoulou, C; Agaras, MN; Aggarwal, A; Agheorghiesei, C; Aguilar-Saavedra, JA; Ahmadov, F; Ahmed, WS; Ai, X; Aielli, G; Akatsuka, S; Åkesson, TPA; Akilli, E; Akimov, A; Al Khoury, K; Alberghi, GL; Albert, J; Verzini, MJA; Alderweireldt, S; Aleksa, M; Aleksandrov, IN; Alexa, C; Alexopoulos, T; Alfonsi, A; Alfonsi, F; Alhroob, M; Ali, B; Aliev, M; Alimonti, G; Allaire, C; Allbrooke, BMM; Allen, BW; Allport, PP; Aloisio, A; Alonso, F; Alpigiani, C; Alshehri, AA; Camelia, EA; Estevez, MA; Alviggi, MG; Coutinho, YA; Ambler, A; Ambroz, L; Amelung, C; Amidei, D; Dos Santos, SPA; Amoroso, S; Amrouche, CS; An, F; Anastopoulos, C; Andari, N; Andeen, T; Anders, CF; Anders, JK; Andreazza, A; Andrei, ; Anelli, CR; Angelidakis, S; Angerami, A; Anisenkov, A; Annovi, A; Antel, C; Anthony, MT; Antipov, E; Antonelli, M; Antrim, DJA; Anulli, F; Aoki, M; Pozo, JAA; Bella, LA; Araque, JP; Ferraz, VA; Pereira, RA; Arcangeletti, C; Arce, ATH; Arduh, FA; Arguin, JF; Argyropoulos, S; Arling, JH; Armbruster, AJ; Armstrong, A; Arnaez, O; Arnold, H; Tame, ZPA; Artoni, G; Artz, S; Asai, S; Asawatavonvanich, T; Asbah, N; Asimakopoulou, EM; Asquith, L; Assahsah, J; Assamagan, K; Astalos, R; Atkin, RJ; Atkinson, M; Atlay, NB; Atmani, H; Augsten, K; Avolio, G; Ayoub, MK; Azuelos, G; Bachacou, H; Bachas, K; Backes, M; Backman, F; Bagnaia, P; Bahmani, M; Bahrasemani, H; Bailey, AJ; Bailey, VR; Baines, JT; Bakalis, C; Baker, OK; Bakker, PJ; Gupta, DB; Balaji, S; Baldin, EM; Balek, P; Balli, F; Balunas, WK; Balz, J; Banas, E; Bandyopadhyay, A; Banerjee, S; Bannoura, AAE; Barak, L; Barbe, WM; Barberio, EL; Barberis, D; Barbero, M; Barbour, G; Barillari, T; Barisits, MS; Barkeloo, J; Barklow, T; Barnea, R; Barnett, BM; Barnett, RM; Barnovska-Blenessy, Z; Baroncelli, A; Barone, G; Barr, AJ; Navarro, LB; Barreiro, F; da Costa, JBG; Barsov, S; Bartoldus, R; Bartolini, G; Barton, AE; Bartos, P; Basalaev, A; Basan, A; Bassalat, A; Basso, MJ; Bates, RL; Batlamous, S; Batley, JR; Batool, B; Battaglia, M; Bauce, M; Bauer, F; Bauer, KT; Bawa, HS; Beacham, JB; Beau, T; Beauchemin, PH; Becherer, F; Bechtle, P; Beck, HC; Beck, HP; Becker, K; Becot, C; Beddall, A; Beddall, AJ; Bednyakov, VA; Bedognetti, M; Beermann, TA; Begalli, M; Begel, M; Behera, A; Behr, JK; Beisiegel, F; Bell, AS; Bella, G; Bellagamba, L; Bellerive, A; Bellos, P; Beloborodov, K; Belotskiy, K; Belyaev, NL; Benchekroun, D; Benekos, N; Benhammou, Y; Benjamin, DP; Benoit, M; Bensinger, JR; Bentvelsen, S; Beresford, L; Beretta, M; Berge, D; Kuutmann, EB; Berger, N; Bergmann, B; Bergsten, LJ; Beringer, J; Berlendis, S; Bernardi, G; Bernius, C; Bernlochner, FU; Berry, T; Berta, P; Bertella, C; Bertram, IA; Bylund, OB; Besson, N; Bethani, A; Bethke, S; Betti, A; Bevan, AJ; Beyer, J; Bhattacharya, DS; Bhattarai, P; Bi, R; Bianchi, RM; Biebel, O; Biedermann, D; Bielski, R; Bierwagen, K; Biesuz, N; Biglietti, M; Billoud, TR; Bindi, M; Bingul, A; Bini, C; Biondi, S; Birman, M; Bisanz, T; Biswal, JP; Biswas, D; Bitadze, A; Bittrich, C; Bjorke, K; Blazek, T; Bloch, ; Blocker, C; Blue, A; Blumenschein, U; Bobbink, GJ; Bobrovnikov, VS; Bocchetta, SS; Bocci, A; Boerner, D; Bogavac, D; Bogdanchikov, AG; Bohm, C; Boisvert, ; Bokan, P; Bold, T; Bolz, AE; Bomben, M; Bona, M; Bonilla, JS; Boonekamp, M; Booth, CD; Borecka-Bielska, HM; Borgna, LS; Borisov, A; Borissov, G; Bortfeldt, J; Bortoletto, D; Boscherini, D; Bosman, M; Sola, JDB; Bouaouda, K; Boudreau, J; Bouhova-Thacker, E; Boumediene, D; Boutle, SK; Boveia, A; Boyd, J; Boye, D; Boyko, IR; Bozson, AJ; Bracinik, J; Brahimi, N; Brandt, G; Brandt, O; Braren, F; Brau, B; Brau, JE; Madden, WDB; Brendlinger, K; Brenner, L; Brenner, R; Bressler, S; Brickwedde, B; Briglin, DL; Britton, D; Britzger, D; Brock, ; Brock, R; Brooijmans, G; Brooks, WK; Brost, E; Broughton, JH; de Renstrom, PAB; Bruncko, D; Bruni, A; Bruni, G; Bruni, LS; Bruno, S; Bruschi, M; Bruscino, N; Bryant, P; Bryngemark, L; Buanes, T; Buat, Q; Buchholz, P; Buckley, AG; Budagov, IA; Bugge, MK; Bührer, F; Bulekov, O; Burch, TJ; Burdin, S; Burgard, CD; Burger, AM; Burghgrave, B; Burr, JTP; Burton, CD; Burzynski, JC; Büscher, ; Buschmann, E; Bussey, PJ; Butler, JM; Buttar, CM; Butterworth, JM; Butti, P; Buttinger, W; Vazquez, CJB; Buzatu, A; Buzykaev, AR; Cabras, G; Urbán, SC; Caforio, D; Cai, H; Cairo, VMM; Cakir, O; Calace, N; Calafiura, P; Calandri, A; Calderini, G; Calfayan, P; Callea, G; Caloba, LP; Caltabiano, A; Lopez, SC; Calvet, D; Calvet, S; Calvet, TP; Calvetti, M; Toro, RC; Camarda, S; Munoz, DC; Camarri, P; Cameron, D; Camincher, C; Campana, S; Campanelli, M; Camplani, A; Campoverde, A; Canale, ; Canesse, A; Bret, MC; Cantero, J; Cao, T; Cao, Y; Garrido, MDMC; Capua, M; Cardarelli, R; Cardillo, F; Carducci, G; Carli, ; Carli, T; Carlino, G; Carlson, BT; Carminati, L; Carney, RMD; Caron, S; Carquin, E; Carrá, S; Carter, JWS; Casado, MP; Casha, AF; Casper, DW; Castelijn, R; Castillo, FL; Garcia, LC; Gimenez, VC; Castro, NF; Catinaccio, A; Catmore, JR; Cattai, A; Cavaliere, ; Cavallaro, E; Cavalli-Sforza, M; Cavasinni, ; Celebi, E; Alberich, LC; Cerny, K; Cerqueira, AS; Cerri, A; Cerrito, L; Cerutti, F; Cervelli, A; Cetin, SA; Chadi, Z; Chakraborty, D; Chan, J; Chan, WS; Chan, WY; Chapman, JD; Chargeishvili, B; Charlton, DG; Charman, TP; Chau, CC; Che, S; Chekanov, S; Chekulaev, S; Chelkov, GA; Chen, B; Chen, C; Chen, CH; Chen, H; Chen, J; Chen, S; Chen, SJ; Chen, X; Chen, YH; Cheng, HC; Cheng, HJ; Cheplakov, A; Cheremushkina, E; El Moursli, RC; Cheu, E; Cheung, K; Chevalerias, TJA; Chevalier, L; Chiarella, ; Chiarelli, G; Chiodini, G; Chisholm, AS; Chitan, A; Chiu, ; Chiu, YH; Chizhov, M; Choi, K; Chomont, AR; Chouridou, S; Chow, YS; Chu, MC; Chu, X; Chudoba, J; Chwastowski, JJ; Chytka, L; Cieri, D; Ciesla, KM; Cinca, D; Cindro, ; Cioara, IA; Ciocio, A; Cirotto, F; Citron, ZH; Citterio, M; Ciubotaru, DA; Ciungu, BM; Clark, A; Clark, MR; Clark, PJ; Clement, C; Coadou, Y; Cobal, M; Coccaro, A; Cochran, J; De Sa, RCL; Cohen, H; Coimbra, AEC; Cole, B; Colijn, AP; Collot, J; Muiño, PC; Connell, SH; Connelly, IA; Constantinescu, S; Conventi, F; Cooper-Sarkar, AM; Cormier, F; Cormier, KJR; Corpe, LD; Corradi, M; Corrigan, EE; Corriveau, F; Costa, MJ; Costanza, F; Costanzo, D; Cowan, G; Cowley, JW; Crane, J; Cranmer, K; Crawley, SJ; Creager, RA; Crepe-Renaudin, S; Crescioli, F; Cristinziani, M; Croft, ; Crosetti, G; Cueto, A; Donszelmann, TC; Cukierman, AR; Cunningham, WR; Czekierda, S; Czodrowski, P; De Sousa, MJDS; Pinto, JVD; Da Via, C; Dabrowski, W; Dachs, F; Dado, T; Dahbi, S; Dai, T; Dallapiccola, C; Dam, M; D'amen, G; D'Amico, ; Damp, J; Dandoy, JR; Daneri, MF; Dann, NS; Danninger, M; Dao, ; Darbo, G; Dartsi, O; Dattagupta, A; Daubney, T; D'Auria, S; David, C; Davidek, T; Davis, DR; Dawson, ; De, K; De Asmundis, R; De Beurs, M; De Castro, S; De Cecco, S; De Groot, N; de Jong, P; De la Torre, H; De Maria, A; De Pedis, D; De Salvo, A; De Sanctis, U; De Santis, M; De Santo, A; Corga, KD; De Regie, JBD; Debenedetti, C; Dedovich, D; Deiana, AM; Del Peso, J; Diaz, YD; Delgove, D; Deliot, F; Delitzsch, CM; Della Pietra, M; Della Volpe, D; Dell'Acqua, A; Dell'Asta, L; Delmastro, M; Delporte, C; Delsart, PA; DeMarco, DA; Demers, S; Demichev, M; Demontigny, G; Denisov, SP; D'Eramo, L; Derendarz, D; Derkaoui, JE; Derue, F; Dervan, P; Desch, K; Deterre, C; Dette, K; Deutsch, C; Devesa, MR; Deviveiros, PO; Di Bello, FA; Di Ciaccio, A; Di Ciaccio, L; Di Clemente, WK; Di Donato, C; Di Girolamo, A; Di Gregorio, G; Di Micco, B; Di Nardo, R; Di Petrillo, KF; Di Sipio, R; Diaconu, C; Dias, FA; Do Vale, TD; Diaz, MA; Dickinson, J; Diehl, EB; Dietrich, J; Cornell, SD; Dimitrievska, A; Ding, W; Dingfelder, J; Dittus, F; Djama, F; Djobava, T; Djuvsland, J; Vale, MAB; Dobre, M; Dodsworth, D; Doglioni, C; Dolejsi, J; Dolezal, Z; Donadelli, M; Dong, B; Donini, J; Dopke, J; Doria, A; Dova, MT; Doyle, AT; Drechsler, E; Dreyer, E; Dreyer, T; Drobac, AS; Du, D; Duan, Y; Dubinin, F; Dubovsky, M; Dubreuil, A; Duchovni, E; Duckeck, G; Ducourthial, A; Ducu, OA; Duda, D; Dudarev, A; Dudder, AC; Duffeld, EM; DuflOt, L; D-ührssen, M; D-ülsen, C; Dumancic, M; Dumitriu, AE; Duncan, AK; Dunford, M; Duperrin, A; Yildiz, HD; D-üren, M; Durglishvili, A; Duschinger, D; Dutta, B; Duvnjak, D; Dyckes, G; Dyndal, M; Dysch, S; Dziedzic, BS; Ecker, KM; Eggleston, MG; Eifert, T; Eigen, G; Einsweiler, K; Ekelof, T; El Jarrari, H; El Kossei, R; Ellajosyula, ; Ellert, M; Ellinghaus, F; Elliot, AA; Ellis, N; Elmsheuser, J; Elsing, M; Emeliyanov, D; Emerman, A; Enari, Y; Epland, MB; Erdmann, J; Ereditato, A; Erland, PA; Errenst, M; Escalier, M; Escobar, C; Pastor, OE; Etzion, E; Evans, H; Ezhilov, A; Fabbri, F; Fabbri, L; Fabiani, ; Facini, G; Pereira, RMFR; Fakhrutdinov, RM; Falciano, S; Falke, PJ; Falke, S; Faltova, J; Fang, Y; Fanourakis, G; Fanti, M; Faraj, M; Farbin, A; Farilla, A; Farina, EM; Farooque, T; Farrington, SM; Farthouat, P; Fassi, F; Fassnacht, P; Fassouliotis, D; Giannelli, MF; Fawcett, WJ; Fayard, L; Fedin, OL; Fedorko, W; Fehr, A; Feickert, M; Feligioni, L; Fell, A; Feng, C; Feng, M; Fenton, MJ; Fenyuk, AB; Ferguson, SW; Ferrando, J; Ferrante, A; Ferrari, A; Ferrari, P; Ferrari, R; de Lima, DEF; Ferrer, A; Ferrere, D; Ferretti, C; Fiedler, F; Filipcic, A; Filthaut, F; Finelli, KD; Fiolhais, MCN; Fiorini, L; Fischer, F; Fisher, WC; Fleck, ; Fleischmann, P; Flick, T; Flierl, BM; Flores, L; Castillo, LRF; Follega, FM; Fomin, N; Foo, JH; Forcolin, GT; Formica, A; Forster, FA; Forti, AC; Foster, AG; Foti, MG; Fournier, D; Fox, H; Francavilla, P; Francescato, S; Franchini, M; Franchino, S; Francis, D; Franconi, L; Franklin, M; Fray, AN; Freeman, PM; Freund, B; Freund, WS; Freundlich, EM; Frizzell, DC; Froidevaux, D; Frost, JA; Fukunaga, C; Torregrosa, EF; Fusayasu, T; Fuster, J; Gabrielli, A; Gadatsch, S; Gadow, P; Gagliardi, G; Gagnon, LG; Galhardo, B; Gallardo, GE; Gallas, EJ; Gallop, BJ; Galster, G; Goni, RG; Gan, KK; Ganguly, S; Gao, J; Gao, Y; Gao, YS; Garc-ía, C; Navarro, JEG; Pascual, JAG; Garcia-Argos, C; Garcia-Sciveres, M; Gardner, RW; Garelli, N; Gargiulo, S; Garner, CA; Garonne, ; Gasiorowski, SJ; Gaspar, P; Gaudiello, A; Gaudio, G; Gavrilenko, IL; Gavrilyuk, A; Gay, C; Gaycken, G; Gazis, EN; Geanta, AA; Gee, CM; Gee, CNP; Geisen, J; Geisen, M; Gemme, C; Genest, MH; Geng, C; Gentile, S; George, S; Geralis, T; Gerlach, LO; Gessinger-Befurt, P; Gessner, G; Ghasemi, S; Bostanabad, MG; Ghneimat, M; Ghosh, A; Giacobbe, B; Giagu, S; Giangiacomi, N; Giannetti, P; Giannini, A; Giannini, G; Gibson, SM; Gignac, M; Gillberg, D; Gilles, G; Gingrich, DM; Giordani, MP; Giraud, PF; Giugliarelli, G; Giugni, D; Giuli, F; Gkaitatzis, S; Gkialas, ; Gkougkousis, EL; Gkountoumis, P; Gladilin, LK; Glasman, C; Glatzer, J; Glaysher, PCF; Glazov, A; Gledhill, GR; Goblirsch-Kolb, M; Godin, D; Goldfarb, S; Golling, T; Golubkov, D; Gomes, A; Gama, RG; Goncalo, R; Gonella, G; Gonella, L; Gongadze, A; Gonnella, F; Gonski, JL; de la Hoz, SG; Fernandez, SG; Gonzalez-Sevilla, S; Rodriguez, GRG; Goossens, L; Gorasia, NA; Gorbounov, PA; Gordon, HA; Gorini, B; Gorini, E; Gorisek, A; Goshaw, AT; Gostkin, M; Gottardo, CA; Gouighri, M; Goussiou, AG; Govender, N; Goy, C; Gozani, E; Grabowska-Bold, ; Graham, EC; Gramling, J; Gramstad, E; Grancagnolo, S; Grandi, M; Gratchev, ; Gravila, PM; Gravili, FG; Gray, C; Gray, HM; Grefe, C; Gregersen, K; Gregor, IM; Grenier, P; Grevtsov, K; Grieco, C; Grieser, NA; Grillo, AA; Grimm, K; Grinstein, S; Grivaz, JF; Grummer, A; Guan, L; Guan, W; Gubbels, C; Guenvaz, J; Groh, S; Gross, E; Grosse-Knetter, J; Grout, ZJ; Grud, C; Guerguichon, A; Rojas, JGRG; Guescini, F; Guest, D; Gugel, R; Guillemin, T; Guindon, S; Gul, U; Guo, J; Guo, W; Guo, Y; Guo, Z; Gupta, R; Gurbuz, S; Gustavino, G; Guth, M; Gutierrez, P; Gutschow, C; Guyot, C; Gwenlan, C; Gwilliam, CB; Haas, A; Haber, C; Hadavand, HK; Hadef, A; Haleem, M; Haley, J; Halladjian, G; Hallewell, GD; Hamacher, K; Hamal, P; Hamano, K; Hamdaoui, H; Hamer, M; Hamity, GN; Han, K; Han, L; Han, S; Han, YF; Hanagaki, K; Hance, M; Handl, DM; Haney, B; Hankache, R; Hansen, E; Hansen, JB; Hansen, JD; Hansen, MC; Hansen, PH; Hanson, EC; Hara, K; Harenberg, T; Harkusha, S; Harrison, PF; Hartmann, NM; Hasegawa, Y; Hasib, A; Hassani, S; Haug, S; Hauser, R; Havener, LB; Havranek, M; Hawkes, CM; Hawkings, RJ; Hayden, D; Hayes, C; Hayes, RL; Hays, CP; Hays, JM; Hayward, HS; Haywood, SJ; He, F; Heath, MP; Hedberg, ; Heer, S; Heidegger, KK; Heidorn, WD; Heilman, J; Heim, S; Heim, T; Heinemann, B; Heinrich, JJ; Heinrich, L; Hejbal, J; Helary, L; Held, A; Hellesund, S; Helling, CM; Hellman, S; Helsens, C; Henderson, RCW; Heng, Y; Henkelmann, L; Henkelmann, S; Correia, AMH; Herde, H; Herget, ; Jimenez, YH; Herr, H; Herrmann, MG; Herrmann, T; Herten, G; Hertenberger, R; Hervas, L; Herwig, TC; Hesketh, GG; Hessey, NP; Higashida, A; Higashino, S; Higon-Rodriguez, E; Hildebrand, K; Hill, JC; Hill, KK; Hiller, KH; Hillier, SJ; Hils, M; Hinchliffe, ; Hinterkeuser, F; Hirose, M; Hirose, S; Hirschbuehl, D; Hiti, B; Hladik, O; Hlaluku, DR; Hoad, X; Hobbs, J; Hod, N; Hodgkinson, MC; Hoecker, A; Hohn, D; Hohov, D; Holm, T; Holmes, TR; Holzbock, M; Hommels, LBAH; Honda, S; Hong, TM; Honig, JC; Hoenle, A; Hooberman, BH; Hopkins, WH; Horii, Y; Horn, P; Horyn, LA; Hou, S; Hoummada, A; Howarth, J; Hoya, J; Hrabovsky, M; Hrdinka, J; Hristova, ; Hrivnac, J; Hrynevich, A; Hryn'ova, T; Hsu, PJ; Hsu, SC; Hu, Q; Hu, S; Hu, YF; Huang, DP; Huang, Y; Hubacek, Z; Hubaut, F; Huebner, M; Huegging, F; Huffman, TB; Huhtinen, M; Hunter, RFH; Huo, P; Huseynov, N; Huston, J; Huth, J; Hyneman, R; Hyrych, S; Iacobucci, G; Iakovidis, G; Ibragimov, I; Iconomidou-Fayard, L; Iengo, P; Ignazzi, R; Igonkina, O; Iguchi, R; Iizawa, T; Ikegami, Y; Ikeno, M; Iliadis, D; Ilic, N; Iltzsche, F; Introzzi, G; Iodice, M; Iordanidou, K; Ippolito, ; Isacson, MF; Ishino, M; Islam, W; Issever, C; Istin, S; Ito, F; Ponce, JMI; Iuppa, R; Ivina, A; Iwasaki, H; Izen, JM; Izzo, ; Jacka, P; Jackson, P; Jacobs, RM; Jaeger, BP; Jain, ; Jaekel, G; Jakobi, KB; Jakobs, K; Jakoubek, T; Jamieson, J; Janas, KW; Jansky, R; Janus, M; Janus, PA; Jarlskog, G; Javadov, N; Javurek, T; Javurkova, M; Jeanneau, F; Jeanty, L; Jejelava, J; Jelinskas, A; Jenni, P; Jeong, N; Jezequel, S; Ji, H; Jia, J; Jiang, H; Jiang, Y; Jiang, Z; Jiggins, S; Morales, FAJ; Pena, JJ; Jin, S; Jinaru, A; Jinnouchi, O; Jivan, H; Johansson, P; Johns, KA; Johnson, CA; Jones, RWL; Jones, SD; Jones, S; Jones, TJ; Jongmanns, J; Jorge, PM; Jovicevic, J; Ju, X; Junggeburth, JJ; Rozas, AJ; Kabana, S; Kaczmarska, A; Kado, M; Kagan, H; Kagan, M; Kahn, A; Kahra, C; Kaji, T; Kajomovitz, E; Kalderon, CW; Kaluza, A; Kamenshchikov, A; Kaneda, M; Kang, NJ; Kang, S; Kanjir, L; Kano, Y; Kantserov, VA; Kanzaki, J; Kaplan, LS; Kar, D; Karava, K; Kareem, MJ; Karpov, SN; Karpova, ZM; Kartvelishvili, ; Karyukhin, AN; Kashif, L; Kastanas, A; Kato, C; Katzy, J; Kawade, K; Kawagoe, K; Kawaguchi, T; Kawamoto, T; Kawamura, G; Kay, EF; Kazanin, VF; Keeler, R; Kehoe, R; Keller, JS; Kellermann, E; Kelsey, D; Kempster, JJ; Kendrick, J; Kennedy, KE; Kepka, O; Kersten, S; Kersevan, BP; Haghighat, SK; Khader, M; Khalil-Zada, F; Khandoga, M; Khanov, A; Kharlamov, AG; Kharlamova, T; Khoda, EE; Khodinov, A; Khoo, TJ; Khramov, E; Khubua, J; Kido, S; Kiehn, M; Kilby, CR; Kim, E; Kim, YK; Kimura, N; Kind, OM; King, BT; Kirchmeier, D; Kirk, J; Kiryunin, AE; Kishimoto, T; Kisliuk, DP; Kitali, ; Kivernyk, O; Klapdor-Kleingrothaus, T; Klassen, M; Klein, C; Klein, MH; Klein, M; Klein, U; Kleinknecht, K; Klimek, P; Klimentov, A; Klingl, T; Klioutchnikova, T; Klitzner, FF; Kluit, P; Kluth, S; Kneringer, E; Knoops, EBFG; Knue, A; Kobayashi, D; Kobayashi, T; Kobel, M; Kocian, M; Kodama, T; Kodys, P; Koenig, PT; Koffas, T; Kohler, NM; Kolb, M; Koletsou, ; Komarek, T; Kondo, T; Koeneke, K; Kong, AXY; Konig, AC; Kono, T; Konoplich, R; Konstantinides, ; Konstantinidis, N; Konya, B; Kopeliansky, R; Koperny, S; Korcyl, K; Kordas, K; Koren, G; Korn, A; Korolkov, ; Korolkova, E; Korotkova, N; Kortner, O; Kortner, S; Kosek, T; Kostyukhin, VV; Kotsokechagia, A; Kotwal, A; Koulouris, A; Kourkoumeli-Charalampidi, A; Kourkoumelis, C; Kourlitis, E; Kouskoura, ; Kowalewska, AB; Kowalewski, R; Kozanecki, W; Kozhin, AS; Kramarenko, VA; Kramberger, G; Krasnopevtsev, D; Krasny, MW; Krasznahorkay, A; Krauss, D; Kremer, JA; Kretzschmar, J; Krieger, P; Krieter, F; Krishnan, A; Krizka, K; Kroeninger, K; Kroha, H; Kroll, J; Krowpman, KS; Kruchonak, U; Krüger, H; Krumnack, N; Kruse, MC; Krzysiak, JA; Kubota, T; Kuchinskaia, O; Kuday, S; Kuechler, JT; Kuehn, S; Kugel, A; Kuhl, T; Kukhtin, ; Kukla, R; Kulchitsky, Y; Kuleshov, S; Kulinich, YP; Kuna, M; Kunigo, T; Kupco, A; Kupfer, T; Kuprash, O; Kurashige, H; Kurchaninov, LL; Kurochkin, YA; Kurova, A; Kurth, MG; Kuwertz, ES; Kuze, M; Kvam, AK; Kvita, J; Kwan, T; La Rotonda, L; La Ruffa, F; Lacasta, C; Lacava, F; Lack, DPJ; Lacker, H; Lacour, D; Ladygin, E; Lafaye, R; Laforge, B; Lagouri, T; Lai, S; Lakomiec, IK; Lammers, S; Lampl, W; Lampoudis, C; Lancon, E; Landgraf, U; Landon, MPJ; Lanfermann, MC; Lang, VS; Lange, JC; Langenberg, RJ; Lankford, AJ; Lanni, F; Lantzsch, K; Lanza, A; Lapertosa, A; Laplace, S; Laporte, JF; Lari, T; Manghi, FL; Lassnig, M; Lau, TS; Laudrain, A; Laurier, A; Lavorgna, M; Lawlor, SD; Lazzaroni, M; Le, B; Le Guirriec, E; Lebedev, A; LeBlanc, M; LeCompte, T; Ledroit-Guillon, F; Lee, ACA; Lee, CA; Lee, GR; Lee, L; Lee, SC; Lee, S; Lefebvre, B; Lefebvre, HP; Lefebvre, M; Leggett, C; Lehmann, K; Lehmann, N; Miotto, GL; Leight, WA; Leisos, A; Leite, MAL; Leitgeb, CE; Leitner, R; Lellouch, D; Leney, KJC; Lenz, T; Leone, R; Leone, S; Leonidopoulos, C; Leopold, A; Leroy, C; Les, R; Lester, CG; Levchenko, M; Leveque, J; Levin, D; Levinson, LJ; Lewis, DJ; Li, B; Li, CQ; Li, F; Li, H; Li, J; Li, K; Li, L; Li, M; Li, Q; Li, QY; Li, S; Li, X; Li, Y; Li, Z; Liang, Z; Liberti, B; Liblong, A; Lie, K; Lim, S; Lin, CY; Lin, K; Lin, TH; Linck, RA; Lindon, JH; Lionti, AL; Lipeles, E; Lipniacka, A; Liss, TM; Lister, A; Little, JD; Liu, B; Liu, BL; Liu, HB; Liu, H; Liu, JB; Liu, JKK; Liu, K; Liu, M; Liu, P; Liu, Y; Liu, YL; Liu, YW; Livan, M; Lleres, A; Merino, JL; Lloyd, SL; Lo, CY; Lobodzinska, EM; Loch, P; Loffredo, S; Lohse, T; Lohwasser, K; Lokajicek, M; Long, JD; Long, RE; Longo, L; Looper, KA; Lopez, JA; Paz, IL; Solis, AL; Lorenz, J; Martinez, NL; Lory, AM; Losada, M; Loesel, PJ; Loesle, A; Lou, X; Lounis, A; Love, J; Love, PA; Bahilo, JJL; Lu, M; Lu, YJ; Lubatti, HJ; Luci, C; Lucotte, A; Luedtke, C; Luehring, F; Luise, ; Luminari, L; Lund-Jensen, B; Lutz, MS; Lynn, D; Lyons, H; Lysak, R; Lytken, E; Lyu, F; Lyubushkin, ; Lyubushkina, T; Ma, H; Ma, LL; Ma, Y; Maccarrone, G; Macchiolo, A; Macdonald, CM; Miguens, JM; Madaffari, D; Madar, R; Mader, WF; Don, MMR; Madysa, N; Maeda, J; Maeno, T; Maerker, M; Magerl, ; Magini, N; Mahon, DJ; Maidantchik, C; Maier, T; Maio, A; Maj, K; Majersky, O; Majewski, S; Makida, Y; Makovec, N; Malaescu, B; Malecki, P; Maleev, VP; Malek, F; Mallik, U; Malon, D; Malone, C; Maltezos, S; Malyukov, S; Mamuzic, J; Mancini, G; Mandic, ; de Andrade, LM; Maniatis, IM; Ramos, JM; Mankinen, KH; Mann, A; Manousos, A; Mansoulie, B; Manthos, ; Manzoni, S; Marantis, A; Marceca, G; Marchese, L; Marchiori, G; Marcisovsky, M; Marcoccia, L; Marcon, C; Tobon, CAM; Marjanovic, M; Marshall, Z; Martensson, MUF; Marti-Garcia, S; Martin, CB; Martin, TA; Martin, VJ; Latour, BMD; Martinelli, L; Martinez, M; Outschoorn, VIM; Martin-Haugh, S; Martoiu, VS; Martyniuk, AC; Marzin, A; Maschek, SR; Masetti, L; Mashimo, T; Mashinistov, R; Masik, J; Maslennikov, AL; Massa, L; Massarotti, P; Mastrandrea, P; Mastroberardino, A; Masubuchi, T; Matakias, D; Matic, A; Matsuzawa, N; Maettig, P; Maurer, J; Macek, B; Maximov, DA; Mazini, R; Maznas, ; Mazza, SM; Mc Kee, SP; McCarthy, TG; McCormack, WP; McDonald, EF; Mcfayden, JA; Mchedlidze, G; McKay, MA; McLean, KD; McMahon, SJ; McNamara, PC; McNicol, CJ; McPherson, RA; Mdhluli, JE; Meadows, ZA; Meehan, S; Megy, T; Mehlhase, S; Mehta, A; Meideck, T; Meirose, B; Melini, D; Garcia, BRM; Mellenthin, JD; Melo, M; Meloni, F; Melzer, A; Menary, SB; Gouveia, EDM; Meng, L; Meng, XT; Menke, S; Meoni, E; Mergelmeyer, S; Merkt, SAM; Merlassino, C; Mermod, P; Merola, L; Meroni, C; Merz, G; Meshkov, O; Meshreki, JKR; Messina, A; Metcalfe, J; Mete, AS; Meyer, C; Meyer, JP; Zu Theenhausen, HM; Miano, F; Michetti, M; Middleton, RP; Mijovic, L; Mikenberg, G; Mikestikova, M; Mikuz, M; Mildner, H; Milesi, M; Milic, A; Millar, DA; Miller, DW; Milov, A; Milstead, DA; Mina, RA; Minaenko, AA; Moya, MM; Minashvili, IA; Mincer, A; Mindur, B; Mineev, M; Minegishi, Y; Mir, LM; Mirto, A; Mistry, KP; Mitani, T; Mitrevski, J; Mitsou, VA; Mittal, M; Miu, O; Miucci, A; Miyagawa, PS; Mizukami, A; Mjornmark, JU; Mkrtchyan, T; Mlynarikova, M; Moa, T; Mochizuki, K; Mogg, P; Mohapatra, S; Moles-Valls, R; Mondragon, MC; Moenig, K; Monk, J; Monnier, E; Montalbano, A; Berlingen, JM; Montella, M; Monticelli, F; Monzani, S; Morange, N; Moreno, D; Llacer, M; Martinez, CM; Morettini, P; Morgenstern, M; Morgenstern, S; Mori, D; Morii, M; Morinaga, M; Morisbak, ; Morley, AK; Mornacchi, G; Morris, AP; Morvaj, L; Moschovakos, P; Moser, B; Mosidze, M; Moskalets, T; Moss, HJ; Moss, J; Moyse, EJW; Muanza, S; Mueller, J; Mueller, RSP; Muenstermann, D; Mullier, GA; Mungo, DP; Martinez, JLM; Sanchez, FJM; Murin, P; Murray, WJ; Murrone, A; Muskinja, M; Mwewa, C; Myagkov, AG; Myers, AA; Myers, J; Myska, M; Nachman, BP; Nackenhorst, O; Nag, AN; Nagai, K; Nagano, K; Nagasaka, Y; Nagle, JL; Nagy, E; Nairz, AM; Nakahama, Y; Nakamura, K; Nakamura, T; Nakano, ; Nanjo, H; Napolitano, F; Garcia, RFN; Narayan, R; Naryshkin, ; Naumann, T; Navarro, G; Nechaeva, PY; Nechansky, F; Neep, TJ; Negri, A; Negrini, M; Nellist, C; Nelson, ME; Nemecek, S; Nessi, M; Neubauer, MS; Neuhaus, F; Neumann, M; Newhouse, R; Newman, PR; Ng, CW; Ng, YS; Ng, YWY; Ngair, B; Nguyen, HDN; Manh, TN; Nibigira, E; Nickerson, RB; Nicolaidou, R; Nielsen, DS; Nielsen, J; Nikiforou, N; Nikolaenko, ; Nikolic-Audit, ; Nikolopoulos, K; Nilsson, P; Nindhito, HR; Ninomiya, Y; Nisati, A; Nishu, N; Nisius, R; Nitsche, ; Nitta, T; Nobe, T; Noguchi, Y; Nomidis, ; Nomura, MA; Nordberg, M; Novak, T; Novgorodova, O; Novotny, R; Nozka, L; Ntekas, K; Nurse, E; Oakham, FG; Oberlack, H; Ocariz, J; Ochi, A; Ochoa, ; Ochoa-Ricoux, JP; O'Connor, K; Oda, S; Odaka, S; Oerdek, S; Ogrodnik, A; Oh, A; Oh, SH; Ohm, CC; Oide, H; Ojeda, ML; Okawa, H; Okazaki, Y; O'Keefe, MW; Okumura, Y; Okuyama, T; Olariu, A; Seabra, LFO; Pino, SAO; Damazio, DO; Oliver, JL; Olsson, MJR; Olszewski, A; Olszowska, J; O'Neil, DC; O'neill, AP; Onofre, A; Onyisi, PUE; Oppen, H; Oreglia, MJ; Orellana, GE; Orestano, D; Orlando, N; Orr, RS; O'Shea, ; Ospanov, R; Garzon, GOY; Otono, H; Ott, PS; Ouchrif, M; Ouellette, J; Ould-Saada, F; Ouraou, A; Ouyang, Q; Owen, M; Owen, RE; Ozcan, VE; Ozturk, N; Pacalt, J; Pacey, HA; Pachal, K; Pages, AP; Aranda, CP; Griso, SP; Paganini, M; Palacino, G; Palazzo, S; Palestini, S; Palka, M; Pallin, D; Palni, P; Panagoulias, ; Pandini, CE; Vazquez, JGP; Pani, P; Panizzo, G; Paolozzi, L; Papadatos, C; Papageorgiou, K; Parajuli, S; Paramonov, A; Hernandez, DP; Saenz, SRP; Parida, B; Park, TH; Parker, AJ; Parker, MA; Parodi, F; Parrish, EW; Parsons, JA; Parzefall, U; Dominguez, LP; Pascuzzi, VR; Pasner, JMP; Pasquali, F; Pasqualucci, E; Passaggio, S; Pastore, F; Pasuwan, P; Pataraia, S; Pater, JR; Pathak, A; Patton, J; Pauly, T; Pearkes, J; Pearson, B; Pedersen, M; Diaz, LP; Pedro, R; Peier, T; Peleganchuk, S; Penc, O; Peng, H; Peralva, BS; Perego, MM; Peixoto, APP; Perepelitsa, D; Peri, F; Perini, L; Pernegger, H; Perrella, S; Perrevoort, A; Peters, K; Peters, RFY; Petersen, BA; Petersen, TC; Petit, E; Petridis, A; Petridou, C; Petroff, P; Petrov, M; Petrucci, F; Pettee, M; Pettersson, NE; Petukhova, K; Peyaud, A; Pezoa, R; Pezzotti, L; Pham, T; Phillips, FH; Phillips, PW; Phipps, MW; Piacquadio, G; Pianori, E; Picazio, A; Pickles, RH; Piegaia, R; Pietreanu, D; Pilcher, JE; Pilkington, AD; Pinamonti, M; Pinfold, JL; Pitt, M; Pizzimento, L; Pleier, MA; Pleskot, ; Plotnikova, E; Podberezko, P; Poettgen, R; Poggi, R; Poggioli, L; Pogrebnyak, ; Pohl, D; Pokharel, ; Polesello, G; Poley, A; Policicchio, A; Polifka, R; Polini, A; Pollard, CS; Polychronakos, ; Ponomarenko, D; Pontecorvo, L; Popa, S; Popeneciu, GA; Portales, L; Quintero, DMP; Pospisil, S; Potamianos, K; Potrap, IN; Potter, CJ; Potti, H; Poulsen, T; Poveda, J; Powell, TD; Pownall, G; Astigarraga, MEP; Pralavorio, P; Prell, S; Price, D; Primavera, M; Prince, S; Proffitt, ML; Proklova, N; Prokoev, K; Prokoshin, F; Protopopescu, S; Proudfoot, J; Przybycien, M; Pudzha, D; Puri, A; Puzo, P; Qian, J; Qin, Y; Quadt, A; Queitsch-Maitland, M; Qureshi, A; Racko, M; Ragusa, F; Rahal, G; Raine, JA; Rajagopalan, S; Morales, AR; Ran, K; Rashid, T; Raspopov, S; Rauch, DM; Rauscher, F; Rave, S; Ravina, B; Ravinovich, ; Rawling, JH; Raymond, M; Read, AL; Readio, NP; Reale, M; Rebuzzi, DM; Redelbach, A; Redlinger, G; Reeves, K; Rehnisch, L; Reichert, J; Reikher, D; Reiss, A; Rej, A; Rembser, C; Renardi, A; Renda, M; Rescigno, M; Resconi, S; Resseguie, ED; Rettie, S; Reynolds, B; Reynolds, E; Rezanova, OL; Reznicek, P; Ricci, E; Richter, R; Richter, S; Richter-Was, E; Ricken, O; Ridel, M; Rieck, P; Rifki, O; Rijssenbeek, M; Rimoldi, A; Rimoldi, M; Rinaldi, L; Ripellino, G; Riu, ; Vergara, JCR; Rizatdinova, F; Rizvi, E; Rizzi, C; Roberts, RT; Robertson, SH; Robin, M; Robinson, D; Gajardo, CMR; Manzano, MR; Robson, A; Rocchi, A; Rocco, E; Roda, C; Bosca, SR; Perez, AR; Rodriguez, DR; Vera, AMR; Roe, S; Rohne, O; Roehrig, R; Rojas, RA; Roland, B; Roland, CPA; Roloff, J; Romaniouk, A; Romano, M; Rompotis, N; Ronzani, M; Roos, L; Rosati, S; Rosin, G; Rosser, BJ; Rossi, E; Rossi, LP; Rossini, L; Rosten, R; Rotaru, M; Rothberg, J; Rottler, B; Rousseau, D; Rovelli, G; Roy, A; Roy, D; Rozanov, A; Rozen, Y; Ruan, X; Rühr, F; Ruiz-Martinez, A; Rummler, A; Rurikova, Z; Rusakovich, NA; Russell, HL; Rustige, L; Rutherfoord, JP; Rüttinger, EM; Rybar, M; Rybkin, G; Rye, EB; Ryzhov, A; Iglesias, JAS; Sabatini, P; Sabato, G; Sacerdoti, S; Sadrozinski, HFW; Sadykov, R; Tehrani, FS; Samani, BS; Safdari, M; Saha, P; Saha, S; Sahinsoy, M; Sahu, A; Saimpert, M; Saito, M; Saito, T; Sakamoto, H; Sakharov, A; Salamani, D; Salamanna, G; Loyola, JES; Salnikov, A; Salt, J; Salvatore, D; Salvatore, F; Salvucci, A; Salzburger, A; Samarati, J; Sammel, D; Sampsonidis, D; Sampsonidou, D; Sanchez, J; Pineda, AS; Sandaker, H; Sander, CO; Sanderswood, IG; Sandhoff, M; Sandoval, C; Sankey, DPC; Sannino, M; Sano, Y; Sansoni, A; Santoni, C; Santos, H; Santpur, SN; Santra, A; Sapronov, A; Saraiva, JG; Sasaki, O; Sato, K; Sauerburger, F; Sauvan, E; Savard, P; Sawada, R; Sawyer, C; Sawyer, L; Sbarra, C; Sbrizzi, A; Scanlon, T; Schaarschmidt, J; Schacht, P; Schachtner, BM; Schaefer, D; Schaefer, L; Schaeffer, J; Schaepe, S; SchGÇPfer, U; Schaffer, AC; Schaile, D; Schamberger, RD; Scharmberg, N; Schegelsky, VA; Scheirich, D; Schenck, F; Schernau, M; Schiavi, C; Schildgen, LK; Schillaci, ZM; Schioppa, EJ; Schioppa, M; Schleicher, KE; Schlenker, S; Schmidt-Sommerfeld, KR; Schmieden, K; Schmitt, C; Schmitt, S; Schmitz, S; Schmoeckel, JC; Schoeffel, L; Schoening, A; Scholer, PG; Schopf, E; Schott, M; Schouwenberg, JFP; Schovancova, J; Schramm, S; Schroeder, F; Schulte, A; Schultz-Coulon, HC; Schumacher, M; Schumm, BA; Schune, P; Schwartzman, A; Schwarz, TA; Schwemling, P; Schwienhorst, R; Sciandra, A; Sciolla, G; Scodeggio, M; Scornajenghi, M; Scuri, F; Scutti, F; Scyboz, LM; Sebastiani, CD; Seema, P; Seidel, SC; Seiden, A; Seidlitz, BD; Seiss, T; Seixas, JM; Sekhniaidze, G; Sekula, SJ; Semprini-Cesari, N; Sen, S; Serfon, C; Serin, L; Serkin, L; Sessa, M; Severini, H; Sevova, S; Sfiligoj, T; Sforza, F; Sfyrla, A; Shabalina, E; Shahinian, JD; Shaikh, NW; Renous, DS; Shan, LY; Shank, JT; Shapiro, M; Sharma, A; Sharma, AS; Shatalov, PB; Shaw, K; Shaw, SM; Shehade, M; Shen, Y; Sherman, AD; Sherwood, P; Shi, L; Shimizu, S; Shimmin, CO; Shimogama, Y; Shimojima, M; Shipsey, IPJ; Shirabe, S; Shiyakova, M; Shlomi, J; Shmeleva, A; Shochet, MJ; Shojaii, J; Shope, DR; Shrestha, S; Shrif, EM; Shulga, E; Sicho, P; Sickles, AM; Sidebo, PE; Haddad, ES; Sidiropoulou, O; Sidoti, A; Siegert, F; Sijacki, D; Silva, M ; Oliveira, MVS; Silverstein, SB; Simion, S; Simoniello, R; Simsek, S; Sinervo, P; Sinetckii, ; Sinev, NB; Singh, S; Sioli, M; Siral, ; Sivoklokov, SY; Sjolin, J; Skorda, E; Skubic, P; Slawinska, M; Sliwa, K; Slovak, R; Smakhtin, ; Smart, BH; Smiesko, J; Smirnov, N; Smirnov, SY; Smirnov, Y; Smirnova, LN; Smirnova, O; Smith, JW; Smizanska, M; Smolek, K; Smykiewicz, A; Snesarev, AA; Snoek, HL; Snyder, IM; Snyder, S; Sobie, R; Soffer, A; Sogaard, A; Sohns, F; Sanchez, CAS; Soldatov, EY; Soldevila, U; Solodkov, AA; Soloshenko, A; Solovyanov, O; Solovyev, ; Sommer, P; Son, H; Song, W; Song, WY; Sopczak, A; Sopio, AL; Sopkova, F; Sotiropoulou, CL; Sottocornola, S; Soualah, R; Soukharev, AM; South, D; Spagnolo, S; Spalla, M; Spangenberg, M; Spano, F; Sperlich, D; Spieker, TM; Spigo, G; Spina, M; Spiteri, DP; Spousta, M; Stabile, A; Stamas, BL; Stamen, R; Stamenkovic, M; Stanecka, E; Stanislaus, B; Stanitzki, MM; Stankaityte, M; Stapf, B; Starchenko, EA; Stark, GH; Stark, J; Staroba, P; Starovoitov, P; Starz, S; Staszewski, R; Stavropoulos, G; Stegler, M; Steinberg, P; Steinhebel, AL; Stelzer, B; Stelzer, HJ; Stelzer-Chilton, O; Stenzel, H; Stevenson, TJ; Stewart, GA; Stockton, MC; Stoicea, G; Stolarski, M; Stonjek, S; Straessner, A; Strandberg, J; Strandberg, S; Strauss, M; Strizenec, P; Stroehmer, R; Strom, DM; Stroynowski, R; Strubig, A; Stucci, SA; Stugu, B; Stupak, J; Styles, NA; Su, D; Su, W; Suchek, S; Sulin, VV; Sullivan, MJ; Sultan, DMS; Sultansoy, S; Sumida, T; Sun, S; Sun, X; Suruliz, K; Suster, CJE; Sutton, MR; Suzuki, S; Svatos, M; Swiatlowski, M; Swift, SP; Swirski, T; Sydorenko, A; Sykora, ; Sykora, M; Sykora, T; Ta, D; Tackmann, K; Taenzer, J; Taffard, A; Tafirout, R; Takashima, R; Takeda, K; Takeshita, T; Takeva, EP; Takubo, Y; Talby, M; Talyshev, AA; Tamir, NM; Tanaka, J; Tanaka, M; Tanaka, R; Araya, ST; Tapprogge, S; Mohamed, ATA; Tarem, S; Tariq, K; Tarna, G; Tartarelli, GF; Tas, P; Tasevsky, M; Tashiro, T; Tassi, E; Delgado, AT; Tayalati, Y; Taylor, AJ; Taylor, GN; Taylor, W; Tee, AS; De Lima, RT; Teixeira-Dias, P; Ten Kate, H; Teoh, JJ; Terada, S; Terashi, K; Terron, J; Terzo, S; Testa, M; Teuscher, RJ; Thais, SJ; Theveneaux-Pelzer, T; Thiele, F; Thomas, DW; Thomas, JO; Thomas, JP; Thompson, PD; Thomsen, LA; Thomson, E; Thorpe, EJ; Torres, RET; Tikhomirov, VO; Tikhonov, YA; Timoshenko, S; Tipton, P; Tisserant, S; Todome, K; Todorova-Nova, S; Todt, S; Tojo, J; Tokar, S; Tokushuku, K; Tolley, E; Tomiwa, KG; Tomoto, M; Tompkins, L; Tong, B; Tornambe, P; Torrence, E; Torres, H; Pastor, ET; Tosciri, C; Toth, J; Tovey, DR; Traeet, A; Treado, CJ; Trefzger, T; Tresoldi, F; Tricoli, A; Trigger, IM; Trincaz-Duvoid, S; Trischuk, DA; Trischuk, W; Trocme, B; Trofymov, A; Troncon, C; Trovato, F; Truong, L; Trzebinski, M; Trzupek, A; Tsai, F; Tseng, JCL; Tsiareshka, P; Tsirigotis, A; Tsiskaridze, ; Tskhadadze, EG; Tsopoulou, M; Tsukerman, II; Tsulaia, ; Tsuno, S; Tsybychev, D; Tu, Y; Tudorache, A; Tudorache, ; Tulbure, TT; Tuna, AN; Turchikhin, S; Turgeman, D; Cakir, IT; Turner, RJ; Turra, RT; Tuts, PM; Tzamarias, S; Tzovara, E; Ucchielli, G; Uchida, K; Ukegawa, F; Unal, G; Undrus, A; Unel, G; Ungaro, FC; Unno, Y; Uno, K; Urban, J; Urquijo, P; Usai, G; Uysal, Z; Vacek, V; Vachon, B; Vadla, KOH; Vaidya, A; Valderanis, C; Santurio, EV; Valente, M; Valentinetti, S; Valero, A; Valery, L; Vallance, RA; Vallier, A; Ferrer, JAV; Van Daalen, TR; Van Gemmeren, P; Van Vulpen, ; Vanadia, M; Vandelli, W; Vandenbroucke, M; Vandewall, ER; Vaniachine, A; Vannicola, D; Vari, R; Varnes, EW; Varni, C; Varol, T; Varouchas, D; Varvell, KE; Vasile, ME; Vasquez, GA; Vazeille, F; Furelos, DV; Schroeder, TV; Veatch, J; Vecchio, V; Veen, MJ; Veloce, LM; Veloso, F; Veneziano, S; Ventura, A; Venturi, N; Verbytskyi, A; Vercesi, V; Verducci, M; Infante, CMV; Vergis, C; Verkerke, W; Vermeulen, AT; Vermeulen, JC; Vetterli, MC; Maira, NV; Pinto, MVB; Vickey, T; Boeriu, OEV; Viehhauser, GHA; Vigani, L; Villa, M; Perez, MV; Vilucchi, E; Vincter, MG; Virdee, GS; Vishwakarma, A; Vittori, C; Vivarelli, ; Vogel, M; Vokac, P; von Buddenbrock, SE; Von Toerne, E; Vorobel, V; Vorobev, K; Vos, M; Vossebeld, JH; Vozak, M; Vranjes, N; Milosavlje(data truncated to fit)</t>
  </si>
  <si>
    <t>Aad, G.; Abbott, B.; Abbott, D. C.; Abud, A. Abed; Abeling, K.; Abhayasinghe, D. K.; Abidi, S. H.; AbouZeid, O. S.; Abraham, N. L.; Abramowicz, H.; Abreu, H.; Abulaiti, Y.; Acharya, B. S.; Achkar, B.; Adachi, S.; Adam, L.; Bourdarios, C. Adam; Adamczyk, L.; Adamek, L.; Adelman, J.; Adersberger, M.; Adiguzel, A.; Adorni, S.; Adye, T.; Affolder, A. A.; Afik, Y.; Agapopoulou, C.; Agaras, M. N.; Aggarwal, A.; Agheorghiesei, C.; Aguilar-Saavedra, J. A.; Ahmadov, F.; Ahmed, W. S.; Ai, X.; Aielli, G.; Akatsuka, S.; Akesson, T. P. A.; Akilli, E.; Akimov, A., V; Al Khoury, K.; Alberghi, G. L.; Albert, J.; Verzini, M. J. Alconada; Alderweireldt, S.; Aleksa, M.; Aleksandrov, I. N.; Alexa, C.; Alexopoulos, T.; Alfonsi, A.; Alfonsi, F.; Alhroob, M.; Ali, B.; Aliev, M.; Alimonti, G.; Allaire, C.; Allbrooke, B. M. M.; Allen, B. W.; Allport, P. P.; Aloisio, A.; Alonso, F.; Alpigiani, C.; Alshehri, A. A.; Camelia, E. Alunno; Alvarez Estevez, M.; Alviggi, M. G.; Amaral Coutinho, Y.; Ambler, A.; Ambroz, L.; Amelung, C.; Amidei, D.; Amor Dos Santos, S. P.; Amoroso, S.; Amrouche, C. S.; An, F.; Anastopoulos, C.; Andari, N.; Andeen, T.; Anders, C. F.; Anders, J. K.; Andreazza, A.; Andrei, V; Anelli, C. R.; Angelidakis, S.; Angerami, A.; Anisenkov, A., V; Annovi, A.; Antel, C.; Anthony, M. T.; Antipov, E.; Antonelli, M.; Antrim, D. J. A.; Anulli, F.; Aoki, M.; Aparisi Pozo, J. A.; Bella, L. Aperio; Araque, J. P.; Araujo Ferraz, V; Araujo Pereira, R.; Arcangeletti, C.; Arce, A. T. H.; Arduh, F. A.; Arguin, J-F; Argyropoulos, S.; Arling, J-H; Armbruster, A. J.; Armstrong, A.; Arnaez, O.; Arnold, H.; Tame, Z. P. Arrubarrena; Artoni, G.; Artz, S.; Asai, S.; Asawatavonvanich, T.; Asbah, N.; Asimakopoulou, E. M.; Asquith, L.; Assahsah, J.; Assamagan, K.; Astalos, R.; Atkin, R. J.; Atkinson, M.; Atlay, N. B.; Atmani, H.; Augsten, K.; Avolio, G.; Ayoub, M. K.; Azuelos, G.; Bachacou, H.; Bachas, K.; Backes, M.; Backman, F.; Bagnaia, P.; Bahmani, M.; Bahrasemani, H.; Bailey, A. J.; Bailey, V. R.; Baines, J. T.; Bakalis, C.; Baker, O. K.; Bakker, P. J.; Gupta, D. Bakshi; Balaji, S.; Baldin, E. M.; Balek, P.; Balli, F.; Balunas, W. K.; Balz, J.; Banas, E.; Bandyopadhyay, A.; Banerjee, Sw; Bannoura, A. A. E.; Barak, L.; Barbe, W. M.; Barberio, E. L.; Barberis, D.; Barbero, M.; Barbour, G.; Barillari, T.; Barisits, M-S; Barkeloo, J.; Barklow, T.; Barnea, R.; Barnett, B. M.; Barnett, R. M.; Barnovska-Blenessy, Z.; Baroncelli, A.; Barone, G.; Barr, A. J.; Navarro, L. Barranco; Barreiro, F.; da Costa, J. Barreiro Guimaraes; Barsov, S.; Bartoldus, R.; Bartolini, G.; Barton, A. E.; Bartos, P.; Basalaev, A.; Basan, A.; Bassalat, A.; Basso, M. J.; Bates, R. L.; Batlamous, S.; Batley, J. R.; Batool, B.; Battaglia, M.; Bauce, M.; Bauer, F.; Bauer, K. T.; Bawa, H. S.; Beacham, J. B.; Beau, T.; Beauchemin, P. H.; Becherer, F.; Bechtle, P.; Beck, H. C.; Beck, H. P.; Becker, K.; Becot, C.; Beddall, A.; Beddall, A. J.; Bednyakov, V. A.; Bedognetti, M.; Beermann, T. A.; Begalli, M.; Begel, M.; Behera, A.; Behr, J. K.; Beisiegel, F.; Bell, A. S.; Bella, G.; Bellagamba, L.; Bellerive, A.; Bellos, P.; Beloborodov, K.; Belotskiy, K.; Belyaev, N. L.; Benchekroun, D.; Benekos, N.; Benhammou, Y.; Benjamin, D. P.; Benoit, M.; Bensinger, J. R.; Bentvelsen, S.; Beresford, L.; Beretta, M.; Berge, D.; Kuutmann, E. Bergeaas; Berger, N.; Bergmann, B.; Bergsten, L. J.; Beringer, J.; Berlendis, S.; Bernardi, G.; Bernius, C.; Bernlochner, F. U.; Berry, T.; Berta, P.; Bertella, C.; Bertram, I. A.; Bylund, O. Bessidskaia; Besson, N.; Bethani, A.; Bethke, S.; Betti, A.; Bevan, A. J.; Beyer, J.; Bhattacharya, D. S.; Bhattarai, P.; Bi, R.; Bianchi, R. M.; Biebel, O.; Biedermann, D.; Bielski, R.; Bierwagen, K.; Biesuz, N., V; Biglietti, M.; Billoud, T. R., V; Bindi, M.; Bingul, A.; Bini, C.; Biondi, S.; Birman, M.; Bisanz, T.; Biswal, J. P.; Biswas, D.; Bitadze, A.; Bittrich, C.; Bjorke, K.; Blazek, T.; Bloch, I; Blocker, C.; Blue, A.; Blumenschein, U.; Bobbink, G. J.; Bobrovnikov, V. S.; Bocchetta, S. S.; Bocci, A.; Boerner, D.; Bogavac, D.; Bogdanchikov, A. G.; Bohm, C.; Boisvert, V; Bokan, P.; Bold, T.; Bolz, A. E.; Bomben, M.; Bona, M.; Bonilla, J. S.; Boonekamp, M.; Booth, C. D.; Borecka-Bielska, H. M.; Borgna, L. S.; Borisov, A.; Borissov, G.; Bortfeldt, J.; Bortoletto, D.; Boscherini, D.; Bosman, M.; Sola, J. D. Bossio; Bouaouda, K.; Boudreau, J.; Bouhova-Thacker, E., V; Boumediene, D.; Boutle, S. K.; Boveia, A.; Boyd, J.; Boye, D.; Boyko, I. R.; Bozson, A. J.; Bracinik, J.; Brahimi, N.; Brandt, G.; Brandt, O.; Braren, F.; Brau, B.; Brau, J. E.; Madden, W. D. Breaden; Brendlinger, K.; Brenner, L.; Brenner, R.; Bressler, S.; Brickwedde, B.; Briglin, D. L.; Britton, D.; Britzger, D.; Brock, I; Brock, R.; Brooijmans, G.; Brooks, W. K.; Brost, E.; Broughton, J. H.; de Renstrom, P. A. Bruckman; Bruncko, D.; Bruni, A.; Bruni, G.; Bruni, L. S.; Bruno, S.; Bruschi, M.; Bruscino, N.; Bryant, P.; Bryngemark, L.; Buanes, T.; Buat, Q.; Buchholz, P.; Buckley, A. G.; Budagov, I. A.; Bugge, M. K.; Buehrer, F.; Bulekov, O.; Burch, T. J.; Burdin, S.; Burgard, C. D.; Burger, A. M.; Burghgrave, B.; Burr, J. T. P.; Burton, C. D.; Burzynski, J. C.; Buescher, V; Buschmann, E.; Bussey, P. J.; Butler, J. M.; Buttar, C. M.; Butterworth, J. M.; Butti, P.; Buttinger, W.; Vazquez, C. J. Buxo; Buzatu, A.; Buzykaev, A. R.; Cabras, G.; Cabrera Urban, S.; Caforio, D.; Cai, H.; Cairo, V. M. M.; Cakir, O.; Calace, N.; Calafiura, P.; Calandri, A.; Calderini, G.; Calfayan, P.; Callea, G.; Caloba, L. P.; Caltabiano, A.; Calvente Lopez, S.; Calvet, D.; Calvet, S.; Calvet, T. P.; Calvetti, M.; Toro, R. Camacho; Camarda, S.; Camarero Munoz, D.; Camarri, P.; Cameron, D.; Camincher, C.; Campana, S.; Campanelli, M.; Camplani, A.; Campoverde, A.; Canale, V; Canesse, A.; Bret, M. Cano; Cantero, J.; Cao, T.; Cao, Y.; Garrido, M. D. M. Capeans; Capua, M.; Cardarelli, R.; Cardillo, F.; Carducci, G.; Carli, I; Carli, T.; Carlino, G.; Carlson, B. T.; Carminati, L.; Carney, R. M. D.; Caron, S.; Carquin, E.; Carra, S.; Carter, J. W. S.; Casado, M. P.; Casha, A. F.; Casper, D. W.; Castelijn, R.; Castillo, F. L.; Castillo Garcia, L.; Castillo Gimenez, V; Castro, N. F.; Catinaccio, A.; Catmore, J. R.; Cattai, A.; Cavaliere, V; Cavallaro, E.; Cavalli-Sforza, M.; Cavasinni, V; Celebi, E.; Cerda Alberich, L.; Cerny, K.; Cerqueira, A. S.; Cerri, A.; Cerrito, L.; Cerutti, F.; Cervelli, A.; Cetin, S. A.; Chadi, Z.; Chakraborty, D.; Chan, J.; Chan, W. S.; Chan, W. Y.; Chapman, J. D.; Chargeishvili, B.; Charlton, D. G.; Charman, T. P.; Chau, C. C.; Che, S.; Chekanov, S.; Chekulaev, S., V; Chelkov, G. A.; Chen, B.; Chen, C.; Chen, C. H.; Chen, H.; Chen, J.; Chen, S.; Chen, S. J.; Chen, X.; Chen, Y-H; Cheng, H. C.; Cheng, H. J.; Cheplakov, A.; Cheremushkina, E.; El Moursli, R. Cherkaoui; Cheu, E.; Cheung, K.; Chevalerias, T. J. A.; Chevalier, L.; Chiarella, V; Chiarelli, G.; Chiodini, G.; Chisholm, A. S.; Chitan, A.; Chiu, I; Chiu, Y. H.; Chizhov, M., V; Choi, K.; Chomont, A. R.; Chouridou, S.; Chow, Y. S.; Chu, M. C.; Chu, X.; Chudoba, J.; Chwastowski, J. J.; Chytka, L.; Cieri, D.; Ciesla, K. M.; Cinca, D.; Cindro, V; Cioara, I. A.; Ciocio, A.; Cirotto, F.; Citron, Z. H.; Citterio, M.; Ciubotaru, D. A.; Ciungu, B. M.; Clark, A.; Clark, M. R.; Clark, P. J.; Clement, C.; Coadou, Y.; Cobal, M.; Coccaro, A.; Cochran, J.; De Sa, R. Coelho Lopes; Cohen, H.; Coimbra, A. E. C.; Cole, B.; Colijn, A. P.; Collot, J.; Conde Muino, P.; Connell, S. H.; Connelly, I. A.; Constantinescu, S.; Conventi, F.; Cooper-Sarkar, A. M.; Cormier, F.; Cormier, K. J. R.; Corpe, L. D.; Corradi, M.; Corrigan, E. E.; Corriveau, F.; Costa, M. J.; Costanza, F.; Costanzo, D.; Cowan, G.; Cowley, J. W.; Crane, J.; Cranmer, K.; Crawley, S. J.; Creager, R. A.; Crepe-Renaudin, S.; Crescioli, F.; Cristinziani, M.; Croft, V; Crosetti, G.; Cueto, A.; Donszelmann, T. Cuhadar; Cukierman, A. R.; Cunningham, W. R.; Czekierda, S.; Czodrowski, P.; De Sousa, M. J. Da Cunha Sargedas; Da Fonseca Pinto, J., V; Da Via, C.; Dabrowski, W.; Dachs, F.; Dado, T.; Dahbi, S.; Dai, T.; Dallapiccola, C.; Dam, M.; D'amen, G.; D'Amico, V; Damp, J.; Dandoy, J. R.; Daneri, M. F.; Dann, N. S.; Danninger, M.; Dao, V; Darbo, G.; Dartsi, O.; Dattagupta, A.; Daubney, T.; D'Auria, S.; David, C.; Davidek, T.; Davis, D. R.; Dawson, I; De, K.; De Asmundis, R.; De Beurs, M.; De Castro, S.; De Cecco, S.; De Groot, N.; de Jong, P.; De la Torre, H.; De Maria, A.; De Pedis, D.; De Salvo, A.; De Sanctis, U.; De Santis, M.; De Santo, A.; Corga, K. De Vasconcelos; De Regie, J. B. De Vivie; Debenedetti, C.; Dedovich, D., V; Deiana, A. M.; Del Peso, J.; Diaz, Y. Delabat; Delgove, D.; Deliot, F.; Delitzsch, C. M.; Della Pietra, M.; Della Volpe, D.; Dell'Acqua, A.; Dell'Asta, L.; Delmastro, M.; Delporte, C.; Delsart, P. A.; DeMarco, D. A.; Demers, S.; Demichev, M.; Demontigny, G.; Denisov, S. P.; D'Eramo, L.; Derendarz, D.; Derkaoui, J. E.; Derue, F.; Dervan, P.; Desch, K.; Deterre, C.; Dette, K.; Deutsch, C.; Devesa, M. R.; Deviveiros, P. O.; Di Bello, F. A.; Di Ciaccio, A.; Di Ciaccio, L.; Di Clemente, W. K.; Di Donato, C.; Di Girolamo, A.; Di Gregorio, G.; Di Micco, B.; Di Nardo, R.; Di Petrillo, K. F.; Di Sipio, R.; Diaconu, C.; Dias, F. A.; Do Vale, T. Dias; Diaz, M. A.; Dickinson, J.; Diehl, E. B.; Dietrich, J.; Cornell, S. Diez; Dimitrievska, A.; Ding, W.; Dingfelder, J.; Dittus, F.; Djama, F.; Djobava, T.; Djuvsland, J., I; Vale, M. A. B.; Dobre, M.; Dodsworth, D.; Doglioni, C.; Dolejsi, J.; Dolezal, Z.; Donadelli, M.; Dong, B.; Donini, J.; Dopke, J.; Doria, A.; Dova, M. T.; Doyle, A. T.; Drechsler, E.; Dreyer, E.; Dreyer, T.; Drobac, A. S.; Du, D.; Duan, Y.; Dubinin, F.; Dubovsky, M.; Dubreuil, A.; Duchovni, E.; Duckeck, G.; Ducourthial, A.; Ducu, O. A.; Duda, D.; Dudarev, A.; Dudder, A. C.; Duffeld, E. M.; DuflOt, L.; Duhrssen, M.; Duelsen, C.; Dumancic, M.; Dumitriu, A. E.; Duncan, A. K.; Dunford, M.; Duperrin, A.; Yildiz, H. Duran; Dueren, M.; Durglishvili, A.; Duschinger, D.; Dutta, B.; Duvnjak, D.; Dyckes, G., I; Dyndal, M.; Dysch, S.; Dziedzic, B. S.; Ecker, K. M.; Eggleston, M. G.; Eifert, T.; Eigen, G.; Einsweiler, K.; Ekelof, T.; El Jarrari, H.; El Kossei, R.; Ellajosyula, V; Ellert, M.; Ellinghaus, F.; Elliot, A. A.; Ellis, N.; Elmsheuser, J.; Elsing, M.; Emeliyanov, D.; Emerman, A.; Enari, Y.; Epland, M. B.; Erdmann, J.; Ereditato, A.; Erland, P. A.; Errenst, M.; Escalier, M.; Escobar, C.; Estrada Pastor, O.; Etzion, E.; Evans, H.; Ezhilov, A.; Fabbri, F.; Fabbri, L.; Fabiani, V; Facini, G.; Pereira, R. M. Faisca Rodrigues; Fakhrutdinov, R. M.; Falciano, S.; Falke, P. J.; Falke, S.; Faltova, J.; Fang, Y.; Fanourakis, G.; Fanti, M.; Faraj, M.; Farbin, A.; Farilla, A.; Farina, E. M.; Farooque, T.; Farrington, S. M.; Farthouat, P.; Fassi, F.; Fassnacht, P.; Fassouliotis, D.; Giannelli, M. Faucci; Fawcett, W. J.; Fayard, L.; Fedin, O. L.; Fedorko, W.; Fehr, A.; Feickert, M.; Feligioni, L.; Fell, A.; Feng, C.; Feng, M.; Fenton, M. J.; Fenyuk, A. B.; Ferguson, S. W.; Ferrando, J.; Ferrante, A.; Ferrari, A.; Ferrari, P.; Ferrari, R.; de Lima, D. E. Ferreira; Ferrer, A.; Ferrere, D.; Ferretti, C.; Fiedler, F.; Filipcic, A.; Filthaut, F.; Finelli, K. D.; Fiolhais, M. C. N.; Fiorini, L.; Fischer, F.; Fisher, W. C.; Fleck, I; Fleischmann, P.; Flick, T.; Flierl, B. M.; Flores, L.; Castillo, L. R. Flores; Follega, F. M.; Fomin, N.; Foo, J. H.; Forcolin, G. T.; Formica, A.; Forster, F. A.; Forti, A. C.; Foster, A. G.; Foti, M. G.; Fournier, D.; Fox, H.; Francavilla, P.; Francescato, S.; Franchini, M.; Franchino, S.; Francis, D.; Franconi, L.; Franklin, M.; Fray, A. N.; Freeman, P. M.; Freund, B.; Freund, W. S.; Freundlich, E. M.; Frizzell, D. C.; Froidevaux, D.; Frost, J. A.; Fukunaga, C.; Fullana Torregrosa, E.; Fusayasu, T.; Fuster, J.; Gabrielli, A.; Gadatsch, S.; Gadow, P.; Gagliardi, G.; Gagnon, L. G.; Galhardo, B.; Gallardo, G. E.; Gallas, E. J.; Gallop, B. J.; Galster, G.; Goni, R. Gamboa; Gan, K. K.; Ganguly, S.; Gao, J.; Gao, Y.; Gao, Y. S.; Garcia, C.; Garcia Navarro, J. E.; Pascual, J. A. Garcia; Garcia-Argos, C.; Garcia-Sciveres, M.; Gardner, R. W.; Garelli, N.; Gargiulo, S.; Garner, C. A.; Garonne, V; Gasiorowski, S. J.; Gaspar, P.; Gaudiello, A.; Gaudio, G.; Gavrilenko, I. L.; Gavrilyuk, A.; Gay, C.; Gaycken, G.; Gazis, E. N.; Geanta, A. A.; Gee, C. M.; Gee, C. N. P.; Geisen, J.; Geisen, M.; Gemme, C.; Genest, M. H.; Geng, C.; Gentile, S.; George, S.; Geralis, T.; Gerlach, L. O.; Gessinger-Befurt, P.; Gessner, G.; Ghasemi, S.; Bostanabad, M. Ghasemi; Ghneimat, M.; Ghosh, A.; Giacobbe, B.; Giagu, S.; Giangiacomi, N.; Giannetti, P.; Giannini, A.; Giannini, G.; Gibson, S. M.; Gignac, M.; Gillberg, D.; Gilles, G.; Gingrich, D. M.; Giordani, M. P.; Giraud, P. F.; Giugliarelli, G.; Giugni, D.; Giuli, F.; Gkaitatzis, S.; Gkialas, I; Gkougkousis, E. L.; Gkountoumis, P.; Gladilin, L. K.; Glasman, C.; Glatzer, J.; Glaysher, P. C. F.; Glazov, A.; Gledhill, G. R.; Goblirsch-Kolb, M.; Godin, D.; Goldfarb, S.; Golling, T.; Golubkov, D.; Gomes, A.; Gama, R. Goncalves; Goncalo, R.; Gonella, G.; Gonella, L.; Gongadze, A.; Gonnella, F.; Gonski, J. L.; Gonzalez de la Hoz, S.; Gonzalez Fernandez, S.; Gonzalez-Sevilla, S.; Gonzalvo Rodriguez, G. R.; Goossens, L.; Gorasia, N. A.; Gorbounov, P. A.; Gordon, H. A.; Gorini, B.; Gorini, E.; Gorisek, A.; Goshaw, A. T.; Gostkin, M., I; Gottardo, C. A.; Gouighri, M.; Goussiou, A. G.; Govender, N.; Goy, C.; Gozani, E.; Grabowska-Bold, I; Graham, E. C.; Gramling, J.; Gramstad, E.; Grancagnolo, S.; Grandi, M.; Gratchev, V; Gravila, P. M.; Gravili, F. G.; Gray, C.; Gray, H. M.; Grefe, C.; Gregersen, K.; Gregor, I. M.; Grenier, P.; Grevtsov, K.; Grieco, C.; Grieser, N. A.; Grillo, A. A.; Grimm, K.; Grinstein, S.; Grivaz, J-F; Grummer, A.; Guan, L.; Guan, W.; Gubbels, C.; Guenvaz, J.; Groh, S.; Gross, E.; Grosse-Knetter, J.; Grout, Z. J.; Grud, C.; Guerguichon, A.; Guerrero Rojas, J. G. R.; Guescini, F.; Guest, D.; Gugel, R.; Guillemin, T.; Guindon, S.; Gul, U.; Guo, J.; Guo, W.; Guo, Y.; Guo, Z.; Gupta, R.; Gurbuz, S.; Gustavino, G.; Guth, M.; Gutierrez, P.; Gutschow, C.; Guyot, C.; Gwenlan, C.; Gwilliam, C. B.; Haas, A.; Haber, C.; Hadavand, H. K.; Hadef, A.; Haleem, M.; Haley, J.; Halladjian, G.; Hallewell, G. D.; Hamacher, K.; Hamal, P.; Hamano, K.; Hamdaoui, H.; Hamer, M.; Hamity, G. N.; Han, K.; Han, L.; Han, S.; Han, Y. F.; Hanagaki, K.; Hance, M.; Handl, D. M.; Haney, B.; Hankache, R.; Hansen, E.; Hansen, J. B.; Hansen, J. D.; Hansen, M. C.; Hansen, P. H.; Hanson, E. C.; Hara, K.; Harenberg, T.; Harkusha, S.; Harrison, P. F.; Hartmann, N. M.; Hasegawa, Y.; Hasib, A.; Hassani, S.; Haug, S.; Hauser, R.; Havener, L. B.; Havranek, M.; Hawkes, C. M.; Hawkings, R. J.; Hayden, D.; Hayes, C.; Hayes, R. L.; Hays, C. P.; Hays, J. M.; Hayward, H. S.; Haywood, S. J.; He, F.; Heath, M. P.; Hedberg, V; Heer, S.; Heidegger, K. K.; Heidorn, W. D.; Heilman, J.; Heim, S.; Heim, T.; Heinemann, B.; Heinrich, J. J.; Heinrich, L.; Hejbal, J.; Helary, L.; Held, A.; Hellesund, S.; Helling, C. M.; Hellman, S.; Helsens, C.; Henderson, R. C. W.; Heng, Y.; Henkelmann, L.; Henkelmann, S.; Correia, A. M. Henriques; Herde, H.; Herget, V; Jimenez, Y. Hernandez; Herr, H.; Herrmann, M. G.; Herrmann, T.; Herten, G.; Hertenberger, R.; Hervas, L.; Herwig, T. C.; Hesketh, G. G.; Hessey, N. P.; Higashida, A.; Higashino, S.; Higon-Rodriguez, E.; Hildebrand, K.; Hill, J. C.; Hill, K. K.; Hiller, K. H.; Hillier, S. J.; Hils, M.; Hinchliffe, I; Hinterkeuser, F.; Hirose, M.; Hirose, S.; Hirschbuehl, D.; Hiti, B.; Hladik, O.; Hlaluku, D. R.; Hoad, X.; Hobbs, J.; Hod, N.; Hodgkinson, M. C.; Hoecker, A.; Hohn, D.; Hohov, D.; Holm, T.; Holmes, T. R.; Holzbock, M.; Hommels, L. B. A. H.; Honda, S.; Hong, T. M.; Honig, J. C.; Hoenle, A.; Hooberman, B. H.; Hopkins, W. H.; Horii, Y.; Horn, P.; Horyn, L. A.; Hou, S.; Hoummada, A.; Howarth, J.; Hoya, J.; Hrabovsky, M.; Hrdinka, J.; Hristova, I; Hrivnac, J.; Hrynevich, A.; Hryn'ova, T.; Hsu, P. J.; Hsu, S-C; Hu, Q.; Hu, S.; Hu, Y. F.; Huang, D. P.; Huang, Y.; Hubacek, Z.; Hubaut, F.; Huebner, M.; Huegging, F.; Huffman, T. B.; Huhtinen, M.; Hunter, R. F. H.; Huo, P.; Huseynov, N.; Huston, J.; Huth, J.; Hyneman, R.; Hyrych, S.; Iacobucci, G.; Iakovidis, G.; Ibragimov, I.; Iconomidou-Fayard, L.; Iengo, P.; Ignazzi, R.; Igonkina, O.; Iguchi, R.; Iizawa, T.; Ikegami, Y.; Ikeno, M.; Iliadis, D.; Ilic, N.; Iltzsche, F.; Introzzi, G.; Iodice, M.; Iordanidou, K.; Ippolito, V; Isacson, M. F.; Ishino, M.; Islam, W.; Issever, C.; Istin, S.; Ito, F.; Ponce, J. M. Iturbe; Iuppa, R.; Ivina, A.; Iwasaki, H.; Izen, J. M.; Izzo, V; Jacka, P.; Jackson, P.; Jacobs, R. M.; Jaeger, B. P.; Jain, V; Jaekel, G.; Jakobi, K. B.; Jakobs, K.; Jakoubek, T.; Jamieson, J.; Janas, K. W.; Jansky, R.; Janus, M.; Janus, P. A.; Jarlskog, G.; Javadov, N.; Javurek, T.; Javurkova, M.; Jeanneau, F.; Jeanty, L.; Jejelava, J.; Jelinskas, A.; Jenni, P.; Jeong, N.; Jezequel, S.; Ji, H.; Jia, J.; Jiang, H.; Jiang, Y.; Jiang, Z.; Jiggins, S.; Morales, F. A. Jimenez; Pena, J. Jimenez; Jin, S.; Jinaru, A.; Jinnouchi, O.; Jivan, H.; Johansson, P.; Johns, K. A.; Johnson, C. A.; Jones, R. W. L.; Jones, S. D.; Jones, S.; Jones, T. J.; Jongmanns, J.; Jorge, P. M.; Jovicevic, J.; Ju, X.; Junggeburth, J. J.; Juste Rozas, A.; Kabana, S.; Kaczmarska, A.; Kado, M.; Kagan, H.; Kagan, M.; Kahn, A.; Kahra, C.; Kaji, T.; Kajomovitz, E.; Kalderon, C. W.; Kaluza, A.; Kamenshchikov, A.; Kaneda, M.; Kang, N. J.; Kang, S.; Kanjir, L.; Kano, Y.; Kantserov, V. A.; Kanzaki, J.; Kaplan, L. S.; Kar, D.; Karava, K.; Kareem, M. J.; Karpov, S. N.; Karpova, Z. M.; Kartvelishvili, V; Karyukhin, A. N.; Kashif, L.; Kastanas, A.; Kato, C.; Katzy, J.; Kawade, K.; Kawagoe, K.; Kawaguchi, T.; Kawamoto, T.; Kawamura, G.; Kay, E. F.; Kazanin, V. F.; Keeler, R.; Kehoe, R.; Keller, J. S.; Kellermann, E.; Kelsey, D.; Kempster, J. J.; Kendrick, J.; Kennedy, K. E.; Kepka, O.; Kersten, S.; Kersevan, B. P.; Haghighat, S. Ketabchi; Khader, M.; Khalil-Zada, F.; Khandoga, M.; Khanov, A.; Kharlamov, A. G.; Kharlamova, T.; Khoda, E. E.; Khodinov, A.; Khoo, T. J.; Khramov, E.; Khubua, J.; Kido, S.; Kiehn, M.; Kilby, C. R.; Kim, E.; Kim, Y. K.; Kimura, N.; Kind, O. M.; King, B. T.; Kirchmeier, D.; Kirk, J.; Kiryunin, A. E.; Kishimoto, T.; Kisliuk, D. P.; Kitali, V; Kivernyk, O.; Klapdor-Kleingrothaus, T.; Klassen, M.; Klein, C.; Klein, M. H.; Klein, M.; Klein, U.; Kleinknecht, K.; Klimek, P.; Klimentov, A.; Klingl, T.; Klioutchnikova, T.; Klitzner, F. F.; Kluit, P.; Kluth, S.; Kneringer, E.; Knoops, E. B. F. G.; Knue, A.; Kobayashi, D.; Kobayashi, T.; Kobel, M.; Kocian, M.; Kodama, T.; Kodys, P.; Koenig, P. T.; Koffas, T.; Kohler, N. M.; Kolb, M.; Koletsou, I; Komarek, T.; Kondo, T.; Koeneke, K.; Kong, A. X. Y.; Konig, A. C.; Kono, T.; Konoplich, R.; Konstantinides, V; Konstantinidis, N.; Konya, B.; Kopeliansky, R.; Koperny, S.; Korcyl, K.; Kordas, K.; Koren, G.; Korn, A.; Korolkov, I; Korolkova, E., V; Korotkova, N.; Kortner, O.; Kortner, S.; Kosek, T.; Kostyukhin, V. V.; Kotsokechagia, A.; Kotwal, A.; Koulouris, A.; Kourkoumeli-Charalampidi, A.; Kourkoumelis, C.; Kourlitis, E.; Kouskoura, V; Kowalewska, A. B.; Kowalewski, R.; Kozanecki, W.; Kozhin, A. S.; Kramarenko, V. A.; Kramberger, G.; Krasnopevtsev, D.; Krasny, M. W.; Krasznahorkay, A.; Krauss, D.; Kremer, J. A.; Kretzschmar, J.; Krieger, P.; Krieter, F.; Krishnan, A.; Krizka, K.; Kroeninger, K.; Kroha, H.; Kroll, J.; Krowpman, K. S.; Kruchonak, U.; Krueger, H.; Krumnack, N.; Kruse, M. C.; Krzysiak, J. A.; Kubota, T.; Kuchinskaia, O.; Kuday, S.; Kuechler, J. T.; Kuehn, S.; Kugel, A.; Kuhl, T.; Kukhtin, V; Kukla, R.; Kulchitsky, Y.; Kuleshov, S.; Kulinich, Y. P.; Kuna, M.; Kunigo, T.; Kupco, A.; Kupfer, T.; Kuprash, O.; Kurashige, H.; Kurchaninov, L. L.; Kurochkin, Y. A.; Kurova, A.; Kurth, M. G.; Kuwertz, E. S.; Kuze, M.; Kvam, A. K.; Kvita, J.; Kwan, T.; La Rotonda, L.; La Ruffa, F.; Lacasta, C.; Lacava, F.; Lack, D. P. J.; Lacker, H.; Lacour, D.; Ladygin, E.; Lafaye, R.; Laforge, B.; Lagouri, T.; Lai, S.; Lakomiec, I. K.; Lammers, S.; Lampl, W.; Lampoudis, C.; Lancon, E.; Landgraf, U.; Landon, M. P. J.; Lanfermann, M. C.; Lang, V. S.; Lange, J. C.; Langenberg, R. J.; Lankford, A. J.; Lanni, F.; Lantzsch, K.; Lanza, A.; Lapertosa, A.; Laplace, S.; Laporte, J. F.; Lari, T.; Manghi, F. Lasagni; Lassnig, M.; Lau, T. S.; Laudrain, A.; Laurier, A.; Lavorgna, M.; Lawlor, S. D.; Lazzaroni, M.; Le, B.; Le Guirriec, E.; Lebedev, A.; LeBlanc, M.; LeCompte, T.; Ledroit-Guillon, F.; Lee, A. C. A.; Lee, C. A.; Lee, G. R.; Lee, L.; Lee, S. C.; Lee, S.; Lefebvre, B.; Lefebvre, H. P.; Lefebvre, M.; Leggett, C.; Lehmann, K.; Lehmann, N.; Miotto, G. Lehmann; Leight, W. A.; Leisos, A.; Leite, M. A. L.; Leitgeb, C. E.; Leitner, R.; Lellouch, D.; Leney, K. J. C.; Lenz, T.; Leone, R.; Leone, S.; Leonidopoulos, C.; Leopold, A.; Leroy, C.; Les, R.; Lester, C. G.; Levchenko, M.; Leveque, J.; Levin, D.; Levinson, L. J.; Lewis, D. J.; Li, B.; Li, C-Q; Li, F.; Li, H.; Li, J.; Li, K.; Li, L.; Li, M.; Li, Q.; Li, Q. Y.; Li, S.; Li, X.; Li, Y.; Li, Z.; Liang, Z.; Liberti, B.; Liblong, A.; Lie, K.; Lim, S.; Lin, C. Y.; Lin, K.; Lin, T. H.; Linck, R. A.; Lindon, J. H.; Lionti, A. L.; Lipeles, E.; Lipniacka, A.; Liss, T. M.; Lister, A.; Little, J. D.; Liu, B.; Liu, B. L.; Liu, H. B.; Liu, H.; Liu, J. B.; Liu, J. K. K.; Liu, K.; Liu, M.; Liu, P.; Liu, Y.; Liu, Y. L.; Liu, Y. W.; Livan, M.; Lleres, A.; Merino, J. Llorente; Lloyd, S. L.; Lo, C. Y.; Lobodzinska, E. M.; Loch, P.; Loffredo, S.; Lohse, T.; Lohwasser, K.; Lokajicek, M.; Long, J. D.; Long, R. E.; Longo, L.; Looper, K. A.; Lopez, J. A.; Paz, I. Lopez; Solis, A. Lopez; Lorenz, J.; Martinez, N. Lorenzo; Lory, A. M.; Losada, M.; Loesel, P. J.; Loesle, A.; Lou, X.; Lounis, A.; Love, J.; Love, P. A.; Lozano Bahilo, J. J.; Lu, M.; Lu, Y. J.; Lubatti, H. J.; Luci, C.; Lucotte, A.; Luedtke, C.; Luehring, F.; Luise, I; Luminari, L.; Lund-Jensen, B.; Lutz, M. S.; Lynn, D.; Lyons, H.; Lysak, R.; Lytken, E.; Lyu, F.; Lyubushkin, V; Lyubushkina, T.; Ma, H.; Ma, L. L.; Ma, Y.; Maccarrone, G.; Macchiolo, A.; Macdonald, C. M.; Miguens, J. Machado; Madaffari, D.; Madar, R.; Mader, W. F.; Don, M. Madugoda Ralalage; Madysa, N.; Maeda, J.; Maeno, T.; Maerker, M.; Magerl, V; Magini, N.; Mahon, D. J.; Maidantchik, C.; Maier, T.; Maio, A.; Maj, K.; Majersky, O.; Majewski, S.; Makida, Y.; Makovec, N.; Malaescu, B.; Malecki, Pa; Maleev, V. P.; Malek, F.; Mallik, U.; Malon, D.; Malone, C.; Maltezos, S.; Malyukov, S.; Mamuzic, J.; Mancini, G.; Mandic, I; Manhaes de Andrade Filho, L.; Maniatis, I. M.; Ramos, J. Manjarres; Mankinen, K. H.; Mann, A.; Manousos, A.; Mansoulie, B.; Manthos, I; Manzoni, S.; Marantis, A.; Marceca, G.; Marchese, L.; Marchiori, G.; Marcisovsky, M.; Marcoccia, L.; Marcon, C.; Tobon, C. A. Marin; Marjanovic, M.; Marshall, Z.; Martensson, M. U. F.; Marti-Garcia, S.; Martin, C. B.; Martin, T. A.; Martin, V. J.; Latour, B. Martin Dit; Martinelli, L.; Martinez, M.; Outschoorn, V. I. Martinez; Martin-Haugh, S.; Martoiu, V. S.; Martyniuk, A. C.; Marzin, A.; Maschek, S. R.; Masetti, L.; Mashimo, T.; Mashinistov, R.; Masik, J.; Maslennikov, A. L.; Massa, L.; Massarotti, P.; Mastrandrea, P.; Mastroberardino, A.; Masubuchi, T.; Matakias, D.; Matic, A.; Matsuzawa, N.; Maettig, P.; Maurer, J.; Macek, B.; Maximov, D. A.; Mazini, R.; Maznas, I; Mazza, S. M.; Mc Kee, S. P.; McCarthy, T. G.; McCormack, W. P.; McDonald, E. F.; Mcfayden, J. A.; Mchedlidze, G.; McKay, M. A.; McLean, K. D.; McMahon, S. J.; McNamara, P. C.; McNicol, C. J.; McPherson, R. A.; Mdhluli, J. E.; Meadows, Z. A.; Meehan, S.; Megy, T.; Mehlhase, S.; Mehta, A.; Meideck, T.; Meirose, B.; Melini, D.; Garcia, B. R. Mellado; Mellenthin, J. D.; Melo, M.; Meloni, F.; Melzer, A.; Menary, S. B.; Gouveia, E. D. Mendes; Meng, L.; Meng, X. T.; Menke, S.; Meoni, E.; Mergelmeyer, S.; Merkt, S. A. M.; Merlassino, C.; Mermod, P.; Merola, L.; Meroni, C.; Merz, G.; Meshkov, O.; Meshreki, J. K. R.; Messina, A.; Metcalfe, J.; Mete, A. S.; Meyer, C.; Meyer, J-P; Zu Theenhausen, H. Meyer; Miano, F.; Michetti, M.; Middleton, R. P.; Mijovic, L.; Mikenberg, G.; Mikestikova, M.; Mikuz, M.; Mildner, H.; Milesi, M.; Milic, A.; Millar, D. A.; Miller, D. W.; Milov, A.; Milstead, D. A.; Mina, R. A.; Minaenko, A. A.; Minano Moya, M.; Minashvili, I. A.; Mincer, A., I; Mindur, B.; Mineev, M.; Minegishi, Y.; Mir, L. M.; Mirto, A.; Mistry, K. P.; Mitani, T.; Mitrevski, J.; Mitsou, V. A.; Mittal, M.; Miu, O.; Miucci, A.; Miyagawa, P. S.; Mizukami, A.; Mjornmark, J. U.; Mkrtchyan, T.; Mlynarikova, M.; Moa, T.; Mochizuki, K.; Mogg, P.; Mohapatra, S.; Moles-Valls, R.; Mondragon, M. C.; Moenig, K.; Monk, J.; Monnier, E.; Montalbano, A.; Berlingen, J. Montejo; Montella, M.; Monticelli, F.; Monzani, S.; Morange, N.; Moreno, D.; Llacer, Moreno M.; Moreno Martinez, C.; Morettini, P.; Morgenstern, M.; Morgenstern, S.; Mori, D.; Morii, M.; Morinaga, M.; Morisbak, V; Morley, A. K.; Mornacchi, G.; Morris, A. P.; Morvaj, L.; Moschovakos, P.; Moser, B.; Mosidze, M.; Moskalets, T.; Moss, H. J.; Moss, J.; Moyse, E. J. W.; Muanza, S.; Mueller, J.; Mueller, R. S. P.; Muenstermann, D.; Mullier, G. A.; Mungo, D. P.; Munoz Martinez, J. L.; Munoz Sanchez, F. J.; Murin, P.; Murray, W. J.; Murrone, A.; Muskinja, M.; Mwewa, C.; Myagkov, A. G.; Myers, A. A.; Myers, J.; Myska, M.; Nachman, B. P.; Nackenhorst, O.; Nag, A. Nag; Nagai, K.; Nagano, K.; Nagasaka, Y.; Nagle, J. L.; Nagy, E.; Nairz, A. M.; Nakahama, Y.; Nakamura, K.; Nakamura, T.; Nakano, I; Nanjo, H.; Napolitano, F.; Garcia, R. F. Naranjo; Narayan, R.; Naryshkin, I; Naumann, T.; Navarro, G.; Nechaeva, P. Y.; Nechansky, F.; Neep, T. J.; Negri, A.; Negrini, M.; Nellist, C.; Nelson, M. E.; Nemecek, S.; Nessi, M.; Neubauer, M. S.; Neuhaus, F.; Neumann, M.; Newhouse, R.; Newman, P. R.; Ng, C. W.; Ng, Y. S.; Ng, Y. W. Y.; Ngair, B.; Nguyen, H. D. N.; Nguyen Manh, T.; Nibigira, E.; Nickerson, R. B.; Nicolaidou, R.; Nielsen, D. S.; Nielsen, J.; Nikiforou, N.; Nikolaenko, V; Nikolic-Audit, I; Nikolopoulos, K.; Nilsson, P.; Nindhito, H. R.; Ninomiya, Y.; Nisati, A.; Nishu, N.; Nisius, R.; Nitsche, I; Nitta, T.; Nobe, T.; Noguchi, Y.; Nomidis, I; Nomura, M. A.; Nordberg, M.; Novak, T.; Novgorodova, O.; Novotny, R.; Nozka, L.; Ntekas, K.; Nurse, E.; Oakham, F. G.; Oberlack, H.; Ocariz, J.; Ochi, A.; Ochoa, I; Ochoa-Ricoux, J. P.; O'Connor, K.; Oda, S.; Odaka, S.; Oerdek, S.; Ogrodnik, A.; Oh, A.; Oh, S. H.; Ohm, C. C.; Oide, H.; Ojeda, M. L.; Okawa, H.; Okazaki, Y.; O'Keefe, M. W.; Okumura, Y.; Okuyama, T.; Olariu, A.; Oleiro Seabra, L. F.; Olivares Pino, S. A.; Damazio, D. Oliveira; Oliver, J. L.; Olsson, M. J. R.; Olszewski, A.; Olszowska, J.; O'Neil, D. C.; O'neill, A. P.; Onofre, A.; Onyisi, P. U. E.; Oppen, H.; Oreglia, M. J.; Orellana, G. E.; Orestano, D.; Orlando, N.; Orr, R. S.; O'Shea, V; Ospanov, R.; Otero y Garzon, G.; Otono, H.; Ott, P. S.; Ouchrif, M.; Ouellette, J.; Ould-Saada, F.; Ouraou, A.; Ouyang, Q.; Owen, M.; Owen, R. E.; Ozcan, V. E.; Ozturk, N.; Pacalt, J.; Pacey, H. A.; Pachal, K.; Pacheco Pages, A.; Padilla Aranda, C.; Griso, S. Pagan; Paganini, M.; Palacino, G.; Palazzo, S.; Palestini, S.; Palka, M.; Pallin, D.; Palni, P.; Panagoulias, I; Pandini, C. E.; Vazquez, J. G. Panduro; Pani, P.; Panizzo, G.; Paolozzi, L.; Papadatos, C.; Papageorgiou, K.; Parajuli, S.; Paramonov, A.; Hernandez, D. Paredes; Saenz, S. R. Paredes; Parida, B.; Park, T. H.; Parker, A. J.; Parker, M. A.; Parodi, F.; Parrish, E. W.; Parsons, J. A.; Parzefall, U.; Dominguez, L. Pascual; Pascuzzi, V. R.; Pasner, J. M. P.; Pasquali, F.; Pasqualucci, E.; Passaggio, S.; Pastore, F.; Pasuwan, P.; Pataraia, S.; Pater, J. R.; Pathak, A.; Patton, J.; Pauly, T.; Pearkes, J.; Pearson, B.; Pedersen, M.; Diaz, L. Pedraza; Pedro, R.; Peier, T.; Peleganchuk, S., V; Penc, O.; Peng, H.; Peralva, B. S.; Perego, M. M.; Pereira Peixoto, A. P.; Perepelitsa, D., V; Peri, F.; Perini, L.; Pernegger, H.; Perrella, S.; Perrevoort, A.; Peters, K.; Peters, R. F. Y.; Petersen, B. A.; Petersen, T. C.; Petit, E.; Petridis, A.; Petridou, C.; Petroff, P.; Petrov, M.; Petrucci, F.; Pettee, M.; Pettersson, N. E.; Petukhova, K.; Peyaud, A.; Pezoa, R.; Pezzotti, L.; Pham, T.; Phillips, F. H.; Phillips, P. W.; Phipps, M. W.; Piacquadio, G.; Pianori, E.; Picazio, A.; Pickles, R. H.; Piegaia, R.; Pietreanu, D.; Pilcher, J. E.; Pilkington, A. D.; Pinamonti, M.; Pinfold, J. L.; Pitt, M.; Pizzimento, L.; Pleier, M-A; Pleskot, V; Plotnikova, E.; Podberezko, P.; Poettgen, R.; Poggi, R.; Poggioli, L.; Pogrebnyak, I; Pohl, D.; Pokharel, I; Polesello, G.; Poley, A.; Policicchio, A.; Polifka, R.; Polini, A.; Pollard, C. S.; Polychronakos, V; Ponomarenko, D.; Pontecorvo, L.; Popa, S.; Popeneciu, G. A.; Portales, L.; Quintero, D. M. Portillo; Pospisil, S.; Potamianos, K.; Potrap, I. N.; Potter, C. J.; Potti, H.; Poulsen, T.; Poveda, J.; Powell, T. D.; Pownall, G.; Astigarraga, M. E. Pozo; Pralavorio, P.; Prell, S.; Price, D.; Primavera, M.; Prince, S.; Proffitt, M. L.; Proklova, N.; Prokoev, K.; Prokoshin, F.; Protopopescu, S.; Proudfoot, J.; Przybycien, M.; Pudzha, D.; Puri, A.; Puzo, P.; Qian, J.; Qin, Y.; Quadt, A.; Queitsch-Maitland, M.; Qureshi, A.; Racko, M.; Ragusa, F.; Rahal, G.; Raine, J. A.; Rajagopalan, S.; Morales, A. Ramirez; Ran, K.; Rashid, T.; Raspopov, S.; Rauch, D. M.; Rauscher, F.; Rave, S.; Ravina, B.; Ravinovich, I; Rawling, J. H.; Raymond, M.; Read, A. L.; Readio, N. P.; Reale, M.; Rebuzzi, D. M.; Redelbach, A.; Redlinger, G.; Reeves, K.; Rehnisch, L.; Reichert, J.; Reikher, D.; Reiss, A.; Rej, A.; Rembser, C.; Renardi, A.; Renda, M.; Rescigno, M.; Resconi, S.; Resseguie, E. D.; Rettie, S.; Reynolds, B.; Reynolds, E.; Rezanova, O. L.; Reznicek, P.; Ricci, E.; Richter, R.; Richter, S.; Richter-Was, E.; Ricken, O.; Ridel, M.; Rieck, P.; Rifki, O.; Rijssenbeek, M.; Rimoldi, A.; Rimoldi, M.; Rinaldi, L.; Ripellino, G.; Riu, I; Vergara, J. C. Rivera; Rizatdinova, F.; Rizvi, E.; Rizzi, C.; Roberts, R. T.; Robertson, S. H.; Robin, M.; Robinson, D.; Robles Gajardo, C. M.; Manzano, M. Robles; Robson, A.; Rocchi, A.; Rocco, E.; Roda, C.; Rodriguez Bosca, S.; Rodriguez Perez, A.; Rodriguez Rodriguez, D.; Vera, A. M. Rodriguez; Roe, S.; Rohne, O.; Roehrig, R.; Rojas, R. A.; Roland, B.; Roland, C. P. A.; Roloff, J.; Romaniouk, A.; Romano, M.; Rompotis, N.; Ronzani, M.; Roos, L.; Rosati, S.; Rosin, G.; Rosser, B. J.; Rossi, E.; Rossi, L. P.; Rossini, L.; Rosten, R.; Rotaru, M.; Rothberg, J.; Rottler, B.; Rousseau, D.; Rovelli, G.; Roy, A.; Roy, D.; Rozanov, A.; Rozen, Y.; Ruan, X.; Ruehr, F.; Ruiz-Martinez, A.; Rummler, A.; Rurikova, Z.; Rusakovich, N. A.; Russell, H. L.; Rustige, L.; Rutherfoord, J. P.; Ruttinger, E. M.; Rybar, M.; Rybkin, G.; Rye, E. B.; Ryzhov, A.; Iglesias, J. A. Sabater; Sabatini, P.; Sabato, G.; Sacerdoti, S.; Sadrozinski, H. F-W; Sadykov, R.; Tehrani, F. Safai; Samani, B. Safarzadeh; Safdari, M.; Saha, P.; Saha, S.; Sahinsoy, M.; Sahu, A.; Saimpert, M.; Saito, M.; Saito, T.; Sakamoto, H.; Sakharov, A.; Salamani, D.; Salamanna, G.; Salazar Loyola, J. E.; Salnikov, A.; Salt, J.; Salvatore, D.; Salvatore, F.; Salvucci, A.; Salzburger, A.; Samarati, J.; Sammel, D.; Sampsonidis, D.; Sampsonidou, D.; Sanchez, J.; Pineda, A. Sanchez; Sandaker, H.; Sander, C. O.; Sanderswood, I. G.; Sandhoff, M.; Sandoval, C.; Sankey, D. P. C.; Sannino, M.; Sano, Y.; Sansoni, A.; Santoni, C.; Santos, H.; Santpur, S. N.; Santra, A.; Sapronov, A.; Saraiva, J. G.; Sasaki, O.; Sato, K.; Sauerburger, F.; Sauvan, E.; Savard, P.; Sawada, R.; Sawyer, C.; Sawyer, L.; Sbarra, C.; Sbrizzi, A.; Scanlon, T.; Schaarschmidt, J.; Schacht, P.; Schachtner, B. M.; Schaefer, D.; Schaefer, L.; Schaeffer, J.; Schaepe, S.; Schaefer, U.; Schaffer, A. C.; Schaile, D.; Schamberger, R. D.; Scharmberg, N.; Schegelsky, V. A.; Scheirich, D.; Schenck, F.; Schernau, M.; Schiavi, C.; Schildgen, L. K.; Schillaci, Z. M.; Schioppa, E. J.; Schioppa, M.; Schleicher, K. E.; Schlenker, S.; Schmidt-Sommerfeld, K. R.; Schmieden, K.; Schmitt, C.; Schmitt, S.; Schmitz, S.; Schmoeckel, J. C.; Schoeffel, L.; Schoening, A.; Scholer, P. G.; Schopf, E.; Schott, M.; Schouwenberg, J. F. P.; Schovancova, J.; Schramm, S.; Schroeder, F.; Schulte, A.; Schultz-Coulon, H-C; Schumacher, M.; Schumm, B. A.; Schune, Ph; Schwartzman, A.; Schwarz, T. A.; Schwemling, Ph; Schwienhorst, R.; Sciandra, A.; Sciolla, G.; Scodeggio, M.; Scornajenghi, M.; Scuri, F.; Scutti, F.; Scyboz, L. M.; Sebastiani, C. D.; Seema, P.; Seidel, S. C.; Seiden, A.; Seidlitz, B. D.; Seiss, T.; Seixas, J. M.; Sekhniaidze, G.; Sekula, S. J.; Semprini-Cesari, N.; Sen, S.; Serfon, C.; Serin, L.; Serkin, L.; Sessa, M.; Severini, H.; Sevova, S.; Sfiligoj, T.; Sforza, F.; Sfyrla, A.; Shabalina, E.; Shahinian, J. D.; Shaikh, N. W.; Renous, D. Shaked; Shan, L. Y.; Shank, J. T.; Shapiro, M.; Sharma, A.; Sharma, A(data truncated to fit)</t>
  </si>
  <si>
    <t>Measurement of the properties of Higgs boson production at √s=13 TeV in the H→ γγ channel using 139 fb-1 of pp collision data with the ATLAS experiment</t>
  </si>
  <si>
    <t>JOURNAL OF HIGH ENERGY PHYSICS</t>
  </si>
  <si>
    <t>Hadron-Hadron Scattering; Higgs Physics</t>
  </si>
  <si>
    <t>LEADING ORDER QCD; STRAHLUNG; PROGRAM; DECAYS; FUSION; MASS</t>
  </si>
  <si>
    <t>Measurements of Higgs boson production cross-sections are carried out in the diphoton decay channel using 139 fb(-1) of pp collision data at root s = 13TeV collected by the ATLAS experiment at the LHC. The analysis is based on the definition of 101 distinct signal regions using machine-learning techniques. The inclusive Higgs boson signal strength in the diphoton channel is measured to be 1.04(+0.10) (-0.09). Cross-sections for gluon-gluon fusion, vector-boson fusion, associated production with a W or Z boson, and top associated production processes are reported. An upper limit of 10 times the Standard Model prediction is set for the associated production process of a Higgs boson with a single top quark, which has a unique sensitivity to the sign of the top quark Yukawa coupling. Higgs boson production is further characterized through measurements of Simplified Template Cross-Sections (STXS). In total, cross-sections of 28 STXS regions are measured. The measured STXS cross-sections are compatible with their Standard Model predictions, with a p-value of 93%. The measurements are also used to set constraints on Higgs boson coupling strengths, as well as on new interactions beyond the Standard Model in an effective field theory approach. No significant deviations from the Standard Model predictions are observed in these measurements, which provide significant sensitivity improvements compared to the previous ATLAS results.</t>
  </si>
  <si>
    <t>University of Adelaide; State University of New York (SUNY) System; University at Albany, SUNY; University of Alberta; Ankara University; Istanbul Aydin University; TOBB Ekonomi ve Teknoloji University; Centre National de la Recherche Scientifique (CNRS); CNRS - National Institute of Nuclear and Particle Physics (IN2P3); Communaute Universite Grenoble Alpes; Universite Grenoble Alpes (UGA); Universite Savoie Mont Blanc; United States Department of Energy (DOE); Argonne National Laboratory; University of Arizona; University of Texas System; University of Texas Arlington; National &amp; Kapodistrian University of Athens; National Technical University of Athens; University of Texas System; University of Texas Austin; Bahcesehir University; Istanbul Bilgi University; Bogazici University; Gaziantep University; Azerbaijan National Academy of Sciences (ANAS); Institute of Physics of the Azerbaijan National Academy of Sciences; Barcelona Institute of Science &amp; Technology; Institute for High Energy Physics (IFAE); Chinese Academy of Sciences; Institute of High Energy Physics, CAS; Tsinghua University; Nanjing University; Chinese Academy of Sciences; University of Chinese Academy of Sciences, CAS; University of Belgrade; University of Bergen; United States Department of Energy (DOE); Lawrence Berkeley National Laboratory; University of California System; University of California Berkeley; Humboldt University of Berlin; University of Bern; University of Bern; University of Birmingham; Universidad Antonio Narino; Universidad Antonio Narino; Universidad Nacional de Colombia; Istituto Nazionale di Fisica Nucleare (INFN); University of Bologna; Istituto Nazionale di Fisica Nucleare (INFN); University of Bonn; Boston University; Brandeis University; Transylvania University of Brasov; Horia Hulubei National Institute of Physics &amp; Nuclear Engineering; Alexandru Ioan Cuza University; National Institute for Research &amp; Development of Isotopic &amp; Molecular Technologies Cluj-Napoca; National University of Science &amp; Technology POLITEHNICA Bucharest; West University of Timisoara; Comenius University Bratislava; Slovak Academy of Sciences; United States Department of Energy (DOE); Brookhaven National Laboratory; University of Buenos Aires; California State University System; California State University Long Beach; University of Cambridge; University of Cape Town; National Research Foundation - South Africa; iThemba LABS; University of Johannesburg; University of South Africa; University of Witwatersrand; Carleton University; Hassan II University of Casablanca; Ibn Tofail University of Kenitra; Cadi Ayyad University of Marrakech; Mohammed First University of Oujda; Mohammed V University in Rabat; European Organization for Nuclear Research (CERN); University of Chicago; Centre National de la Recherche Scientifique (CNRS); CNRS - National Institute of Nuclear and Particle Physics (IN2P3); Universite Clermont Auvergne (UCA); Columbia University; University of Copenhagen; Niels Bohr Institute; University of Calabria; Istituto Nazionale di Fisica Nucleare (INFN); Southern Methodist University; University of Texas System; University of Texas Dallas; National Centre of Scientific Research Demokritos; Stockholm University; Oskar Klein Centre; Helmholtz Association; Deutsches Elektronen-Synchrotron (DESY); Helmholtz Association; Deutsches Elektronen-Synchrotron (DESY); Dortmund University of Technology; Technische Universitat Dresden; Duke University; University of Edinburgh; Istituto Nazionale di Fisica Nucleare (INFN); University of Freiburg; University of Gottingen; University of Geneva; University of Genoa; Istituto Nazionale di Fisica Nucleare (INFN); Justus Liebig University Giessen; University of Glasgow; Communaute Universite Grenoble Alpes; Institut National Polytechnique de Grenoble; Universite Grenoble Alpes (UGA); Centre National de la Recherche Scientifique (CNRS); CNRS - National Institute of Nuclear and Particle Physics (IN2P3); Harvard University; Chinese Academy of Sciences; University of Science &amp; Technology of China, CAS; Chinese Academy of Sciences; University of Science &amp; Technology of China, CAS; Shandong University; Shandong University; Shanghai Jiao Tong University; Shanghai Jiao Tong University; Ruprecht Karls University Heidelberg; Ruprecht Karls University Heidelberg; Hiroshima Institute of Technology; Chinese University of Hong Kong; University of Hong Kong; Hong Kong University of Science &amp; Technology; Hong Kong University of Science &amp; Technology; National Tsing Hua University; Universite Paris Saclay; Centre National de la Recherche Scientifique (CNRS); CNRS - National Institute of Nuclear and Particle Physics (IN2P3); Universite Paris Cite; Indiana University System; Indiana University Bloomington; Istituto Nazionale di Fisica Nucleare (INFN); Abdus Salam International Centre for Theoretical Physics (ICTP); University of Udine; Istituto Nazionale di Fisica Nucleare (INFN); University of Salento; Istituto Nazionale di Fisica Nucleare (INFN); University of Milan; Istituto Nazionale di Fisica Nucleare (INFN); University of Naples Federico II; Istituto Nazionale di Fisica Nucleare (INFN); University of Pavia; Istituto Nazionale di Fisica Nucleare (INFN); University of Pisa; Istituto Nazionale di Fisica Nucleare (INFN); Sapienza University Rome; Istituto Nazionale di Fisica Nucleare (INFN); University of Rome Tor Vergata; Istituto Nazionale di Fisica Nucleare (INFN); Roma Tre University; Istituto Nazionale di Fisica Nucleare (INFN); University of Trento; University of Innsbruck; University of Iowa; Iowa State University; Joint Institute for Nuclear Research - Russia; Universidade Federal de Juiz de Fora; Universidade Federal do Rio de Janeiro; Universidade Federal de Sao Joao del-Rei; Universidade de Sao Paulo; High Energy Accelerator Research Organization (KEK); Kobe University; AGH University of Krakow; Jagiellonian University; Polish Academy of Sciences; Institute of Nuclear Physics - Polish Academy of Sciences; Kyoto University; Kyoto University of Education; Kyushu University; Kyushu University; National University of La Plata; Consejo Nacional de Investigaciones Cientificas y Tecnicas (CONICET); Lancaster University; University of Liverpool; Slovenian Academy of Sciences &amp; Arts (SASA); Jozef Stefan Institute; University of Ljubljana; University of Ljubljana; University of London; University College London; Queen Mary University London; University of London; Royal Holloway University London; University of London; University College London; University of Louisiana System; Louisiana Technical University; Lund University; Centre National de la Recherche Scientifique (CNRS); CNRS - National Institute of Nuclear and Particle Physics (IN2P3); Autonomous University of Madrid; Autonomous University of Madrid; Johannes Gutenberg University of Mainz; University of Manchester; Aix-Marseille Universite; Centre National de la Recherche Scientifique (CNRS); CNRS - National Institute of Nuclear and Particle Physics (IN2P3); University of Massachusetts System; University of Massachusetts Amherst; McGill University; University of Melbourne; University of Michigan System; University of Michigan; Michigan State University; National Academy of Sciences of Belarus (NASB); B.I. Stepanov Institute of Physics of the National Academy of Sciences of Belarus; Belarusian State University; Universite de Montreal; Russian Academy of Sciences; Russian Academy of Science Lebedev Physical Institute; National Research Nuclear University MEPhI (Moscow Engineering Physics Institute); Lomonosov Moscow State University; University of Munich; Max Planck Society; Nagasaki Institute of Applied Science; Nagoya University; Nagoya University; University of New Mexico; Radboud University Nijmegen; FOM National Institute for Subatomic Physics; FOM National Institute for Subatomic Physics; University of Amsterdam; Northern Illinois University; Russian Academy of Sciences; Budker Institute of Nuclear Physics; Russian Academy of Sciences; Siberian Branch of the Russian Academy of Sciences; Novosibirsk State University; Novosibirsk State University; National Research Centre - Kurchatov Institute; Institute of High Energy Physics - IHEP; National Research Centre - Kurchatov Institute; Alikhanov Institute for Theoretical &amp; Experimental Physics; New York University; Ochanomizu University; University System of Ohio; Ohio State University; Okayama University; University of Oklahoma System; University of Oklahoma - Norman; Oklahoma State University System; Oklahoma State University - Stillwater; Palacky University Olomouc; University of Oregon; Osaka University; University of Oslo; University of Oxford; Universite Paris Cite; Centre National de la Recherche Scientifique (CNRS); CNRS - National Institute of Nuclear and Particle Physics (IN2P3); Sorbonne Universite; University of Pennsylvania; National Research Centre - Kurchatov Institute; Petersburg Nuclear Physics Institute; Pennsylvania Commonwealth System of Higher Education (PCSHE); University of Pittsburgh; Laboratorio de Instrumentacao e Fisica Experimental de Particulas; Universidade de Lisboa; Universidade de Coimbra; Universidade de Lisboa; Universidade do Minho; University of Granada; Universidade Nova de Lisboa; Universidade Nova de Lisboa; Universidade de Lisboa; Czech Academy of Sciences; Institute of Physics of the Czech Academy of Sciences; Czech Technical University Prague; Charles University Prague; UK Research &amp; Innovation (UKRI); Science &amp; Technology Facilities Council (STFC); STFC Rutherford Appleton Laboratory; CEA; Universite Paris Saclay; University of California System; University of California Santa Cruz; Pontificia Universidad Catolica de Chile; Universidad Andres Bello; Universidad de Tarapaca; Universidad Tecnica Federico Santa Maria; University of Washington; University of Washington Seattle; University of Sheffield; Shinshu University; Universitat Siegen; Simon Fraser University; Stanford University; United States Department of Energy (DOE); SLAC National Accelerator Laboratory; Royal Institute of Technology; State University of New York (SUNY) System; Stony Brook University; State University of New York (SUNY) System; Stony Brook University; University of Sussex; University of Sydney; Academia Sinica - Taiwan; Ivane Javakhishvili Tbilisi State University; Ivane Javakhishvili Tbilisi State University; Technion Israel Institute of Technology; Tel Aviv University; Aristotle University of Thessaloniki; University of Tokyo; University of Tokyo; Tokyo Metropolitan University; Institute of Science Tokyo; Tokyo Institute of Technology; Tomsk State University; University of Toronto; University of British Columbia; York University - Canada; University of Tsukuba; University of Tsukuba; Tufts University; University of California System; University of California Irvine; Uppsala University; University of Illinois System; University of Illinois Urbana-Champaign; Consejo Superior de Investigaciones Cientificas (CSIC); CSIC - Instituto de Fisica Corpuscular (IFIC); University of British Columbia; University of Victoria; University of Wurzburg; University of Warwick; Waseda University; Weizmann Institute of Science; University of Wisconsin System; University of Wisconsin Madison; University of Wuppertal; Yale University; City University of New York (CUNY) System; Autonomous University of Barcelona; University of Sharjah; University of Aegean; University of Louisville; Ben Gurion University; California State University System; California State University East Bay; California State University System; California State University Fresno; California State University System; California State University Sacramento; University of London; King's College London; Peter the Great St. Petersburg Polytechnic University; Stanford University; University of Fribourg; University of Udine; Lomonosov Moscow State University; Giresun University; Hellenic Open University; ICREA; University of Hamburg; Bulgarian Academy of Sciences; HUN-REN; Hungarian Academy of Sciences; HUN-REN Wigner Research Centre for Physics; Consejo Superior de Investigaciones Cientificas (CSIC); CSIC - UAM - Institut de Fisica Teorica (IFT); Manhattan University; Moscow Institute of Physics &amp; Technology; An Najah National University; University of South Africa; City University of New York (CUNY) System; City College of New York (CUNY); Parthenope University Naples</t>
  </si>
  <si>
    <t>Zhang, Minxiu/KRR-1827-2024; li, bo/JJC-2664-2023; Fuster, Juan/W-6189-2018; Rocchi, Alessio/O-9499-2015; chen, si/JPK-4258-2023; Mamuzic, Judita/U-3509-2017; Zivkovic, Lidija/HGA-8150-2022; Istin, Serhat/HSB-5013-2023; Lokajicek, Milos/G-7800-2014; Adiguzel, Aytul/AAC-9049-2020; De Cecco, Sandro/B-1016-2012; Rames, Jiri/H-2450-2014; Turra, Ruggero/IZE-0280-2023; Mindur, Bartosz/A-2253-2017; Kostyukhin, Vadim/F-3171-2019; Melzer, Andre/M-2052-2019; Li, Xuefei/C-3861-2012; Giagu, Stefano/H-6455-2013; Liu, yuqing/KEI-3260-2024; banerjee, swagato/AAN-3165-2021; Concejal Muñoz, David/JTT-5328-2023; Dong, Liang/JZD-4605-2024; Romano, Marino/ACW-0715-2022; Romaniouk, Anatoli/Q-6674-2017; Herten, Gregor/HNQ-9546-2023; garcia, lucia/GXV-8296-2022; Viaux Maira, N./AAT-5715-2020; Marchese, Luigi/KPY-5779-2024; LeBlanc, Matt/JDV-5150-2023; Ereditato, Antonio/ABP-6455-2022; Sanchez, Javier/F-5073-2016; Leitner, Rupert/C-2004-2017; Moreira, Carlos/AAO-9057-2020; Amoroso, Simone/AAW-4334-2021; zhou, you/KBC-3567-2024; Peters, Klaus/C-2728-2008; zhang, zhang/KGK-5266-2024; Weber, Michele/H-1001-2012; Camarero, Daniel/Z-1924-2019; Jiménez, Yesenia/ABH-1107-2020; Buttar, Craig/D-3706-2011; Cervelli, Alberto/X-7416-2018; Ricci, Ester/AAJ-1523-2020; Onyisi, Peter/KYR-8808-2024; Leite, Marco/F-6686-2012; Zhao, Ruiming/C-1817-2017; Ye, Shujiang/ACS-5422-2022; Li, Qiang/AGK-6990-2022; Gutierrez, Phillip/C-1161-2011; Turner, Ryan/JAO-2496-2023; lin, kaili/AAW-7160-2020; Kagan, Mikhail/M-1110-2014; Tikhonov, Yury/GMW-9870-2022; Deliot, Frederic/F-3321-2014; Kazanin, Vasily/HHM-2056-2022; Marcisovsky, Michal/AAM-2404-2020; Malek, Fereshteh/AAB-1381-2019; Pospíšil, Stanislav/AAW-8634-2021; Gray, Heather/ABI-8041-2022; de Groot, Nicolo/A-2675-2009; Zeng, Jiacheng/JMQ-2883-2023; MacDonald, Clint/AAR-6962-2021; Zemaityte, Gabija/AAI-7245-2021; Lee, Suhyun/AAA-3368-2022; Ventura, Andrea/CAH-0226-2022; Petrucci, Fabrizio/G-8348-2012; li, jing/KHY-5337-2024; Peng, Cheng-Zhi/JLM-8019-2023; Shi, Shusu/ABC-6567-2021; Shi, Liaoshan/KFR-7855-2024; Sen, S./C-6473-2014; Solodkov, Alexander/B-8623-2017; Guida, Reynold/A-1019-2007; Iglesias, Jaime/F-5719-2013; Wang, Huifang E/AAY-2120-2021; cerri, alessandro/KRQ-4175-2024; Stoicea, Gabriel/B-6717-2011; Farthouat, Philippe/LJK-6371-2024; Zhou, Mingliang/HPC-0298-2023; Klok, Peter/AAF-7393-2019; Grabowska-Bołd, Iwona/ABI-7829-2020; Zhang, YingLang/AGZ-8733-2022; Masik, Jiri/AAE-1203-2021; Panizzo, Giancarlo/AAS-2986-2020; Li, Bing/GSN-3295-2022; Perez, Miguel/B-2717-2015; Jakoubek, Tomas/G-8644-2014; Principe Martin, Miguel Angel/HZH-7174-2023; Beddall, Andrew/AAE-5820-2022; AGHEORGHIESEI, Catalin/B-8596-2014; Benekos, Nektarios/J-8629-2017; Li, Huang/IZE-8023-2023; Ochi, Atsuhiko/AAG-8511-2020; Gonella, Laura/GLR-3838-2022; Simsek, Sinem/AGG-2640-2022; Huseynov, Nazim/AAE-4663-2019; Garcia-Gonzalez, Carlos/K-2130-2014; Zhu, Li/GXH-9801-2022; Giuli, Francesco/HJI-6649-2023; Barberio, Elisabetta/A-4978-2010; Liu, Zhiyong/ABK-5033-2022; Martinez-Ortega, Jorge/M-2556-2017; de Faria Alves Pinto, João/ABB-7004-2020; Kroll, Jiri/C-8465-2018; Sidiropoulou, Ourania/AAC-1675-2021; Fiori, Francesco/H-1454-2018; li, lan/KCJ-5061-2024; Bold, Tomasz/A-1942-2017; Sykora, Marek/ACM-5186-2022; lu, yuan/JZD-0832-2024; Yang, Haijun/O-1055-2015; Kozhin, Anatoly/AAZ-5138-2020; Flores, Rebeca/KEH-9736-2024; bolun, zhang/ADT-6343-2022; Khanov, Alexander/LDE-6954-2024; zhao, chunyan/HLW-0471-2023; Liu, Bo/AAT-4011-2020; Norjoharuddeen, Nurfikri/S-3109-2018; Andreazza, Attilio/E-5642-2011; Wu, Xin/ABH-1729-2020; Zhu, Youcai/GVS-0195-2022; Martinelli, Luca/JGD-3837-2023; cobal, m./JNR-8180-2023; Martin, Thomas/A-2028-2012; Shmeleva, Alevtina/M-6199-2015; Citron, Zvi/GRX-7434-2022; Masik, Jiri/JVZ-7061-2024; Brooks, William/C-8636-2013; Ozcan, Veysi/AAS-4508-2020; Cieśla, Krzysztof/AAM-4181-2021; wang, nan/KHW-4897-2024; Brau, James/ACH-1573-2022; Soares, Mara/GZM-6676-2022; Tasevsky, Marek/H-4630-2014; xu, ye/JYO-6282-2024; Lyu, Fen/AAQ-5170-2020; Peixoto, Adriano/AAZ-1408-2021; Zhu, Yifan/GXH-6179-2022; Kostyukhin, Vadim/ABA-9033-2020; Shabalina, Elizaveta/M-2227-2013; Maj, Klaudia/Q-2724-2019; Tudorache, Alexandra/L-3557-2013; yang, xiao/KHT-9445-2024; Mansour, Jason/KIK-3327-2024; YANG, YIFAN/HPF-1451-2023; Darbo, Giovanni/C-8175-2012; Franci, Daniele/LDE-8961-2024; Novak, Tibor/JGE-0651-2023; Brooijmans, Gustaaf H./AGP-4843-2022; Calvetti, Milene/AAQ-1337-2020; KHOO, TENG/E-1285-2011; Nielsen, Dennis/A-9769-2015; Gabrielli, Alessandro/H-4931-2012; Zhang, Kai/KBD-3312-2024; Smirnova, Lidia/D-8089-2012; Tikhonov, Yuri/G-6875-2016; Kuutmann, Elin/A-5204-2013; Kuday, Sinan/C-8528-2014; Rossi, Eleonora/JYO-6120-2024; Pereira, Rodrigo/AFV-9983-2022; Gladilin, Leonid/B-5226-2011; Wang, Qiuyue/HKD-3773-2023; Bortfeldt, Jona/AAJ-5370-2021; zheng, hao/HHM-6949-2022; Plotnikov, Evgenii/F-8333-2017; Li, Mengqi/HPF-6473-2023; Wang, Shiqiang/AAR-4091-2020; Billoud, Thomas/AAY-1569-2020; Ahmad, Anwar/ABM-2215-2022; Zhao, Gang/JMC-6248-2023; Che, Shi/AAR-2323-2021; Agaras, Merve/AAB-5221-2021; Rossi, Elvira/KSM-7928-2024; Alimonti, Gianluca/AAG-4603-2020; Veneziano, Stefano/J-1610-2012; wang, zhoufeng/AAM-4496-2021; Rossin, Roberto/C-8376-2019; Nozka, Libor/G-5550-2014; Lu, Meng/GQZ-7036-2022; Llorente Merino, Javier/AGP-3432-2022; Ferrando, James/KXR-3604-2024; Cao, Yang/HGD-6463-2022; Pezzotti, Lorenzo/IYJ-3405-2023; Schioppa, Enrico/AAV-7965-2021; Trzebinski, Maciej/E-5686-2014; Leisos, Antonios/AAJ-2351-2021; García, Elena/AAZ-1125-2020; Marcisovsky, Michal/H-1533-2014; Kupco, Alexander/G-9713-2014; Kukla, Romain/P-9760-2016; Mitsou, Vasiliki/D-1967-2009; Geralis, Theodoros/I-6467-2016; Wang, Song-Ming/AAP-9832-2021; Dyndal, Mateusz/AAB-1528-2020; Petukhova, Krystsina/AAZ-2794-2020; della Volpe, Domenico/B-4482-2012; Kelsey, Daniel/AAG-2652-2020; Tariq, Khuram/LDG-3808-2024; Karyukhin, Andrey/J-3904-2014; Flix, Josep/G-5414-2012; Tudorache, Valentina/D-2743-2012; yu, xiao/KFT-1725-2024; Abramowicz, Halina/KUC-5630-2024; Zhou, Chen/AAI-4942-2021; Messina, Andrea/C-2753-2013; Lagouri, Theodota/AAC-7358-2021; Xi, Zhaoxu/IZD-5841-2023; Ochoa Ricoux, J. Pedro/KYR-0862-2024; Terashi, Koji/ITW-2370-2023; Ruiz-Martínez, Alfonso/W-4639-2017; Mastroberardino, Anna/AGA-7835-2022; Mir, Lluïsa-Maria/G-7212-2015; Snesarev, Andrei/H-5090-2013; Wang, Dayong/LRC-9881-2024; Wang, Jinlong/KHC-3829-2024; Oliveira, Marcus/AAT-1323-2021; Luo, Shan/JEP-7010-2023; Vanadia, Marco/K-5870-2016; Amorim, Ana/B-2117-2012; Passaggio, Stefano/B-6843-2013; Sivoklokov, Sergey/D-8150-2012; Han, Jingyi/KCL-4828-2024; Panizzo, Giancarlo/AAS-2911-2020; Demichev, Mikhail/A-8469-2015; Robson, Aidan/G-1087-2011; Song, Haiyun/KFS-6298-2024; Zhu, Li/KBA-1685-2024; Sguazzoni, Giacomo/J-4620-2015; Skubic, Patrick/B-5817-2011; Sanchez, Federico/F-5809-2012; Nemecek, Stanislav/G-5931-2014; Wozniak, Krzysztof/Q-7754-2019; Gravili, Francesco Giuseppe/KFT-3060-2024; Zanzi, Daniele/AAY-4102-2020; Scodeggio, Marco/KEH-2569-2024; Franchini, Matteo/AAC-9259-2021; Elewa, Ahmed/GPX-2857-2022; Meng, Xiangtong/ACC-2211-2022; Jones, Roger/H-5578-2011; Sadykov, Renat/AAN-9602-2020; Castro, Norberto/L-2852-2017; Augusto, José/M-2428-2015; Mohamed, Ahmed/HOF-5887-2023; Balaji, S/J-1864-2019; MEONI, Evelin/ABD-9498-2021; Tsybychev, Dmitri/J-3733-2017; Pezzotti, Lorenzo/GRO-2971-2022; Negrini, Matteo/C-8906-2014; Gkougkousis, Evangelos - Leonidas/JFJ-1437-2023; Talyshev, Alexey/HGC-6910-2022; Becherer, Fabian/LTE-3452-2024; Grinstein, Sebastian/N-3988-2014; liu, yuanyuan/GWZ-5838-2022; Fazio, Salvatore/G-5156-2010; Li, Kewei/AGG-2143-2022; Sanchez, Caroline/AAG-5156-2021; Havranek, Miroslav/H-3172-2014; Chen, Siqi/IZE-8631-2023; Hrabovsky, Miroslav/G-6714-2014; wang, xiang/IVV-6713-2023; Lopez Paz, Ivan/AFQ-4280-2022; Llácer, María/AAQ-7522-2020; Li, xiaolong/GRS-9148-2022; Escobar, Juan/H-9617-2017; Chen, Chuchu/T-3717-2019; Kharlamova, Tatyana/AAQ-5430-2020; Shulga, Evgeny/R-1759-2016; Pereira, Matheus/A-2346-2015; zhang, zhang/GQZ-6804-2022; Zhang, Bo/JVD-9890-2024; Malecki, Paweł/W-1710-2018; Sfyrla, Anna/AEL-2938-2022; Šolc, Jaroslav/AAC-5868-2021; Yu, Shicheng/KHU-3059-2024; Kramarenko, Victor/E-1781-2012; Xu, Wei/AAY-6275-2021; Bruscino, Nello/ABA-8980-2021; Nechaeva, Polina/N-1148-2015; Francavilla, Paolo/HKE-1206-2023; Zhou, Ning/D-1123-2017; Mashinistov, Ruslan/M-8356-2015; Monzani, Silvia/AAP-5754-2020; Liu, Huanhuan/AAF-8683-2020; Costa, Maria/B-4007-2012; Turchikhin, Semen/O-1929-2013; Vachon, Brigitte/KXS-1100-2024; Meng, Leixin/T-8924-2018; chen, yan/JRY-4645-2023; Stabile, Andrea/AAE-2428-2022; Muino, Patricia/F-7696-2011; Izen, Joseph/A-4392-2018; qi, li/JFE-7167-2023; Marinho, Franciole/N-8101-2014; Serkin, Leonid/JQW-0572-2023; Martinez, Mario/I-3549-2015; Pasquali, Frederique/AAH-5285-2020; Delmastro, Marco/I-5599-2012; chen, jia/JLM-4733-2023; Ji, Haoshuang/F-4525-2014; Bates, Richard/D-6596-2013; Artoni, Giacomo/ABA-2164-2020; Trzupek, Adam/N-2448-2018; xu, cj/HJZ-3488-2023; Monzani, Simone/D-6328-2017; Gurbuz, Saime/AAG-5583-2019; Testa, Marianna/JAZ-0916-2023; Černý, Karel/AAK-7746-2021; LYU, FEN/C-4147-2014; Mungo, Davide Pietro/KSM-9202-2024; Perini, Laura/R-8228-2017; Lasagni Manghi, Federico/JRX-4442-2023; Hu, Qipeng/AAL-8583-2021; Cerrito, Lucio/KPA-8260-2024; Feng, Mingyang/HPD-1231-2023; Salt, Jose/F-4928-2016; Li, Yan/KFQ-9244-2024; shao bin, li/HME-2779-2023; Li, Huijing/ADC-7558-2022; Stabile, Alberto/F-2889-2013; Holmes, Thomas/F-4512-2010; Brahimi, Nihal/HNJ-5325-2023; Annovi, Alberto/AAA-8638-2020; Zakareishvili, Tamar/JOZ-9279-2023; Li, Zhaohan/GSM-7778-2022; Parida, Bibhuti/T-3730-2018; Camarda, Stefano/IQW-2840-2023; Zhu, Jie/JAC-4621-2023; Zenin, Oleg/E-6116-2018; Wang, Zilong/IQV-2260-2023; Michelotto, Michele/A-9571-2013; Álvarez, Miguel/AAB-8208-2020; Vercesi, Valerio/C-6672-2008; Gingrich, Douglas/AEU-8727-2022; Carquin, Edson/GLU-9641-2022; Lähnemann, Jonas/L-3589-2013; Di Micco, Biagio/J-1755-2012; Solovyev, Victor/C-4614-2013; Cheng, Hok-Chuen/GNP-8341-2022; beddall, ayda/AAG-6531-2020; Wosiek, Barbara/K-5811-2017; Malecki, Piotr/O-2434-2018; chen, yuqi/KBB-4137-2024; Hunter, Robert/AAG-8342-2019; Sandoval-Guano, Carla/KCK-2848-2024; Soldatov, Evgeny/E-3990-2017; Koperny, Stefan/ABB-4747-2020; Tapia, Sebastian/ABB-6644-2021; Losada, Marta/B-2261-2010; zheng, yan/JKJ-3632-2023; Sławińska, Magdalena/W-2551-2018; Hanif, Hamza/KBC-8037-2024; Kar, Deepak/N-1844-2014; BESSON, NATHALIE/L-6250-2015; chevalier, laurent/M-6892-2014; Chizhov, Mihail/CAI-8953-2022; Liu, Xiaoling/HGD-3566-2022; Kosek, Tomáš/Q-1906-2017; Liu, Yu/JFJ-5015-2023; Wei, Wei/JVM-8876-2024; Garcia, Carmen/W-2465-2018; Martin dit Latour, Bertrand/JUV-5162-2023; Lari, Tommaso/JTU-4817-2023; Torro Pastor, Emma/AAB-5979-2021; Llácer, María/AAU-6582-2020; yu, yang/HIZ-9682-2022; Reeves, Katharine/P-9163-2014; KHODINOV, ALEKSANDR/D-6269-2015; Rotaru, Marina/A-3097-2011; Mikestikova, Marcela/H-1996-2014; Trzebinski, Maciej/AAO-6821-2021; Luci, Claudio/HKW-0143-2023; Turra, Ruggero/N-2374-2014; zhang, xu/GRX-9733-2022; xu, lingzhi/JVZ-8748-2024; Wang, Wenxi/B-4720-2015; Roy, Ashim/HLV-9248-2023; Pereira, Rodrigo/AEF-7832-2022; zhen, zhang/HNI-7910-2023; HORII, Yasuyuki/I-7208-2014; Sanchez, Francisca/AAH-3909-2019; Hamal, Petr/G-5540-2014; Chelkov, Georgy/G-9934-2019; Fisher, Wade/N-4491-2013; Villa, Mauro/C-9883-2009; Li, Fan/KBB-8931-2024; Evangelos, Gazis/L-3966-2017; Olszewski, Andrzej/AGV-6131-2022; Ma, Hong/F-2725-2011; chen, yuying/JNS-9778-2023; Tokar, Stanislav/J-5246-2016; Iengo, Paolo/AAR-7518-2020; Ohm, Christian/AAU-6572-2020; Iuppa, Roberto/GQH-7165-2022; Nessi, Marzio/L-5194-2017; LIU, JIALIN/JXN-8034-2024; Fabbri, Luca/H-8458-2019; Sopczak, Andre/I-4951-2015; Bergmann, Benedikt Ludwig/L-8368-2019; Earnshaw, Zoe/KFS-6791-2024; Gonzalez Sevilla, Sergio/B-2690-2014; Lopez Solis, Alvaro/KCL-5505-2024; Reznicek, Pavel/C-1989-2017; Zivkovic, Lidija/K-4343-2014; Maleev, Victor/R-4140-2016; Vranjes Milosavljevic, Marija/F-9847-2016; D'Eramo, Louis/Q-5816-2017; Garcia Pascual, Juan Antonio/B-3540-2019; Oide, Hideyuki/KOC-2483-2024; Grancagnolo, Sergio/J-3957-2015; Camarri, Paolo/M-7979-2015; Davidek, Tomas/P-2697-2017; Geanta, Andrei-Alexandru/IAO-0890-2023; Grinstein, Sebastian/ABE-1880-2020; Gonzalez Suarez, Rebeca/L-6128-2014; Garcia Navarro, Jose Enrique/H-6339-2015; Kaczmarska, Anna/B-2753-2019; Rebuzzi, Daniela Marcella/D-9727-2018; Escobar Ibanez, Carlos/B-3761-2017; Gauzzi, Paolo/D-2615-2009; Baldin, Evgenii/A-6186-2014; Vos, Marcel/G-8123-2015; Mondal, Santu/GSE-1742-2022; Introzzi, Gianluca/K-2497-2015; D'Auria, Saverio/O-3276-2017; Sioli, Maximiliano/Q-1597-2016; Ciesla, Krzysztof/N-6601-2018; Wozniak, Krzysztof/P-4475-2017; Flores Castillo, Luis Roberto/W-3928-2018; Smirnova, Oxana/A-4401-2013; Manzoni, Stefano/B-2352-2018; Sciandra, Andrea/JXY-8826-2024; Ducu, Otilia/JZT-8380-2024; Sykora, Ivan/T-5252-2018; Gravila, Paul-Mircea/HLP-6245-2023; Kuze, Masahiro/V-4251-2018; Giordani, Mario/Q-6211-2018; Fiorini, Luca/W-6250-2018; Barreiro, Fernando/D-9808-2012; Ahmadov, Faig/B-3723-2018; Smirnov, Sergei/F-1014-2011; Coccaro, Andrea/P-5261-2016; Manhaes de Andrade Filho, Luciano/N-7778-2017; Aguilar Saavedra, Juan Antonio/F-1256-2016; Bogavac, Danijela/KCJ-8078-2024; Pezzullo, Gianantonio/AAA-1579-2021; Schultz-Coulon, Hans-Christian/X-5006-2018; Turtuvshin, Tulgaa/HTP-4981-2023; Wolter, Marcin/A-7412-2012; Dziedzic, Bartosz/Q-4189-2017; Fassi, Farida/F-3571-2016; Dam, Mogens/C-2081-2015; cerri, alessandro/Q-6884-2016; Villaplana Perez, Miguel/B-5772-2014; Hansen, Peter Henrik/C-2098-2015; uysal, zekeriya/AAD-1226-2019; Doyle, Anthony/C-5889-2009; Camarero Munoz, Daniel/HTS-3134-2023; Lacasta, Carlos/C-7254-2008; Vasile, Matei-Eugen/ADS-3975-2022; Berta, Peter/AAL-7109-2020; Maeda, Junpei/B-8131-2018; Gustavino, Giuliano/C-3242-2016; Penc, Ondrej/H-3032-2014; LIVAN, Michele/D-7531-2012; Sessa, Marco/AAT-2850-2020; Wolters, Helmut/M-4154-2013; Gonzalez de la Hoz, Santiago/E-2494-2016; Bona, Marcella/JPX-4062-2023; Dabrowski, Wladyslaw/AAS-6369-2020; Chwastowski, Janusz/I-4480-2012; Buckley, Andy/B-8362-2014; Chu, Ming-chung/M-2655-2018; Dinu, Ioan-Mihail/IQS-2665-2023; Wang, Ling/KBA-9814-2024; Di Nardo, Roberto/J-4993-2012; Lysak, Roman/H-2995-2014; Blue, Andrew/C-9882-2016; Britton, David/F-2602-2010; Lozano Bahilo, Julio/F-4881-2016; Korcyl, Krzysztof/W-2111-2018; Ali, Babar/KGM-2699-2024; da Cruz e Silva, Cristovao/K-7229-2013; Padilla, Cristobal/C-3218-2017; Ulloa Poblete, Pablo Augusto/HCH-9521-2022; Schioppa, Enrico Junior/F-4731-2019; Pater, Joleen/A-4262-2016; Zhang, Kaili/H-2805-2016; Ventura, Andrea/A-9544-2015; Li, Liang/O-1107-2015; Benchekroun, Driss/JCN-4659-2023; Santra, Arka/AEE-4946-2022; Manisha, Manisha/KVB-3511-2024; Svatos, Michal/G-8437-2014; Panizzo, Giancarlo/KHY-5172-2024; Bachas, Konstantinos/C-8101-2019; Bosman, Martine/J-9917-2014; Todorova, Sarka/GXV-2085-2022; Kumar, Mukesh/U-6800-2018; Zenis, Tibor/T-5270-2018; xella, stefania/E-6752-2015; Kulchitsky, Yuri/KJL-1720-2024; Vranjes, Nenad/B-4003-2017; Worm, Steven/I-3575-2012; Lee, Lawrence/AAU-6790-2021; Kodys, Peter/P-2636-2017; Juste, Aurelio/I-2531-2015; Faltova, Jana/P-6842-2017; Valero, Alberto/G-9866-2015; Albert, Justin/J-4152-2017; Gorisek, Andrej/KQU-6818-2024; Castro, Nuno/AAB-3648-2019; Lazzaroni, Massimo/N-3675-2015; D'Onofrio, Adelina/AAT-3903-2020; McKee, Shawn/B-6435-2012; Goncalo, Jose/M-3153-2016; Zhemchugov, Alexey/N-1717-2017; Maj, Klaudia/Q-4624-2017; Rodriguez Bosca, Sergi/HPC-6167-2023; Petersen, Troels/P-5538-2015; Berge, David/P-2179-2017; Fabbri, Laura/H-3442-2012; Staszewski, Rafal/V-5240-2018</t>
  </si>
  <si>
    <t xml:space="preserve">Morange, Nicolas/0000-0003-0047-7215; Yamazaki, Yuji/0000-0003-3710-6995; Chowdhury, Tasnuva/0000-0002-2681-8105; Romain, Madar/0000-0002-6875-6408; Zakareishvili, Tamar/0000-0001-7909-4772; Giuli, Francesco/0000-0002-8506-274X; Bergmann, Benedikt Ludwig/0000-0002-8076-5614; Wiglesworth, Craig/0000-0001-6219-8946; Earnshaw, Zoe/0000-0002-2878-261X; Kirk, Julie/0000-0001-8096-7577; Dova, Maria Teresa/0000-0001-6113-0878; Leitgeb, Florian/0000-0001-9799-5232; Goossens, Luc/0000-0002-2536-4498; Gonzalez Sevilla, Sergio/0000-0003-4458-9403; Lopez Solis, Alvaro/0000-0002-0511-4766; Marantis, Alexandros/0000-0002-7020-4098; Bouaouda, Khalil/0000-0002-7723-5030; Reznicek, Pavel/0000-0003-4017-9829; Rimoldi, Marco/0000-0003-1165-7940; Merlassino, Claudia/0000-0002-5445-5938; Malito, Davide/0000-0002-3996-4662; Zivkovic, Lidija/0000-0003-4236-8930; Seema, Pienpen/0000-0002-3727-5636; Giannetti, Paola/0000-0002-3721-9490; Pachal, Katherine/0000-0002-8332-243X; Jakel, Gunnar/0000-0001-5687-1006; Ozturk, Nurcan/0000-0003-1125-6784; Primavera, Margherita/0000-0002-6866-3818; Beloborodov, Konstantin/0000-0003-0945-4087; Rousseau, David/0000-0001-7613-8063; Zoch, Knut/0000-0003-2138-6187; Simoniello, Rosa/0000-0003-2042-6394; Brooijmans, Gustaaf/0000-0002-3354-1810; Wong, Vincent Wai Sum/0000-0001-5975-8164; Strom, Rickard/0000-0002-4496-1626; Gurdasani, Simran Sunil/0000-0002-8836-0099; Maleev, Victor/0000-0003-1028-8602; Santi, Lorenzo/0000-0003-1766-2791; Hopkins, Walter/0000-0001-7814-8740; Vranjes Milosavljevic, Marija/0000-0003-4477-9733; Weber, Christian/0000-0002-8659-5767; Verissimo de Araujo, Micael/0000-0001-8060-2228; Gee, Carolyn/0000-0002-3271-7861; Mino, Yuya/0000-0002-2984-8174; Dimitriadi, Christina/0000-0002-9605-3558; D'Eramo, Louis/0000-0002-4910-5378; Avolio, Giuseppe/0000-0003-2664-3437; Pizzini, Alessio/0000-0001-8891-1842; Garcia Pascual, Juan Antonio/0000-0002-7399-7353; Walder, James/0000-0002-9039-8758; Oide, Hideyuki/0000-0002-2173-3233; Zerradi, Soufiane/0000-0001-9101-3226; Spolidoro Freund, Werner/0000-0003-4473-1027; Aad, Georges/0000-0002-6665-4934; Escalier, Marc/0000-0003-4270-2775; Grancagnolo, Sergio/0000-0001-8490-8304; Falke, Peter Johannes/0000-0002-2004-476X; govender, nicolin/0000-0002-5068-5429; Serkin, Leonid/0000-0003-4749-5250; Noguchi, Yohei/0000-0002-3113-3127; Zhang, Bowen/0000-0002-9726-6707; Chou, Yuan-Tang/0000-0002-2204-5731; Sawada, Ryu/0000-0002-2226-9874; Jinnouchi, Osamu/0000-0001-5073-0974; Falke, Saskia/0000-0002-0264-1632; Camarri, Paolo/0000-0002-5732-5645; Henkelmann, Lars/0000-0001-8231-2080; Weber, Michele/0000-0002-2770-9031; , Alessandro/0000-0002-8224-6105; Heinrich, Lukas/0000-0002-4048-7584; Moss, Joshua/0000-0002-6729-4803; Stark, Giordon/0000-0001-6616-3433; Manjarres Ramos, Joany/0000-0003-3896-5222; Davidek, Tomas/0000-0002-3770-8307; Geanta, Andrei-Alexandru/0000-0003-2781-2933; Alderweireldt, Sara/0000-0002-8224-7036; Pleskot, Vojtech/0000-0001-5435-497X; Grinstein, Sebastian/0000-0002-6460-8694; Gonzalez Suarez, Rebeca/0000-0002-6126-7230; Du, Dongshuo/0000-0002-6758-0113; Garcia Navarro, Jose Enrique/0000-0002-0279-0523; Starz, Steffen/0000-0002-2908-3909; Koffas, Thomas/0000-0001-9612-4988; Dahbi, Salah-eddine/0000-0002-5222-7894; Barisits, Martin/0000-0003-0253-106X; Kaczmarska, Anna/0000-0002-8880-4120; Feng, Minyu/0000-0002-0698-1482; Xu, Lailin/0000-0001-8997-3199; Nairz, Armin/0000-0003-3561-0880; Scharf, Christian/0000-0002-0294-1205; Vergis, Christos/0000-0002-3228-6715; Mildner, Hannes/0000-0002-0384-6955; Rebuzzi, Daniela Marcella/0000-0003-4461-3880; Trincaz-Duvoid, Sophie/0000-0001-5913-0828; Varni, Carlo/0000-0001-6733-4310; Escobar Ibanez, Carlos/0000-0003-4442-4537; Ereditato, Antonio/0000-0002-5423-8079; Meirose, Bernhard/0000-0003-0032-7022; Rieck, Patrick/0000-0003-0290-0566; Dervan, Paul/0000-0003-3929-8046; Jakoubek, Tomas/0000-0001-7038-0369; Windischhofer, Philipp/0000-0001-5038-1399; Ellis, Nicolas/0000-0002-1920-4930; Burdin, Sergey/0000-0003-4831-4132; BALLABENE, ERIC/0000-0001-9700-2587; Gavrilyuk, Alexander/0000-0003-3837-6567; Ke, Yan/0000-0001-5798-6665; Moser, Brian/0000-0001-6750-5060; Gwenlan, Claire/0000-0002-3518-0617; Roland, Benoit/0000-0003-3397-6475; Moskalets, Tetiana/0000-0001-6508-3968; Gauzzi, Paolo/0000-0003-4841-5822; Unal, Guillaume/0000-0001-8130-7423; Baldin, Evgenii/0000-0002-9854-975X; Munoz Sanchez, Francisca/0000-0002-6374-458X; Karpova, Zoya/0000-0003-0254-4629; Newhouse, Robin/0000-0001-8026-3836; Aoki, Masato/0000-0001-7498-0097; Salzburger, Andreas/0000-0001-6004-3510; D'Amen, Gabriele/0000-0002-9742-3709; Roland, Christophe/0000-0003-2084-369X; Vos, Marcel/0000-0001-8474-5357; Farooque, Trisha/0000-0003-1363-9324; Mondal, Santu/0000-0002-6965-7380; Bakos, Evelin/0000-0002-1110-4433; Deliot, Frederic/0000-0003-0777-6031; Chan, Jay/0000-0001-7069-0295; Ferrando, James/0000-0002-1007-7816; Makovec, Nikola/0000-0001-5124-904X; Ilg, Armin/0000-0001-9488-8095; Bellos, Panagiotis/0000-0003-2049-9622; Araujo Ferraz, Victor/0000-0003-1177-7563; Sammel, Dirk/0000-0003-4484-1410; Soualah, Rachik/0000-0003-0124-3410; Fawcett, William/0000-0003-2596-8264; Leight, William/0000-0002-2968-7841; Khoo, Teng Jian/0000-0002-5954-3101; Thomson, Evelyn/0000-0001-6031-2768; Ali, Shahzad/0000-0001-5216-3133; Silva Oliveira, Marcos Vinicius/0000-0003-2285-478X; Olivares, Sebastian/0000-0003-4616-6973; Hamdaoui, Hassane/0000-0001-5709-2100; snyder, scott/0000-0001-8610-8423; Introzzi, Gianluca/0000-0002-1314-2580; Thompson, Emily Anne/0000-0001-7050-8203; Pollard, Christopher/0000-0002-3690-3960; Beck, Hans Peter/0000-0001-7212-1096; Stolarski, Marcin/0000-0003-0276-8059; Les, Robert/0000-0002-8875-1399; Gololo, Mpho Gift Doctor/0000-0002-0689-5402; Terashi, Koji/0000-0001-6520-8070; Mkrtchyan, Tigran/0000-0002-5786-3136; Moreno Martinez, Carlos/0000-0002-5719-7655; Bandyopadhyay, Anjishnu/0000-0002-5256-839X; Leban, Blaz/0000-0003-1501-7262; wang, haoyu/0009-0001-2467-5331; Swiatlowski, Maximilian/0000-0001-7287-0468; Schleicher, Katharina E./0000-0002-2917-7032; Weiser, Christian/0000-0002-6456-6834; Long, Jonathan David/0000-0002-2115-9382; Arnaez, Olivier/0000-0002-6096-0893; FANTI, MARCELLO/0000-0002-8773-145X; Kroninger, Kevin/0000-0001-9873-0228; Lewicki, Maciej Piotr/0000-0002-8972-3066; Held, Alexander/0000-0002-8924-5885; Schiavi, Carlo/0000-0003-0957-4994; Hu, Yifan/0000-0002-0552-3383; Morii, Masahiro/0000-0001-9324-057X; Ferrere, Didier/0000-0002-5687-9240; Giangiacomi, Nico/0000-0001-7314-0168; Pleier, Marc-Andre/0000-0002-9461-3494; Saimpert, Matthias/0000-0002-3765-1320; Terzo, Stefano/0000-0003-3388-3906; BRAHIMI, Nihal/0000-0003-0992-3509; Stevenson, Thomas/0000-0003-2399-8945; Bella, Gideon/0000-0002-4009-0990; Tzovara, Eftychia/0000-0002-0410-0055; D'Auria, Saverio/0000-0003-3393-6318; De Sanctis, Umberto/0000-0003-4704-525X; Sioli, Maximiliano/0000-0002-0912-9121; JEZEQUEL, Stephane/0000-0001-7369-6975; Lapertosa, Alessandro/0000-0001-6246-6787; Fleck, Ivor/0000-0003-1461-8648; Guindon, Stefan/0000-0001-7595-3859; Gorini, Edoardo/0000-0002-7688-2797; Knue, Andrea/0000-0002-1559-9285; Baron, Petr/0000-0002-5170-0053; Bachacou, Henri/0000-0002-2256-4515; KOULOURIS, AIMILIANOS/0000-0003-1012-4675; Barberio, Elisabetta/0000-0002-3111-0910; Peters, Krisztian/0000-0002-7654-1677; Kupco, Alexander/0000-0003-3692-1410; Kar, Deepak/0000-0002-4238-9822; Grosse-Knetter, Jorn/0000-0003-3085-7067; Croft, Vincent Alexander/0000-0002-8731-4525; Martinez-Agullo, Pablo/0000-0001-8925-9518; Ciesla, Krzysztof/0000-0003-2751-3474; Kortman, Bryan Alexander/0000-0001-7081-3275; Dell'Acqua, Andrea/0000-0003-2453-7745; Panduro Vazquez, Jose Guillermo/0000-0003-2605-8940; Sanchez, Javier/0000-0001-9913-310X; Russakovich, Nikolai/0000-0003-1927-5322; De Almeida Dias, Flavia/0000-0001-6882-5402; Filthaut, Frank/0000-0003-3338-2247; Junggeburth, Johannes/0000-0001-7205-1171; Sabetta, Luigi/0000-0002-0865-5891; Dingfelder, Jochen/0000-0001-5767-2121; Cristinziani, Markus/0000-0003-3893-9171; Corrigan, Eric Edward/0000-0003-2485-0248; Staats, Ezekiel/0000-0002-6719-9726; Wenaus, Torre/0000-0002-8678-893X; McCormack, William/0000-0002-0768-1959; Berger, Nicolas/0000-0002-7963-9725; Maniatis, Ioannis/0000-0002-4362-0088; Djama, Fares/0000-0003-1881-3360; Strandberg, Jonas/0000-0002-8913-0981; Vermeulen, Jos/0000-0003-4378-5736; Costanzo, Davide/0000-0003-4920-6264; Bortoletto, Daniela/0000-0002-1287-4712; Wozniak, Krzysztof/0000-0003-1171-0887; Cavalli, Noemi/0000-0002-1096-5290; McCarthy, Thomas G/0000-0002-1182-3526; Johnson, Christian/0000-0002-5387-572X; Grummer, Aidan/0000-0003-2752-1183; Leite, Marco/0000-0003-0392-3663; Nikolopoulos, Konstantinos/0000-0002-3048-489X; Nitschke, Jan-Eric/0000-0002-0174-4816; Flores Castillo, Luis Roberto/0000-0003-1551-5974; Potti, Harish/0000-0002-0800-9902; Kempster, Jacob/0000-0003-4168-3373; Thompson, Paul/0000-0002-6239-7715; Boveia, Antonio/0000-0002-6647-6699; Sankey, David/0000-0003-0955-4213; Llorente Merino, Javier/0000-0003-0027-7969; Auriol, Adrien/0000-0002-3623-1228; Beringer, Juerg/0000-0002-9975-1781; Kock, Daniela/0000-0002-9090-5502; Shaikh, Nabila Wahab/0000-0001-9358-3505; Bernlochner, Florian/0000-0001-8153-2719; Smirnova, Oxana/0000-0003-2517-531X; Jacques Costa, Antonio/0000-0001-6305-8400; El Ghazali, Yassine/0000-0001-9172-2946; Balasubramanian, Rahul/0000-0001-5840-1788; Gregor, Ingrid Maria/0000-0002-5976-7818; Czurylo, Marta/0000-0003-1943-5883; Keaveney, James/0000-0003-0766-5307; Goumarre, Vincent/0000-0002-1294-9091; Tudorache, Alexandra/0000-0001-6307-1437; Stucci, Stefania/0000-0002-1639-4484; Buttar, Craig/0000-0003-0188-6491; Palka, Marek/0000-0002-7185-3540; Manzoni, Stefano/0000-0002-2488-0511; Roos, Lydia/0000-0001-7151-9983; Nielsen, Jason/0000-0002-9175-4419; Onyisi, Peter/0000-0003-4201-7997; Oh, Alexander/0000-0001-9025-0422; Corriveau, Francois/0000-0002-4970-7600; Faraj, Mohammed/0000-0001-9442-7598; Gilbert, Alexander Kevin/0000-0002-8813-4446; O'Neil, Dugan/0000-0003-0325-472X; Steinhebel, Amanda/0000-0002-4080-2919; Nkadimeng, Edward/0000-0003-0800-7963; Sciandra, Andrea/0000-0001-7163-501X; Akesson, Torsten/0000-0003-4141-5408; Heath, Matthew/0000-0003-2945-8448; Dallapiccola, Carlo/0000-0002-1391-2477; Beemster, Lars/0009-0000-5402-0697; Leney, Katharine/0000-0002-1525-2695; Ducu, Otilia/0000-0001-5914-0524; Vecchio, Valentina/0000-0002-1351-6757; Magro, Jacopo/0000-0001-5704-9700; Novak, Tadej/0000-0002-3053-0913; Delitzsch, Chris Malena/0000-0001-7021-3333; Teixeira-Dias, Pedro/0000-0001-9977-3836; Kay, Ellis/0000-0002-6304-3230; wei, Yingjie/0000-0001-9725-2316; Sykora, Ivan/0000-0003-3447-5621; Ezzarqtouni, Sanae/0000-0002-7912-2830; Gessinger, Paul/0000-0002-3056-7417; Yuan, Man/0000-0002-0991-5026; Tariq, Khuram/0000-0002-0584-8700; Shojaii, Jafar (Seyed R)/0000-0002-9449-0412; Hanagaki, Kazunori/0000-0003-0676-0441; Gravila, Paul-Mircea/0000-0002-0154-577X; Laurier, Alexandre/0000-0002-2575-0743; Iuppa, Roberto/0000-0001-5038-2762; Tapia, Sebastian/0000-0002-3659-7270; Bassalat, Ahmed/0000-0002-0129-1423; Shen, Qiuping/0000-0002-4085-1227; Proklova, Nadezda/0000-0002-5237-0201; Sedlaczek, Kevin/0000-0003-2052-2386; Azuelos, Georges/0000-0003-4241-022X; Marzin, Antoine/0000-0003-4364-4351; Hrynevich, Aliaksei/0000-0002-5411-114X; Erdmann, Johannes/0000-0002-8073-2740; Romano, Marino/0000-0002-6609-7250; Zakharchuk, Nataliia/0000-0002-4963-8836; Vossebeld, Joost/0000-0001-8178-8503; Safdari, Murtaza/0000-0001-8323-7318; Balek, Petr/0000-0002-0942-1966; Kuze, Masahiro/0000-0001-8858-8440; Giordani, Mario/0000-0002-0792-6039; Winklmeier, Frank/0000-0001-8290-3200; Solomon, Shalu/0000-0002-7378-4454; Fiorini, Luca/0000-0002-5070-2735; Gray, Heather/0000-0002-5293-4716; Gouveia, Emanuel/0000-0002-7785-2047; Lari, Tommaso/0000-0002-1388-869X; Stugu, Bjarne/0000-0002-1728-9272; Camarda, Stefano/0000-0003-0479-7689; Orlando, Nicola/0000-0003-0616-245X; Solovyev, Victor/0000-0002-9402-6329; Sikora, Rafal/0000-0001-5185-2367; Varvell, Kevin/0000-0003-1017-1295; Atkin, Ryan/0000-0002-1972-1006; Jiggins, Stephen/0000-0003-2906-1977; Robson, Aidan/0000-0002-1659-8284; Jackson, Paul/0000-0002-0847-402X; Takeva, Emily/0000-0003-3142-030X; chevalier, laurent/0000-0003-3762-7264; Biondi, Silvia/0000-0002-1492-6715; Alexa, Calin/0000-0003-0922-7669; Lopez Paz, Ivan/0000-0002-4300-7064; van Gemmeren, Peter/0000-0002-7227-4006; Ebrahim, Abdualazem/0000-0002-5003-1919; Bakalis, Christos/0000-0002-9931-7379; lebedev, alexandre/0000-0002-9566-1850; Poveda, Joaquin/0000-0001-8144-1964; Barreiro, Fernando/0000-0002-3021-0258; Liu, Kun/0000-0001-5807-0501; Ahmadov, Faig/0000-0003-3644-540X; Elsing, Markus/0000-0002-1213-0545; Smirnov, Sergei/0000-0002-6778-073X; Pereira Peixoto, Ana Paula/0000-0003-3424-7338; Coccaro, Andrea/0000-0003-2368-4559; Principe Martin, Miguel Angel/0000-0002-5085-2717; Chen, Jianqi/0009-0001-0743-0236; Kuwertz, Emma Sian/0000-0002-1921-6173; Lu, Sicong/0000-0002-8814-1670; Manhaes de Andrade Filho, Luciano/0000-0003-1792-6793; Aguilar Saavedra, Juan Antonio/0000-0002-5475-8920; Dyndal, Mateusz/0000-0001-9632-6352; Ju, Xiangyang/0000-0002-9745-1638; Baines, John/0000-0003-0770-2702; Follega, Francesco Maria/0000-0003-2317-9560; Mete, Alaettin Serhan/0000-0002-5508-530X; Bogavac, Danijela/0000-0003-2138-9062; Bindi, Marcello/0000-0001-6172-545X; Pan, Tong/0000-0002-4700-1516; Usman, Muhammad/0000-0003-1950-0307; Pezzullo, Gianantonio/0000-0002-6653-1555; Gramstad, Eirik/0000-0001-5792-5352; Navarro Gonzalez, Josep/0000-0002-4172-7965; Schultz-Coulon, Hans-Christian/0000-0002-0860-7240; Hubacek, Zdenek/0000-0003-3250-9066; Guescini, Francesco/0000-0001-5351-2673; FLORES, LUCAS/0000-0002-2748-758X; Balaji, Shyam/0000-0002-5364-2109; Turtuvshin, Tulgaa/0000-0001-9471-8627; , Sascha/0000-0003-2941-2829; McNamara, Peter Charles/0000-0002-0676-324X; Palestini, Sandro/0000-0002-4110-096X; Wolter, Marcin/0000-0001-9184-2921; Dziedzic, Bartosz/0000-0002-0805-9184; Elliot, Alison/0000-0003-0921-0314; Fassi, Farida/0000-0002-6423-7213; Vazquez Schroeder, Tamara/0000-0002-9780-099X; Sommer, Philip/0000-0003-1703-7304; Farrington, Sinead/0000-0001-5350-9271; Pilkington, Andrew/0000-0001-8007-0778; Dam, Mogens/0000-0001-6278-9674; Burghgrave, Blake/0000-0001-5686-0948; Diaconu, Cristinel/0000-0002-6193-5091; cerri, alessandro/0000-0002-1904-6661; Nemecek, Stanislav/0000-0001-8978-7150; Doglioni, Caterina/0000-0002-1509-0390; Castillo, Florencia Luciana/0000-0002-1172-1052; Marti-Garcia, Salvador/0000-0002-3897-6223; CARRA, SONIA/0000-0001-8650-942X; Lucotte, Arnaud/0000-0002-5992-0640; Belfkir, Mohamed/0000-0001-9974-1527; Orellana, Gonzalo Enrique/0000-0002-4753-4048; Vivarelli, Iacopo/0000-0003-0097-123X; de Vivie, Jean-Baptiste/0000-0001-9163-2211; Lassnig, Mario/0000-0002-9541-0592; Villaplana Perez, Miguel/0000-0002-0048-4602; Hansen, Peter Henrik/0000-0002-6764-4789; Orestano, Domizia/0000-0001-5103-5527; Alhroob, Muhammad/0000-0001-7569-7111; Alonso, Francisco/0000-0001-9431-8156; Beretta, Matteo Mario/0000-0002-7026-8171; Degens, Jordy/0000-0002-6966-4935; uysal, zekeriya/0000-0002-7110-8065; Clark, Allan/0000-0001-8341-5911; Kumari, Neelam/0000-0001-9174-6200; bhattarai, prajita/0000-0001-9977-0416; Martin dit Latour, Bertrand/0000-0003-3420-2105; Doyle, Anthony/0000-0001-6322-6195; Iurii, Naryshkin/0000-0001-6412-4801; Truong, Thi Ngoc Loan/0000-0001-8249-7150; Camarero Munoz, Daniel/0000-0002-2855-7738; Potter, Christina/0000-0002-9815-5208; Ran, Kunlin/0000-0003-3119-9924; Adye, Tim/0000-0003-0627-5059; Lacasta, Carlos/0000-0002-2623-6252; Krieter, Ferdinand/0000-0002-7675-8024; Schaarschmidt, Jana/0000-0002-0433-6439; Mohapatra, Soumya/0000-0003-3006-6337; Simsek, Sinem/0000-0002-9650-3846; Vasile, Matei-Eugen/0000-0001-8415-0759; Berta, Peter/0000-0003-0780-0345; Trofymov, Artur/0000-0001-7688-5165; Mancini, Giada/0000-0001-6158-2751; Parajuli, Santosh/0000-0003-1499-3990; Haley, Joseph/0000-0002-6938-7405; Garcia, Carmen/0000-0003-1625-7452; Kendrick, James/0000-0001-9845-5473; TERRON, JUAN/0000-0003-0132-5723; Lawrence, Zak/0000-0002-9035-9679; Danninger, Matthias/0000-0002-7807-7484; Kurchaninov, Leonid/0000-0001-9392-3936; Golling, Tobias/0000-0001-8535-6687; Maeda, Junpei/0000-0002-9084-3305; Tian, Yusong/0000-0001-8739-9250; Cabrera Urban, Susana/0000-0001-7640-7913; Barranco Navarro, Laura/0000-0002-3380-8167; Ramakoti, Ekaterina/0000-0003-4495-4335; Gustavino, Giuliano/0000-0002-5938-4921; Duperrin, Arnaud/0000-0002-5789-9825; Gutschow, Christian/0000-0003-0857-794X; Kharlamova, Tatyana/0000-0002-0387-6804; Schoeffel, Laurent/0000-0002-8081-2353; Penc, Ondrej/0000-0002-5433-3981; Reeves, Kendall/0000-0003-3504-4882; Vincter, Manuella/0000-0002-5338-8972; Vachon, Brigitte/0000-0001-8703-6978; Franchini, Matteo/0000-0002-4554-252X; Brost, Elizabeth/0000-0002-6800-9808; Russell, Heather/0000-0003-4181-0678; Yang, Tianyi/0000-0002-4996-1924; Raine, John/0000-0002-5987-4648; Redlinger, George/0000-0002-6437-9991; Pham, Thu LH/0000-0002-8859-1313; Callea, Giuseppe/0000-0001-5969-3786; Argyropoulos, Spyridon/0000-0001-7748-1429; Oreglia, Mark/0000-0001-6203-2209; Zanzi, Daniele/0000-0002-1222-7937; Benoit, Mathieu/0000-0002-8623-1699; Roy, Avik/0000-0002-0116-1012; Zenz, Seth/0000-0002-9720-1794; LIVAN, Michele/0000-0002-5877-0062; Betti, Alessandra/0000-0003-0839-9311; Zhao, Pingchuan/0000-0003-0054-8749; vannicola, damiano/0000-0001-6814-4674; Hoya, Joaquin/0000-0002-7562-0234; Lefebvre, Michel/0000-0002-5560-0586; Sessa, Marco/0000-0002-1402-7525; Ravina, Baptiste/0000-0002-1622-6640; Vetterli, Michel/0000-0002-7223-2965; Kiryunin, Andrey/0000-0001-7490-6890; Wolters, Helmut/0000-0002-9588-1773; , Elham E Khoda/0000-0001-8720-6615; Kourlitis, Vangelis/0000-0001-6568-2047; Gonzalez de la Hoz, Santiago/0000-0001-5304-5390; Kretzschmar, Jan/0000-0002-8515-1355; Chargeishvili, Bakar/0000-0002-5376-2397; Oyulmaz, Kaan Yuksel/0000-0002-5533-9621; Zhou, Ning/0000-0002-1775-2511; Resseguie, Elodie/0000-0002-7739-6176; Bona, Marcella/0000-0002-9660-580X; Bold, Tomasz/0000-0002-2432-411X; Mitsou, Vasiliki A./0000-0002-1533-8886; Dabrowski, Wladyslaw/0000-0001-9061-9568; Carter, Joseph/0000-0002-7836-4264; Czodrowski, Patrick/0000-0003-0723-1437; Iakovidis, George/0000-0002-0330-5921; Valente, Marco/0000-0002-0486-9569; Majewski, Stephanie/0000-0002-6871-3395; Winter, Benedict Tobias/0000-0001-9606-7688; Meshkov, Oleg/0000-0001-6897-4651; Andrean, Stefio Yosse/0000-0002-9766-2670; Frattari, Guglielmo/0000-0002-7829-6564; Vickey, Trevor/0000-0002-1596-2611; Smirnov, Yury/0000-0002-2891-0781; Chwastowski, Janusz/0000-0002-6190-8376; Durglishvili, Archil/0000-0003-4157-592X; Mueller, James/0000-0001-5099-4718; Tal Hod, Noam/0000-0001-5241-0544; Barr, Alan/0000-0002-3533-3740; van Daalen, Tal/0000-0002-2254-125X; Kelsey, Daniel/0000-0002-2297-1356; Duda, Dominik/0000-0002-5916-3467; Butterworth, Jonathan/0000-0002-5905-5394; Bitadze, Alexander/0000-0001-7979-1092; Hank, Michael/0000-0002-4731-6120; Pasuwan, Patrawan/0000-0003-2987-2964; Stanislaus, Beojan/0000-0001-9007-7658; Ould-Saada, Farid/0000-0002-9404-835X; Leroy, Claude/0000-0003-3105-7045; Neep, Thomas/0000-0003-0056-8651; Massa, Lorenzo/0000-0002-3735-7762; Han, Kunlin/0000-0002-1627-4810; Keeler, Richard/0000-0002-0510-4189; Buckley, Andy/0000-0001-8355-9237; Coimbra, Artur/0000-0003-2301-1637; Morvaj, Ljiljana/0000-0003-2061-2904; Rossi, Elvira/0000-0001-9476-9854; Schramm, Steven/0000-0001-9031-6751; Mungo, Davide Pietro/0000-0002-2567-7857; Genest, Marie-Helene/0000-0002-4098-2024; de la Torre Perez, Hector/0000-0002-4516-5269; Francescato, Simone/0000-0001-5315-9275; Pianori, Elisabetta/0000-0001-9233-5892; Yang, Siqi/0000-0002-0204-984X; Roloff, Jennifer/0000-0001-6479-3079; Jones, Eleanor/0000-0001-6289-2292; Masetti, Lucia/0000-0002-0038-5372; D'Uffizi, Matteo/0000-0003-2499-1649; Gaudio, Gabriella/0000-0002-6833-0933; BOUMEDIENE, Djamel/0000-0002-7809-3118; Kono, Takanori/0000-0003-1553-2950; iacobucci, giuseppe/0000-0001-9965-5442; Heinrich, Jochen Jens/0000-0002-0253-0924; Tanaka, Reisaburo/0000-0002-9929-1797; Chu, Ming-chung/0000-0002-1971-0403; Guerrieri, Giovanni/0000-0002-3403-1177; Lister, Alison/0000-0002-1552-3651; Schmitt, Christian/0000-0003-1471-690X; Shahinian, Jeffrey/0000-0002-1325-3432; Carlson, Benjamin/0000-0002-7550-7821; Sabatini, Paolo/0000-0003-0159-697X; Anisenkov, Alexey/0000-0002-7201-5936; Dado, Tomas/0000-0002-7050-2669; Arling, Jan-Hendrik/0000-0002-1577-5090; Rotaru, Marina/0000-0003-4088-6275; Gonella, Laura/0000-0002-4919-0808; Pereira Sanchez, Laura/0000-0001-7913-3313; Pascual Dominguez, Luis/0000-0003-4701-9481; Hugging, Fabian/0000-0002-7472-3151; Mindur, Bartosz/0000-0002-5511-2611; Bhattacharya, Deb Sankar/0000-0003-3837-4166; Tsai, Fang-Ying/0000-0001-7878-6435; Dinu, Ioan-Mihail/0000-0002-2683-7349; Moreno Llacer, Maria/0000-0003-1113-3645; Cunha Sargedas Sousa, Mario Jose/0000-0001-7991-593X; Begel, Michael/0000-0002-1634-4399; Yacoob, Sahal/0000-0001-6977-3456; Yap, Yee Chinn/0000-0001-8939-666X; Wang, Ling/0000-0003-0272-2974; Gutierrez Zagazeta, Luis Felipe/0000-0003-0374-1595; Marjanovic, Marija/0000-0002-4468-0154; Ocariz, Jose/0000-0003-2262-0780; Alimonti, Gianluca/0000-0002-7128-9046; URQUIJO, PHILLIP/0000-0002-0887-7953; Pani, Priscilla/0000-0003-2149-3791; EL Moussaouy, Ali/0000-0002-9669-5374; Di Nardo, Roberto/0000-0003-1111-3783; Yabsley, Bruce/0000-0002-2680-0474; LeBlanc, Matt/0000-0001-5977-6418; Komarek, Tomas/0000-0002-3047-3146; Lysak, Roman/0000-0003-2990-1673; Blue, Andrew/0000-0002-7716-5626; Weirich, Marcel/0000-0002-5129-872X; Cranmer, Kyle/0000-0002-5769-7094; Derendarz, Dominik/0000-0001-5660-3095; Starovoitov, Pavel/0000-0003-1990-0992; Britton, David/0000-0001-9998-4342; Clissa, Luca/0000-0002-4876-5200; Lobodzinska, Ewelina Maria/0000-0001-9012-3431; Matic, Andrea/0000-0002-2179-0350; Tisserant, Sylvain/0000-0002-0294-6727; Lozano Bahilo, Julio/0000-0003-0613-140X; Little, Jared/0000-0002-9372-0730; Korcyl, Krzysztof/0000-0001-8085-4505; Wolf, Anton/0000-0002-4368-9202; Heim, Sarah/0000-0002-2639-6571; Sandesara, Jay/0000-0002-6016-8011; Qiu, Tong/0000-0001-5047-3031; Maksimovic, Veljko/0000-0001-9418-3941; Mokgatitswane, Gaogalalwe/0000-0001-9878-4373; Ali, Babar/0000-0001-8653-5556; Tsybychev, Dmitri/0000-0001-8212-6894; Coadou, Yann/0000-0001-8195-7004; Hadzic, Sejla/0000-0002-8875-8523; Poulsen, Trine/0000-0001-7207-6029; Klimek, Pawel/0000-0003-1661-6873; da Cruz e Silva, Cristovao/0000-0002-1231-3819; Leitgeb, Clara Elisabeth/0000-0002-0335-503X; Leonidopoulos, Christos/0000-0002-7241-2114; Ellert, Mattias/0000-0001-5265-3175; Wendland, Bjorn/0000-0003-1623-3899; Snesarev, Andrei/0000-0002-9067-8362; Mijovic, Liza/0000-0003-0162-2891; Charman, Thomas/0000-0001-6288-5236; Ntekas, Konstantinos/0000-0001-9252-6509; Padilla, Cristobal/0000-0001-7951-0166; Kourkoumelis, Christine/0000-0003-0083-274X; Ulloa Poblete, Pablo Augusto/0000-0002-0789-7581; Sfyrla, Anna/0000-0002-3003-9905; Lin, Kuan-Yu/0000-0002-2269-3632; Schioppa, Enrico Junior/0000-0002-1369-9944; Lie, Ki/0000-0002-5779-5989; Tudorache, Valentina/0000-0001-5384-3843; HADEF, Asma/0000-0003-2508-0628; Pater, Joleen/0000-0002-0598-5035; Bouhova-Thacker, Evelina/0000-0002-5103-1558; Pottgen, Ruth/0000-0002-3304-0987; Longarini, Iacopo/0000-0002-0352-2854; Schmitt, Stefan/0000-0001-8387-1853; Zhang, Kaili/0000-0002-9778-9209; Walkowiak, Wolfgang/0000-0002-0385-3784; Behr, J. Katharina/0000-0002-5501-4640; Ragusa, Francesco/0000-0002-4064-0489; Cardillo, Fabio/0000-0002-4478-3524; Ventura, Andrea/0000-0002-3368-3413; Masubuchi, Tatsuya/0000-0001-9984-8009; Siral, Ismet/0000-0003-4554-1831; Di Luca, Andrea/0000-0002-9074-2133; Kersevan, Borut/0000-0002-4529-452X; Heinlein, James/0000-0001-6878-9405; Li, Liang/0000-0001-6411-6107; al khoury, konie/0000-0002-0547-8199; Alconada Verzini, Maria Josefina/0000-0003-2212-7830; Loffredo, Salvatore/0000-0003-2516-5015; Ghneimat, Mazuza/0000-0002-4931-2764; Shabalina, Elizaveta/0000-0003-4849-556X; Nikiforou, Nikiforos/0000-0003-1267-7740; Benchekroun, Driss/0000-0001-5196-8327; Miu, Ovidiu/0000-0002-0287-8293; Angerami, Aaron/0000-0001-7834-8750; Weingarten, Jens/0000-0003-2165-871X; Mezquita, Costa/0000-0002-2064-2954; Froch, Alexander/0000-0002-8259-2622; Arguin, Jean-Francois/0000-0003-0229-3858; Artoni, Giacomo/0000-0002-3477-4499; Bianchi, Riccardo Maria/0000-0001-7345-7798; Torro Pastor, Emma/0000-0002-5507-7924; Tzanis, Polyneikis/0000-0001-6828-1599; Santra, Arka/0000-0003-4644-2579; Vari, Riccardo/0000-0002-2814-1337; Wu, Xin/0000-0001-7655-389X; Manisha, Manisha/0000-0001-7551-0169; Breaden Madden, William Dmitri/0000-0003-4569-0079; Montejo Berlingen, Javier/0000-0001-9213-904X; Jovicevic, Jelena/0000-0001-5650-4556; Baselga Bacardit, Marta/0000-0002-1533-0876; Chiarella, Vitaliano/0000-0002-4210-2924; Lester, Christopher Gorham/0000-0001-5770-4883; Li, Shu/0000-0001-7879-3272; Kowalewski, Robert/0000-0002-7314-0990; Karpov, Sergey/0000-0002-2230-5353; Fisher, Wade/0000-0003-3043-3045; Lipniacka, Anna/0000-0002-8759-8564; Bevan, Adrian/0000-0002-4105-9629; Xu, Wenhao/0000-0001-5661-1917; Saito, Masahiko/0000-0001-5564-0935; Svatos, Michal/0000-0002-7199-3383; Rozen, Yoram/0000-0001-6969-0634; Longo, Riccardo/0000-0003-3984-6452; Smolek, Karel/0000-0002-5996-7000; Sopczak, Andre/0000-0001-6981-0544; White, Martin/0000-0001-5474-4580; Panizzo, Giancarlo/0000-0002-0352-4833; Cueto Gomez, Ana Rosario/0000-0003-1494-7898; Antel, Claire/0000-0001-9683-0890; Delsart, Pierre-Antoine/0000-0002-9556-2924; Beacham, James/0000-0003-3623-3335; Bachas, Konstantinos/0000-0002-9047-6517; Rurikova, Zuzana/0000-0003-3051-9607; Bosman, Martine/0000-0002-7290-643X; Cooper-Sarkar, Amanda/0000-0002-7107-5902; Hadavand, Haleh/0000-0001-5447-3346; Gonnella, Francesco/0000-0003-0885-1654; KHWAIRA, Yahya/0000-0001-8538-1647; Todorova, Sarka/0000-0003-2433-231X; Willocq, Stephane/0000-0002-4120-1453; Metcalfe, Jessica/0000-0001-5454-3017; Alpigiani, Cristiano/0000-0002-7641-5814; Yamaguchi, Yohei/0000-0002-3725-4800; Vale, Tiago/0000-0001-8855-3520; Shi, Liaoshan/0000-0001-9532-5075; Moyse, Edward/0000-0003-4449-6178; Dell'Asta, Lidia/0000-0002-9601-4225; Muller, Roman/0000-0002-5835-0690; Asimakopoulou, Eleni Myrto/0000-0003-2127-373X; Kumar, Mukesh/0000-0003-3681-1588; Hays, Chris/0000-0003-2371-9723; Ezhilov, Alexey/0000-0002-7520-293X; Gonski, Julia/0000-0003-2037-6315; Allport, Philip/0000-0001-7303-2570; Gomez Delegido, Antonio Jesus/0000-0003-4315-2621; Haas, Andrew/0000-0002-4832-0455; Zenis, Tibor/0000-0001-8265-6916; Martinelli, Luca/0000-0002-4466-3864; Vormwald, Benedikt/0000-0003-2607-7287; Clavijo Columbie, Jose Manuel/0000-0003-3210-1722; Whalen, Kathleen/0000-0002-9383-8763; Ridel, Melissa/0000-0002-2601-7420; Benjamin, TROCME/0000-0001-9500-2487; Duckeck, Guenter/0000-0002-7756-7801; Palazzo, Serena/0000-0002-4225-387X; Dittus, Fridolin/0000-0002-1760-8237; Jimenez Pena, Javier/0000-0002-8705-628X; Warburton, Andreas/0000-0002-2298-7315; Straessner, Arno/0000-0003-2460-6659; Duehrssen-Debling, Michael/0000-0002-5833-7058; Affolder, Anthony/0000-0002-9058-7217; xella, stefania/0000-0002-0988-1655; Istin, Serhat/0000-0001-8504-6291; D'Onofrio, Monica/0000-0003-2408-5099; Grivaz, Jean-Francois/0000-0003-4793-7995; Liu, Yanwen/0000-0003-4448-4679; Stockton, Mark/0000-0001-9679-0323; Vittori, Camilla/0000-0001-9156-970X; Tu, Yanjun/0000-0002-5865-183X; Kulchitsky, Yuri/0000-0002-3036-5575; Sauvan, Emmanuel/0000-0003-1921-2647; Lloyd, Stephen/0000-0002-5073-2264; Zorbas, Theodore Georgio/0000-0003-2073-4901; Wu, Sau Lan/0000-0001-5866-1504; Grabowska-Bold, Iwona/0000-0001-9159-1210; Stabile, Alberto/0000-0002-6868-8329; Kvam, Audrey/0000-0001-7243-0227; Adamczyk, Leszek/0000-0002-5859-2075; Carratta, Giuseppe/0000-0002-8846-2714; Marcoccia, Lorenzo/0000-0001-6422-7018; Qian, Jianming/0000-0003-4813-8167; Carbone, Antonio/0000-0002-4117-3800; Jamieson, Jonathan/0000-0001-9554-0787; Vranjes, Nenad/0000-0001-5415-5225; Worm, Steven/0000-0002-3865-4996; El Jarrari, Hassnae/0000-0002-8955-9681; Bouquet, Romain/0000-0001-9683-7101; Adelman, Jahred/0000-0002-1041-3496; Liu, Xiaotian/0000-0003-1366-5530; Loesle, Alena/0000-0002-6328-8561; Lee, Lawrence/0000-0002-5590-335X; Sadrozinski, Hartmut/0000-0003-0019-5410; Nisati, Aleandro/0000-0002-5080-2293; Fox, Harald/0000-0003-3089-6090; Liu, Haibo/0000-0002-4213-2883; Ellinghaus, Frank/0000-0003-3596-5331; Ryzhov, Andrey/0000-0002-0623-7426; Zhang, Dengfeng/0000-0001-7335-4983; Bahmani, Marzieh/0000-0003-4173-0926; Mullier, Geoffrey/0000-0001-6771-0937; Kodys, Peter/0000-0002-8644-2349; Nobe, Takuya/0000-0002-5809-325X; Sandoval Guano, Carla/0000-0003-4008-1514; Majersky, Oliver/0000-0001-8857-5770; Evans, Harold/0000-0003-2183-3127; Dao, Valerio/0000-0003-1645-8393; Barak, Liron/0000-0002-3436-2726; Juste, Aurelio/0000-0002-1558-3291; David, Claire/0000-0002-1794-1443; Faltova, Jana/0000-0003-4278-7182; Sebastiani, Cristiano/0000-0003-1073-035X; Valero, Alberto/0000-0002-9776-5880; Saoucha, Kamal/0000-0001-9150-640X; Schopf, Elisabeth/0000-0002-9340-2214; Bossio Sola, Jonathan David/0000-0002-7134-8077; CETIN, SERKANT ALI/0000-0001-5050-8441; Ohm, Christian/0000-0002-8015-7512; Sforza, Federico/0000-0002-4065-7352; Formica, Andrea/0000-0001-8308-2643; Turra, Ruggero/0000-0001-8740-796X; Albert, Justin/0000-0003-0253-2505; Chudoba, Jiri/0000-0002-6425-2579; Gongadze, Alexi/0000-0001-8183-1612; Gorisek, Andrej/0000-0002-3903-3438; Murrone, Alessia/0000-0001-5399-2478; Mincer, Allen/0000-0002-6307-1418; franklin, melissa/0000-0002-6595-883X; Rompotis, Nikolaos/0000-0003-2577-1875; Nanjo, Hajime/0000-0003-0703-103X; Castro, Nuno/0000-0001-8491-4376; Ruehr, Frederik/0000-0003-4452-620X; Guerrero Rojas, Jesus/0000-0001-8487-3594; Vadla, Knut Oddvar Hoie/0000-0001-6729-1584; Lazzaroni, Massimo/0000-0002-4094-1273; D'Onofrio, Adelina/0000-0002-0343-6331; Vickey Boeriu, Oana/0000-0002-6497-6809; Bruscino, Nello/0000-0002-6168-689X; Djobava, Tamar/0000-0002-9414-8350; McKee, Shawn/0000-0002-4551-4502; Levchenko, Mikhail/0000-0002-5495-0656; Cairo, Valentina Maria Martina/0000-0002-0758-7575; Goncalo, Jose/0000-0002-3826-3442; Konstantinidis, Nikolaos/0000-0002-4140-6360; Gagnon, Louis-Guillaume/0000-0003-3000-8479; Nayak, Ranjit/0000-0001-6988-0606; Ekman, Per Alexander/0000-0002-7032-2799; Bi, Ran/0009-0007-3434-7386; Meloni, Federico/0000-0001-7075-2214; Taylor, Wendy/0000-0002-6596-9125; Landon, Murrough/0000-0001-6828-9769; Brandt, Oleg/0000-0001-5219-1417; Morley, Anthony/0000-0003-0373-1346; Astalos, Robert/0000-0001-5095-605X; van Vulpen, Ivo/0000-0001-7074-5655; Luehring, Frederick/0000-0001-8721-6901; Morodei, Federico/0000-0001-8251-7262; Shapiro, Marjorie/0000-0001-8540-9654; Camplani, Alessandra/0000-0002-6386-9788; Beau, Tristan/0000-0002-2022-2140; Zhemchugov, Alexey/0000-0002-3360-4965; Mogg, Philipp/0000-0003-2688-234X; McPherson, Robert/0000-0001-9211-7019; Cristoforetti, Marco/0000-0002-0127-1342; Muse, Joseph/0000-0002-2585-3793; Maj, Klaudia/0000-0003-4819-9226; jia, Jiangyong/0000-0002-5725-3397; McLean, Kayla/0000-0001-5475-2521; Okazaki, Yuta/0000-0003-2677-5827; Rodriguez Bosca, Sergi/0000-0002-4571-2509; Grandi, Mario/0000-0002-5924-2544; Bednyakov, Vadim/0000-0003-4864-8909; Resconi, Silvia/0000-0003-2313-4020; Petersen, Troels/0000-0003-0221-3037; Dunne, Katherine/0000-0003-2626-2247; Wielers, Monika/0000-0001-9232-4827; Glasman, Claudia/0000-0003-2025-3817; Jeanneau, Fabien/0000-0002-6360-6136; Ripellino, Giulia/0000-0002-4053-5144; Hillier, Stephen/0000-0002-7599-6469; Yorita, Kohei/0000-0003-1988-8401; Murray, William/0000-0003-1710-6306; Troncon, Clara/0000-0002-7997-8524; Zhang, Rui/0000-0002-8265-474X; Zhang, Shuzhou/0000-0001-9039-9809; SOUMAIMI, Zainab/0000-0002-8120-478X; Przybycien, Mariusz/0000-0002-9235-2649; Sato, Koji/0000-0001-8988-4065; Rohne, Ole Myren/0000-0001-7744-9584; Perrevoort, Ann-Kathrin/0000-0001-6343-447X; Cindro, Vladimir/0000-0002-2037-7185; Rummler, Andre/0000-0001-8945-8760; /0000-0001-5765-1750; Wu, Yusheng/0000-0002-1528-4865; Sawyer, Lee/0000-0001-8295-0605; Vukotic, Ilija/0000-0003-0472-3516; Schanet, Eric/0000-0002-8719-4682; DA FONSECA PINTO, JOAO VICTOR/0000-0003-1746-1914; Longo, Luigi/0000-0002-2357-7043; Berge, David/0000-0002-2918-1824; Ricci, Ester/0000-0002-4222-9976; Kotsokechagia, Anastasia/0000-0002-8057-9467; Fabbri, Laura/0000-0002-4002-8353; Haug, Sigve/0000-0003-0442-3361; Moenig, Klaus/0000-0002-3169-7117; Trigger, Isabel/0000-0002-6127-5847; Gwilliam, Carl/0000-0002-9401-5304; Staszewski, Rafal/0000-0001-7708-9259; Feligioni, Lorenzo/0000-0002-1403-0951; Draguet, Maxence/0000-0003-1530-0519; ; </t>
  </si>
  <si>
    <t>1029-8479</t>
  </si>
  <si>
    <t>J HIGH ENERGY PHYS</t>
  </si>
  <si>
    <t>J. High Energy Phys.</t>
  </si>
  <si>
    <t>JUL 11</t>
  </si>
  <si>
    <t>10.1007/JHEP07(2023)088</t>
  </si>
  <si>
    <t>R1BB8</t>
  </si>
  <si>
    <t>WOS:001061751900002</t>
  </si>
  <si>
    <t>Mankoff, D; Balogová, S; Dunnwald, L; Dehdashti, F; DeVries, E; Evangelista, L; Van Kruchten, M; Vaz, SC; Fowler, A; Linden, H; Ulaner, GA</t>
  </si>
  <si>
    <t>Mankoff, David; Balogova, Sona; Dunnwald, Lisa; Dehdashti, Farrokh; DeVries, Erik; Evangelista, Laura; Van Kruchten, Michel; Vaz, Sofia Carrilho; Fowler, Amy; Linden, Hannah; Ulaner, Gary A.</t>
  </si>
  <si>
    <t>Summary: SNMMI Procedure Standard/EANM Practice Guideline for Estrogen Receptor Imaging of Patients with Breast Cancer Using 16a-[18F]Fluoro-17b-Estradiol PET</t>
  </si>
  <si>
    <t>JOURNAL OF NUCLEAR MEDICINE</t>
  </si>
  <si>
    <t>breast cancer; estrogen receptor imaging; practice guidelines; [18F]FES PET</t>
  </si>
  <si>
    <t>The complete SNMMI Procedure Standard/EANM Practice Guideline for Estrogen Receptor Imaging of Patients with Breast Cancer Using 16a-[18F]Fluoro-17b-Estradiol PET provides the first comprehensive professional consensus specifications for practice, from patient referral and selection through dosimetry, the imaging procedure, and both qualitative and quantitative interpretation and reporting of findings. The availability of a standardized imaging procedure will help promote the appropriate clinical use of [18F]FES PET and enhance subsequent research.</t>
  </si>
  <si>
    <t>[Mankoff, David] Univ Penn, Philadelphia, PA 19104 USA; [Balogova, Sona] Comenius Univ, St Elisabeth Oncol Inst, Bratislava, Slovakia; [Balogova, Sona] Comenius Univ, NNG Bory, Bratislava, Slovakia; [Balogova, Sona] Univ Sorbonne, AP HP Hop Tenon, Paris, France; [Dunnwald, Lisa] Univ Iowa, Iowa City, IA USA; [Dehdashti, Farrokh; DeVries, Erik] Washington Univ, St Louis, MO USA; [Van Kruchten, Michel] Univ Groningen, Groningen, Netherlands; [Evangelista, Laura] Univ Padua, Padua, Italy; [Vaz, Sofia Carrilho] Champalimaud Fdn, Champalimaud Ctr Unknown, Lisbon, Portugal; [Vaz, Sofia Carrilho] Leiden Univ, Med Ctr, Leiden, Netherlands; [Fowler, Amy] Univ Wisconsin, Madison, WI USA; [Linden, Hannah] Univ Washington, Seattle, WA USA; [Ulaner, Gary A.] Hoag Family Canc Inst, Newport Beach, CA USA</t>
  </si>
  <si>
    <t>University of Pennsylvania; Comenius University Bratislava; Comenius University Bratislava; Assistance Publique Hopitaux Paris (APHP); Sorbonne Universite; Hopital Universitaire Tenon - APHP; University of Iowa; Washington University (WUSTL); University of Groningen; University of Padua; Fundacao Champalimaud; Leiden University - Excl LUMC; Leiden University; Leiden University Medical Center (LUMC); University of Wisconsin System; University of Wisconsin Madison; University of Washington; University of Washington Seattle</t>
  </si>
  <si>
    <t>Mankoff, D (corresponding author), Univ Penn, Philadelphia, PA 19104 USA.</t>
  </si>
  <si>
    <t>david.mankoff@pennmedicine.upenn.edu</t>
  </si>
  <si>
    <t>van Kruchten, Michel/AAV-6511-2020; Evangelista, Laura/GQQ-0433-2022; Carrilho Vaz, Sofia/X-3185-2018</t>
  </si>
  <si>
    <t>de Vries, Erik/0000-0002-6915-1590; Carrilho Vaz, Sofia/0000-0003-4229-9349</t>
  </si>
  <si>
    <t>SOC NUCLEAR MEDICINE INC</t>
  </si>
  <si>
    <t>RESTON</t>
  </si>
  <si>
    <t>1850 SAMUEL MORSE DR, RESTON, VA 20190-5316 USA</t>
  </si>
  <si>
    <t>0161-5505</t>
  </si>
  <si>
    <t>1535-5667</t>
  </si>
  <si>
    <t>J NUCL MED</t>
  </si>
  <si>
    <t>J. Nucl. Med.</t>
  </si>
  <si>
    <t>10.2967/jnumed.123.266938</t>
  </si>
  <si>
    <t>OH9I9</t>
  </si>
  <si>
    <t>WOS:001206495700010</t>
  </si>
  <si>
    <t>Aalbers, J; AbdusSalam, SS; Abe, K; Aerne, ; Agostini, F; Maouloud, SA; Akerib, DS; Akimov, DY; Akshat, J; Al Musalhi, AK; Alder, F; Alsum, SK; Althueser, L; Amarasinghe, CS; Amaro, FD; Ames, A; Anderson, TJ; Andrieu, B; Angelides, N; Angelino, E; Angevaare, J; Antochi, VC; Martin, DA; Antunovic, B; Aprile, E; Araújo, HM; Armstrong, JE; Arneodo, F; Arthurs, M; Asadi, P; Baek, S; Bai, X; Bajpai, D; Baker, A; Balajthy, J; Balashov, S; Balzer, M; Bandyopadhyay, A; Bang, J; Barberio, E; Bargemann, JW; Baudis, L; Bauer, D; Baur, D; Baxter, A; Baxter, AL; Bazyk, M; Beattie, K; Behrens, J; Bell, NF; Bellagamba, L; Beltrame, P; Benabderrahmane, M; Bernard, EP; Bertone, GF; Bhattacharjee, P; Bhatti, A; Biekert, A; Biesiadzinski, TP; Binau, AR; Biondi, R; Biondi, Y; Birch, HJ; Bishara, F; Bismark, A; Blanco, C; Blockinger, GM; Bodnia, E; Boehm, C; Bolozdynya, A; Bolton, PD; Bottaro, S; Bourgeois, C; Boxer, B; Brás, P; Breskin, A; Breur, PA; Brew, CAJ; Brod, J; Brookes, E; Brown, A; Brown, E; Bruenner, S; Bruno, G; Budnik, R; Bui, TK; Burdin, S; Buse, S; Busenitz, JK; Buttazzo, D; Buuck, M; Buzulutskov, A; Cabrita, R; Cai, C; Cai, D; Capelli, C; Cardoso, JMR; Carmona-Benitez, MC; Cascella, M; Catena, R; Chakraborty, S; Chan, C; Chang, S; Chauvin, A; Chawla, A; Chen, H; Chepel, ; Chott, N; Cichon, D; Chavez, AC; Cimmino, B; Clark, M; Co, RT; Colijn, AP; Conrad, J; Converse, M; Costa, M; Cottle, A; Cox, G; Creaner, O; Garcia, JJC; Cussonneau, JP; Cutter, JE; Dahl, CE; D'Andrea, V; David, A; Decowski, MP; Dent, JB; Deppisch, FF; de Viveiros, L; Di Gangi, P; Di Giovanni, A; Di Pede, S; Dierle, J; Diglio, S; Dobson, JEY; Doerenkamp, M; Douillet, D; Drexlin, G; Druszkiewicz, E; Dunsky, D; Eitel, K; Elykov, A; Emken, T; Engel, R; Eriksen, SR; Fairbairn, M; Fan, A; Fan, JJ; Farrell, SJ; Fayer, S; Fearon, NM; Ferella, A; Ferrari, C; Fieguth, A; Fieguth, A; Fiorucci, S; Fischer, H; Flaecher, H; Flierman, M; Florek, T; Foot, R; Fox, PJ; Franceschini, R; Fraser, ED; Frenk, CS; Frohlich, S; Fruth, T; Fulgione, W; Fuselli, C; Gaemers, P; Gaior, R; Gaitskell, RJ; Galloway, M; Gao, F; Garcia, IG; Genovesi, J; Ghag, C; Ghosh, S; Gibson, E; Gil, W; Giovagnoli, D; Girard, F; Glade-Beucke, R; Glück, F; Gokhale, S; de Gouvêa, A; Gráf, L; Grandi, L; Grigat, J; Grinstein, B; van der Grinten, MGD; Grössle, R; Guan, H; Guida, M; Gumbsheimer, R; Gwilliam, CB; Hall, CR; Hall, LJ; Hammann, R; Han, K; Hannen, ; Hansmann-Menzemer, S; Harata, R; Hardin, SP; Hardy, E; Hardy, CA; Harigaya, K; Harnik, R; Haselschwardt, SJ; Hernandez, M; Hertel, SA; Higuera, A; Hils, C; Hochrein, S; Hoetzsch, L; Hoferichter, M; Hood, N; Hooper, D; Horn, M; Howlett, J; Huang, DQ; Huang, Y; Hunt, D; Iacovacci, M; Iaquaniello, G; Ide, R; Ignarra, CM; Iloglu, G; Itow, Y; Jacquet, E; Jahangir, O; Jakob, J; James, RS; Jansen, A; Ji, W; Ji, X; Joerg, F; Johnson, J; Joy, A; Kaboth, AC; Kalhor, L; Kamaha, AC; Kanezaki, K; Kar, K; Kara, M; Kato, N; Kavrigin, P; Kazama, S; Keaveney, AW; Kellerer, J; Khaitan, D; Khazov, A; Khundzakishvili, G; Khurana, ; Kilminster, B; Kleifges, M; Ko, P; Kobayashi, M; Kodroff, D; Koltmann, G; Kopec, A; Kopmann, A; Kopp, J; Korley, L; Kornoukhov, VN; Korolkova, E; Kraus, H; Krauss, LM; Kravitz, S; Kreczko, L; Kudryavtsev, VA; Kuger, F; Kumar, J; Paredes, BL; LaCascio, L; Laha, R; Laine, Q; Landsman, H; Lang, RF; Leason, EA; Lee, J; Leonard, DS; Lesko, KT; Levinson, L; Levy, C; Li, ; Li, SC; Li, T; Liang, S; Liebenthal, CS; Lin, J; Lin, Q; Lindemann, S; Lindner, M; Lindote, A; Linehan, R; Lippincott, WH; Liu, X; Liu, K; Liu, J; Loizeau, J; Lombardi, F; Long, J; Lopes, M; Asamar, EL; Lorenzon, W; Lu, C; Luitz, S; Ma, Y; Machado, PAN; Macolino, C; Maeda, T; Mahlstedt, J; Majewski, PA; Manalaysay, A; Mancuso, A; Manenti, L; Manfredini, A; Mannino, RL; Marangou, N; March-Russell, J; Marignetti, F; Undagoitia, TM; Martens, K; Martin, R; Martinez-Soler, ; Masbou, J; Masson, D; Masson, E; Mastroianni, S; Mastronardi, M; Matias-Lopes, JA; McCarthy, ME; McFadden, N; McGinness, E; McKinsey, DN; McLaughlin, J; McMichael, K; Meinhardt, P; Menéndez, J; Meng, Y; Messina, M; Midha, R; Milisavljevic, D; Miller, EH; Milosevic, B; Milutinovic, S; Mitra, SA; Miuchi, K; Mizrachi, E; Mizukoshi, K; Molinario, A; Monte, A; Monteiro, CMB; Monzani, ME; Moore, JS; Morå, K; Morad, JA; Mendoza, JDM; Moriyama, S; Morrison, E; Morteau, E; Mosbacher, Y; Mount, BJ; Mueller, J; Murphy, AS; Murra, M; Naim, D; Nakamura, S; Nash, E; Navaieelavasani, N; Naylor, A; Nedlik, C; Nelson, HN; Neves, F; Newstead, JL; Ni, K; Nikoleyczik, JA; Niro, ; Oberlack, UG; Obradovic, M; Odgers, K; Oikonomou, P; Olcina, ; Oliver-Mallory, K; Oranday, A; Orpwood, J; Ostrovskiy, ; Ozaki, K; Paetsch, B; Pal, S; Palacio, J; Palladino, KJ; Palmer, J; Panci, P; Pandurovic, M; Parlati, A; Parveen, N; Patton, SJ; Pec, ; Pellegrini, Q; Penning, B; Pereira, G; Peres, R; Perez-Gonzalez, Y; Perry, E; Pershing, T; Petrossian-Byrne, R; Pienaar, J; Piepke, A; Pieramico, G; Pierre, M; Piotter, M; Pizzella, ; Plante, G; Pollmann, T; Porzio, D; Qi, J; Qie, Y; Qin, J; Quevedo, F; Raj, N; Silva, MR; Ramanathan, K; García, DR; Ravanis, J; Redard-Jacot, L; Redigolo, D; Reichard, S; Reichenbacher, J; Rhyne, CA; Richards, A; Riffard, Q; Rischbieter, GRC; Rocchetti, A; Rosenfeld, SL; Rosero, R; Rupp, N; Rushton, T; Saha, S; Salucci, P; Sanchez, L; Sanchez-Lucas, P; Santone, D; dos Santos, JMF; Sarnoff, ; Sartorelli, G; Sazzad, ABMR; Scheibelhut, M; Schnee, RW; Schrank, M; Schreiner, J; Schulte, P; Schulte, D; Eissing, HS; Schumann, M; Schwemberger, T; Schwenk, A; Schwetz, T; Lavina, LS; Scovell, PR; Sekiya, H; Selvi, M; Semenov, E; Semeria, F; Shagin, P; Shaw, S; Shi, S; Shockley, E; Shutt, TA; Si-Ahmed, R; Silk, JJ; Silva, C; Silva, MC; Simgen, H; Simkovic, F; Sinev, G; Singh, R; Skulski, W; Smirnov, J; Smith, R; Solmaz, M; Solovov, VN; Sorensen, P; Soria, J; Sparmann, TJ; Stancu, ; Steidl, M; Stevens, A; Stifter, K; Strigari, LE; Subotic, D; Suerfu, B; Suliga, AM; Sumner, TJ; Szabo, P; Szydagis, M; Takeda, A; Takeuchi, Y; Tan, PL; Taricco, C; Taylor, WC; Temples, DJ; Terliuk, A; Terman, PA; Thers, D; Thieme, K; Thümmler, T; Tiedt, DR; Timalsina, M; To, WH; Toennies, F; Tong, Z; Toschi, F; Tovey, DR; Tranter, J; Trask, M; Trinchero, GC; Tripathi, M; Tronstad, DR; Trotta, R; Tsai, YD; Tunnell, CD; Turner, WG; Ueno, R; Urquijo, P; Utku, U; Vaitkus, A; Valerius, K; Vassilev, E; Vecchi, S; Velan, V; Vetter, S; Vincent, AC; Vittorio, L; Volta, G; von Krosigk, B; von Piechowski, M; Vorkapic, D; Wagner, CEM; Wang, AM; Wang, B; Wang, Y; Wang, W; Wang, JJ; Wang, LT; Wang, M; Wang, Y; Watson, JR; Wei, Y; Weinheimer, C; Weisman, E; Weiss, M; Wenz, D; West, SM; Whitis, TJ; Williams, M; Wilson, MJ; Winkler, D; Wittweg, C; Wolf, J; Wolf, T; Wolfs, FLH; Woodford, S; Woodward, D; Wright, CJ; Wu, VHS; Wu, P; Wüstling, S; Wurm, M; Xia, Q; Xiang, X; Xing, Y; Xu, J; Xu, Z; Xu, D; Yamashita, M; Yamazaki, R; Yan, H; Yang, L; Yang, Y; Ye, J; Yeh, M; Young, ; Yu, HB; Yu, TT; Yuan, L; Zavattini, G; Zerbo, S; Zhang, Y; Zhong, M; Zhou, N; Zhou, X; Zhu, T; Zhu, Y; Zhuang, Y; Zopounidis, JP; Zuber, K; Zupan, J</t>
  </si>
  <si>
    <t>Aalbers, J.; AbdusSalam, S. S.; Abe, K.; Aerne, V; Agostini, F.; Maouloud, S. Ahmed; Akerib, D. S.; Akimov, D. Y.; Akshat, J.; Al Musalhi, A. K.; Alder, F.; Alsum, S. K.; Althueser, L.; Amarasinghe, C. S.; Amaro, F. D.; Ames, A.; Anderson, T. J.; Andrieu, B.; Angelides, N.; Angelino, E.; Angevaare, J.; Antochi, V. C.; Martin, D. Anton; Antunovic, B.; Aprile, E.; Araujo, H. M.; Armstrong, J. E.; Arneodo, F.; Arthurs, M.; Asadi, P.; Baek, S.; Bai, X.; Bajpai, D.; Baker, A.; Balajthy, J.; Balashov, S.; Balzer, M.; Bandyopadhyay, A.; Bang, J.; Barberio, E.; Bargemann, J. W.; Baudis, L.; Bauer, D.; Baur, D.; Baxter, A.; Baxter, A. L.; Bazyk, M.; Beattie, K.; Behrens, J.; Bell, N. F.; Bellagamba, L.; Beltrame, P.; Benabderrahmane, M.; Bernard, E. P.; Bertone, G. F.; Bhattacharjee, P.; Bhatti, A.; Biekert, A.; Biesiadzinski, T. P.; Binau, A. R.; Biondi, R.; Biondi, Y.; Birch, H. J.; Bishara, F.; Bismark, A.; Blanco, C.; Blockinger, G. M.; Bodnia, E.; Boehm, C.; Bolozdynya, A., I; Bolton, P. D.; Bottaro, S.; Bourgeois, C.; Boxer, B.; Bras, P.; Breskin, A.; Breur, P. A.; Brew, C. A. J.; Brod, J.; Brookes, E.; Brown, A.; Brown, E.; Bruenner, S.; Bruno, G.; Budnik, R.; Bui, T. K.; Burdin, S.; Buse, S.; Busenitz, J. K.; Buttazzo, D.; Buuck, M.; Buzulutskov, A.; Cabrita, R.; Cai, C.; Cai, D.; Capelli, C.; Cardoso, J. M. R.; Carmona-Benitez, M. C.; Cascella, M.; Catena, R.; Chakraborty, S.; Chan, C.; Chang, S.; Chauvin, A.; Chawla, A.; Chen, H.; Chepel, V; Chott, N., I; Cichon, D.; Chavez, A. Cimental; Cimmino, B.; Clark, M.; Co, R. T.; Colijn, A. P.; Conrad, J.; Converse, M., V; Costa, M.; Cottle, A.; Cox, G.; Creaner, O.; Garcia, J. J. Cuenca; Cussonneau, J. P.; Cutter, J. E.; Dahl, C. E.; D'Andrea, V.; David, A.; Decowski, M. P.; Dent, J. B.; Deppisch, F. F.; de Viveiros, L.; Di Gangi, P.; Di Giovanni, A.; Di Pede, S.; Dierle, J.; Diglio, S.; Dobson, J. E. Y.; Doerenkamp, M.; Douillet, D.; Drexlin, G.; Druszkiewicz, E.; Dunsky, D.; Eitel, K.; Elykov, A.; Emken, T.; Engel, R.; Eriksen, S. R.; Fairbairn, M.; Fan, A.; Fan, J. J.; Farrell, S. J.; Fayer, S.; Fearon, N. M.; Ferella, A.; Ferrari, C.; Fieguth, A.; Fieguth, A.; Fiorucci, S.; Fischer, H.; Flaecher, H.; Flierman, M.; Florek, T.; Foot, R.; Fox, P. J.; Franceschini, R.; Fraser, E. D.; Frenk, C. S.; Frohlich, S.; Fruth, T.; Fulgione, W.; Fuselli, C.; Gaemers, P.; Gaior, R.; Gaitskell, R. J.; Galloway, M.; Gao, F.; Garcia, I. Garcia; Genovesi, J.; Ghag, C.; Ghosh, S.; Gibson, E.; Gil, W.; Giovagnoli, D.; Girard, F.; Glade-Beucke, R.; Glueck, F.; Gokhale, S.; de Gouvea, A.; Graf, L.; Grandi, L.; Grigat, J.; Grinstein, B.; van der Grinten, M. G. D.; Groessle, R.; Guan, H.; Guida, M.; Gumbsheimer, R.; Gwilliam, C. B.; Hall, C. R.; Hall, L. J.; Hammann, R.; Han, K.; Hannen, V; Hansmann-Menzemer, S.; Harata, R.; Hardin, S. P.; Hardy, E.; Hardy, C. A.; Harigaya, K.; Harnik, R.; Haselschwardt, S. J.; Hernandez, M.; Hertel, S. A.; Higuera, A.; Hils, C.; Hochrein, S.; Hoetzsch, L.; Hoferichter, M.; Hood, N.; Hooper, D.; Horn, M.; Howlett, J.; Huang, D. Q.; Huang, Y.; Hunt, D.; Iacovacci, M.; Iaquaniello, G.; Ide, R.; Ignarra, C. M.; Iloglu, G.; Itow, Y.; Jacquet, E.; Jahangir, O.; Jakob, J.; James, R. S.; Jansen, A.; Ji, W.; Ji, X.; Joerg, F.; Johnson, J.; Joy, A.; Kaboth, A. C.; Kalhor, L.; Kamaha, A. C.; Kanezaki, K.; Kar, K.; Kara, M.; Kato, N.; Kavrigin, P.; Kazama, S.; Keaveney, A. W.; Kellerer, J.; Khaitan, D.; Khazov, A.; Khundzakishvili, G.; Khurana, I; Kilminster, B.; Kleifges, M.; Ko, P.; Kobayashi, M.; Kodroff, D.; Koltmann, G.; Kopec, A.; Kopmann, A.; Kopp, J.; Korley, L.; Kornoukhov, V. N.; Korolkova, E., V; Kraus, H.; Krauss, L. M.; Kravitz, S.; Kreczko, L.; Kudryavtsev, V. A.; Kuger, F.; Kumar, J.; Paredes, B. Lopez; LaCascio, L.; Laha, R.; Laine, Q.; Landsman, H.; Lang, R. F.; Leason, E. A.; Lee, J.; Leonard, D. S.; Lesko, K. T.; Levinson, L.; Levy, C.; Li, I; Li, S. C.; Li, T.; Liang, S.; Liebenthal, C. S.; Lin, J.; Lin, Q.; Lindemann, S.; Lindner, M.; Lindote, A.; Linehan, R.; Lippincott, W. H.; Liu, X.; Liu, K.; Liu, J.; Loizeau, J.; Lombardi, F.; Long, J.; Lopes, M., I; Asamar, E. Lopez; Lorenzon, W.; Lu, C.; Luitz, S.; Ma, Y.; Machado, P. A. N.; Macolino, C.; Maeda, T.; Mahlstedt, J.; Majewski, P. A.; Manalaysay, A.; Mancuso, A.; Manenti, L.; Manfredini, A.; Mannino, R. L.; Marangou, N.; March-Russell, J.; Marignetti, F.; Undagoitia, T. Marrodan; Martens, K.; Martin, R.; Martinez-Soler, I; Masbou, J.; Masson, D.; Masson, E.; Mastroianni, S.; Mastronardi, M.; Matias-Lopes, J. A.; McCarthy, M. E.; McFadden, N.; McGinness, E.; McKinsey, D. N.; McLaughlin, J.; McMichael, K.; Meinhardt, P.; Menendez, J.; Meng, Y.; Messina, M.; Midha, R.; Milisavljevic, D.; Miller, E. H.; Milosevic, B.; Milutinovic, S.; Mitra, S. A.; Miuchi, K.; Mizrachi, E.; Mizukoshi, K.; Molinario, A.; Monte, A.; Monteiro, C. M. B.; Monzani, M. E.; Moore, J. S.; Mora, K.; Morad, J. A.; Mendoza, J. D. Morales; Moriyama, S.; Morrison, E.; Morteau, E.; Mosbacher, Y.; Mount, B. J.; Mueller, J.; Murphy, A. St J.; Murra, M.; Naim, D.; Nakamura, S.; Nash, E.; Navaieelavasani, N.; Naylor, A.; Nedlik, C.; Nelson, H. N.; Neves, F.; Newstead, J. L.; Ni, K.; Nikoleyczik, J. A.; Niro, V; Oberlack, U. G.; Obradovic, M.; Odgers, K.; Oikonomou, P.; Olcina, I; Oliver-Mallory, K.; Oranday, A.; Orpwood, J.; Ostrovskiy, I; Ozaki, K.; Paetsch, B.; Pal, S.; Palacio, J.; Palladino, K. J.; Palmer, J.; Panci, P.; Pandurovic, M.; Parlati, A.; Parveen, N.; Patton, S. J.; Pec, V; Pellegrini, Q.; Penning, B.; Pereira, G.; Peres, R.; Perez-Gonzalez, Y.; Perry, E.; Pershing, T.; Petrossian-Byrne, R.; Pienaar, J.; Piepke, A.; Pieramico, G.; Pierre, M.; Piotter, M.; Pizzella, V; Plante, G.; Pollmann, T.; Porzio, D.; Qi, J.; Qie, Y.; Qin, J.; Quevedo, F.; Raj, N.; Silva, M. Rajado; Ramanathan, K.; Garcia, D. Ramirez; Ravanis, J.; Redard-Jacot, L.; Redigolo, D.; Reichard, S.; Reichenbacher, J.; Rhyne, C. A.; Richards, A.; Riffard, Q.; Rischbieter, G. R. C.; Rocchetti, A.; Rosenfeld, S. L.; Rosero, R.; Rupp, N.; Rushton, T.; Saha, S.; Salucci, P.; Sanchez, L.; Sanchez-Lucas, P.; Santone, D.; dos Santos, J. M. F.; Sarnoff, I; Sartorelli, G.; Sazzad, A. B. M. R.; Scheibelhut, M.; Schnee, R. W.; Schrank, M.; Schreiner, J.; Schulte, P.; Schulte, D.; Eissing, H. Schulze; Schumann, M.; Schwemberger, T.; Schwenk, A.; Schwetz, T.; Lavina, L. Scotto; Scovell, P. R.; Sekiya, H.; Selvi, M.; Semenov, E.; Semeria, F.; Shagin, P.; Shaw, S.; Shi, S.; Shockley, E.; Shutt, T. A.; Si-Ahmed, R.; Silk, J. J.; Silva, C.; Silva, M. C.; Simgen, H.; Simkovic, F.; Sinev, G.; Singh, R.; Skulski, W.; Smirnov, J.; Smith, R.; Solmaz, M.; Solovov, V. N.; Sorensen, P.; Soria, J.; Sparmann, T. J.; Stancu, I; Steidl, M.; Stevens, A.; Stifter, K.; Strigari, L. E.; Subotic, D.; Suerfu, B.; Suliga, A. M.; Sumner, T. J.; Szabo, P.; Szydagis, M.; Takeda, A.; Takeuchi, Y.; Tan, P-L; Taricco, C.; Taylor, W. C.; Temples, D. J.; Terliuk, A.; Terman, P. A.; Thers, D.; Thieme, K.; Thuemmler, T.; Tiedt, D. R.; Timalsina, M.; To, W. H.; Toennies, F.; Tong, Z.; Toschi, F.; Tovey, D. R.; Tranter, J.; Trask, M.; Trinchero, G. C.; Tripathi, M.; Tronstad, D. R.; Trotta, R.; Tsai, Y. D.; Tunnell, C. D.; Turner, W. G.; Ueno, R.; Urquijo, P.; Utku, U.; Vaitkus, A.; Valerius, K.; Vassilev, E.; Vecchi, S.; Velan, V.; Vetter, S.; Vincent, A. C.; Vittorio, L.; Volta, G.; von Krosigk, B.; von Piechowski, M.; Vorkapic, D.; Wagner, C. E. M.; Wang, A. M.; Wang, B.; Wang, Y.; Wang, W.; Wang, J. J.; Wang, L-T; Wang, M.; Wang, Y.; Watson, J. R.; Wei, Y.; Weinheimer, C.; Weisman, E.; Weiss, M.; Wenz, D.; West, S. M.; Whitis, T. J.; Williams, M.; Wilson, M. J.; Winkler, D.; Wittweg, C.; Wolf, J.; Wolf, T.; Wolfs, F. L. H.; Woodford, S.; Woodward, D.; Wright, C. J.; Wu, V. H. S.; Wu, P.; Wustling, S.; Wurm, M.; Xia, Q.; Xiang, X.; Xing, Y.; Xu, J.; Xu, Z.; Xu, D.; Yamashita, M.; Yamazaki, R.; Yan, H.; Yang, L.; Yang, Y.; Ye, J.; Yeh, M.; Young, I; Yu, H. B.; Yu, T. T.; Yuan, L.; Zavattini, G.; Zerbo, S.; Zhang, Y.; Zhong, M.; Zhou, N.; Zhou, X.; Zhu, T.; Zhu, Y.; Zhuang, Y.; Zopounidis, J. P.; Zuber, K.; Zupan, J.</t>
  </si>
  <si>
    <t>A next-generation liquid xenon observatory for dark matter and neutrino physics</t>
  </si>
  <si>
    <t>JOURNAL OF PHYSICS G-NUCLEAR AND PARTICLE PHYSICS</t>
  </si>
  <si>
    <t>dark matter; neutrinoless double-beta decay; neutrinos; supernova; direct detection; astroparticle physics; xenon</t>
  </si>
  <si>
    <t>DOUBLE-BETA-DECAY; DUAL-PHASE XENON; HALF-LIFE VALUES; ANNUAL MODULATION; IONIZATION YIELD; SOLAR NEUTRINOS; ELECTROMAGNETIC-INTERACTIONS; CRYOGENIC DISTILLATION; CHROMATOGRAPHIC SYSTEM; MILLICHARGED PARTICLES</t>
  </si>
  <si>
    <t>The nature of dark matter and properties of neutrinos are among the most pressing issues in contemporary particle physics. The dual-phase xenon time-projection chamber is the leading technology to cover the available parameter space for weakly interacting massive particles, while featuring extensive sensitivity to many alternative dark matter candidates. These detectors can also study neutrinos through neutrinoless double-beta decay and through a variety of astrophysical sources. A next-generation xenon-based detector will therefore be a true multi-purpose observatory to significantly advance particle physics, nuclear physics, astrophysics, solar physics, and cosmology. This review article presents the science cases for such a detector.</t>
  </si>
  <si>
    <t>[Aalbers, J.; Akerib, D. S.; Ames, A.; Anderson, T. J.; Biesiadzinski, T. P.; Buuck, M.; Fan, A.; Ignarra, C. M.; Ji, W.; Linehan, R.; Luitz, S.; Miller, E. H.; Monzani, M. E.; Mendoza, J. D. Morales; Shutt, T. A.; Stifter, K.; To, W. H.; Wang, A. M.; Whitis, T. J.] SLAC Natl Accelerator Lab, Menlo Pk, CA 94025 USA; [Aalbers, J.; Akerib, D. S.; Ames, A.; Anderson, T. J.; Biesiadzinski, T. P.; Buuck, M.; Fan, A.; Ignarra, C. M.; Ji, W.; Linehan, R.; Miller, E. H.; Monzani, M. E.; Mendoza, J. D. Morales; Shutt, T. A.; Stifter, K.; To, W. H.; Wang, A. M.] Stanford Univ, Kavli Inst Particle Astrophys &amp; Cosmol, Stanford, CA 94305 USA; [AbdusSalam, S. S.; Kalhor, L.] Shahid Beheshti Univ, Dept Phys, Tehran, Iran; [Abe, K.; Kato, N.; Moriyama, S.; Sekiya, H.; Takeda, A.] Univ Tokyo, Inst Cosm Ray Res, Kamioka Observ, Hida, Gifu 5061205, Japan; [Abe, K.; Bui, T. K.; Martens, K.; Moriyama, S.; Sekiya, H.; Takeda, A.; Yamashita, M.] Univ Tokyo, Kavli Inst Phys &amp; Math Universe WPI, Kashiwa, Chiba 2778582, Japan; [Aerne, V; Baudis, L.; Biondi, Y.; Bismark, A.; Buse, S.; Capelli, C.; Chavez, A. Cimental; Galloway, M.; Girard, F.; Hochrein, S.; Kilminster, B.; Manfredini, A.; McFadden, N.; Peres, R.; Redard-Jacot, L.; Reichard, S.; Sanchez-Lucas, P.; Schwemberger, T.; Thieme, K.; Volta, G.; Wittweg, C.] Univ Zurich, Phys Inst, CH-8057 Zurich, Switzerland; [Agostini, F.; Bellagamba, L.; Di Gangi, P.; Mancuso, A.; Sartorelli, G.; Selvi, M.; Semeria, F.; Vecchi, S.] Univ Bologna, Dept Phys &amp; Astron, I-40126 Bologna, Italy; [Agostini, F.; Bellagamba, L.; Di Gangi, P.; Mancuso, A.; Sartorelli, G.; Selvi, M.; Semeria, F.; Vecchi, S.] INFN Bologna, I-40126 Bologna, Italy; [Maouloud, S. Ahmed; Andrieu, B.; Gaior, R.; Martin, R.; Masson, E.; Pellegrini, Q.; Lavina, L. Scotto; Si-Ahmed, R.; Zopounidis, J. P.] Sorbonne Univ, LPNHE, CNRS IN2P3, F-75005 Paris, France; [Akimov, D. Y.; Bolozdynya, A., I; Kornoukhov, V. N.] Natl Res Nucl Univ, MEPhI Moscow Engn Phys Inst, Moscow 115409, Russia; [Akshat, J.; Baxter, A. L.; Binau, A. R.; Clark, M.; Florek, T.; Guan, H.; Hardin, S. P.; Iloglu, G.; Kalhor, L.; Keaveney, A. W.; Khundzakishvili, G.; Kopec, A.; Lang, R. F.; Li, S. C.; Midha, R.; Milisavljevic, D.; Moore, J. S.; Newstead, J. L.; Qin, J.; Rosenfeld, S. L.; Singh, R.; Sparmann, T. J.; Weisman, E.] Purdue Univ, Dept Phys &amp; Astron, W Lafayette, IN 47907 USA; [Al Musalhi, A. K.; Cottle, A.; Fearon, N. M.; Gibson, E.; Hunt, D.; Kraus, H.; March-Russell, J.; Palladino, K. J.] Univ Oxford, Dept Phys, Keble Rd, Oxford OX1 3RH, England; [Alder, F.; Bolton, P. D.; Cascella, M.; David, A.; Deppisch, F. F.; Dobson, J. E. Y.; Fruth, T.; Ghag, C.; Jahangir, O.; James, R. S.; Khurana, I; Perry, E.; Stevens, A.; Utku, U.] UCL, Dept Phys &amp; Astron, London WC1E 6BT, England; [Alsum, S. K.; Mannino, R. L.; Nikoleyczik, J. A.; Palladino, K. J.; Suliga, A. M.; Wang, W.] Univ Wisconsin, Dept Phys, Madison, WI 53706 USA; [Althueser, L.; Fieguth, A.; Hannen, V; Jakob, J.; Schulte, P.; Schulte, D.; Eissing, H. Schulze; von Piechowski, M.; Weinheimer, C.] Westfalische Wilhelms Univ Munster, Inst Kernphys, D-48149 Munster, Germany; [Amarasinghe, C. S.; Arthurs, M.; Birch, H. J.; Huang, D. Q.; Korley, L.; Lorenzon, W.; Penning, B.; Wang, J. J.; Williams, M.] Univ Michigan, Randall Lab Phys, Ann Arbor, MI 48109 USA; [Amaro, F. D.; Cardoso, J. M. R.; Matias-Lopes, J. A.; Monteiro, C. M. B.; dos Santos, J. M. F.; Silva, M. C.] Univ Coimbra, Dept Phys, LIBPhys, P-3004516 Coimbra, Portugal; [Angelides, N.; Araujo, H. M.; Baker, A.; Bauer, D.; Fayer, S.; Jacquet, E.; Paredes, B. Lopez; Marangou, N.; Oliver-Mallory, K.; Richards, A.; Stevens, A.; Sumner, T. J.; Tong, Z.; Trotta, R.] Imperial Coll London, Dept Phys, Blackett Lab, London, England; [Angelino, E.; Molinario, A.; Taricco, C.; Trinchero, G. C.] Univ Torino, Dept Phys, INAF Astrophys Observ Torino, I-10125 Turin, Italy; [Angelino, E.; Molinario, A.; Taricco, C.; Trinchero, G. C.] INFN Torino, I-10125 Turin, Italy; [Angevaare, J.; Bertone, G. F.; Breur, P. A.; Brookes, E.; Bruenner, S.; Colijn, A. P.; Decowski, M. P.; Di Pede, S.; Flierman, M.; Fuselli, C.; Gaemers, P.; Pollmann, T.] Nikhef, Sci Pk, NL-1098 XG Amsterdam, Netherlands; [Angevaare, J.; Bertone, G. F.; Breur, P. A.; Brookes, E.; Bruenner, S.; Colijn, A. P.; Decowski, M. P.; Di Pede, S.; Flierman, M.; Fuselli, C.; Gaemers, P.; Pollmann, T.] Univ Amsterdam, Sci Pk, NL-1098 XG Amsterdam, Netherlands; [Antochi, V. C.; Blanco, C.; Conrad, J.; Emken, T.; Joy, A.; Mahlstedt, J.; Smirnov, J.; Tan, P-L] Stockholm Univ, Oskar Klein Ctr, Dept Phys, AlbaNova, SE-10691 Stockholm, Sweden; [Martin, D. Anton; Grandi, L.; Long, J.; Pienaar, J.; Wagner, C. E. M.; Wang, L-T; Yuan, L.] Univ Chicago, Dept Phys, Chicago, IL 60637 USA; [Martin, D. Anton; Grandi, L.; Hooper, D.; Long, J.; Pienaar, J.; Wagner, C. E. M.; Wang, L-T; Yuan, L.] Univ Chicago, Kavli Inst Cosmol Phys, Chicago, IL 60637 USA; [Antunovic, B.; Milosevic, B.; Milutinovic, S.; Obradovic, M.; Pandurovic, M.; Subotic, D.; Vorkapic, D.] Univ Belgrade, Vinca Inst Nucl Sci, Mihajla Petrov Alasa 12-14, Belgrade, Serbia; [Antunovic, B.] Univ Banja Luka, Fac Architecture, Bulevar Vojvode Petra Bojovica 1a, Banja Luka 78000, Bosnia &amp; Herceg; [Aprile, E.; Howlett, J.; Mora, K.; Murra, M.; Plante, G.; Shi, S.; Xu, Z.; Zerbo, S.; Zhang, Y.; Zhu, T.] Columbia Univ, Phys Dept, New York, NY 10027 USA; [Armstrong, J. E.; Bhatti, A.; Hall, C. R.; Ji, X.; Mizrachi, E.; Silk, J. J.] Univ Maryland, Dept Phys, College Pk, MD 20742 USA; [Arneodo, F.; Benabderrahmane, M.; Di Giovanni, A.; Manenti, L.; Oikonomou, P.; Sarnoff, I] New York Univ Abu Dhabi, Div Sci, Abu Dhabi, U Arab Emirates; [Asadi, P.] MIT, Ctr Theoret Phys, Cambridge, MA 02139 USA; [Baek, S.] Korea Univ, Dept Phys, Anam Ro 145, Seoul 02841, South Korea; [Bai, X.; Chott, N., I; Genovesi, J.; Morrison, E.; Reichenbacher, J.; Schnee, R. W.; Sinev, G.; Timalsina, M.; Tronstad, D. R.] South Dakota Sch Mines &amp; Technol, Rapid City, SD 57701 USA; [Bajpai, D.; Busenitz, J. K.; Ostrovskiy, I; Piepke, A.; Sazzad, A. B. M. R.; Stancu, I; Wang, B.; Wang, J. J.] Univ Alabama, Dept Phys &amp; Astron, Tuscaloosa, AL 34587 USA; [Balajthy, J.; Boxer, B.; Cutter, J. E.; Johnson, J.; Morad, J. A.; Naim, D.; Nash, E.; Tripathi, M.] Univ Calif Davis, Dept Phys, One Shields Ave, Davis, CA 95616 USA; [Balashov, S.; Brew, C. A. J.; van der Grinten, M. G. D.; Kaboth, A. C.; Khazov, A.; Majewski, P. A.; Scovell, P. R.] STFC Rutherford Appleton Lab RAL, Didcot OX11 0QX, Oxon, England; [Balzer, M.; Kleifges, M.; Kopmann, A.; Wustling, S.] Karlsruhe Inst Technol, Inst Data Proc &amp; Elect, Karlsruhe, Germany; [Bandyopadhyay, A.; Kar, K.] Ramakrishna Mission Vivekananda Educ &amp; Res Inst, Belur Math 711202, Howrah, India; [Bang, J.; Chan, C.; Fan, J. J.; Gaitskell, R. J.; Lu, C.; Rhyne, C. A.; Taylor, W. C.; Vaitkus, A.; Xiang, X.] Brown Univ, Dept Phys, 182 Hope St, Providence, RI 02912 USA; [Barberio, E.; Bell, N. F.; Foot, R.; Newstead, J. L.; Urquijo, P.] Univ Melbourne, ARC Ctr Excellence Dark Matter Particle Phys, Sch Phys, Melbourne, Vic 3010, Australia; [Bargemann, J. W.; Bodnia, E.; Lippincott, W. H.; Monte, A.; Nelson, H. N.; Shaw, S.; Solmaz, M.; Trask, M.; Whitis, T. J.] Univ Calif Santa Barbara, Dept Phys, Santa Barbara, CA 93106 USA; [Baur, D.; Brown, A.; Dierle, J.; Elykov, A.; Fischer, H.; Glade-Beucke, R.; Grigat, J.; Kuger, F.; Lindemann, S.; Masson, D.; Meinhardt, P.; Mueller, J.; Silva, M. Rajado; Garcia, D. Ramirez; Rocchetti, A.; Schumann, M.; Toennies, F.; Toschi, F.] Univ Freiburg, Phys Inst, D-79104 Freiburg, Germany; [Baxter, A.; Burdin, S.; Fraser, E. D.; Gwilliam, C. B.; Woodford, S.] Univ Liverpool, Dept Phys, Liverpool L69 7ZE, Merseyside, England; [Bazyk, M.; Bruno, G.; Cai, D.; Cussonneau, J. P.; Diglio, S.; Giovagnoli, D.; Laine, Q.; Loizeau, J.; Masbou, J.; Morteau, E.; Pierre, M.; Semenov, E.; Thers, D.; Xing, Y.; Zhu, Y.] Univ Nantes, IMT Atlantique, SUBATECH, CNRS IN2P3, F-44307 Nantes, France; [Beattie, K.; Bernard, E. P.; Biekert, A.; Chen, H.; Fiorucci, S.; Hall, L. J.; Haselschwardt, S. J.; Kravitz, S.; Lesko, K. T.; Lin, J.; Manalaysay, A.; McKinsey, D. N.; Olcina, I; Patton, S. J.; Riffard, Q.; Smith, R.; Sorensen, P.; Soria, J.; Suerfu, B.; Wang, Y.; Watson, J. R.; Xia, Q.] Lawrence Berkeley Natl Lab, Berkeley, CA 94720 USA; [Behrens, J.; Garcia, J. J. Cuenca; Eitel, K.; Engel, R.; Gil, W.; Glueck, F.; Groessle, R.; Gumbsheimer, R.; Jansen, A.; Kara, M.; Reichard, S.; Schrank, M.; Schwetz, T.; Steidl, M.; Thuemmler, T.; Valerius, K.; von Krosigk, B.; Wilson, M. J.; Wu, V. H. S.] Karlsruhe Inst Technol, Inst Astroparticle Phys, Karlsruhe, Germany; [Beltrame, P.; Monzani, M. E.] Vatican Observ, V-00120 Vatican City, Vatican; [Bernard, E. P.; Biekert, A.; Dunsky, D.; Hall, L. J.; Lin, J.; McGinness, E.; McKinsey, D. N.; Olcina, I; Riffard, Q.; Smith, R.; Soria, J.; Suerfu, B.; Suliga, A. M.; Velan, V.; Wang, Y.; Watson, J. R.] Univ Calif Berkeley, Dept Phys, Berkeley, CA 94720 USA; [Bhattacharjee, P.; Ghosh, S.; Saha, S.] HBNI, Saha Inst Nucl Phys, 1-AF Bidhannagar, Kolkata 700064, India; [Biondi, R.; Ferrari, C.; Fulgione, W.; Messina, M.] Ist Nazl Fis Nucl, Lab Nazl Gran Sasso, I-67100 Laquila, Italy; [Biondi, R.; Ferrari, C.; Fulgione, W.; Messina, M.] Gran Sasso Sci Inst, I-67100 Laquila, Italy; [Bishara, F.] Deutsch Elektronen Synchrotron DESY, Notkestr 85, D-22607 Hamburg, Germany; [Blanco, C.] Princeton Univ, Dept Phys, Princeton, NJ 08544 USA; [Blockinger, G. M.; Huang, Y.; Kamaha, A. C.; Levy, C.; Parveen, N.; Rischbieter, G. R. C.; Szydagis, M.] SUNY Albany, Dept Phys, Albany, NY 12222 USA; [Boehm, C.] Univ Sydney, Sch Phys, Sydney, NSW 2006, Australia; [Bottaro, S.; Costa, M.; Vittorio, L.] Scuola Normale Super Pisa, Piazza Cavalieri 7, I-56126 Pisa, Italy; [Bottaro, S.; Buttazzo, D.; Costa, M.; Panci, P.; Vittorio, L.] Ist Nazl Fis Nucl, Sez Pisa, Largo Bruno Pontecorvo 3, I-56127 Pisa, Italy; [Bourgeois, C.; Douillet, D.; Iaquaniello, G.] Univ Paris Saclay, Univ Paris Sud, CNRS IN2P3, LAL, F-91405 Orsay, France; [Bras, P.; Cabrita, R.; Chepel, V; Lindote, A.; Lopes, M., I; Asamar, E. Lopez; Neves, F.; Pal, S.; Pereira, G.; Porzio, D.; Silva, C.; Solovov, V. N.] Univ Coimbra, Dept Phys, LIP Coimbra, P-3004516 Coimbra, Portugal; [Breskin, A.; Budnik, R.; Kavrigin, P.; Koltmann, G.; Landsman, H.; Levinson, L.; Mosbacher, Y.; Paetsch, B.; Szabo, P.; Weiss, M.] Weizmann Inst Sci, Dept Particle Phys &amp; Astrophys, IL-7610001 Rehovot, Israel; [Brod, J.; Zupan, J.] Univ Cincinnati, Dept Phys, Cincinnati, OH 45221 USA; [Brown, E.; McMichael, K.; Odgers, K.] Rensselaer Polytech Inst, Dept Phys Appl Phys &amp; Astron, Troy, NY 12180 USA; [Buzulutskov, A.] Budker Inst Nucl Phys SB RAS, Novosibirsk 630090, Russia; [Buzulutskov, A.] Novosibirsk State Univ, Pirogov St 2, Novosibirsk 630090, Russia; [Cai, C.; Gao, F.; Liu, K.; Xu, D.] Tsinghua Univ, Dept Phys, Beijing 100084, Peoples R China; [Cai, C.; Gao, F.; Liu, K.; Xu, D.] Tsinghua Univ, Ctr High Energy Phys, Beijing 100084, Peoples R China; [Carmona-Benitez, M. C.; Cox, G.; de Viveiros, L.; Kodroff, D.; Woodward, D.] Penn State Univ, Dept Phys, 104 Davey Lab, University Pk, PA 16802 USA; [Catena, R.; Ravanis, J.] Chalmers Univ Technol, Dept Phys, SE-41296 Gothenburg, Sweden; [Chakraborty, S.] Indian Inst Technol Guwahati, Dept Phys, Gauhati 781039, India; [Chang, S.; Schwemberger, T.; Yu, T. T.] Univ Oregon, Dept Phys, Eugene, OR 97403 USA; [Chang, S.; Schwemberger, T.; Yu, T. T.] Univ Oregon, Inst Fundamental Sci, Eugene, OR 97403 USA; [Chauvin, A.; Doerenkamp, M.; Hansmann-Menzemer, S.; Terliuk, A.] Heidelberg Univ, Phys Inst, Heidelberg, Germany; [Chawla, A.; Kaboth, A. C.; Palmer, J.; Santone, D.; West, S. M.] Royal Holloway Univ London, Dept Phys, Egham TW20 0EX, Surrey, England; [Cichon, D.; Graf, L.; Guida, M.; Hammann, R.; Hoetzsch, L.; Joerg, F.; Lindner, M.; Undagoitia, T. Marrodan; Palacio, J.; Piotter, M.; Pizzella, V; Rupp, N.; Schreiner, J.; Schwenk, A.; Simgen, H.; Winkler, D.; Wolf, T.] Max Planck Inst Kernphys, D-69117 Heidelberg, Germany; [Cimmino, B.; Iacovacci, M.; Marignetti, F.; Mastroianni, S.; Mastronardi, M.; Parlati, A.] Univ Napoli, Dept Phys Ettore Pancini, I-80126 Naples, Italy; [Cimmino, B.; Iacovacci, M.; Marignetti, F.; Mastroianni, S.; Mastronardi, M.; Parlati, A.] INFN Napoli, I-80126 Naples, Italy; [Co, R. T.] Univ Minnesota, Sch Phys &amp; Astron, William I Fine Theoret Phys Inst, Minneapolis, MN 55455 USA; [Converse, M., V; Druszkiewicz, E.; Khaitan, D.; McCarthy, M. E.; Qie, Y.; Skulski, W.; Wang, Y.; Wolfs, F. L. H.] Univ Rochester, Dept Phys &amp; Astron, Rochester, NY 14627 USA; [Cottle, A.; Dahl, C. E.; Fox, P. J.; Harnik, R.; Hooper, D.; Lippincott, W. H.; Machado, P. A. N.; Monte, A.; Temples, D. J.; Young, I] Fermilab Natl Accelerator Lab, Batavia, IL 60510 USA; [Creaner, O.] Dublin Inst Adv Studies, Dublin D02 XF86, Ireland; [Dahl, C. E.; de Gouvea, A.; McLaughlin, J.; Temples, D. J.] Northwestern Univ, Dept Phys &amp; Astron, Evanston, IL 60208 USA; [D'Andrea, V.; Ferella, A.; Macolino, C.; Pieramico, G.] Univ LAquila, Dept Phys &amp; Chem, I-67100 Laquila, Italy; [Dent, J. B.] Sam Houston State Univ, Dept Phys, Huntsville, TX 77341 USA; [Drexlin, G.; Kellerer, J.; LaCascio, L.; Solmaz, M.; Vetter, S.; Wolf, J.] Karlsruhe Inst Technol, Inst Expt Particle Phys, Karlsruhe, Germany; [Eriksen, S. R.; Flaecher, H.; Kreczko, L.; Wright, C. J.] Univ Bristol, HH Wills Phys Lab, Bristol BS8 1TL, Avon, England; [Fairbairn, M.] Kings Coll London, London WC2R 2LS, England; [Farrell, S. J.; Higuera, A.; Li, I; Liang, S.; Liebenthal, C. S.; Oranday, A.; Sanchez, L.; Shagin, P.; Tunnell, C. D.; Vassilev, E.] Rice Univ, Dept Phys &amp; Astron, Houston, TX 77005 USA; [Fieguth, A.; Hardy, C. A.] Stanford Univ, Phys Dept, Stanford, CA 94305 USA; [Franceschini, R.] Univ Rome, Via Vasca Navale 84, I-00146 Rome, Italy; [Franceschini, R.] INFN Roma Tre, Via Vasca Navale 84, I-00146 Rome, Italy; [Frenk, C. S.] Univ Durham, Inst Computat Cosmol, Dept Phys, South Rd, Durham DH1 3LE, England; [Frohlich, S.; Hils, C.; Kopp, J.; Lombardi, F.; Mitra, S. A.; Navaieelavasani, N.; Oberlack, U. G.; Scheibelhut, M.; Wenz, D.; Wurm, M.] Johannes Gutenberg Univ Mainz, Inst Phys, D-55099 Mainz, Germany; [Frohlich, S.; Hils, C.; Kopp, J.; Lombardi, F.; Mitra, S. A.; Navaieelavasani, N.; Oberlack, U. G.; Scheibelhut, M.; Wenz, D.; Wurm, M.] Johannes Gutenberg Univ Mainz, Exzellenzcluster PRISMA, D-55099 Mainz, Germany; [Garcia, I. Garcia] Univ Calif Santa Barbara, Kavli Inst Theoret Phys, Santa Barbara, CA 93106 USA; [Giovagnoli, D.] CNRS, IPHC, F-67037 Strasbourg, France; [Gokhale, S.; Rosero, R.; Yeh, M.] Brookhaven Natl Lab BNL, Upton, NY 11973 USA; [Grinstein, B.; Hernandez, M.; Hood, N.; Kopec, A.; Ma, Y.; Ni, K.; Qi, J.; Shockley, E.; Wei, Y.; Yang, L.; Ye, J.; Zhong, M.] Univ Calif San Diego, Dept Phys, La Jolla, CA 92093 USA; [Han, K.; Liu, J.; Meng, Y.; Yang, Y.; Zhou, N.] Shanghai Jiao Tong Univ, Sch Phys &amp; Astron, Shanghai 200240, Peoples R China; [Harata, R.; Ide, R.; Itow, Y.; Kazama, S.; Kobayashi, M.; Ozaki, K.; Yamazaki, R.] Nagoya Univ, Kobayashi Maskawa Inst Origin Particles &amp; Univers, Nagoya, Aichi 4648602, Japan; [Harata, R.; Ide, R.; Itow, Y.; Kazama, S.; Kobayashi, M.; Ozaki, K.; Yamazaki, R.] Nagoya Univ, Inst Space Earth Environm Res, Nagoya, Aichi 4648602, Japan; [Hardy, E.] Univ Liverpool, Dept Math Sci, Liverpool L69 3BX, Merseyside, England; [Harigaya, K.; Kopp, J.; Redigolo, D.] CERN, Theoret Phys Dept, CH-1211 Geneva 23, Switzerland; [Harigaya, K.] Inst Adv Study, Sch Nat Sci, Princeton, NJ 08540 USA; [Hertel, S. A.; Nedlik, C.; Wang, W.] Univ Massachusetts, Dept Phys, Amherst, MA 01003 USA; [Hoferichter, M.] Univ Bern, Albert Einstein Ctr Fundamental Phys, Inst Theoret Phys, Sidlerstr 5, CH-3012 Bern, Switzerland; [Hoferichter, M.] Univ Washington, Inst Nucl Theory, Seattle, WA 98195 USA; [Hooper, D.] Univ Chicago, Dept Astron &amp; Astrophys, Chicago, IL 60637 USA; [Horn, M.; Tiedt, D. R.] South Dakota Sci &amp; Technol Author SDSTA, Sanford Underground Res Facil, Lead, SD 57754 USA; [Kamaha, A. C.] Univ Calif Los Angeles, Phys &amp; Astron Dept, Los Angeles, CA 90095 USA; [Kanezaki, K.; Maeda, T.; Miuchi, K.; Mizukoshi, K.; Takeuchi, Y.; Ueno, R.] Kobe Univ, Dept Phys, Kobe, Hyogo 6578501, Japan; [Ko, P.] KIAS, Sch Phys, 85 Hoegiro, Seoul 02455, South Korea; [Ko, P.] KIAS, Quantum Universe Ctr, 85 Hoegiro, Seoul 02455, South Korea; [Kornoukhov, V. N.] Inst Nucl Res, Moscow 117312, Russia; [Korolkova, E., V; Kudryavtsev, V. A.; Naylor, A.; Orpwood, J.; Rushton, T.; Tovey, D. R.; Tranter, J.] Univ Sheffield, Dept Phys &amp; Astron, Sheffield S3 7RH, S Yorkshire, England; [Krauss, L. M.] Origins Project Fdn, Phoenix, AZ 85020 USA; [Kumar, J.] Univ Hawaii, Dept Phys &amp; Astron, Honolulu, HI 96822 USA; [Laha, R.] Indian Inst Sci, Ctr High Energy Phys, Bangalore 560012, Karnataka, India; [Leason, E. A.; Liu, X.; Murphy, A. St J.] Univ Edinburgh, Sch Phys &amp; Astron, SUPA, Edinburgh EH9 3FD, Midlothian, Scotland; [Lee, J.; Leonard, D. S.] IBS Ctr Underground Phys CUP, Daejeon, South Korea; [Li, T.] Nankai Univ, Sch Phys, Tianjin 300071, Peoples R China; [Lin, Q.] Univ Sci &amp; Technol China, Dept Phys, Hefei, Anhui, Peoples R China; [Martinez-Soler, I] Harvard Univ, Dept Phys, Cambridge, MA 02138 USA; [Martinez-Soler, I] Harvard Univ, Lab Particle Phys &amp; Cosmol, Cambridge, MA 02138 USA; [Menendez, J.] Univ Barcelona, Dept Quantum Phys &amp; Astrophys, Barcelona 08028, Spain; [Menendez, J.] Univ Barcelona, Inst Cosmos Sci, Barcelona 08028, Spain; [Menendez, J.; Yan, H.] Univ Tokyo, Ctr Nucl Study, Tokyo 1130033, Japan; [Mizrachi, E.; Pershing, T.; Xu, J.] Lawrence Livermore Natl Lab, Livermore, CA 94550 USA; [Mount, B. J.] Black Hills State Univ, Sch Nat Sci, Spearfish, SD 57799 USA; [Nakamura, S.] Yokohama Natl Univ, Fac Engn, Dept Phys, Yokohama, Kanagawa 2408501, Japan; [Niro, V] Univ Paris, CNRS, Astroparticule &amp; Cosmol, F-75013 Paris, France; [Niro, V] Heidelberg Univ, Inst Theoret Phys, Philosophenweg 16, D-69120 Heidelberg, Germany; [Panci, P.] Univ Pisa, Dipartimento Fis E Fermi, Largo B Pontecorvo 3, I-56127 Pisa, Italy; [Pec, V] Czech Acad Sci, Inst Phys, Prague 18200, Czech Republic; [Perez-Gonzalez, Y.] Univ Durham, Inst Particle Phys Phenomenol, South Rd, Durham, England; [Petrossian-Byrne, R.] Abdus Salaam Int Ctr Theoret Phys, Str Costiera 11, I-34151 Trieste, Italy; [Quevedo, F.] Univ Cambridge, DAMTP, Wilberforce Rd, Cambridge CB3 0WA, England; [Raj, N.] TRIUMF, 4004 Wesbrook Mall, Vancouver, BC V7A 4N4, Canada; [Ramanathan, K.] CALTECH, Div Phys Math &amp; Astron, Pasadena, CA 91125 USA; [Redigolo, D.] Ist Nazl Fis Nucl, Sez Firenze, Via G Sansone 1, I-50019 Sesto Fiorentino, Italy; [Salucci, P.] SISSA, Astrophys &amp; Cosmol Grp, Via Bonomea 265, I-34136 Trieste, Italy; [Schwenk, A.] Tech Univ Darmstadt, Dept Phys, D-64289 Darmstadt, Germany; [Schwenk, A.] GSI Helmholtzzentrum Schwerionenforsch GmbH, ExtreMe Matter Inst EMMI, D-64291 Darmstadt, Germany; [Simkovic, F.] Joint Inst Nucl Res, Bogoliubov Lab Theoret Phys, Dubna 141980, Russia; [Simkovic, F.] Comenius Univ, Dept Nucl Phys &amp; Biophys, Mlynska Dolina F1, SK-84215 Bratislava, Slovakia; [Simkovic, F.] Czech Tech Univ, Inst Expt &amp; Appl Phys, Prague 12800, Czech Republic; [Skulski, W.] SkuTek Instrumentat, West Henrietta, NY 14586 USA; [Strigari, L. E.; Terman, P. A.; Zhuang, Y.] Texas A&amp;M Univ, Mitchell Inst Fundamental Phys &amp; Astron, College Stn, TX 77843 USA; [Trotta, R.] SISSA, Theoret &amp; Sci Data Sci Grp, Via Bonomea 265, I-34136 Trieste, Italy; [Tsai, Y. D.] Univ Calif Irvine, Dept Phys &amp; Astron, Irvine, CA 92697 USA; [Turner, W. G.] Univ Liverpool, Oliver Lodge Lab, Liverpool, Merseyside, England; [Vincent, A. C.] Queens Univ, Dept Phys Engn Phys &amp; Astron, Kingston, ON K7L 3N6, Canada; [Wagner, C. E. M.] Argonne Natl Lab Argonne, High Energy Phys Theory Grp, Argonne, IL 60439 USA; [Wang, M.] Shandong Univ, Sch Phys, Jinan 250100, Peoples R China; [Wu, P.] Southeast Univ, Sch Phys, Nanjing 211189, Peoples R China; [Yu, H. B.] Univ Calif Riverside, Dept Phys &amp; Astron, Riverside, CA 92521 USA; [Zavattini, G.] Univ Ferrara, Dept Phys &amp; Earth Sci, I-44122 Ferrara, Italy; [Zavattini, G.] INFN Ferrara, I-44122 Ferrara, Italy; [Zhou, X.] Beihang Univ, Sch Phys, Beijing 100083, Peoples R China; [Zuber, K.] Tech Univ Dresden, D-01069 Dresden, Germany</t>
  </si>
  <si>
    <t>Stanford University; United States Department of Energy (DOE); SLAC National Accelerator Laboratory; Stanford University; Shahid Beheshti University; University of Tokyo; University of Tokyo; University of Zurich; University of Bologna; Istituto Nazionale di Fisica Nucleare (INFN); Sorbonne Universite; Centre National de la Recherche Scientifique (CNRS); CNRS - National Institute of Nuclear and Particle Physics (IN2P3); Universite Paris Cite; National Research Nuclear University MEPhI (Moscow Engineering Physics Institute); Purdue University System; Purdue University; University of Oxford; University of London; University College London; University of Wisconsin System; University of Wisconsin Madison; University of Munster; University of Michigan System; University of Michigan; Universidade de Coimbra; Imperial College London; University of Turin; Istituto Nazionale Astrofisica (INAF); Istituto Nazionale di Fisica Nucleare (INFN); FOM National Institute for Subatomic Physics; University of Amsterdam; Oskar Klein Centre; Stockholm University; University of Chicago; University of Chicago; University of Belgrade; University of Banja Luka (UNIBL); Columbia University; University System of Maryland; University of Maryland College Park; New York University; New York University Abu Dhabi; Massachusetts Institute of Technology (MIT); Korea University; South Dakota School Mines &amp; Technology; University of Alabama System; University of Alabama Tuscaloosa; University of California System; University of California Davis; UK Research &amp; Innovation (UKRI); Science &amp; Technology Facilities Council (STFC); STFC Rutherford Appleton Laboratory; Helmholtz Association; Karlsruhe Institute of Technology; Brown University; University of Melbourne; ARC Centre of Excellence for Dark Matter Particle Physics; University of Western Australia; University of California System; University of California Santa Barbara; University of Freiburg; University of Liverpool; Nantes Universite; IMT - Institut Mines-Telecom; IMT Atlantique; Centre National de la Recherche Scientifique (CNRS); CNRS - National Institute of Nuclear and Particle Physics (IN2P3); United States Department of Energy (DOE); Lawrence Berkeley National Laboratory; Helmholtz Association; Karlsruhe Institute of Technology; Vatican Observatory; University of California System; University of California Berkeley; Homi Bhabha National Institute; Saha Institute of Nuclear Physics; Istituto Nazionale di Fisica Nucleare (INFN); Gran Sasso Science Institute (GSSI); Gran Sasso Science Institute (GSSI); Helmholtz Association; Deutsches Elektronen-Synchrotron (DESY); Princeton University; State University of New York (SUNY) System; University at Albany, SUNY; University of Sydney; Scuola Normale Superiore di Pisa; Istituto Nazionale di Fisica Nucleare (INFN); Universite Paris Saclay; Centre National de la Recherche Scientifique (CNRS); CNRS - National Institute of Nuclear and Particle Physics (IN2P3); Laboratorio de Instrumentacao e Fisica Experimental de Particulas; Universidade de Coimbra; Weizmann Institute of Science; University System of Ohio; University of Cincinnati; Rensselaer Polytechnic Institute; Russian Academy of Sciences; Budker Institute of Nuclear Physics; Siberian Branch of the Russian Academy of Sciences; Novosibirsk State University; Tsinghua University; Tsinghua University; Pennsylvania Commonwealth System of Higher Education (PCSHE); Pennsylvania State University; Pennsylvania State University - University Park; Chalmers University of Technology; Indian Institute of Technology System (IIT System); Indian Institute of Technology (IIT) - Guwahati; University of Oregon; University of Oregon; Ruprecht Karls University Heidelberg; University of London; Royal Holloway University London; Max Planck Society; University of Naples Federico II; Istituto Nazionale di Fisica Nucleare (INFN); University of Minnesota System; University of Minnesota Twin Cities; University of Rochester; United States Department of Energy (DOE); University of Chicago; Fermi National Accelerator Laboratory; Dublin Institute for Advanced Studies; Northwestern University; University of L'Aquila; Texas State University System; Sam Houston State University; Helmholtz Association; Karlsruhe Institute of Technology; University of Bristol; University of London; King's College London; Rice University; Stanford University; Sapienza University Rome; Roma Tre University; Durham University; Johannes Gutenberg University of Mainz; Johannes Gutenberg University of Mainz; University of California System; University of California Santa Barbara; Universites de Strasbourg Etablissements Associes; Universite de Strasbourg; Centre National de la Recherche Scientifique (CNRS); University of California System; University of California San Diego; Shanghai Jiao Tong University; Nagoya University; Nagoya University; University of Liverpool; European Organization for Nuclear Research (CERN); Institute for Advanced Study - USA; University of Massachusetts System; University of Massachusetts Amherst; University of Bern; University of Washington; University of Washington Seattle; University of Chicago; University of California System; University of California Los Angeles; Kobe University; Korea Institute for Advanced Study (KIAS); Korea Institute for Advanced Study (KIAS); Russian Academy of Sciences; Institute for Nuclear Research of the Russian Academy of Sciences; University of Sheffield; University of Hawaii System; Indian Institute of Science (IISC) - Bangalore; University of Edinburgh; Institute for Basic Science - Korea (IBS); Nankai University; Chinese Academy of Sciences; University of Science &amp; Technology of China, CAS; Harvard University; Harvard University; University of Barcelona; University of Barcelona; University of Tokyo; United States Department of Energy (DOE); Lawrence Livermore National Laboratory; Black Hills State University; Yokohama National University; Universite PSL; Observatoire de Paris; CEA; Centre National de la Recherche Scientifique (CNRS); Universite Paris Cite; Ruprecht Karls University Heidelberg; University of Pisa; Czech Academy of Sciences; Institute of Physics of the Czech Academy of Sciences; Durham University; Abdus Salam International Centre for Theoretical Physics (ICTP); University of Cambridge; University of British Columbia; California Institute of Technology; Istituto Nazionale di Fisica Nucleare (INFN); International School for Advanced Studies (SISSA); Technical University of Darmstadt; Helmholtz Association; GSI Helmholtz-Center for Heavy Ion Research; Joint Institute for Nuclear Research - Russia; Comenius University Bratislava; Czech Technical University Prague; Texas A&amp;M University System; Texas A&amp;M University College Station; International School for Advanced Studies (SISSA); University of California System; University of California Irvine; University of Liverpool; Queens University - Canada; United States Department of Energy (DOE); Argonne National Laboratory; Shandong University; Southeast University - China; University of California System; University of California Riverside; University of Ferrara; Istituto Nazionale di Fisica Nucleare (INFN); Beihang University; Technische Universitat Dresden</t>
  </si>
  <si>
    <t>Lang, RF (corresponding author), Purdue Univ, Dept Phys &amp; Astron, W Lafayette, IN 47907 USA.</t>
  </si>
  <si>
    <t>rafael@purdue.edu</t>
  </si>
  <si>
    <t>James, Rebecca/R-6211-2019; Wurm, Michael/B-8195-2013; qin, jh/IWM-7624-2023; 黄, 林/HPD-1631-2023; Masbou, Julien/AAH-3931-2020; Thers, Dominique/AAD-8085-2022; qi, li/JFE-7167-2023; Yeh, Minfang/AAA-3683-2021; Bauer, David/JDN-0139-2023; Garcia, Diego/Q-1359-2019; Suerfu, Burkhant/AGU-8212-2022; Fiorucci, Sebastien/A-2060-2010; Amaro, Fernando/M-3250-2013; Oberlack, Uwe/AAP-4464-2020; Machado, Pedro Paulo/JVP-0295-2024; Zhou, Ning/D-1123-2017; Selvi, Marco/D-9021-2013; Benabderrahmane, Mohamed Lotfi/JFB-3165-2023; Wang, Wei/O-1021-2015; xiang, xi/KLC-5298-2024; Sanchez Lucas, Patricia/AAA-4509-2021; Di Gangi, Pietro/HLH-0685-2023; Trotta, Roberto/AAN-7820-2020; Bell, Nicole/AAO-3181-2021; del Carmen Carmona Benitez, Maria/AAY-4411-2020; Wang, Meng/C-4888-2013; Lopes, Maria/P-4442-2014; Lombardi, Francesco/AAH-7657-2021; Strigari, Lidia/B-9352-2017; Frenk, Carlos/Z-3084-2019; garcia, diego/JNT-4700-2023; Milosevic, Bojana/ABV-7913-2022; Mahlstedt, Joern/LPP-7557-2024; Antunović, Boris/ABF-5842-2021; Kraus, Hans/B-7833-2016; Gao, Fei/G-5741-2010; Ni, Kaixuan/GRS-0431-2022; Yamashita, Masaki/AAZ-6382-2021; hb, l/KIA-5795-2024; YANG, LEI/GQH-4271-2022; Monzani, Maria Elena/JBS-2456-2023; Pec, Viktor/J-4897-2013; Ghag, Chamkaur/H-2869-2012; BRESKIN, AMOS/K-1549-2012; Cardoso, João/Q-6695-2019; Budnik, Ruslan/K-6138-2015; Wang, Weiyi/JZC-7841-2024; Brown, Adam/AAR-1530-2021; zhang, Yuanyuan/AAQ-8238-2021; Baudis, Laura/ABE-1796-2021; Liu, Jianglai/P-2587-2015; Co, Raymond/MBH-6362-2025; Palacio Navarro, Joaquim/AAD-8147-2022; Creaner, Oisin/JPW-8185-2023; Biondi, Riccardo/JXY-8184-2024; Barberio, Elisabetta/A-4978-2010; Yang, Yong/D-9724-2017; VITTORIO, Ludovico/ISU-0855-2023; Parveen, Nidha/IWE-5077-2023; Monteiro, Cristina/ABH-3547-2020; Gomez, Ricardo/O-5789-2018; Kobayashi, Masatoshi/LFV-7021-2024; Zupan, Jure/D-3573-2015; Zopounidis, Jean-Philippe/A-9194-2018; Silva, Miguel/GYD-8029-2022; Shengchao, Li/AHB-9435-2022; D'Andrea, Valerio/AAC-7951-2020; Ji, Wei/IXN-4728-2023; Kopp, Joachim/B-5866-2013; Di+Giovanni, Adriano/AAY-9242-2020; Simkovic, Fedor/ABB-9037-2021; dos Santos, Joaquim/B-3058-2015; lopes, maria/E-7713-2013; yujie, lei/JQW-7495-2023; Shehu, Abbas/HMW-1724-2023; Chepel, Vitaly/AAK-3048-2020; Schwenk, Achim/ABD-5857-2021; Lopes, Isabel/A-1806-2014; Monteiro, Cristina Maria Bernardes/R-2097-2017; Silva, Claudio/JRX-3674-2023; Menendez, Javier/A-3533-2016; Neves, Francisco/H-4744-2013; de Viveiros, Luiz/M-9205-2013; Kopmann, Andreas/B-3454-2013; Takeuchi, Yasuo/A-4310-2011; Lindote, Alexandre/H-4437-2013; Bui, Tuan Khai/E-4609-2019; Decowski, Michal Patrick/A-4341-2011; MATIAS-LOPES, JOSE/H-6074-2012; Machado, Pedro/S-9061-2018; Fruth, Theresa M A/IWE-3226-2023; Grinstein, Benjamin/H-5777-2015</t>
  </si>
  <si>
    <t>Catena, Riccardo/0000-0002-0506-9221; Schnee, Richard/0000-0002-8559-0227; Wiebe, Daniel/0009-0003-0981-9231; Schumann, Marc/0000-0002-5036-1256; Pierre, Maxime/0000-0002-9714-4929; Baudis, Laura/0000-0003-4710-1768; Schwenk, Achim/0000-0001-8027-4076; Trotta, Roberto/0000-0002-3415-0707; Santone, Daria/0000-0002-8653-3427; Guida, Matteo/0000-0001-5126-0337; Franceschini, Roberto/0000-0002-8461-1591; Flierman, Maricke/0000-0002-3785-7871; Oranday, Alejandro/0009-0008-8636-7124; Toschi, Francesco/0009-0007-8336-9207; Wolfs, Frank/0000-0001-8693-1196; Lu, Chongwen/0000-0002-1461-5124; Newstead, Jayden/0000-0002-8704-3550; Lopes, Isabel/0000-0003-0419-903X; Kuger, Fabian/0000-0001-9475-3916; Costa, Marco/0000-0002-8113-9105; Monteiro, Cristina Maria Bernardes/0000-0002-1912-2804; Jorg, Florian/0000-0003-1719-3294; Frenk, Carlos/0000-0002-2338-716X; Zupan, Jure/0000-0001-9445-537X; Silva, Claudio/0000-0002-1771-1517; Raj, Nirmal/0000-0002-4378-1201; Vassilev, Mirella/0000-0003-2517-8502; Lang, Rafael/0000-0001-7594-2746; Yu, Tien-Tien/0000-0003-4708-809X; Manalaysay, Aaron/0009-0008-5829-0297; Silva, Miguel/0000-0002-1554-9579; Gao, Fei/0000-0003-1376-677X; Ferrari, Cecilia/0000-0002-0838-2328; Ames, Andrew/0000-0002-8249-714X; Horn, Markus/0000-0003-1624-9890; Tsai, Yu-Dai/0000-0002-5763-5758; Harigaya, Keisuke/0000-0001-6516-3386; Mora, Knut Dundas/0000-0002-2011-1889; Menendez, Javier/0000-0002-1355-4147; Penning, Bjoern/0000-0001-9020-9112; Co, Raymond/0000-0002-8395-7056; Yamashita, Masaki/0000-0001-9811-1929; Thuemmler, Thomas/0000-0002-0322-7089; Qin, Juehang/0000-0001-8228-8949; Szydagis, Matthew/0000-0002-9334-4659; Antunovic, Biljana/0000-0003-3063-4816; Bajpai, Rishabh/0000-0003-0495-5720; Ramirez Garcia, Diego/0000-0002-5896-2697; Di Giovanni, Adriano/0000-0002-8462-4894; Strigari, Louis/0000-0001-5672-6079; Kilminster, Benjamin/0000-0002-6657-0407; Khundzakishvili, Guga/0009-0004-7501-1721; Creaner, Oisin/0000-0002-1080-0090; Brookes, Emily Jayne/0000-0003-4910-5025; Panci, Paolo/0000-0002-3325-1100; Macolino, Carla/0000-0003-2517-6574; dos Santos, Joaquim Marques Ferreira/0000-0002-8841-6523; Althuser, Lutz/0000-0002-5468-4298; Ji, Wei/0009-0007-5090-3354; YU, HAI-BO/0000-0002-8421-8597; Kalhor, Leila/0009-0004-4271-9539; KUCUK, IRMAK/0009-0009-4538-8882; Fuselli, Carlo/0000-0002-7517-8618; Neves, Francisco/0000-0003-3635-1083; Araujo, Henrique/0000-0002-5972-2783; de Viveiros, Luiz/0000-0002-7038-2361; Pandurovic, Mila/0000-0002-9059-7845; Turner, William/0000-0002-5958-2856; Zhou, Xiaopeng/0000-0002-2031-0175; Kopmann, Andreas/0000-0002-2362-3943; Kopec, Abigail/0000-0001-6548-0963; Monzani, Maria Elena/0000-0002-8254-5308; Kreczko, Luke/0000-0003-2341-8330; Fairbairn, Malcolm/0000-0002-0566-4127; Buzulutskov, Alexey/0000-0001-5046-424X; Shaw, Sally/0000-0003-2345-207X; Olcina Samblas, Ibles/0000-0001-5569-6234; Leason, Elizabeth/0000-0002-5759-2874; West, Stephen/0000-0002-1666-9417; Oikonomou, Panagiotis/0000-0003-2296-6415; Oberlack, Uwe Gerd/0000-0001-8160-5498; Wang, Yue/0000-0002-1887-2451; Lorenzon, Wolfgang/0000-0003-0657-8463; Xia, Qing/0000-0003-2661-0002; Kopp, Joachim/0000-0003-0600-4996; Takeuchi, Yasuo/0000-0002-4665-2210; Binau, Amelia/0009-0004-1192-3254; Bang, Jihyeun/0009-0001-9821-2639; Yeh, Minfang/0000-0003-2244-0499; Ni, Kaixuan/0000-0003-2566-0091; Sanchez-Lucas, Patricia/0000-0002-4814-0788; Stifter, Kelly/0000-0002-0263-175X; Lindote, Alexandre/0000-0002-7965-807X; Bras, Paulo/0000-0001-7012-9932; Chepel, Vitaly/0000-0003-0675-4586; Volta, Giovanni/0000-0001-7351-1459; Galloway, Michelle/0000-0002-8323-9564; Brown, Adam/0000-0002-1623-8086; Dahl, Carl Eric/0000-0003-1637-2346; Hammann, Robert/0000-0001-6149-9413; Fearon, Niamh/0000-0002-6077-6746; Breskin, Amos/0009-0007-1379-1963; Milutinovic, Slobodan/0000-0002-4219-2499; ZHU, Yuwei/0000-0002-0100-9360; Kamaha, Alvine/0000-0002-1553-8474; Budnik, Ran/0000-0002-1963-9408; Brod, Joachim/0000-0002-4647-7395; Manenti, Laura/0000-0001-7590-0175; Hardy, Clarke/0000-0002-4989-1700; Bui, Tuan Khai/0000-0003-2959-3906; Xu, Dacheng/0000-0001-7361-9195; Molinario, Andrea/0000-0002-5379-7290; James, Robert/0000-0003-3937-5435; Bismark, Alexander/0000-0002-0574-4303; Bell, Nicole/0000-0002-5805-9828; Chang, Spencer/0000-0002-2727-6723; Ostrovskiy, Igor/0000-0003-4939-0225; Sharma Timalsina, Madan/0000-0001-6207-3406; Harnik, Roni/0000-0001-7293-7175; Marrodan Undagoitia, Teresa/0000-0001-9332-6074; Hotzsch, Luisa/0000-0003-2572-477X; Hardy, Edward/0000-0003-3263-6575; Eriksen, Samuel/0000-0002-5298-7092; Lombardi, Francesco/0000-0003-0229-4391; Thieme, Kevin/0000-0003-3954-7612; Aalbers, Jelle/0000-0003-0030-0030; Ghosh, Sayan/0000-0001-7785-9102; Carmona Benitez, Maria del Carmen/0000-0001-7052-2785; Sarnoff, Isaac/0000-0002-4914-4991; Gwilliam, Carl/0000-0002-9401-5304; Biondi, Riccardo/0000-0002-6622-8740; Decowski, Michal Patrick/0000-0002-1577-6229; Chen, Hao/0000-0002-8395-8526; Wurm, Michael/0000-0003-2711-0915; MATIAS-LOPES, JOSE/0000-0002-6366-2963; O'Hare, Ciaran/0000-0003-3803-9384; Smirnov, Juri/0000-0002-3082-0929; Machado, Pedro/0000-0002-9118-7354; Li, Shengchao/0000-0003-0379-1111; Vecchi, Stefania/0000-0002-4311-3166; Plante, Guillaume/0000-0003-4381-674X; Baek, Seungwon/0000-0003-0379-5454; Naylor, Andrew/0000-0002-4757-2802; Blanco, Carlos/0000-0001-8971-834X; Beattie, Keith/0000-0001-5026-2023; Fruth, Theresa M A/0000-0001-8555-355X; Bellagamba, Lorenzo/0000-0001-7098-9393; Mota Peres, Ricardo Jose/0000-0001-5243-2268; Mancuso, Andrea/0009-0002-2018-6095; Cottle, Amy/0000-0003-4274-3622; Liu, XinRan/0000-0001-6242-2119; Solovov, Vladimir/0000-0002-0659-7034; Kara, Melih/0009-0004-5080-9446; Li, Ivy/0000-0001-6655-3685; Khaitan, Dev Ashish/0009-0002-7257-4022; Grinstein, Benjamin/0000-0003-2447-4756; Capelli, Chiara/0000-0003-3330-621X</t>
  </si>
  <si>
    <t>US National Science Foundation (NSF) [PHYS-1719271, PHYS-2112796, PHYS-2112801, PHYS-2112802, PHYS-2112803, PHYS-2112851, PHYS-2137911]; Department of Energy (DOE), Office of Science [DE-AC02-05CH11231, DE-AC02-07CH11359, DE-AC02-76SF00515, DE-AC52-07NA27344, DE-FG02-00ER41132, DE-FG02-10ER46709, DE-NA0003180, DE-SC0006605, DE-SC0008475]; UK Science AMP; Technology Facilities Council [ST/M003655/1, ST/M003981/1, ST/M003744/1, ST/M003639/1, ST/M003604/1, ST/R003181/1, ST/M003469/1]; German Research Foundation (DFG) [KO 4820/4-1, EXC-2118, 279384907, SFB 1245]; Max Planck Gesellschaft; Dutch Research Council (NWO); Swiss National Science Foundation [PCEFP2_181117, 200020-188716]; European Research Council (ERC) under the European Union [742789, 101020842]; Portuguese Foundation for Science and Technology (FCT) [PTDC/FIS-PAR/28567/2017]; Institute for Basic Science, Korea [IBS-R016-D1]; Australian Research Council through the ARC Center of Excellence for Dark Matter Particle Physics [CE200100008]; Marie Skodowska-Curie Grant [860881]; Emmy Noether Grant [420484612]; STFC Boulby Underground Laboratory in the UK [1317, 1318]; University College London (UCL) Cosmoparticle Initiative; Office of Science of the U.S. Department of Energy [DE-AC02-05CH11231]; National Research Foundation of Korea (NRF) [NRF-2018R1A2A3075605, NRF-2019R1A2C3005009]; KIAS Individual Grant [PG021403]; Swedish Research Council [2018-05029]; Knut and Alice Wallenberg project Light Dark Matter [KAW 2019.0080, 2019.0080]; Dr Raja Ramanna Fellowship program of the Department of Atomic Energy (DAE), Government of India; ISF; Pazy foundation; Purdue University Department of Physics and Astronomy; Purdue Research Foundation; A Department of Energy (DOE), Office of Science [DE-SC0009999, DE-SC0010010, DE-SC0010072, DE-SC0010813, DE-SC0011640, DE-SC0011702, DE-SC0012161, DOE-SC0012447, DE-SC0012704, DE-SC0013542, DE-SC0014223, DE-SC0015535, DE-SC0015708, DE-SC0018982, DE-SC0019066, DE-SC0020216, UW PRJ82AJ]; Swiss National Science Foundation (SNF) [200020_188716] Funding Source: Swiss National Science Foundation (SNF); FLF [MR/V024566/1] Funding Source: UKRI; SPF [ST/T007079/1, ST/T006145/1] Funding Source: UKRI; STFC [ST/P00072X/1, ST/V001833/1, ST/M003604/1, ST/T000864/1, ST/S000747/1, ST/T000988/1, ST/N000277/1, ST/T002107/1, ST/M003744/1, ST/M003655/1, ST/R003181/1, ST/M003469/1, ST/S000739/1, ST/T001011/1, ST/M003639/1, ST/M003981/1, ST/T000880/1, ST/W000547/1, ST/W000636/1] Funding Source: UKRI; U.S. Department of Energy (DOE) [DE-SC0010072, DE-SC0012161, DE-SC0015708, DE-SC0018982, DE-SC0019066, DE-SC0020216, DE-SC0013542] Funding Source: U.S. Department of Energy (DOE); Swedish Research Council [2018-05029] Funding Source: Swedish Research Council; Marie Curie Actions (MSCA) [860881] Funding Source: Marie Curie Actions (MSCA); Grants-in-Aid for Scientific Research [22H00127, 22KJ1516, 20H01931, 21H04466] Funding Source: KAKEN; European Research Council (ERC) [742789, 101020842] Funding Source: European Research Council (ERC)</t>
  </si>
  <si>
    <t>US National Science Foundation (NSF)(National Science Foundation (NSF)); Department of Energy (DOE), Office of Science(United States Department of Energy (DOE)); UK Science AMP; Technology Facilities Council; German Research Foundation (DFG)(German Research Foundation (DFG)); Max Planck Gesellschaft(Max Planck Society); Dutch Research Council (NWO)(Netherlands Organization for Scientific Research (NWO)); Swiss National Science Foundation(Swiss National Science Foundation (SNSF)); European Research Council (ERC) under the European Union(European Research Council (ERC)); Portuguese Foundation for Science and Technology (FCT)(Fundacao para a Ciencia e a Tecnologia (FCT)); Institute for Basic Science, Korea; Australian Research Council through the ARC Center of Excellence for Dark Matter Particle Physics(Australian Research Council); Marie Skodowska-Curie Grant; Emmy Noether Grant(German Research Foundation (DFG)); STFC Boulby Underground Laboratory in the UK; University College London (UCL) Cosmoparticle Initiative; Office of Science of the U.S. Department of Energy(United States Department of Energy (DOE)); National Research Foundation of Korea (NRF)(National Research Foundation of Korea); KIAS Individual Grant; Swedish Research Council(Swedish Research Council); Knut and Alice Wallenberg project Light Dark Matter; Dr Raja Ramanna Fellowship program of the Department of Atomic Energy (DAE), Government of India; ISF(Israel Science Foundation); Pazy foundation(ACEV Foundation); Purdue University Department of Physics and Astronomy; Purdue Research Foundation; A Department of Energy (DOE), Office of Science(United States Department of Energy (DOE)); Swiss National Science Foundation (SNF)(Swiss National Science Foundation (SNSF)); FLF(UK Research &amp; Innovation (UKRI)); SPF(UK Research &amp; Innovation (UKRI)); STFC(UK Research &amp; Innovation (UKRI)Science &amp; Technology Facilities Council (STFC)); U.S. Department of Energy (DOE)(United States Department of Energy (DOE)); Swedish Research Council(Swedish Research Council); Marie Curie Actions (MSCA)(Marie Curie Actions); Grants-in-Aid for Scientific Research(Ministry of Education, Culture, Sports, Science and Technology, Japan (MEXT)Japan Society for the Promotion of ScienceGrants-in-Aid for Scientific Research (KAKENHI)); European Research Council (ERC)(European Research Council (ERC))</t>
  </si>
  <si>
    <t>This work has been supported by the US National Science Foundation (NSF, Grants PHYS-1719271, PHYS-2112796, PHYS-2112801, PHYS-2112802, PHYS-2112803, PHYS-2112851, PHYS-2137911); by the Department of Energy (DOE), Office of Science (Grants DE-AC02-05CH11231, DE-AC02-07CH11359, DE-AC02-76SF00515, DE-AC52-07NA27344, DE-FG02-00ER41132, DE-FG02-10ER46709, DE-NA0003180, DE-SC0006605, DE-SC0008475, DE-SC0009999, DE-SC0010010, DE-SC0010072, DE-SC0010813, DE-SC0011640, DE-SC0011702, DE-SC0012161, DOE-SC0012447, DE-SC0012704, DE-SC0013542, DE-SC0014223, DE-SC0015535, DE-SC0015708, DE-SC0018982, DE-SC0019066, DE-SC0020216, UW PRJ82AJ); by the UK Science &amp; Technology Facilities Council (Grants ST/M003655/1, ST/M003981/1, ST/M003744/1, ST/M003639/1, ST/M003604/1, ST/R003181/1, ST/M003469/1); by the German Research Foundation (DFG) [Grants KO 4820/4-1, EXC-2118, 279384907 (SFB 1245)]; by the Max Planck Gesellschaft; by the Dutch Research Council (NWO); by the Swiss National Science Foundation (Grants PCEFP2_181117, 200020-188716); by the European Research Council (ERC) under the European Union's Horizon 2020 research and innovation program (Grants 742789, 101020842); by the Portuguese Foundation for Science and Technology (FCT) (Grants PTDC/FIS-PAR/28567/2017); by the Institute for Basic Science, Korea (Grant IBS-R016-D1); by the Australian Research Council through the ARC Center of Excellence for Dark Matter Particle Physics, CE200100008; and by the Marie Skodowska-Curie Grant Agreement No. 860881. BvK acknowledges support from Emmy Noether Grant No. 420484612; AM et al acknowledge additional support from the STFC Boulby Underground Laboratory in the UK, the GridPP [1317, 1318] and IRIS Collaborations, in particular at Imperial College London and additional support by the University College London (UCL) Cosmoparticle Initiative. This research used resources of the National Energy Research Scientific Computing Center, a DOE Office of Science User Facility supported by the Office of Science of the U.S. Department of Energy under Contract No. DE-AC02-05CH11231. The University of Edinburgh is a charitable body, registered in Scotland, with the registration number SC005336. PK and SB from the National Research Foundation of Korea (NRF) Grants NRF-2018R1A2A3075605 and NRF-2019R1A2C3005009 and by KIAS Individual Grant No. PG021403; RC from an individual research grant from the Swedish Research Council (Dnr 2018-05029); RC and TE from the Knut and Alice Wallenberg project Light Dark Matter (Dnr KAW 2019.0080 and 2019.0080); PB and SS from the Dr Raja Ramanna Fellowship program of the Department of Atomic Energy (DAE), Government of India. RB acknowledges ISF and the Pazy foundation. Finally, RFL acknowledges support from the Purdue University Department of Physics and Astronomy and from the Purdue Research Foundation without which this paper could not have been realized.</t>
  </si>
  <si>
    <t>IOP Publishing Ltd</t>
  </si>
  <si>
    <t>BRISTOL</t>
  </si>
  <si>
    <t>TEMPLE CIRCUS, TEMPLE WAY, BRISTOL BS1 6BE, ENGLAND</t>
  </si>
  <si>
    <t>0954-3899</t>
  </si>
  <si>
    <t>1361-6471</t>
  </si>
  <si>
    <t>J PHYS G NUCL PARTIC</t>
  </si>
  <si>
    <t>J. Phys. G-Nucl. Part. Phys.</t>
  </si>
  <si>
    <t>JAN 1</t>
  </si>
  <si>
    <t>10.1088/1361-6471/ac841a</t>
  </si>
  <si>
    <t>Physics, Nuclear; Physics, Particles &amp; Fields</t>
  </si>
  <si>
    <t>8R9FC</t>
  </si>
  <si>
    <t>WOS:000928191300001</t>
  </si>
  <si>
    <t>Naghavi, M; Ong, KL; Aali, A; Ababneh, HS; Abate, YH; Abbafati, C; Abbasgholizadeh, R; Abbasian, M; Abbasi-Kangevari, M; Abbastabar, H; Abd ElHafeez, S; Abdelmasseh, M; Abd-Elsalam, S; Abdelwahab, A; Abdollahi, M; Abdollahifar, MA; Abdoun, M; Abdulah, DM; Abdullahi, A; Abebe, M; Abebe, SS; Abedi, A; Abegaz, KH; Abhilash, ES; Abidi, H; Abiodun, O; Aboagye, RG; Abolhassani, H; Abolmaali, M; Abouzid, M; Aboye, GB; Abreu, LG; Abrha, WA; Abtahi, D; Abu Rumeileh, S; Abualruz, H; Abubakar, B; Abu-Gharbieh, E; Abu-Rmeileh, NME; Aburuz, S; Abu-Zaid, A; Accrombessi, MMK; Adal, TG; Adamu, AA; Addo, IY; Addolorato, G; Adebiyi, AO; Adekanmbi, V; Adepoju, AV; Adetunji, CO; Adetunji, JB; Adeyeoluwa, TE; Adeyinka, DA; Adeyomoye, OI; Admass, BAA; Adnani, QES; Adra, S; Afolabi, AA; Afzal, MS; Afzal, S; Agampodi, SB; Agasthi, P; Aggarwal, M; Aghamiri, S; Agide, FD; Agodi, A; Agrawal, A; Agyemang-Duah, W; Ahinkorah, BO; Ahmad, A; Ahmad, D; Ahmad, F; Ahmad, MM; Ahmad, S; Ahmad, S; Ahmad, T; Ahmadi, K; Ahmadzade, AM; Ahmed, A; Ahmed, A; Ahmed, H; Ahmed, LA; Ahmed, MS; Ahmed, MS; Ahmed, MB; Ahmed, SA; Ajami, M; Aji, B; Akara, EM; Akbarialiabad, H; Akinosoglou, K; Akinyemiju, T; Akkaif, MA; Akyirem, S; Al Hamad, H; Al Hasan, SM; Alahdab, F; Alalalmeh, SO; Alalwan, TA; Al-Aly, Z; Alam, K; Alam, M; Alam, N; Al-Amer, RM; Alanezi, FM; Alanzi, TM; Al-Azzam, S; Albakri, A; Albashtawy, M; AlBataineh, MT; Alcalde-Rabanal, JE; Aldawsari, KA; Aldhaleei, WA; Aldridge, RW; Alema, HB; Alemayohu, MA; Alemi, S; Alemu, YM; Al-Gheethi, AAS; Alhabib, KF; Alhalaiqa, FAN; Al-Hanawi, MK; Ali, A; Ali, A; Ali, L; Ali, MU; Ali, R; Ali, S; Ali, SSS; Alicandro, G; Alif, SM; Alikhani, R; Alimohamadi, Y; Aliyi, AA; Aljasir, MAM; Aljunid, SM; Alla, F; Allebeck, P; Al-Marwani, S; Al-Maweri, SAA; Almazan, JU; Al-Mekhlafi, HM; Almidani, L; Almidani, O; Alomari, MA; Al-Omari, B; Alonso, J; Alqahtani, JS; Alqalyoobi, S; Alqutaibi, AY; Al-Sabah, SK; Altaany, Z; Altaf, A; Al-Tawfiq, JA; Altirkawi, KA; Aluh, DO; Alvis-Guzman, N; Alwafi, H; Al-Worafi, YM; Aly, H; Aly, S; Alzoubi, KH; Amani, R; Amare, AT; Amegbor, PM; Ameyaw, EK; Amin, TT; Amindarolzarbi, A; Amiri, S; Amirzade-Iranaq, MH; Amu, H; Amugsi, DA; Amusa, GA; Ancuceanu, R; Anderlini, D; Anderson, DB; Andrade, PP; Andrei, CL; Andrei, T; Angus, C; Anil, A; Anil, S; Anoushiravani, A; Ansari, H; Ansariadi, A; Ansari-Moghaddam, A; Antony, CM; Antriyandarti, E; Anvari, D; Anvari, S; Anwar, S; Anwar, SL; Anwer, R; Anyasodor, AE; Aqeel, M; Arab, JP; Arabloo, J; Arafat, M; Aravkin, AY; Areda, D; Aremu, A; Aremu, O; Ariffin, H; Arkew, M; Armocida, B; Arndt, MB; Ärnlöv, J; Arooj, M; Artamonov, AA; Arulappan, J; Aruleba, RT; Arumugam, A; Asaad, M; Asadi-Lari, M; Asgedom, AA; Asghariahmadabad, M; Asghari-Jafarabadi, M; Ashraf, M; Aslani, A; Astell-Burt, T; Athar, M; Athari, SS; Atinafu, BTT; Atlaw, HW; Atorkey, P; Atout, MMW; Atreya, A; Aujayeb, A; Ausloos, M; Avan, A; Awedew, AF; Aweke, AM; Quintanilla, BPA; Ayatollahi, H; Ayuso-Mateos, JL; Ayyoubzadeh, SM; Azadnajafabad, S; Azevedo, RMS; Azzam, AY; Darshan, BB; Babu, AS; Badar, M; Badiye, AD; Baghdadi, S; Bagheri, N; Bagherieh, S; Bah, S; Bahadorikhalili, S; Bahmanziari, N; Bai, R; Baig, AA; Baker, JL; Bako, AT; Bakshi, RK; Balakrishnan, S; Balasubramanian, M; Baltatu, OC; Bam, K; Banach, M; Bandyopadhyay, S; Banik, PC; Bansal, H; Bansal, K; Barbic, F; Barchitta, M; Bardhan, M; Bardideh, E; Barker-Collo, SL; Bärnighausen, TW; Barone-Adesi, F; Barqawi, HJ; Barrero, LH; Barrow, A; Barteit, S; Barua, L; Basharat, Z; Bashiri, A; Basiru, A; Baskaran, P; Basnyat, B; Bassat, Q; Basso, JD; Basting, AVL; Basu, S; Batra, K; Baune, BT; Bayati, M; Bayileyegn, NS; Beaney, T; Bedi, N; Beghi, M; Behboudi, E; Behera, P; Behnoush, AH; Behzadifar, M; Beiranvand, M; Ramirez, DFB; Béjot, Y; Belay, SA; Belete, CM; Bell, ML; Bello, MB; Bello, OO; Belo, L; Beloukas, A; Bender, RG; Bensenor, IM; Beran, A; Berezvai, Z; Berhie, AY; Berice, BN; Bernstein, RS; Bertolacci, GJ; Bettencourt, PJG; Beyene, KA; Bhagat, DS; Bhagavathula, AS; Bhala, N; Bhalla, A; Bhandari, D; Bhangdia, K; Bhardwaj, N; Bhardwaj, P; Bhardwaj, PV; Bhargava, A; Bhaskar, S; Bhat, V; Bhatti, GK; Bhatti, JS; Bhatti, MS; Bhatti, R; Bhutta, ZA; Bikbov, B; Bishai, JD; Bisignano, C; Bisulli, F; Biswas, A; Biswas, B; Bitaraf, S; Bitew, BD; Bitra, VR; Bjorge, T; Boachie, MK; Boampong, MS; Bobirca, AV; Bodolica, V; Bodunrin, AO; Bogale, EK; Bogale, KA; Bohlouli, S; Bolarinwa, OA; Boloor, A; Hashemi, MB; Bonny, A; Bora, K; Basara, BB; Borhany, H; Borzutzky, A; Bouaoud, S; Boustany, A; Boxe, C; Boyko, EJ; Brady, OJ; Braithwaite, D; Brant, LC; Brauer, M; Brazinova, A; Brazo-Sayavera, J; Breitborde, NJK; Breitner, S; Brenner, H; Briko, AN; Briko, NI; Britton, G; Brown, J; Brugha, T; Bulamu, NB; Bulto, LN; Buonsenso, D; Burns, RA; Busse, R; Bustanji, Y; Butt, NS; Butt, ZA; dos Santos, FLC; Calina, D; Cámera, LA; Campos, LA; Campos-Nonato, IR; Cao, C; Cao, Y; Capodici, A; Cárdenas, R; Carr, S; Carreras, G; Carrero, JJ; Carugno, A; Carvalheiro, CG; Carvalho, F; Carvalho, M; Castaldelli-Maia, JM; Castañeda-Orjuela, CA; Castelpietra, G; Catalá-López, F; Catapano, AL; Cattaruzza, MS; Cederroth, CR; Cegolon, L; Cembranel, F; Cenderadewi, M; Cercy, KM; Cerin, E; Cevik, M; Chadwick, J; Chahine, Y; Chakraborty, C; Chakraborty, PA; Chan, JSK; Chan, RNC; Chandika, RM; Chandrasekar, EK; Chang, CK; Chang, JC; Chanie, GS; Charalampous, P; Chattu, VK; Chaturvedi, P; Chatzimavridou-Grigoriadou, V; Chaurasia, A; Chen, AW; Chen, AT; Chen, CS; Chen, HW; Chen, MX; Chen, SM; Cheng, CY; Cheng, ETW; Cherbuin, N; Cheru, WA; Chien, JH; Chimed-Ochir, O; Chimoriya, R; Ching, PR; Chirinos-Caceres, JL; Chitheer, A; Cho, WCS; Chong, B; Chopra, H; Choudhari, SG; Chowdhury, R; Christopher, DJ; Chukwu, IS; Chung, E; Chung, E; Chung, E; Chung, SC; Chutiyami, M; Cindi, Z; Cioffi, I; Claassens, MM; Claro, RM; Coberly, K; Cogen, RM; Columbus, A; Comfort, H; Conde, J; Cortese, S; Cortesi, PA; Costa, VM; Costanzo, S; Cousin, E; Couto, RAS; Cowden, RG; Cramer, KM; Criqui, MH; Cruz-Martins, N; Cuadra-Hernández, SM; Culbreth, GT; Cullen, P; Cunningham, M; Curado, MP; Dadana, S; Dadras, O; Dai, SY; Dai, XC; Dai, ZL; Dalli, LL; Damiani, G; Gela, JD; Das, JK; Das, S; Das, S; Dascalu, AM; Dash, NR; Dashti, M; Dastiridou, A; Davey, G; Dávila-Cervantes, CA; Weaver, ND; Davletov, K; De Leo, D; de Luca, K; Debele, AT; Debopadhaya, S; Degenhardt, L; Dehghan, A; Deitesfeld, L; Del Bo', C; Delgado-Enciso, I; Demessa, BH; Demetriades, AK; Deng, K; Deng, XL; Denova-Gutiérrez, E; Deravi, N; Dereje, N; Dervenis, N; Dervisevic, E; Des Jarlais, DC; Desai, HD; Desai, R; Devanbu, VGC; Dewan, SMR; Dhali, A; Dhama, K; Dhimal, M; Dhingra, S; Dhulipala, VR; da Silva, DD; Diaz, D; Diaz, MJ; Dima, A; Ding, DD; Ding, HH; Dinis-Oliveira, RJ; Dirac, MA; Djalalinia, S; Do, THP; Prado, CB; Doaei, S; Dodangeh, M; Dodangeh, M; Dohare, S; Dokova, KG; Dolecek, C; Dominguez, RMV; Dong, WY; Dongarwar, D; D'Oria, M; Dorostkar, F; Dorsey, ER; dos Santos, WM; Doshi, R; Doshmangir, L; Dowou, RK; Driscoll, TR; Dsouza, HL; Dsouza, V; Du, M; Dube, J; Duncan, BB; Duraes, AR; Duraisamy, S; Durojaiye, OC; Dwyer-Lindgren, L; Dzianach, PA; Dziedzic, AM; E'mar, AR; Eboreime, E; Ebrahimi, A; Echieh, CP; Edinur, HA; Edvardsson, D; Edvardsson, K; Efendi, D; Efendi, F; Effendi, DE; Eikemo, TA; Eini, E; Ekholuenetale, M; Ekundayo, TC; El Sayed, I; Elbarazi, I; Elema, TB; Elemam, NM; Elgar, FJ; Elgendy, IY; ElGohary, GMT; Elhabashy, HR; Elhadi, M; El-Huneidi, W; Elilo, LT; Elmeligy, OAA; Elmonem, MA; Elshaer, M; Elsohaby, I; Emeto, TI; Bain, LE; Erkhembayar, R; Esezobor, CI; Eshrati, B; Eskandarieh, S; Espinosa-Montero, J; Esubalew, H; Etaee, F; Fabin, N; Fadaka, AO; Fagbamigbe, AF; Fahim, A; Fahimi, S; Fakhri-Demeshghieh, A; Falzone, L; Fareed, M; Farinha, CSES; Faris, MEM; Faris, PS; Faro, A; Fasanmi, AO; Fatehizadeh, A; Fattahi, H; Fauk, NK; Fazeli, P; Feigin, VL; Feizkhah, A; Fekadu, G; Feng, XR; Fereshtehnejad, SM; Feroze, AH; Ferrante, D; Ferrari, AJ; Ferreira, N; Fetensa, G; Feyisa, BR; Filip, I; Fischer, F; Flavel, J; Flood, D; Florin, BT; Foigt, NA; Folayan, MO; Fomenkov, AA; Foroutan, B; Foroutan, M; Forthun, I; Fortuna, D; Foschi, M; Fowobaje, KR; Francis, KL; Franklin, RC; Freitas, A; Friedman, J; Friedman, SD; Fukumoto, T; Fuller, JE; Fux, B; Gaal, PA; Gadanya, MA; Gaidhane, AM; Gaihre, S; Gakidou, E; Galali, Y; Galles, NC; Gallus, S; Ganbat, M; Gandhi, AP; Ganesan, B; Ganiyani, MA; Garcia-Gordillo, MA; Gardner, WM; Garg, J; Garg, N; Gautam, RK; Gbadamosi, SO; Gebi, TG; Gebregergis, MW; Gebrehiwot, M; Gebremeskel, TG; Georgescu, SR; Getachew, T; Gething, PW; Getie, M; Ghadiri, K; Ghahramani, S; Ghailan, KY; Ghasemi, MR; Dabaghi, GG; Ghasemzadeh, A; Ghashghaee, A; Ghassemi, F; Ghazy, RM; Ghimire, A; Ghoba, S; Gholamalizadeh, M; Gholamian, A; Gholamrezanezhad, A; Gholizadeh, N; Ghorbani, M; Vajargah, PG; Ghoshal, AG; Gill, PS; Gill, TK; Gillum, RF; Ginindza, TG; Girmay, A; Glasbey, JC; Gnedovskaya, EV; Göbölös, L; Godinho, MA; Goel, A; Golchin, A; Goldust, M; Golechha, M; Goleij, P; Gomes, NGM; Gona, PN; Gopalani, SV; Gorini, G; Goudarzi, H; Goulart, AC; Goulart, BNG; Goyal, A; Grada, A; Graham, SM; Grivna, M; Grosso, G; Guan, SY; Guarducci, G; Gubari, MIM; Gudeta, MD; Guha, A; Guicciardi, S; Guimaraes, RA; Gulati, S; Gunawardane, DA; Gunturu, S; Guo, C; Gupta, AK; Gupta, B; Gupta, MK; Gupta, M; Das Gupta, R; Gupta, R; Gupta, S; Gupta, VB; Gupta, VK; Gupta, VK; Gurmessa, L; Gutiérrez, RA; Habibzadeh, F; Habibzadeh, P; Haddadi, R; Hadei, M; Hadi, NR; Haep, N; Hafezi-Nejad, N; Haile, D; Hailu, A; Haj-Mirzaian, A; Halboub, ES; Hall, BJ; Haller, S; Halwani, R; Hamadeh, RR; Hameed, S; Hamidi, S; Hamilton, EB; Han, C; Han, QX; Hanif, A; Hanifi, N; Hankey, GJ; Hanna, F; Hannan, MA; Haque, MN; Harapan, H; Hargono, A; Haro, JM; Hasaballah, AI; Hasan, I; Hasan, MT; Hasani, H; Hasanian, M; Hashi, A; Hasnain, MS; Hassan, I; Hassanipour, S; Hassankhani, H; Haubold, J; Havmoeller, RJ; Hay, SI; He, JW; Hebert, JJ; Hegazi, OE; Heidari, G; Heidari, M; Heidari-Foroozan, M; Helfer, B; Hendrie, D; Herrera-Serna, BY; Herteliu, C; Hesami, H; Hezam, K; Hill, CL; Hiraike, Y; Holla, R; Horita, N; Hossain, MM; Hossain, S; Hosseini, MS; Hosseinzadeh, H; Hosseinzadeh, M; Adli, AH; Hostiuc, M; Hostiuc, S; Hsairi, M; Hsieh, VCR; Hsu, RL; Hu, CX; Huang, JJ; Hultstrom, M; Humayun, A; Hundie, TG; Hussain, J; Hussain, MA; Hussein, NR; Hussien, FM; Huynh, HH; Hwang, BF; Ibitoye, SE; Ibrahim, KS; Iftikhar, PM; Ijo, D; Ikiroma, AI; Ikuta, KS; Ikwegbue, PC; Ilesanmi, OS; Ilic, IM; Ilic, MD; Imam, MT; Immurana, M; Inamdar, S; Indriasih, E; Iqhrammullah, M; Iradukunda, A; Iregbu, KC; Islam, MR; Islam, SMS; Islami, F; Ismail, F; Ismail, NE; Iso, H; Isola, G; Iwagami, M; Iwu, CCD; Iyamu, IO; Iyer, M; Jaafari, LMJJ; Jacob, L; Jacobsen, KH; Jadidi-Niaragh, F; Jafarinia, M; Jafarzadeh, A; Jaggi, K; Jahankhani, K; Jahanmehr, N; Jahrami, H; Jain, N; Jairoun, AA; Jaiswal, A; Jamshidi, E; Janko, MM; Jatau, AI; Javadov, S; Javaheri, T; Jayapal, SK; Jayaram, S; Jebai, R; Jee, SH; Jeganathan, J; Jha, AK; Jha, RP; Jiang, H; Jin, YZ; Johnson, O; Jokar, M; Jonas, JB; Joo, T; Joseph, A; Joseph, N; Joshua, CE; Joshy, G; Jozwiak, JJ; Jürisson, M; Vaishali, K; Kaambwa, B; Kabir, A; Kabir, Z; Kadashetti, V; Kadir, DH; Kalani, R; Kalankesh, LR; Kalankesh, LR; Kaliyadan, F; Kalra, S; Kamal, VK; Kamarajah, SK; Kamath, R; Kamiab, Z; Kamyari, N; Kanagasabai, T; Kanchan, T; Kandel, H; Kanmanthareddy, AR; Kanmiki, EW; Kanmodi, KK; Kannan, SS; Kansal, SK; Kantar, RS; Kapoor, N; Karajizadeh, M; Karanth, SD; Karasneh, RA; Karaye, IM; Karch, A; Karim, A; Karimi, SE; Behnagh, AK; Kashoo, FZ; Kasnazani, QHA; Kasraei, H; Kassebaum, NJ; Kassel, MB; Kauppila, JH; Kaur, N; Kawakami, N; Kayode, GA; Kazemi, F; Kazemian, S; Kazmi, TH; Kebebew, GM; Kebede, AD; Kebede, F; Keflie, TS; Keiyoro, PN; Keller, C; Kelly, JT; Kempen, JH; Kerr, JA; Kesse-Guyot, E; Khajuria, H; Khalaji, A; Khalid, N; Khalil, AA; Khalilian, A; Khamesipour, F; Khan, A; Khan, A; Khan, G; Khan, I; Khan, IA; Khan, MN; Khan, M; Khan, MJ; Khan, MAB; Khan, ZA; Suheb, MZK; Khanmohammadi, S; Khatab, K; Khatami, F; Khatatbeh, H; Khatatbeh, MM; Khavandegar, A; Kashani, HRK; Khidri, FF; Khodadoust, E; Khorgamphar, M; Khormali, M; Khorrami, Z; Khosravi, A; Khosravi, MA; Kifle, ZD; Kim, G; Kim, J; Kim, K; Kim, MS; Kim, YJ; Kimokoti, RW; Kinzel, KE; Kisa, A; Kisa, S; Klu, D; Knudsen, AKS; Kocarnik, JM; Kochhar, S; Kocsis, T; Koh, DSQ; Kolahi, AA; Kolves, K; Kompani, F; Koren, G; Kosen, S; Kostev, K; Koul, PA; Laxminarayana, SLK; Krishan, K; Krishna, H; Krishna, V; Krishnamoorthy, V; Krishnamoorthy, Y; Krohn, KJ; Defo, BK; Bicer, BK; Kuddus, MA; Kuddus, M; Kuitunen, I; Kulimbet, M; Kulkarni, V; Kumar, A; Kumar, A; Kumar, H; Kumar, M; Kumar, R; Kumari, M; Kumie, FT; Kundu, S; Kurmi, OP; Kusnali, A; Kusuma, D; Kwarteng, A; Kyriopoulos, I; Kyu, HH; La Vecchia, C; Lacey, B; Ladan, MA; Laflamme, L; Lagat, AK; Lager, ACJ; Lahmar, A; Lai, DTC; Lal, DK; Lalloo, R; Lallukka, T; Lam, H; Lám, J; Landrum, KR; Lanfranchi, F; Lang, JJ; Langguth, B; Lansingh, V; Laplante-Lévesque, A; Larijani, B; Larsson, AO; Lasrado, S; Lassi, ZS; Latief, K; Latifinaibin, K; Lauriola, P; Le, NHH; Le, TTT; Le, TDT; Ledda, C; Ledesma, JR; Lee, M; Lee, PH; Lee, SW; Lee, SWH; Lee, WC; Lee, YH; LeGrand, KE; Leigh, J; Leong, E; Lerango, TL; Li, MC; Li, W; Li, XP; Li, YC; Li, ZH; Ligade, VS; Tiyamike, A; Likaka, M; Lim, LL; Lim, SS; Lindstrom, M; Linehan, C; Liu, CJ; Liu, G; Liu, J; Liu, RB; Liu, SW; Liu, XF; Liu, XF; Llanaj, E; Loftus, MJ; López-Bueno, R; Lopukhov, PD; Loreche, AM; Lorkowski, S; Lotufo, PA; Lozano, R; Lubinda, J; Lucchetti, G; Lugo, A; Lunevicius, R; Ma, ZF; Maass, KL; Machairas, N; Machoy, M; Madadizadeh, F; Madsen, C; Madureira-Carvalho, AM; Maghazachi, AA; Maharaj, SB; Mahjoub, S; Mahmoud, MA; Mahmoudi, A; Mahmoudi, E; Mahmoudi, R; Majeed, A; Makhdoom, IF; Rad, EM; Maled, V; Malekzadeh, R; Malhotra, AK; Malhotra, K; Malik, AA; Malik, I; Malta, DC; Mamun, AA; Mansouri, P; Mansournia, MA; Mantovani, LG; Maqsood, S; Marasini, BP; Marateb, HR; Maravilla, JC; Marconi, AM; Mardi, P; Marino, M; Marjani, A; Martinez, G; Martinez-Guerra, BA; Martinez-Piedra, R; Martini, D; Martini, S; Martins-Melo, FR; Martorell, M; Marx, W; Maryam, S; Marzo, RR; Masaka, A; Masrie, A; Mathieson, S; Mathioudakis, AG; Mathur, MR; Mattumpuram, J; Matzopoulos, R; Maude, RJ; Maugeri, A; Maulik, PK; Mayeli, M; Mazaheri, M; Mazidi, M; McGrath, JJ; Mckee, M; McKowen, ALW; McLaughlin, SA; McPhail, SM; Mechili, EA; Medina, JRC; Mediratta, RP; Meena, JK; Mehra, R; Mehrabani-Zeinabad, K; Nasab, EM; Meto, TM; Meles, GG; Mendez-Lopez, MAM; Mendoza, W; Menezes, RG; Mengist, B; Mentis, AFA; Meo, SA; Meresa, HA; Meretoja, A; Meretoja, TJ; Mersha, AM; Mesfin, BA; Mestrovic, T; Mettananda, KCD; Mettananda, S; Meylakhs, P; Mhlanga, A; Mhlanga, L; Mi, TY; Miazgowski, T; Micha, G; Michalek, IM; Miller, TR; Mills, EJ; Minh, LHN; Mini, GK; Sadeghi, PMM; Mirica, A; Mirijello, A; Mirrakhimov, EM; Mirutse, MK; Mirzaei, M; Misganaw, A; Mishra, A; Misra, S; Mitchell, PB; Mithra, P; Mittal, C; Mobayen, M; Moberg, ME; Mohamadkhani, A; Mohamed, J; Mohamed, MFH; Mohamed, NS; Mohammad-Alizadeh-Charandabi, S; Mohammadi, S; Mohammadian-Hafshejani, A; Mohammadifard, N; Mohammed, H; Mohammed, H; Mohammed, M; Mohammed, S; Mohammed, S; Mohan, V; Mojiri-Forushani, H; Mokari, A; Mokdad, AH; Molinaro, S; Molokhia, M; Momtazmanesh, S; Monasta, L; Mondello, S; Moni, MA; Ghalibaf, AM; Moradi, M; Moradi, Y; Moradi-Lakeh, M; Moradzadeh, M; Moraga, P; Morawska, L; Moreira, RS; Morovatdar, N; Morrison, SD; Morze, J; Mosser, JF; Motappa, R; Mougin, V; Mouodi, S; Mousavi, P; Mousavi, SE; Khaneghah, AM; Mpolya, EA; Mrejen, M; Mubarik, S; Muccioli, L; Mueller, UO; Mughal, F; Mukherjee, S; Mulita, F; Munjal, K; Murillo-Zamora, E; Musaigwa, F; Musallam, KM; Mustafa, A; Mustafa, G; Muthupandian, S; Muthusamy, R; Muzaffar, M; Myung, W; Nagarajan, AJ; Nagel, G; Naghavi, P; Naheed, A; Naik, GR; Naik, G; Nainu, F; Nair, S; Najmuldeen, HHR; Ansari, NN; Nangia, V; Naqvi, AA; Swamy, SN; Narayana, AI; Nargus, S; Nascimento, BR; Nascimento, GG; Nasehi, S; Nashwan, AJ; Natto, ZS; Nauman, J; Naveed, M; Nayak, BP; Nayak, VC; Nazri-Panjaki, A; Ndejjo, R; Nduaguba, SO; Negash, H; Negoi, I; Negoi, RI; Negru, SM; Nejadghaderi, SA; Nejjari, C; Nena, E; Nepal, S; Ng, M; Nggada, HA; Nguefack-Tsague, G; Ngunjiri, JW; Nguyen, AH; Nguyen, DH; Nguyen, HTH; Nguyen, PT; Nguyen, VT; Niazi, RK; Nielsen, KR; Nigatu, YT; Nikolouzakis, TK; Nikoobar, A; Nikoomanesh, F; Nikpoor, AR; Ningrum, DNA; Nnaji, CA; Nnyanzi, LA; Noman, EA; Nomura, S; Noreen, M; Noroozi, N; Norrving, B; Noubiap, JJ; Novotney, A; Nri-Ezedi, CA; Ntaios, G; Ntsekhe, M; Nuñez-Samudio, V; Nurrika, D; Nutor, JJ; Oancea, B; Obamiro, KO; Oboh, MA; Odetokun, IA; Odogwu, NM; O'Donnell, MJ; Oduro, MS; Ofakunrin, AOD; Ogunkoya, A; Oguntade, AS; Oh, IH; Okati-Aliabad, H; Okeke, SR; Okekunle, AP; Okonji, OC; Olagunju, AT; Olaiya, MT; Olatubi, MI; Oliveira, GMM; Olufadewa, II; Olusanya, BO; Olusanya, JO; Oluwafemi, YD; Omar, HA; Bali, AO; Omer, GL; Ondayo, MA; Ong, S; Onwujekwe, OE; Onyedibe, KI; Ordak, M; Orisakwe, OE; Orish, VN; Ortega-Altamirano, DV; Ortiz, A; Osman, WMS; Ostroff, SM; Osuagwu, UL; Otoiu, A; Otstavnov, N; Otstavnov, SS; Ouyahia, A; Ouyang, GQ; Owolabi, MO; Ozten, Y; Padukudru, PAM; Padron-Monedero, A; Padubidri, JR; Pal, PK; Palicz, T; Palladino, C; Palladino, R; Palma-Alvarez, RF; Pan, F; Pan, HF; Pana, A; Panda, P; Panda-Jonas, S; Pandi-Perumal, SR; Pangaribuan, HU; Panos, GD; Panos, LD; Pantazopoulos, I; Stoian, AMP; Papadopoulou, P; Parikh, RR; Park, S; Parthasarathi, A; Pashaei, A; Pasovic, M; Passera, R; Pasupula, DK; Patel, HM; Patel, J; Patel, SK; Patil, S; Patoulias, D; Patthipati, VS; Paudel, U; Toroudi, HP; Pease, SA; Peden, AE; Pedersini, P; Pensato, U; Pepito, VCF; Peprah, EK; Peprah, P; Perdigao, J; Pereira, M; Peres, MFP; Perianayagam, A; Perico, N; Pestell, RG; Pesudovs, K; Petermann-Rocha, FE; Petri, WA; Pham, HT; Philip, AK; Phillips, MR; Pierannunzio, D; Pigeolet, M; Pigott, DM; Pilgrim, T; Piracha, ZZ; Piradov, MA; Pirouzpanah, S; Plakkal, N; Plotnikov, E; Podder, V; Poddighe, D; Polinder, S; Polkinghorne, KR; Poluru, R; Ponkilainen, VT; Porru, F; Postma, MJ; Poudel, GR; Pourshams, A; Pourtaheri, N; Prada, SI; Pradhan, PMS; Prakasham, TN; Prasad, M; Prashant, A; Prates, EJS; Alhambra, DP; Priscilla, T; Pritchett, N; Purohit, BM; Puvvula, J; Qasim, NH; Qattea, I; Qazi, AS; Qian, GZ; Qiu, SL; Qureshi, MF; Rad, MR; Radfar, A; Radhakrishnan, RA; Radhakrishnan, V; Shahraki, HR; Rafferty, Q; Raggi, A; Raghav, PR; Raheem, N; Rahim, F; Rahim, MJ; Rahimi-Movaghar, V; Rahman, MM; Rahman, MHU; Rahman, M; Rahman, MA; Rahmani, AM; Rahmani, S; Rahmanian, V; Rajaa, S; Rajput, P; Rakovac, I; Ramasamy, SK; Ramazanu, S; Rana, K; Ranabhat, CL; Rancic, N; Rane, A; Rao, CR; Rao, IR; Rao, M; Rao, SJ; Rasali, DP; Rasella, D; Rashedi, S; Rashedi, V; Rashidi, MM; Rasouli-Saravani, A; Rasul, A; Babu, GR; Rauniyar, SK; Ravangard, R; Ravikumar, N; Rawaf, DL; Rawaf, S; Rawal, L; Rawassizadeh, R; Rawlley, B; Raza, RZ; Razo, C; Redwan, EMM; Rehman, FU; Reifels, L; Reiner, RC ; Remuzzi, G; Reyes, LF; Rezaei, M; Rezaei, N; Rezaei, N; Rezaeian, M; Rhee, TG; Riaz, MA; Ribeiro, ALP; Rickard, J; Riva, HR; Robinson-Oden, HE; Rodrigues, CF; Rodrigues, M; Roever, L; Rogowski, ELB; Rohloff, P; Romadlon, DS; Romero-Rodríguez, E; Romoli, M; Ronfani, L; Roshandel, G; Roth, GA; Rout, HS; Roy, N; Roy, P; Rubagotti, E; Ruela, GD; Rumisha, SF; Runghien, T; Rwegerera, GM; Rynkiewicz, A; Chandan, SN; Saad, AMA; Saadatian, Z; Saber, K; Saber-Ayad, MM; SaberiKamarposhti, M; Sabour, S; Sacco, S; Sachdev, PS; Sachdeva, R; Saddik, B; Saddler, A; Sadee, BA; Sadeghi, E; Sadeghi, E; Sadeghian, F; Saeb, MR; Saeed, U; Safaeinejad, F; Safi, SZ; Sagar, R; Saghazadeh, A; Sagoe, D; Sharif-Askari, FS; Sharif-Askari, NS; Sahebkar, A; Sahoo, SS; Sahoo, U; Sahu, M; Saif, Z; Sajid, MR; Sakshaug, JW; Salam, N; Salamati, P; Salami, AA; Salaroli, LB; Saleh, MA; Salehi, S; Salem, MR; Salem, MZY; Salimi, S; Kafil, HS; Samadzadeh, S; Samargandy, S; Samodra, YL; Samy, AM; Sanabria, J; Sanna, F; Santomauro, DF; Santos, IS; Santric-Milicevic, MM; Jose, BPS; Sarasmita, MA; Yegnanarayana, S; Saraswathy, I; Saravanan, A; Saravi, B; Sarikhani, Y; Sarkar, T; Sarmiento-Suárez, R; Sarode, GS; Sarode, SC; Sarveazad, A; Sathian, B; Sathish, T; Satpathy, M; Sayeed, A; Abu Sayeed, M; Saylan, M; Sayyah, M; Scarmeas, N; Schaarschmidt, BM; Schlaich, MP; Schlee, W; Schmidt, MI; Schneider, IJC; Schuermans, A; Schumacher, AE; Schutte, AE; Schwarzinger, M; Schwebel, DC; Schwendicke, F; Sekerija, M; Selvaraj, S; Senapati, S; Senthilkumaran, S; Sepanlou, SG; Serban, D; Sethi, Y; Sha, F; Shabany, M; Shafaat, A; Shafie, M; Shah, NS; Shah, PA; Shah, SM; Shahabi, S; Shahbandi, A; Shahid, I; Shahid, S; Shahid, W; Shahsavari, HR; Shahwan, MJ; Shaikh, A; Shaikh, MA; Shakeri, A; Shalash, AS; Sham, S; Shamim, MA; Shams-Beyranvand, M; Shamshad, H; Shamsi, MA; Shanawaz, M; Shankar, A; Sharfaei, S; Sharifan, A; Sharifi-Rad, J; Sharma, R; Sharma, S; Sharma, U; Sharma, V; Shastry, RP; Shavandi, A; Shayan, M; Shehabeldine, AME; Sheikh, A; Sheikhi, RA; Shen, JB; Shetty, A; Shetty, BSK; Shetty, PH; Shi, PL; Shibuya, K; Shiferaw, D; Shigematsu, M; Shin, MJ; Shin, YH; Shiri, R; Shirkoohi, R; Shitaye, NA; Shittu, A; Shiue, I; Shivakumar, KM; Shivarov, V; Shokraneh, F; Shokri, A; Shool, S; Shorofi, SA; Shrestha, S; Shuval, K; Siddig, EE; Silva, JP; Silva, LMLR; Silva, S; Simpson, CR; Singal, A; Singh, A; Singh, BB; Singh, G; Singh, J; Singh, NP; Singh, P; Singh, S; Sinha, DN; Sinto, R; Siraj, MS; Sirota, SB; Sitas, F; Sivakumar, S; Skryabin, VY; Skryabina, AA; Sleet, DA; Socea, B; Sokhan, A; Solanki, R; Solanki, S; Soleimani, H; Soliman, SSM; Song, SH; Song, YM; Sorensen, RJD; Soriano, JB; Soyiri, IN; Spartalis, M; Spearman, S; Sreeramareddy, CT; Srivastava, VK; Stanaway, JD; Stanikzai, MH; Stark, BA; Starnes, JR; Starodubova, AV; Stein, C; Stein, DJ; Steinbeis, F; Steiner, C; Steinmetz, JD; Steiropoulos, P; Stevanovic, A; Stockfelt, L; Stokes, MA; Stortecky, S; Subramaniyan, V; Suleman, M; Abdulkader, RS; Sultana, A; Sun, HTZ; Sun, J; Sundström, J; Sunkersing, D; Sunnerhagen, KS; Swain, CK; Szarpak, L; Szeto, MD; Szócska, M; Damavandi, PT; Tabarés-Seisdedos, R; Tabatabaei, SM; Malazy, OT; Tabatabaeizadeh, SA; Tabatabai, S; Tabish, M; Tadkamadla, J; Tadakamadla, SK; Abkenar, YT; Soodejani, MT; Taiba, J; Takahashi, K; Talaat, IM; Talukder, A; Tampa, M; Tamuzi, JL; Tan, KK; Tandukar, S; Tang, HS; Tang, HK; Tarigan, IU; Tariku, MK; Tariqujjaman, M; Tarkang, EE; Oliaee, RT; Tavangar, SM; Taveira, N; Tefera, YM; Temsah, MH; Temsah, RMH; Teramoto, M; Tesler, R; Teye-Kwadjo, E; Thakur, R; Thangaraju, P; Thankappan, KR; Tharwat, S; Thayakaran, R; Thomas, N; Thomas, NK; Thomson, AM; Thrift, AG; Thum, CCC; Thygesen, LC; Tian, J; Tichopad, A; Ticoalu, JHV; Tillawi, T; Tiruye, TY; Titova, MV; Tonelli, M; Topor-Madry, R; Toriola, AT; Torre, AE; Touvier, M; Tovani-Palone, MR; Tran, JT; Tran, NM; Trico, D; Tromans, SJ; Truyen, TTTT; Tsatsakis, A; Tsegay, GM; Tsermpini, EE; Tumurkhuu, M; Tung, K; Tyrovolas, S; Uddin, SMN; Udoakang, AJ; Udoh, A; Ullah, A; Ullah, I; Ullah, S; Ullah, S; Umakanthan, S; Umeokonkwo, CD; Unim, B; Unnikrishnan, B; Unsworth, CA; Upadhyay, E; Urso, D; Usman, JS; Vahabi, SM; Vaithinathan, AG; Valizadeh, R; Van de Velde, SM; Van den Eynde, J; Varga, O; Vart, P; Varthya, SB; Vasankari, TJ; Vasic, M; Vaziri, S; Vellingiri, B; Venketasubramanian, N; Verghese, NA; Verma, M; Veroux, M; Verras, GI; Vervoort, D; Villafane, JH; Villanueva, GI; Vinayak, M; Violante, FS; Viskadourou, M; Vladimirov, SK; Vlassov, V; Vo, B; Vollset, SE; Vongpradith, A; Vos, T; Vujcic, IS; Vukovic, R; Wafa, HA; Waheed, Y; Wamai, RG; Wang, C; Wang, N; Wang, S; Wang, S; Wang, YZ; Wang, YP; Waqas, M; Ward, P; Wassie, EG; Watson, S; Watson, SLW; Weerakoon, KG; Wei, MY; Weintraub, RG; Weiss, DJ; Westerman, R; Whisnant, JL; Wiangkham, T; Wickramasinghe, DP; Wickramasinghe, ND; Wilandika, A; Wilkerson, C; Willeit, P; Wilson, S; Wojewodzic, MW; Woldegebreal, DH; Wolf, AW; Wolfe, CDA; Wondimagegene, YA; Wong, YJ; Wongsin, U; Wu, AM; Wu, CK; Wu, F; Wu, XS; Wu, ZH; Xia, J; Xiao, H; Xie, Y; Xu, SW; Xu, WD; Xu, XY; Xu, YY; Yadollahpour, A; Yamagishi, K; Yang, DT; Yang, L; Yano, YCR; Yao, Y; Yaribeygi, H; Ye, PP; Yehualashet, SS; Yesiltepe, M; Yesuf, SA; Yezli, S; Yi, SY; Yigezu, A; Yigit, A; Yigit, V; Yip, P; Yismaw, MB; Yismaw, Y; Yon, DK; Yonemoto, N; Yoon, SJ; You, YY; Younis, MZ; Yousefi, Z; Yu, CH; Yu, Y; Yuh, FH; Zadey, S; Zadnik, V; Zafari, N; Zakham, F; Zaki, N; Bin Zaman, S; Zamora, N; Zand, R; Zangiabadian, M; Zar, HJ; Zare, I; Zarrintan, A; Zeariya, MGM; Zeinali, Z; Zhang, HJ; Zhang, JR; Zhang, JY; Zhang, LQ; Zhang, YQ; Zhang, ZJ; Zhao, HQ; Zhong, CW; Zhou, JX; Zhu, B; Zhu, L; Ziafati, M; Zielinska, M; Zitoun, OA; Zoladl, M; Zou, ZY; Zuhlke, LJ; Zumla, A; Zweck, E; Zyoud, SH; Wool, EE; Murray, CJL; Do, TH</t>
  </si>
  <si>
    <t>Naghavi, Mohsen; Ong, Kanyin Liane; Aali, Amirali; Ababneh, Hazim S.; Abate, Yohannes Habtegiorgis; Abbafati, Cristiana; Abbasgholizadeh, Rouzbeh; Abbasian, Mohammadreza; Abbasi-Kangevari, Mohsen; Abbastabar, Hedayat; Abd ElHafeez, Samar; Abdelmasseh, Michael; Abd-Elsalam, Sherief; Abdelwahab, Ahmed; Abdollahi, Mohammad; Abdollahifar, Mohammad-Amin; Abdoun, Meriem; Abdulah, Deldar Morad; Abdullahi, Auwal; Abebe, Mesfin; Abebe, Samrawit Shawel; Abedi, Aidin; Abegaz, Kedir Hussein; Abhilash, E. S.; Abidi, Hassan; Abiodun, Olumide; Aboagye, Richard Gyan; Abolhassani, Hassan; Abolmaali, Meysam; Abouzid, Mohamed; Aboye, Girma Beressa; Abreu, Lucas Guimaraes; Abrha, Woldu Aberhe; Abtahi, Dariush; Abu Rumeileh, Samir; Abualruz, Hasan; Abubakar, Bilyaminu; Abu-Gharbieh, Eman; Abu-Rmeileh, Niveen M. E.; Aburuz, Salahdein; Abu-Zaid, Ahmed; Accrombessi, Manfred Mario Kokou; Adal, Tadele Girum; Adamu, Abdu A.; Addo, Isaac Yeboah; Addolorato, Giovanni; Adebiyi, Akindele Olupelumi; Adekanmbi, Victor; Adepoju, Abiola Victor; Adetunji, Charles Oluwaseun; Adetunji, Juliana Bunmi; Adeyeoluwa, Temitayo Esther; Adeyinka, Daniel Adedayo; Adeyomoye, Olorunsola Israel; Admass, Biruk Adie Adie; Adnani, Qorinah Estiningtyas Sakilah; Adra, Saryia; Afolabi, Aanuoluwapo Adeyimika; Afzal, Muhammad Sohail; Afzal, Saira; Agampodi, Suneth Buddhika; Agasthi, Pradyumna; Aggarwal, Manik; Aghamiri, Shahin; Agide, Feleke Doyore; Agodi, Antonella; Agrawal, Anurag; Agyemang-Duah, Williams; Ahinkorah, Bright Opoku; Ahmad, Aqeel; Ahmad, Danish; Ahmad, Firdos; Ahmad, Muayyad M.; Ahmad, Sajjad; Ahmad, Shahzaib; Ahmad, Tauseef; Ahmadi, Keivan; Ahmadzade, Amir Mahmoud; Ahmed, Ali; Ahmed, Ayman; Ahmed, Haroon; Ahmed, Luai A.; Ahmed, Mehrunnisha Sharif; Ahmed, Meqdad Saleh; Ahmed, Muktar Beshir; Ahmed, Syed Anees; Ajami, Marjan; Aji, Budi; Akara, Essona Matatom; Akbarialiabad, Hossein; Akinosoglou, Karolina; Akinyemiju, Tomi; Akkaif, Mohammed Ahmed; Akyirem, Samuel; Al Hamad, Hanadi; Al Hasan, Syed Mahfuz; Alahdab, Fares; Alalalmeh, Samer O.; Alalwan, Tariq A.; Al-Aly, Ziyad; Alam, Khurshid; Alam, Manjurul; Alam, Noore; Al-Amer, Rasmieh Mustafa; Alanezi, Fahad Mashhour; Alanzi, Turki M.; Al-Azzam, Sayer; Albakri, Almaza; Albashtawy, Mohammed; AlBataineh, Mohammad T.; Alcalde-Rabanal, Jacqueline Elizabeth; Aldawsari, Khalifah A.; Aldhaleei, Wafa A.; Aldridge, Robert W.; Alema, Haileselasie Berhane; Alemayohu, Mulubirhan Assefa; Alemi, Sharifullah; Alemu, Yihun Mulugeta; Al-Gheethi, Adel Ali Saeed; Alhabib, Khalid F.; Alhalaiqa, Fadwa Alhalaiqa Naji; Al-Hanawi, Mohammed Khaled; Ali, Abid; Ali, Amjad; Ali, Liaqat; Ali, Mohammed Usman; Ali, Rafat; Ali, Shahid; Ali, Syed Shujait Shujait; Alicandro, Gianfranco; Alif, Sheikh Mohammad; Alikhani, Reyhaneh; Alimohamadi, Yousef; Aliyi, Ahmednur Adem; Aljasir, Mohammad A. M.; Aljunid, Syed Mohamed; Alla, Francois; Allebeck, Peter; Al-Marwani, Sabah; Al-Maweri, Sadeq Ali Ali; Almazan, Joseph Uy; Al-Mekhlafi, Hesham M.; Almidani, Louay; Almidani, Omar; Alomari, Mahmoud A.; Al-Omari, Basem; Alonso, Jordi; Alqahtani, Jaber S.; Alqalyoobi, Shehabaldin; Alqutaibi, Ahmed Yaseen; Al-Sabah, Salman Khalifah; Altaany, Zaid; Altaf, Awais; Al-Tawfiq, Jaffar A.; Altirkawi, Khalid A.; Aluh, Deborah Oyine; Alvis-Guzman, Nelson; Alwafi, Hassan; Al-Worafi, Yaser Mohammed; Aly, Hany; Aly, Safwat; Alzoubi, Karem H.; Amani, Reza; Amare, Azmeraw T.; Amegbor, Prince M.; Ameyaw, Edward Kwabena; Amin, Tarek Tawfik; Amindarolzarbi, Alireza; Amiri, Sohrab; Amirzade-Iranaq, Mohammad Hosein; Amu, Hubert; Amugsi, Dickson A.; Amusa, Ganiyu Adeniyi; Ancuceanu, Robert; Anderlini, Deanna; Anderson, David B.; Andrade, Pedro Prata; Andrei, Catalina Liliana; Andrei, Tudorel; Angus, Colin; Anil, Abhishek; Anil, Sneha; Anoushiravani, Amir; Ansari, Hossein; Ansariadi, Ansariadi; Ansari-Moghaddam, Alireza; Antony, Catherine M.; Antriyandarti, Ernoiz; Anvari, Davood; Anvari, Saeid; Anwar, Saleha; Anwar, Sumadi Lukman; Anwer, Razique; Anyasodor, Anayochukwu Edward; Aqeel, Muhammad; Arab, Juan Pablo; Arabloo, Jalal; Arafat, Mosab; Aravkin, Aleksandr Y.; Areda, Demelash; Aremu, Abdulfatai; Aremu, Olatunde; Ariffin, Hany; Arkew, Mesay; Armocida, Benedetta; Arndt, Michael Benjamin; Arnlov, Johan; Arooj, Mahwish; Artamonov, Anton A.; Arulappan, Judie; Aruleba, Raphael Taiwo; Arumugam, Ashokan; Asaad, Malke; Asadi-Lari, Mohsen; Asgedom, Akeza Awealom; Asghariahmadabad, Mona; Asghari-Jafarabadi, Mohammad; Ashraf, Muhammad; Aslani, Armin; Astell-Burt, Thomas; Athar, Mohammad; Athari, Seyyed Shamsadin; Atinafu, Bantalem Tilaye Tilaye; Atlaw, Habtamu Wondmagegn; Atorkey, Prince; Atout, Maha Moh'd Wahbi; Atreya, Alok; Aujayeb, Avinash; Ausloos, Marcel; Avan, Abolfazl; Awedew, Atalel Fentahun; Aweke, Amlaku Mulat; Quintanilla, Beatriz Paulina Ayala; Ayatollahi, Haleh; Ayuso-Mateos, Jose L.; Ayyoubzadeh, Seyed Mohammad; Azadnajafabad, Sina; Azevedo, Rui M. S.; Azzam, Ahmed Y.; Darshan, B. B.; Babu, Abraham Samuel; Badar, Muhammad; Badiye, Ashish D.; Baghdadi, Soroush; Bagheri, Nasser; Bagherieh, Sara; Bah, Sulaiman; Bahadorikhalili, Saeed; Bahmanziari, Najmeh; Bai, Ruhai; Baig, Atif Amin; Baker, Jennifer L.; Bako, Abdulaziz T.; Bakshi, Ravleen Kaur; Balakrishnan, Senthilkumar; Balasubramanian, Madhan; Baltatu, Ovidiu Constantin; Bam, Kiran; Banach, Maciej; Bandyopadhyay, Soham; Banik, Palash Chandra; Bansal, Hansi; Bansal, Kannu; Barbic, Franca; Barchitta, Martina; Bardhan, Mainak; Bardideh, Erfan; Barker-Collo, Suzanne Lyn; Barnighausen, Till Winfried; Barone-Adesi, Francesco; Barqawi, Hiba Jawdat; Barrero, Lope H.; Barrow, Amadou; Barteit, Sandra; Barua, Lingkan; Basharat, Zarrin; Bashiri, Azadeh; Basiru, Afisu; Baskaran, Pritish; Basnyat, Buddha; Bassat, Quique; Basso, Joao Diogo; Basting, Ann V. L.; Basu, Sanjay; Batra, Kavita; Baune, Bernhard T.; Bayati, Mohsen; Bayileyegn, Nebiyou Simegnew; Beaney, Thomas; Bedi, Neeraj; Beghi, Massimiliano; Behboudi, Emad; Behera, Priyamadhaba; Behnoush, Amir Hossein; Behzadifar, Masoud; Beiranvand, Maryam; Ramirez, Diana Fernanda Bejarano; Bejot, Yannick; Belay, Sefealem Assefa; Belete, Chalie Mulu; Bell, Michelle L.; Bello, Muhammad Bashir; Bello, Olorunjuwon Omolaja; Belo, Luis; Beloukas, Apostolos; Bender, Rose Grace; Bensenor, Isabela M.; Beran, Azizullah; Berezvai, Zombor; Berhie, Alemshet Yirga; Berice, Betyna N.; Bernstein, Robert S.; Bertolacci, Gregory J.; Bettencourt, Paulo J. G.; Beyene, Kebede A.; Bhagat, Devidas S.; Bhagavathula, Akshaya Srikanth; Bhala, Neeraj; Bhalla, Ashish; Bhandari, Dinesh; Bhangdia, Kayleigh; Bhardwaj, Nikha; Bhardwaj, Pankaj; Bhardwaj, Prarthna V.; Bhargava, Ashish; Bhaskar, Sonu; Bhat, Vivek; Bhatti, Gurjit Kaur; Bhatti, Jasvinder Singh; Bhatti, Manpreet S.; Bhatti, Rajbir; Bhutta, Zulfiqar A.; Bikbov, Boris; Bishai, Jessica Devin; Bisignano, Catherine; Bisulli, Francesca; Biswas, Atanu; Biswas, Bijit; Bitaraf, Saeid; Bitew, Bikes Destaw; Bitra, Veera R.; Bjorge, Tone; Boachie, Micheal Kofi; Boampong, Mary Sefa; Bobirca, Anca Vasilica; Bodolica, Virginia; Bodunrin, Aadam Olalekan; Bogale, Eyob Ketema; Bogale, Kassawmar Angaw; Bohlouli, Somayeh; Bolarinwa, Obasanjo Afolabi; Boloor, Archith; Hashemi, Milad Bonakdar; Bonny, Aime; Bora, Kaustubh; Basara, Berrak Bora; Borhany, Hamed; Borzutzky, Arturo; Bouaoud, Souad; Boustany, Antoine; Boxe, Christopher; Boyko, Edward J.; Brady, Oliver J.; Braithwaite, Dejana; Brant, Luisa C.; Brauer, Michael; Brazinova, Alexandra; Brazo-Sayavera, Javier; Breitborde, Nicholas J. K.; Breitner, Susanne; Brenner, Hermann; Briko, Andrey Nikolaevich; Briko, Nikolay Ivanovich; Britton, Gabrielle; Brown, Julie; Brugha, Traolach; Bulamu, Norma B.; Bulto, Lemma N.; Buonsenso, Danilo; Burns, Richard A.; Busse, Reinhard; Bustanji, Yasser; Butt, Nadeem Shafique; Butt, Zahid A.; dos Santos, Florentino Luciano Caetano; Calina, Daniela; Camera, Luis Alberto; Campos, Luciana Aparecida; Campos-Nonato, Ismael R.; Cao, Chao; Cao, Yin; Capodici, Angelo; Cardenas, Rosario; Carr, Sinclair; Carreras, Giulia; Carrero, Juan J.; Carugno, Andrea; Carvalheiro, Cristina G.; Carvalho, Felix; Carvalho, Marcia; Castaldelli-Maia, Joao Mauricio; Castaneda-Orjuela, Carlos A.; Castelpietra, Giulio; Catala-Lopez, Ferran; Catapano, Alberico L.; Cattaruzza, Maria Sofia; Cederroth, Christopher R.; Cegolon, Luca; Cembranel, Francieli; Cenderadewi, Muthia; Cercy, Kelly M.; Cerin, Ester; Cevik, Muge; Chadwick, Joshua; Chahine, Yaacoub; Chakraborty, Chiranjib; Chakraborty, Promit Ananyo; Chan, Jeffrey Shi Kai; Chan, Raymond N. C.; Chandika, Rama Mohan; Chandrasekar, Eeshwar K.; Chang, Chin-Kuo; Chang, Jung-Chen; Chanie, Gashaw Sisay; Charalampous, Periklis; Chattu, Vijay Kumar; Chaturvedi, Pankaj; Chatzimavridou-Grigoriadou, Victoria; Chaurasia, Akhilanand; Chen, Angela W.; Chen, An-Tian; Chen, Catherine S.; Chen, Haowei; Chen, Meng Xuan; Chen, Simiao; Cheng, Ching-Yu; Cheng, Esther T. W.; Cherbuin, Nicolas; Cheru, Wondimye Ashenafi; Chien, Ju-Huei; Chimed-Ochir, Odgerel; Chimoriya, Ritesh; Ching, Patrick R.; Chirinos-Caceres, Jesus Lorenzo; Chitheer, Abdulaal; Cho, William C. S.; Chong, Bryan; Chopra, Hitesh; Choudhari, Sonali Gajanan; Chowdhury, Rajiv; Christopher, Devasahayam J.; Chukwu, Isaac Sunday; Chung, Eric; Chung, Erin; Chung, Eunice; Chung, Sheng-Chia; Chutiyami, Muhammad; Cindi, Zinhle; Cioffi, Iolanda; Claassens, Mareli M.; Claro, Rafael M.; Coberly, Kaleb; Cogen, Rebecca M.; Columbus, Alyssa; Comfort, Haley; Conde, Joao; Cortese, Samuele; Cortesi, Paolo Angelo; Costa, Vera Marisa; Costanzo, Simona; Cousin, Ewerton; Couto, Rosa A. S.; Cowden, Richard G.; Cramer, Kenneth Michael; Criqui, Michael H.; Cruz-Martins, Natalia; Cuadra-Hernandez, Silvia Magali; Culbreth, Garland T.; Cullen, Patricia; Cunningham, Matthew; Curado, Maria Paula; Dadana, Sriharsha; Dadras, Omid; Dai, Siyu; Dai, Xiaochen; Dai, Zhaoli; Dalli, Lachlan L.; Damiani, Giovanni; Gela, Jiregna Darega; Das, Jai K.; Das, Saswati; Das, Subasish; Dascalu, Ana Maria; Dash, Nihar Ranjan; Dashti, Mohsen; Dastiridou, Anna; Davey, Gail; Davila-Cervantes, Claudio Alberto; Weaver, Nicole Davis; Davletov, Kairat; De Leo, Diego; de Luca, Katie; Debele, Aklilu Tamire; Debopadhaya, Shayom; Degenhardt, Louisa; Dehghan, Azizallah; Deitesfeld, Lee; Del Bo', Cristian; Delgado-Enciso, Ivan; Demessa, Berecha Hundessa; Demetriades, Andreas K.; Deng, Ke; Deng, Xinlei; Denova-Gutierrez, Edgar; Deravi, Niloofar; Dereje, Nebiyu; Dervenis, Nikolaos; Dervisevic, Emina; Des Jarlais, Don C.; Desai, Hardik Dineshbhai; Desai, Rupak; Devanbu, Vinoth Gnana Chellaiyan; Dewan, Syed Masudur Rahman; Dhali, Arkadeep; Dhama, Kuldeep; Dhimal, Meghnath; Dhingra, Sameer; Dhulipala, Vishal R.; da Silva, Diana Dias; Diaz, Daniel; Diaz, Michael J.; Dima, Adriana; Ding, Delaney D.; Ding, Huanghe; Dinis-Oliveira, Ricardo Jorge; Dirac, M. Ashworth; Djalalinia, Shirin; Thao Huynh Phuong Do; do Prado, Camila Bruneli; Doaei, Saeid; Dodangeh, Masoud; Dodangeh, Milad; Dohare, Sushil; Dokova, Klara Georgieva; Dolecek, Christiane; Dominguez, Regina-Mae Villanueva; Dong, Wanyue; Dongarwar, Deepa; D'Oria, Mario; Dorostkar, Fariba; Dorsey, E. Ray; dos Santos, Wendel Mombaque; Doshi, Rajkumar; Doshmangir, Leila; Dowou, Robert Kokou; Driscoll, Tim Robert; Dsouza, Haneil Larson; Dsouza, Viola; Du, Mi; Dube, John; Duncan, Bruce B.; Duraes, Andre Rodrigues; Duraisamy, Senbagam; Durojaiye, Oyewole Christopher; Dwyer-Lindgren, Laura; Dzianach, Paulina Agnieszka; Dziedzic, Arkadiusz Marian; E'mar, Abdel Rahman; Eboreime, Ejemai; Ebrahimi, Alireza; Echieh, Chidiebere Peter; Edinur, Hisham Atan; Edvardsson, David; Edvardsson, Kristina; Efendi, Defi; Efendi, Ferry; Effendi, Diyan Ermawan; Eikemo, Terje Andreas; Eini, Ebrahim; Ekholuenetale, Michael; Ekundayo, Temitope Cyrus; El Sayed, Iman; Elbarazi, Iffat; Elema, Teshome Bekele; Elemam, Noha Mousaad; Elgar, Frank J.; Elgendy, Islam Y.; ElGohary, Ghada Metwally Tawfik; Elhabashy, Hala Rashad; Elhadi, Muhammed; El-Huneidi, Waseem; Elilo, Legesse Tesfaye; Elmeligy, Omar Abdelsadek Abdou; Elmonem, Mohamed A.; Elshaer, Mohammed; Elsohaby, Ibrahim; Emeto, Theophilus I.; Bain, Luchuo Engelbert; Erkhembayar, Ryenchindorj; Esezobor, Christopher Imokhuede; Eshrati, Babak; Eskandarieh, Sharareh; Espinosa-Montero, Juan; Esubalew, Habtamu; Etaee, Farshid; Fabin, Natalia; Fadaka, Adewale Oluwaseun; Fagbamigbe, Adeniyi Francis; Fahim, Ayesha; Fahimi, Saman; Fakhri-Demeshghieh, Aliasghar; Falzone, Luca; Fareed, Mohammad; Farinha, Carla Sofia e Sa; Faris, MoezAlIslam Ezzat Mahmoud; Faris, Pawan Sirwan; Faro, Andre; Fasanmi, Abidemi Omolara; Fatehizadeh, Ali; Fattahi, Hamed; Fauk, Nelsensius Klau; Fazeli, Pooria; Feigin, Valery L.; Feizkhah, Alireza; Fekadu, Ginenus; Feng, Xiaoru; Fereshtehnejad, Seyed-Mohammad; Feroze, Abdullah Hamid; Ferrante, Daniela; Ferrari, Alize J.; Ferreira, Nuno; Fetensa, Getahun; Feyisa, Bikila Regassa; Filip, Irina; Fischer, Florian; Flavel, Joanne; Flood, David; Florin, Bobirca Teodor; Foigt, Nataliya A.; Folayan, Morenike Oluwatoyin; Fomenkov, Artem Alekseevich; Foroutan, Behzad; Foroutan, Masoud; Forthun, Ingeborg; Fortuna, Daniela; Foschi, Matteo; Fowobaje, Kayode Raphael; Francis, Kate Louise; Franklin, Richard Charles; Freitas, Alberto; Friedman, Joseph; Friedman, Sara D.; Fukumoto, Takeshi; Fuller, John E.; Fux, Blima; Gaal, Peter Andras; Gadanya, Muktar A.; Gaidhane, Abhay Motiramji; Gaihre, Santosh; Gakidou, Emmanuela; Galali, Yaseen; Galles, Natalie C.; Gallus, Silvano; Ganbat, Mandukhai; Gandhi, Aravind P.; Ganesan, Balasankar; Ganiyani, Mohammad Arfat; Garcia-Gordillo, M. A.; Gardner, William M.; Garg, Jalaj; Garg, Naval; Gautam, Rupesh K.; Gbadamosi, Semiu Olatunde; Gebi, Tilaye Gebru; Gebregergis, Miglas W.; Gebrehiwot, Mesfin; Gebremeskel, Teferi Gebru; Georgescu, Simona Roxana; Getachew, Tamirat; Gething, Peter W.; Getie, Molla; Ghadiri, Keyghobad; Ghahramani, Sulmaz; Ghailan, Khalid Yaser; Ghasemi, Mohammad-Reza; Dabaghi, Ghazal Ghasempour; Ghasemzadeh, Afsaneh; Ghashghaee, Ahmad; Ghassemi, Fariba; Ghazy, Ramy Mohamed; Ghimire, Ajnish; Ghoba, Sama; Gholamalizadeh, Maryam; Gholamian, Asadollah; Gholamrezanezhad, Ali; Gholizadeh, Nasim; Ghorbani, Mahsa; Vajargah, Pooyan Ghorbani; Ghoshal, Aloke Gopal; Gill, Paramjit Singh; Gill, Tiffany K.; Gillum, Richard F.; Ginindza, Themba G.; Girmay, Alem; Glasbey, James C.; Gnedovskaya, Elena V.; Gobolos, Laszlo; Godinho, Myron Anthony; Goel, Amit; Golchin, Ali; Goldust, Mohamad; Golechha, Mahaveer; Goleij, Pouya; Gomes, Nelson G. M.; Gona, Philimon N.; Gopalani, Sameer Vali; Gorini, Giuseppe; Goudarzi, Houman; Goulart, Alessandra C.; Goulart, Barbara Niegia Garcia; Goyal, Anmol; Grada, Ayman; Graham, Simon Matthew; Grivna, Michal; Grosso, Giuseppe; Guan, Shi-Yang; Guarducci, Giovanni; Gubari, Mohammed Ibrahim Mohialdeen; Gudeta, Mesay Dechasa; Guha, Avirup; Guicciardi, Stefano; Guimaraes, Rafael Alves; Gulati, Snigdha; Gunawardane, Damitha Asanga; Gunturu, Sasidhar; Guo, Cui; Gupta, Anish Kumar; Gupta, Bhawna; Gupta, Manoj Kumar; Gupta, Mohak; Das Gupta, Rajat; Gupta, Rajeev; Gupta, Sapna; Gupta, Veer Bala; Gupta, Vijai Kumar; Gupta, Vivek Kumar; Gurmessa, Lami; Gutierrez, Reyna Alma; Habibzadeh, Farrokh; Habibzadeh, Parham; Haddadi, Rasool; Hadei, Mostafa; Hadi, Najah R.; Haep, Nils; Hafezi-Nejad, Nima; Haile, Demewoz; Hailu, Alemayehu; Haj-Mirzaian, Arvin; Halboub, Esam S.; Hall, Brian J.; Haller, Sebastian; Halwani, Rabih; Hamadeh, Randah R.; Hameed, Sajid; Hamidi, Samer; Hamilton, Erin B.; Han, Chieh; Han, Qiuxia; Hanif, Asif; Hanifi, Nasrin; Hankey, Graeme J.; Hanna, Fahad; Hannan, Md Abdul; Haque, Md Nuruzzaman; Harapan, Harapan; Hargono, Arief; Haro, Josep Maria; Hasaballah, Ahmed I.; Hasan, Ikramul; Hasan, M. Tasdik; Hasani, Hamidreza; Hasanian, Mohammad; Hashi, Abdiwahab; Hasnain, Md Saquib; Hassan, Ikrama; Hassanipour, Soheil; Hassankhani, Hadi; Haubold, Johannes; Havmoeller, Rasmus J.; Hay, Simon I.; He, Jiawei; Hebert, Jeffrey J.; Hegazi, Omar E.; Heidari, Golnaz; Heidari, Mohammad; Heidari-Foroozan, Mahsa; Helfer, Bartosz; Hendrie, Delia; Herrera-Serna, Brenda Yuliana; Herteliu, Claudiu; Hesami, Hamed; Hezam, Kamal; Hill, Catherine L.; Hiraike, Yuta; Holla, Ramesh; Horita, Nobuyuki; Hossain, Md Mahbub; Hossain, Sahadat; Hosseini, Mohammad-Salar; Hosseinzadeh, Hassan; Hosseinzadeh, Mehdi; Adli, Ahmad Hosseinzadeh; Hostiuc, Mihaela; Hostiuc, Sorin; Hsairi, Mohamed; Hsieh, Vivian Chia-rong; Hsu, Rebecca L.; Hu, Chengxi; Huang, Junjie; Hultstrom, Michael; Humayun, Ayesha; Hundie, Tsegaye Gebreyes; Hussain, Javid; Hussain, M. Azhar; Hussein, Nawfal R.; Hussien, Foziya Mohammed; Huynh, Hong-Han; Hwang, Bing-Fang; Ibitoye, Segun Emmanuel; Ibrahim, Khalid S.; Iftikhar, Pulwasha Maria; Ijo, Desta; Ikiroma, Adalia I.; Ikuta, Kevin S.; Ikwegbue, Paul Chukwudi; Ilesanmi, Olayinka Stephen; Ilic, Irena M.; Ilic, Milena D.; Imam, Mohammad Tarique; Immurana, Mustapha; Inamdar, Sumant; Indriasih, Endang; Iqhrammullah, Muhammad; Iradukunda, Arnaud; Iregbu, Kenneth Chukwuemeka; Islam, Md Rabiul; Islam, Sheikh Mohammed Shariful; Islami, Farhad; Ismail, Faisal; Ismail, Nahlah Elkudssiah; Iso, Hiroyasu; Isola, Gaetano; Iwagami, Masao; Iwu, Chidozie C. D.; Iyamu, Ihoghosa Osamuyi; Iyer, Mahalaxmi; Jaafari, Linda Merin J. Jalil; Jacob, Louis; Jacobsen, Kathryn H.; Jadidi-Niaragh, Farhad; Jafarinia, Morteza; Jafarzadeh, Abdollah; Jaggi, Khushleen; Jahankhani, Kasra; Jahanmehr, Nader; Jahrami, Haitham; Jain, Nityanand; Jairoun, Ammar Abdulrahman; Jaiswal, Abhishek; Jamshidi, Elham; Janko, Mark M.; Jatau, Abubakar Ibrahim; Javadov, Sabzali; Javaheri, Tahereh; Jayapal, Sathish Kumar; Jayaram, Shubha; Jebai, Rime; Jee, Sun Ha; Jeganathan, Jayakumar; Jha, Anil K.; Jha, Ravi Prakash; Jiang, Heng; Jin, Yingzhao; Johnson, Olatunji; Jokar, Mohammad; Jonas, Jost B.; Joo, Tamas; Joseph, Abel; Joseph, Nitin; Joshua, Charity Ehimwenma; Joshy, Grace; Jozwiak, Jacek Jerzy; Jurisson, Mikk; Vaishali, K.; Kaambwa, Billingsley; Kabir, Ali; Kabir, Zubair; Kadashetti, Vidya; Kadir, Dler Hussein; Kalani, Rizwan; Kalankesh, Laleh R.; Kalankesh, Leila R.; Kaliyadan, Feroze; Kalra, Sanjay; Kamal, Vineet Kumar; Kamarajah, Sivesh Kathir; Kamath, Rajesh; Kamiab, Zahra; Kamyari, Naser; Kanagasabai, Thanigaivelan; Kanchan, Tanuj; Kandel, Himal; Kanmanthareddy, Arun R.; Kanmiki, Edmund Wedam; Kanmodi, Kehinde Kazeem; Kannan, Suthanthira S.; Kansal, Sushil Kumar; Kantar, Rami S.; Kapoor, Neeti; Karajizadeh, Mehrdad; Karanth, Shama D.; Karasneh, Reema A.; Karaye, Ibraheem M.; Karch, Andre; Karim, Asima; Karimi, Salah Eddin; Behnagh, Arman Karimi; Kashoo, Faizan Zaffar; Kasnazani, Qalandar Hussein Abdulkarim; Kasraei, Hengameh; Kassebaum, Nicholas J.; Kassel, Molly B.; Kauppila, Joonas H.; Kaur, Navjot; Kawakami, Norito; Kayode, Gbenga A.; Kazemi, Foad; Kazemian, Sina; Kazmi, Tahseen Haider; Kebebew, Getu Mosisa; Kebede, Adera Debella; Kebede, Fassikaw; Keflie, Tibebeselassie S.; Keiyoro, Peter Njenga; Keller, Cathleen; Kelly, Jaimon Terence; Kempen, John H.; Kerr, Jessica A.; Kesse-Guyot, Emmanuelle; Khajuria, Himanshu; Khalaji, Amirmohammad; Khalid, Nauman; Khalil, Anees Ahmed; Khalilian, Alireza; Khamesipour, Faham; Khan, Ajmal; Khan, Asaduzzaman; Khan, Gulfaraz; Khan, Ikramullah; Khan, Imteyaz A.; Khan, M. Nuruzzaman; Khan, Maseer; Khan, Mohammad Jobair; Khan, Moien A. B.; Khan, Zeeshan Ali; Suheb, Mahammed Ziauddin Khan; Khanmohammadi, Shaghayegh; Khatab, Khaled; Khatami, Fatemeh; Khatatbeh, Haitham; Khatatbeh, Moawiah Mohammad; Khavandegar, Armin; Kashani, Hamid Reza Khayat; Khidri, Feriha Fatima; Khodadoust, Elaheh; Khorgamphar, Mohammad; Khormali, Moein; Khorrami, Zahra; Khosravi, Ahmad; Khosravi, Mohammad Ali; Kifle, Zemene Demelash; Kim, Grace; Kim, Jihee; Kim, Kwanghyun; Kim, Min Seo; Kim, Yun Jin; Kimokoti, Ruth W.; Kinzel, Kasey E.; Kisa, Adnan; Kisa, Sezer; Klu, Desmond; Knudsen, Ann Kristin Skrindo; Kocarnik, Jonathan M.; Kochhar, Sonali; Kocsis, Timea; Koh, David S. Q.; Kolahi, Ali-Asghar; Kolves, Kairi; Kompani, Farzad; Koren, Gerbrand; Kosen, Soewarta; Kostev, Karel; Koul, Parvaiz A.; Laxminarayana, Sindhura Lakshmi Koulmane; Krishan, Kewal; Krishna, Hare; Krishna, Varun; Krishnamoorthy, Vijay; Krishnamoorthy, Yuvaraj; Krohn, Kris J.; Defo, Barthelemy Kuate; Bicer, Burcu Kucuk; Kuddus, Md Abdul; Kuddus, Mohammed; Kuitunen, Ilari; Kulimbet, Mukhtar; Kulkarni, Vishnutheertha; Kumar, Akshay; Kumar, Ashish; Kumar, Harish; Kumar, Manasi; Kumar, Rakesh; Kumari, Madhulata; Kumie, Fantahun Tarekegn; Kundu, Satyajit; Kurmi, Om P.; Kusnali, Asep; Kusuma, Dian; Kwarteng, Alexander; Kyriopoulos, Ilias; Kyu, Hmwe Hmwe; La Vecchia, Carlo; Lacey, Ben; Ladan, Muhammad Awwal; Laflamme, Lucie; Lagat, Abraham K.; Lager, Anton C. J.; Lahmar, Abdelilah; Lai, Daphne Teck Ching; Lal, Dharmesh Kumar; Lalloo, Ratilal; Lallukka, Tea; Lam, Hilton; Lam, Judit; Landrum, Kelsey R.; Lanfranchi, Francesco; Lang, Justin J.; Langguth, Berthold; Lansingh, Van Charles; Laplante-Levesque, Ariane; Larijani, Bagher; Larsson, Anders O.; Lasrado, Savita; Lassi, Zohra S.; Latief, Kamaluddin; Latifinaibin, Kaveh; Lauriola, Paolo; Nhi Huu Hanh Le; Thao Thi Thu Le; Trang Diep Thanh Le; Ledda, Caterina; Ledesma, Jorge R.; Lee, Munjae; Lee, Paul H.; Lee, Seung Won; Lee, Shaun Wen Huey; Lee, Wei-Chen; Lee, Yo Han; LeGrand, Kate E.; Leigh, James; Leong, Elvynna; Lerango, Temesgen L.; Li, Ming-Chieh; Li, Wei; Li, Xiaopan; Li, Yichong; Li, Zhihui; Ligade, Virendra S.; Tiyamike, Andrew; Likaka, Makhiringa; Lim, Lee-Ling; Lim, Stephen S.; Lindstrom, Megan; Linehan, Christine; Liu, Chaojie; Liu, Gang; Liu, Jue; Liu, Runben; Liu, Shiwei; Liu, Xiaofeng; Liu, Xuefeng; Llanaj, Erand; Loftus, Michael J.; Lopez-Bueno, Ruben; Lopukhov, Platon D.; Loreche, Arianna Maever; Lorkowski, Stefan; Lotufo, Paulo A.; Lozano, Rafael; Lubinda, Jailos; Lucchetti, Giancarlo; Lugo, Alessandra; Lunevicius, Raimundas; Ma, Zheng Feei; Maass, Kelsey Lynn; Machairas, Nikolaos; Machoy, Monika; Madadizadeh, Farzan; Madsen, Christian; Madureira-Carvalho, Aurea M.; Maghazachi, Azzam A.; Maharaj, Sandeep B.; Mahjoub, Soleiman; Mahmoud, Mansour Adam; Mahmoudi, Alireza; Mahmoudi, Elham; Mahmoudi, Razzagh; Majeed, Azeem; Makhdoom, Irsa Fatima; Rad, Elaheh Malakan; Maled, Venkatesh; Malekzadeh, Reza; Malhotra, Armaan K.; Malhotra, Kashish; Malik, Ahmad Azam; Malik, Iram; Malta, Deborah Carvalho; Mamun, Abdullah A.; Mansouri, Pejman; Mansournia, Mohammad Ali; Mantovani, Lorenzo Giovanni; Maqsood, Sajid; Marasini, Bishnu P.; Marateb, Hamid Reza; Maravilla, Joemer C.; Marconi, Agustina M.; Mardi, Parham; Marino, Mirko; Marjani, Abdoljalal; Martinez, Gabriel; Martinez-Guerra, Bernardo Alfonso; Martinez-Piedra, Ramon; Martini, Daniela; Martini, Santi; Martins-Melo, Francisco Rogerlandio; Martorell, Miquel; Marx, Wolfgang; Maryam, Sharmeen; Marzo, Roy Rillera; Masaka, Anthony; Masrie, Awoke; Mathieson, Stephanie; Mathioudakis, Alexander G.; Mathur, Manu Raj; Mattumpuram, Jishanth; Matzopoulos, Richard; Maude, Richard James; Maugeri, Andrea; Maulik, Pallab K.; Mayeli, Mahsa; Mazaheri, Maryam; Mazidi, Mohsen; McGrath, John J.; Mckee, Martin; McKowen, Anna Laura W.; McLaughlin, Susan A.; McPhail, Steven M.; Mechili, Enkeleint A.; Medina, John Robert Carabeo; Mediratta, Rishi P.; Meena, Jitendra Kumar; Mehra, Rahul; Mehrabani-Zeinabad, Kamran; Nasab, Entezar Mehrabi; Meto, Tesfahun Mekene; Meles, Gebrekiros Gebremichael; Mendez-Lopez, Max Alberto Mendez; Mendoza, Walter; Menezes, Ritesh G.; Mengist, Belayneh; Mentis, Alexios-Fotios A.; Meo, Sultan Ayoub; Meresa, Haftu Asmerom; Meretoja, Atte; Meretoja, Tuomo J.; Mersha, Abera M.; Mesfin, Bezawit Afework; Mestrovic, Tomislav; Mettananda, Kukulege Chamila Dinushi; Mettananda, Sachith; Meylakhs, Peter; Mhlanga, Adquate; Mhlanga, Laurette; Mi, Tianyue; Miazgowski, Tomasz; Micha, Georgia; Michalek, Irmina Maria; Miller, Ted R.; Mills, Edward J.; Le Huu Nhat Minh; Mini, G. K.; Sadeghi, Pouya Mir Mohammad; Mirica, Andreea; Mirijello, Antonio; Mirrakhimov, Erkin M.; Mirutse, Mizan Kiros; Mirzaei, Maryam; Misganaw, Awoke; Mishra, Ashim; Misra, Sanjeev; Mitchell, Philip B.; Mithra, Prasanna; Mittal, Chaitanya; Mobayen, Mohammadreza; Moberg, Madeline E.; Mohamadkhani, Ashraf; Mohamed, Jama; Mohamed, Mouhand F. H.; Mohamed, Nouh Saad; Mohammad-Alizadeh-Charandabi, Sakineh; Mohammadi, Soheil; Mohammadian-Hafshejani, Abdollah; Mohammadifard, Noushin; Mohammed, Hassen; Mohammed, Hussen; Mohammed, Mustapha; Mohammed, Salahuddin; Mohammed, Shafiu; Mohan, Viswanathan; Mojiri-Forushani, Hoda; Mokari, Amin; Mokdad, Ali H.; Molinaro, Sabrina; Molokhia, Mariam; Momtazmanesh, Sara; Monasta, Lorenzo; Mondello, Stefania; Moni, Mohammad Ali; Ghalibaf, AmirAli Moodi; Moradi, Maryam; Moradi, Yousef; Moradi-Lakeh, Maziar; Moradzadeh, Maliheh; Moraga, Paula; Morawska, Lidia; Moreira, Rafael Silveira; Morovatdar, Negar; Morrison, Shane Douglas; Morze, Jakub; Mosser, Jonathan F.; Motappa, Rohith; Mougin, Vincent; Mouodi, Simin; Mousavi, Parsa; Mousavi, Seyed Ehsan; Khaneghah, Amin Mousavi; Mpolya, Emmanuel A.; Mrejen, Matias; Mubarik, Sumaira; Muccioli, Lorenzo; Mueller, Ulrich Otto; Mughal, Faraz; Mukherjee, Sumoni; Mulita, Francesk; Munjal, Kavita; Murillo-Zamora, Efren; Musaigwa, Fungai; Musallam, Khaled M.; Mustafa, Ahmad; Mustafa, Ghulam; Muthupandian, Saravanan; Muthusamy, Raman; Muzaffar, Muhammad; Myung, Woojae; Nagarajan, Ahamarshan Jayaraman; Nagel, Gabriele; Naghavi, Pirouz; Naheed, Aliya; Naik, Ganesh R.; Naik, Gurudatta; Nainu, Firzan; Nair, Sanjeev; Najmuldeen, Hastyar Hama Rashid; Ansari, Noureddin Nakhostin; Nangia, Vinay; Naqvi, Atta Abbas; Swamy, Sreenivas Narasimha; Narayana, Aparna Ichalangod; Nargus, Shumaila; Nascimento, Bruno Ramos; Nascimento, Gustavo G.; Nasehi, Samar; Nashwan, Abdulqadir J.; Natto, Zuhair S.; Nauman, Javaid; Naveed, Muhammad; Nayak, Biswa Prakash; Nayak, Vinod C.; Nazri-Panjaki, Athare; Ndejjo, Rawlance; Nduaguba, Sabina Onyinye; Negash, Hadush; Negoi, Ionut; Negoi, Ruxandra Irina; Negru, Serban Mircea; Nejadghaderi, Seyed Aria; Nejjari, Chakib; Nena, Evangelia; Nepal, Samata; Ng, Marie; Nggada, Haruna Asura; Nguefack-Tsague, Georges; Ngunjiri, Josephine W.; Anh Hoang Nguyen; Nguyen, Dang H.; Hau Thi Hien Nguyen; Phat Tuan Nguyen; Van Thanh Nguyen; Niazi, Robina Khan; Nielsen, Katie R.; Nigatu, Yeshambel T.; Nikolouzakis, Taxiarchis Konstantinos; Nikoobar, Ali; Nikoomanesh, Fatemeh; Nikpoor, Amin Reza; Ningrum, Dina Nur Anggraini; Nnaji, Chukwudi A.; Nnyanzi, Lawrence Achilles; Noman, Efaq Ali; Nomura, Shuhei; Noreen, Mamoona; Noroozi, Nafise; Norrving, Bo; Noubiap, Jean Jacques; Novotney, Amanda; Nri-Ezedi, Chisom Adaobi; Ntaios, George; Ntsekhe, Mpiko; Nunez-Samudio, Virginia; Nurrika, Dieta; Nutor, Jerry John; Oancea, Bogdan; Obamiro, Kehinde O.; Oboh, Mary Aigbiremo; Odetokun, Ismail A.; Odogwu, Nkechi Martina; O'Donnell, Martin James; Oduro, Michael Safo; Ofakunrin, Akinyemi O. D.; Ogunkoya, Abiola; Oguntade, Ayodipupo Sikiru; Oh, In-Hwan; Okati-Aliabad, Hassan; Okeke, Sylvester Reuben; Okekunle, Akinkunmi Paul; Okonji, Osaretin Christabel; Olagunju, Andrew T.; Olaiya, Muideen Tunbosun; Olatubi, Matthew Idowu; Oliveira, Glaucia Maria Moraes; Olufadewa, Isaac Iyinoluwa; Olusanya, Bolajoko Olubukunola; Olusanya, Jacob Olusegun; Oluwafemi, Yinka Doris; Omar, Hany A.; Bali, Ahmed Omar; Omer, Goran Latif; Ondayo, Maureene Auma; Ong, Sokking; Onwujekwe, Obinna E.; Onyedibe, Kenneth Ikenna; Ordak, Michal; Orisakwe, Orish Ebere; Orish, Verner N.; Ortega-Altamirano, Doris V.; Ortiz, Alberto; Osman, Wael M. S.; Ostroff, Samuel M.; Osuagwu, Uchechukwu Levi; Otoiu, Adrian; Otstavnov, Nikita; Otstavnov, Stanislav S.; Ouyahia, Amel; Ouyang, Guoqing; Owolabi, Mayowa O.; Ozten, Yaz; Padukudru, Mahesh P. A.; Padron-Monedero, Alicia; Padubidri, Jagadish Rao; Pal, Pramod Kumar; Palicz, Tamas; Palladino, Claudia; Palladino, Raffaele; Palma-Alvarez, Raul Felipe; Pan, Feng; Pan, Hai-Feng; Pana, Adrian; Panda, Paramjot; Panda-Jonas, Songhomitra; Pandi-Perumal, Seithikurippu R.; Pangaribuan, Helena Ullyartha; Panos, Georgios D.; Panos, Leonidas D.; Pantazopoulos, Ioannis; Stoian, Anca Mihaela Pantea; Papadopoulou, Paraskevi; Parikh, Romil R.; Park, Seoyeon; Parthasarathi, Ashwaghosha; Pashaei, Ava; Pasovic, Maja; Passera, Roberto; Pasupula, Deepak Kumar; Patel, Hemal M.; Patel, Jay; Patel, Sangram Kishor; Patil, Shankargouda; Patoulias, Dimitrios; Patthipati, Venkata Suresh; Paudel, Uttam; Toroudi, Hamidreza Pazoki; Pease, Spencer A.; Peden, Amy E.; Pedersini, Paolo; Pensato, Umberto; Pepito, Veincent Christian Filipino; Peprah, Emmanuel K.; Peprah, Prince; Perdigao, Joao; Pereira, Marcos; Peres, Mario F. P.; Perianayagam, Arokiasamy; Perico, Norberto; Pestell, Richard G.; Pesudovs, Konrad; Petermann-Rocha, Fanny Emily; Petri, William A.; Hoang Tran Pham; Philip, Anil K.; Phillips, Michael R.; Pierannunzio, Daniela; Pigeolet, Manon; Pigott, David M.; Pilgrim, Thomas; Piracha, Zahra Zahid; Piradov, Michael A.; Pirouzpanah, Saeed; Plakkal, Nishad; Plotnikov, Evgenii; Podder, Vivek; Poddighe, Dimitri; Polinder, Suzanne; Polkinghorne, Kevan R.; Poluru, Ramesh; Ponkilainen, Ville T.; Porru, Fabio; Postma, Maarten J.; Poudel, Govinda Raj; Pourshams, Akram; Pourtaheri, Naeimeh; Prada, Sergio I.; Pradhan, Pranil Man Singh; Prakasham, Thejeswar N.; Prasad, Manya; Prashant, Akila; Prates, Elton Junio Sady; Alhambra, Daniel Prieto; Priscilla, Tina; Pritchett, Natalie; Purohit, Bharathi M.; Puvvula, Jagadeesh; Qasim, Nameer Hashim; Qattea, Ibrahim; Qazi, Asma Saleem; Qian, Gangzhen; Qiu, Suli; Qureshi, Maryam Faiz; Rad, Mehrdad Rabiee; Radfar, Amir; Radhakrishnan, Raghu Anekal; Radhakrishnan, Venkatraman; Shahraki, Hadi Raeisi; Rafferty, Quinn; Raggi, Alberto; Raghav, Pankaja Raghav; Raheem, Nasiru; Rahim, Fakher; Rahim, Md Jillur; Rahimi-Movaghar, Vafa; Rahman, Md Mosfequr; Rahman, Mohammad Hifz Ur; Rahman, Mosiur; Rahman, Muhammad Aziz; Rahmani, Amir Masoud; Rahmani, Shayan; Rahmanian, Vahid; Rajaa, Sathish; Rajput, Prashant; Rakovac, Ivo; Ramasamy, Shakthi Kumaran; Ramazanu, Sheena; Rana, Kritika; Ranabhat, Chhabi Lal; Rancic, Nemanja; Rane, Amey; Rao, Chythra R.; Rao, Indu Ramachandra; Rao, Mithun; Rao, Sowmya J.; Rasali, Drona Prakash; Rasella, Davide; Rashedi, Sina; Rashedi, Vahid; Rashidi, Mohammad-Mahdi; Rasouli-Saravani, Ashkan; Rasul, Azad; Babu, Giridhara Rathnaiah; Rauniyar, Santosh Kumar; Ravangard, Ramin; Ravikumar, Nakul; Rawaf, David Laith; Rawaf, Salman; Rawal, Lal; Rawassizadeh, Reza; Rawlley, Bharat; Raza, Rabail Zehra; Razo, Christian; Redwan, Elrashdy Moustafa Mohamed; Rehman, Faizan Ur; Reifels, Lennart; Reiner, Robert C., Jr.; Remuzzi, Giuseppe; Reyes, Luis Felipe; Rezaei, Maryam; Rezaei, Nazila; Rezaei, Negar; Rezaeian, Mohsen; Rhee, Taeho Gregory; Riaz, Mavra A.; Ribeiro, Antonio Luiz P.; Rickard, Jennifer; Riva, Hannah R.; Robinson-Oden, Hannah Elizabeth; Rodrigues, Celia Fortuna; Rodrigues, Monica; Roever, Leonardo; Rogowski, Emma Lynn Best; Rohloff, Peter; Romadlon, Debby Syahru; Romero-Rodriguez, Esperanza; Romoli, Michele; Ronfani, Luca; Roshandel, Gholamreza; Roth, Gregory A.; Rout, Himanshu Sekhar; Roy, Nitai; Roy, Priyanka; Rubagotti, Enrico; Ruela, Guilherme de Andrade; Rumisha, Susan Fred; Runghien, Tilleye; Rwegerera, Godfrey M.; Rynkiewicz, Andrzej; Chandan, S. N.; Saad, Aly M. A.; Saadatian, Zahra; Saber, Korosh; Saber-Ayad, Maha Mohamed; SaberiKamarposhti, Morteza; Sabour, Siamak; Sacco, Simona; Sachdev, Perminder S.; Sachdeva, Rajesh; Saddik, Basema; Saddler, Adam; Sadee, Bashdar Abuzed; Sadeghi, Ehsan; Sadeghi, Erfan; Sadeghian, Farideh; Saeb, Mohammad Reza; Saeed, Umar; Safaeinejad, Fahimeh; Safi, Sher Zaman; Sagar, Rajesh; Saghazadeh, Amene; Sagoe, Dominic; Sharif-Askari, Fatemeh Saheb; Sharif-Askari, Narjes Saheb; Sahebkar, Amirhossein; Sahoo, Soumya Swaroop; Sahoo, Umakanta; Sahu, Monalisha; Saif, Zahra; Sajid, Mirza Rizwan; Sakshaug, Joseph W.; Salam, Nasir; Salamati, Payman; Salami, Afeez Abolarinwa; Salaroli, Luciane B.; Saleh, Mohamed A.; Salehi, Sana; Salem, Marwa Rashad; Salem, Mohammed Z. Y.; Salimi, Sohrab; Kafil, Hossein Samadi; Samadzadeh, Sara; Samargandy, Saad; Samodra, Yoseph Leonardo; Samy, Abdallah M.; Sanabria, Juan; Sanna, Francesca; Santomauro, Damian Francesco; Santos, Itamar S.; Santric-Milicevic, Milena M.; Jose, Bruno Piassi Sao; Sarasmita, Made Ary; Yegnanarayana, Sivan; Saraswathy, Iyer; Saravanan, Aswini; Saravi, Babak; Sarikhani, Yaser; Sarkar, Tanmay; Sarmiento-Suarez, Rodrigo; Sarode, Gargi Sachin; Sarode, Sachin C.; Sarveazad, Arash; Sathian, Brijesh; Sathish, Thirunavukkarasu; Satpathy, Maheswar; Sayeed, Abu; Abu Sayeed, Md; Saylan, Mete; Sayyah, Mehdi; Scarmeas, Nikolaos; Schaarschmidt, Benedikt Michael; Schlaich, Markus P.; Schlee, Winfried; Schmidt, Maria Ines; Schneider, Ione Jayce Ceola; Schuermans, Art; Schumacher, Austin E.; Schutte, Aletta Elisabeth; Schwarzinger, Michael; Schwebel, David C.; ;(data truncated to fit)</t>
  </si>
  <si>
    <t>GBD 2021 Causes Death Collaborators</t>
  </si>
  <si>
    <t>Global burden of 288 causes of death and life expectancy decomposition in 204 countries and territories and 811 subnational locations, 1990-2021: a systematic analysis for the Global Burden of Disease Study 2021</t>
  </si>
  <si>
    <t>LANCET</t>
  </si>
  <si>
    <t>MEASLES ELIMINATION; HIV PREVENTION; MORTALITY; AFRICA</t>
  </si>
  <si>
    <t>Background Regular, detailed reporting on population health by underlying cause of death is fundamental for public health decision making. Cause-specific estimates of mortality and the subsequent effects on life expectancy worldwide are valuable metrics to gauge progress in reducing mortality rates. These estimates are particularly important following large-scale mortality spikes, such as the COVID-19 pandemic. When systematically analysed, mortality rates and life expectancy allow comparisons of the consequences of causes of death globally and over time, providing a nuanced understanding of the effect of these causes on global populations. Methods The Global Burden of Diseases, Injuries, and Risk Factors Study (GBD) 2021 cause-of-death analysis estimated mortality and years of life lost (YLLs) from 288 causes of death by age-sex-location-year in 204 countries and territories and 811 subnational locations for each year from 1990 until 2021. The analysis used 56 604 data sources, including data from vital registration and verbal autopsy as well as surveys, censuses, surveillance systems, and cancer registries, among others. As with previous GBD rounds, cause-specific death rates for most causes were estimated using the Cause of Death Ensemble model-a modelling tool developed for GBD to assess the out-of-sample predictive validity of different statistical models and covariate permutations and combine those results to produce cause-specific mortality estimates-with alternative strategies adapted to model causes with insufficient data, substantial changes in reporting over the study period, or unusual epidemiology. YLLs were computed as the product of the number of deaths for each cause-age-sex-location-year and the standard life expectancy at each age. As part of the modelling process, uncertainty intervals (UIs) were generated using the 2.5th and 97.5th percentiles from a 1000-draw distribution for each metric. We decomposed life expectancy by cause of death, location, and year to show cause-specific effects on life expectancy from 1990 to 2021. We also used the coefficient of variation and the fraction of population affected by 90% of deaths to highlight concentrations of mortality. Findings are reported in counts and age-standardised rates. Methodological improvements for cause-of-death estimates in GBD 2021 include the expansion of under-5-years age group to include four new age groups, enhanced methods to account for stochastic variation of sparse data, and the inclusion of COVID-19 and other pandemic-related mortality-which includes excess mortality associated with the pandemic, excluding COVID-19, lower respiratory infections, measles, malaria, and pertussis. For this analysis, 199 new country-years of vital registration cause-of-death data, 5 country-years of surveillance data, 21 country-years of verbal autopsy data, and 94 country-years of other data types were added to those used in previous GBD rounds. Findings The leading causes of age-standardised deaths globally were the same in 2019 as they were in 1990; in descending order, these were, ischaemic heart disease, stroke, chronic obstructive pulmonary disease, and lower respiratory infections. In 2021, however, COVID-19 replaced stroke as the second-leading age-standardised cause of death, with 94.0 deaths (95% UI 89.2-100.0) per 100 000 population. The COVID-19 pandemic shifted the rankings of the leading five causes, lowering stroke to the third-leading and chronic obstructive pulmonary disease to the fourth-leading position. In 2021, the highest age-standardised death rates from COVID-19 occurred in sub-Saharan Africa (271.0 deaths [250.1-290.7] per 100 000 population) and Latin America and the Caribbean (195.4 deaths [182.1-211.4] per 100 000 population). The lowest age-standardised death rates from COVID-19 were in the high-income super-region (48.1 deaths [47.4-48.8] per 100 000 population) and southeast Asia, east Asia, and Oceania (23.2 deaths [16.3-37.2] per 100 000 population). Globally, life expectancy steadily improved between 1990 and 2019 for 18 of the 22 investigated causes. Decomposition of global and regional life expectancy showed the positive effect that reductions in deaths from enteric infections, lower respiratory infections, stroke, and neonatal deaths, among others have contributed to improved survival over the study period. However, a net reduction of 1.6 years occurred in global life expectancy between 2019 and 2021, primarily due to increased death rates from COVID-19 and other pandemic-related mortality. Life expectancy was highly variable between super-regions over the study period, with southeast Asia, east Asia, and Oceania gaining 8.3 years (6.7-9.9) overall, while having the smallest reduction in life expectancy due to COVID-19 (0.4 years). The largest reduction in life expectancy due to COVID-19 occurred in Latin America and the Caribbean (3.6 years). Additionally, 53 of the 288 causes of death were highly concentrated in locations with less than 50% of the global population as of 2021, and these causes of death became progressively more concentrated since 1990, when only 44 causes showed this pattern. The concentration phenomenon is discussed heuristically with respect to enteric and lower respiratory infections, malaria, HIV/AIDS, neonatal disorders, tuberculosis, and measles. Interpretation Long-standing gains in life expectancy and reductions in many of the leading causes of death have been disrupted by the COVID-19 pandemic, the adverse effects of which were spread unevenly among populations. Despite the pandemic, there has been continued progress in combatting several notable causes of death, leading to improved global life expectancy over the study period. Each of the seven GBD super-regions showed an overall improvement from 1990 and 2021, obscuring the negative effect in the years of the pandemic. Additionally, our findings regarding regional variation in causes of death driving increases in life expectancy hold clear policy utility. Analyses of shifting mortality trends reveal that several causes, once widespread globally, are now increasingly concentrated geographically. These changes in mortality concentration, alongside further investigation of changing risks, interventions, and relevant policy, present an important opportunity to deepen our understanding of mortality-reduction strategies. Examining patterns in mortality concentration might reveal areas where successful public health interventions have been implemented. Translating these successes to locations where certain causes of death remain entrenched can inform policies that work to improve life expectancy for people everywhere.</t>
  </si>
  <si>
    <t xml:space="preserve">[Naghavi, Mohsen; Ong, Kanyin Liane; Antony, Catherine M.; Aravkin, Aleksandr Y.; Arndt, Michael Benjamin; Basting, Ann V. L.; Bender, Rose Grace; Berice, Betyna N.; Bertolacci, Gregory J.; Bhangdia, Kayleigh; Bishai, Jessica Devin; Bisignano, Catherine; Brauer, Michael; Cercy, Kelly M.; Chen, Catherine S.; Chung, Eric; Chung, Erin; Coberly, Kaleb; Cogen, Rebecca M.; Comfort, Haley; Cousin, Ewerton; Culbreth, Garland T.; Cunningham, Matthew; Dai, Xiaochen; Weaver, Nicole Davis; Degenhardt, Louisa; Deitesfeld, Lee; Dirac, M. Ashworth; Dominguez, Regina-Mae Villanueva; Dwyer-Lindgren, Laura; Feigin, Valery L.; Ferrari, Alize J.; Fuller, John E.; Gakidou, Emmanuela; Galles, Natalie C.; Gardner, William M.; Ghoba, Sama; Haile, Demewoz; Hamilton, Erin B.; Han, Chieh; Hay, Simon I.; He, Jiawei; Hsu, Rebecca L.; Ikuta, Kevin S.; Kassebaum, Nicholas J.; Kassel, Molly B.; Keller, Cathleen; Kinzel, Kasey E.; Kocarnik, Jonathan M.; Krohn, Kris J.; Kyu, Hmwe Hmwe; Ledesma, Jorge R.; LeGrand, Kate E.; Lim, Stephen S.; Lindstrom, Megan; Lozano, Rafael; Maass, Kelsey Lynn; McKowen, Anna Laura W.; McLaughlin, Susan A.; Mestrovic, Tomislav; Moberg, Madeline E.; Mokdad, Ali H.; Mosser, Jonathan F.; Mougin, Vincent; Novotney, Amanda; Ostroff, Samuel M.; Ozten, Yaz; Pasovic, Maja; Pease, Spencer A.; Pigott, David M.; Pritchett, Natalie; Rafferty, Quinn; Razo, Christian; Reiner, Robert C., Jr.; Robinson-Oden, Hannah Elizabeth; Roth, Gregory A.; Runghien, Tilleye; Santomauro, Damian Francesco; Schumacher, Austin E.; Sirota, Sarah Brooke; Sorensen, Reed J. D.; Spearman, Sandra; Stanaway, Jeffrey D.; Stark, Benjamin A.; Stein, Caroline; Steiner, Caitlyn; Thomson, Azalea M.; Torre, Anna E.; Verghese, Nicholas Alexander; Vollset, Stein Emil; Vongpradith, Avina; Vos, Theo; Watson, Stefanie; Whisnant, Joanna L.; Wilkerson, Caroline; Wilson, Shadrach; Xu, Yvonne Yiru; Yuh, Faith H.; Wool, Eve E.; Murray, Christopher J. L.] Univ Washington, Inst Hlth Metr &amp; Evaluat, Seattle, WA 98195 USA; [Naghavi, Mohsen; Aravkin, Aleksandr Y.; Cousin, Ewerton; Dai, Xiaochen; Dirac, M. Ashworth; Dwyer-Lindgren, Laura; Gakidou, Emmanuela; Hay, Simon I.; Kassebaum, Nicholas J.; Kyu, Hmwe Hmwe; Lim, Stephen S.; Lozano, Rafael; Misganaw, Awoke; Mokdad, Ali H.; Mpolya, Emmanuel A.; Pigott, David M.; Reiner, Robert C., Jr.; Roth, Gregory A.; Stanaway, Jeffrey D.; Stein, Caroline; Vollset, Stein Emil; Vos, Theo; Murray, Christopher J. L.] Univ Washington, Sch Med, Dept Hlth Metr Sci, Seattle, WA USA; [Aravkin, Aleksandr Y.] Univ Washington, Dept Appl Math, Seattle, WA USA; [Arndt, Michael Benjamin; Kochhar, Sonali; Nielsen, Katie R.; Sorensen, Reed J. D.; Zeinali, Zahra] Univ Washington, Dept Global Hlth, Seattle, WA USA; [Boyko, Edward J.] Univ Washington, Sch Med, Seattle, WA USA; [Chahine, Yaacoub] Univ Washington, Dept Internal Med, Seattle, WA USA; [Chahine, Yaacoub] Univ Washington, Dept Cardiol, Seattle, WA USA; [Chen, Angela W.] Univ Washington, Dept Hlth Syst &amp; Populat Hlth, Seattle, WA USA; [Chung, Eric; Nielsen, Katie R.] Univ Washington, Dept Pediat, Seattle, WA USA; [Dirac, M. Ashworth] Univ Washington, Dept Family Med, Seattle, WA USA; [Kalani, Rizwan] Univ Washington, Dept Neurol, Seattle, WA USA; [Kassebaum, Nicholas J.; Krishnamoorthy, Vijay] Univ Washington, Dept Anesthesiol &amp; Pain Med, Seattle, WA USA; [Morrison, Shane Douglas] Univ Washington, Div Plast &amp; Reconstruct Surg, Seattle, WA USA; [Ostroff, Samuel M.] Univ Washington, Henry M Jackson Sch Int Studies, Seattle, WA USA; [Roth, Gregory A.] Univ Washington, Div Cardiol, Seattle, WA USA; [Aali, Amirali] Mashhad Univ Med Sci, Fac Med, Mashhad, Razavi Khorasan, Iran; [Ahmadzade, Amir Mahmoud] Mashhad Univ Med Sci, Dept Neurosci, Mashhad, Razavi Khorasan, Iran; [Bardideh, Erfan] Mashhad Univ Med Sci, Dent Res Ctr, Mashhad, Razavi Khorasan, Iran; [Ghorbani, Mahsa] Mashhad Univ Med Sci, Dept Orthodont, Mashhad, Razavi Khorasan, Iran; [Morovatdar, Negar] Mashhad Univ Med Sci, Clin Res Dev Unit, Mashhad, Razavi Khorasan, Iran; [Sahebkar, Amirhossein] Mashhad Univ Med Sci, Appl Biomed Res Ctr, Mashhad, Razavi Khorasan, Iran; [Sahebkar, Amirhossein] Mashhad Univ Med Sci, Biotechnol Res Ctr, Mashhad, Razavi Khorasan, Iran; [Tabatabaei, Seyyed Mohammad] Mashhad Univ Med Sci, Dept Med Informat, Mashhad, Razavi Khorasan, Iran; [Tabatabaei, Seyyed Mohammad] Mashhad Univ Med Sci, Clin Res Dev Unit, Mashhad, Razavi Khorasan, Iran; [Zafari, Nima] Mashhad Univ Med Sci, Dept Med Genet, Mashhad, Razavi Khorasan, Iran; [Ababneh, Hazim S.] Massachusetts Gen Hosp, Radiat Oncol, Boston, MA USA; [Ebrahimi, Alireza] Massachusetts Gen Hosp, Dept Orthopaed Surg, Boston, MA USA; [Elgendy, Islam Y.; Nguyen, Dang H.] Massachusetts Gen Hosp, Div Cardiol, Boston, MA USA; [Haj-Mirzaian, Arvin; Liu, Xiaofeng] Massachusetts Gen Hosp, Dept Radiol, Boston, MA USA; [Schuermans, Art] Massachusetts Gen Hosp, Cardiovasc Res Ctr, Boston, MA USA; [Abate, Yohannes Habtegiorgis] Aleta Wondo Hosp, Dept Clin Governance &amp; Qual Improvement, Aleta Wondo, Ethiopia; [Abbafati, Cristiana] Univ Roma La Sapienza, Dept Jurid &amp; Econ Studies, Rome, Italy; [Cattaruzza, Maria Sofia] Univ Roma La Sapienza, Dept Publ Hlth &amp; Infect Dis, Rome, Italy; [Abbasgholizadeh, Rouzbeh] Univ Calif Los Angeles, Doheny Eye Inst, Los Angeles, CA USA; [Almidani, Louay] Univ Calif Los Angeles, DIRRL, Los Angeles, CA USA; [Friedman, Joseph] Univ Calif Los Angeles, Ctr Social Med, Los Angeles, CA USA; [Khorgamphar, Mohammad] Univ Calif Los Angeles, Dept Environm Hlth Sci, Los Angeles, CA USA; [Khorgamphar, Mohammad] Univ Calif Los Angeles, Dept Hlth Policy Management, Los Angeles, CA USA; [Wei, Melissa Y.] Univ Calif Los Angeles, Gen Internal Med &amp; Hlth Serv Res, Los Angeles, CA USA; [Abbasian, Mohammadreza] Harvard Univ, Dept Orthoped Surg, Boston, MA USA; [Aly, Safwat] Harvard Univ, Dept Pediat, Boston, MA USA; [Barnighausen, Till Winfried; Pradhan, Pranil Man Singh; Zweck, Elric] Harvard Univ, TH Chan Sch Publ Hlth, Boston, MA USA; [Basu, Sanjay] Harvard Univ, Ctr Primary Care, Boston, MA USA; [dos Santos, Florentino Luciano Caetano] Harvard Univ, Harvard Business Sch, Boston, MA USA; [Carr, Sinclair] Harvard Univ, Dept Epidemiol, Boston, MA USA; [Ding, Huanghe] Harvard Univ, Dept Hlth Policy &amp; Management, Boston, MA USA; [Elgendy, Islam Y.] Harvard Univ, Div Cardiol, Boston, MA USA; [Feroze, Abdullah Hamid] Harvard Univ, Dept Neurol Surg, Brigham &amp; Womens Hosp, Boston, MA USA; [Kempen, John H.] Harvard Univ, Dept Ophthalmol, Boston, MA USA; [Li, Zhihui; Rohloff, Peter] Harvard Univ, Dept Global Hlth &amp; Populat, Boston, MA USA; [Natto, Zuhair S.] Harvard Univ, Dept Hlth Policy &amp; Oral Epidemiol, Boston, MA USA; [Pigeolet, Manon] Harvard Univ, Dept Global Hlth &amp; Social Med, Boston, MA USA; [Sharfaei, Sadaf] Harvard Univ, Beth Israel Deaconess Med Ctr, Boston, MA USA; [Sheikh, Aziz] Harvard Univ, Div Gen Internal Med, Boston, MA USA; [Abbasian, Mohammadreza] Shahid Beheshti Univ Med Sci, Dept Orthopaed Surg, Tehran, Iran; [Abtahi, Dariush; Salimi, Sohrab; Shakeri, Alireza] Shahid Beheshti Univ Med Sci, Dept Anesthesiol, Tehran, Iran; [Aghamiri, Shahin] Shahid Beheshti Univ Med Sci, Dept Biotechnol, Tehran, Iran; [Ajami, Marjan] Shahid Beheshti Univ Med Sci, Natl Nutr &amp; Food Technol Res Inst, Tehran, Iran; [Hashemi, Milad Bonakdar] Shahid Beheshti Univ Med Sci, Dept Urol, Tehran, Iran; [Borhany, Hamed] Shahid Beheshti Univ Med Sci, Internal Med Dept SBMU, Tehran, Iran; [Deravi, Niloofar; Heidari-Foroozan, Mahsa; Nejadghaderi, Seyed Aria; Rahmani, Shayan; Zangiabadian, Moein] Shahid Beheshti Univ Med Sci, Sch Med, Tehran, Iran; [Doaei, Saeid; Mokari, Amin] Shahid Beheshti Univ Med Sci, Dept Community Nutr, Tehran, Iran; [Ghasemi, Mohammad-Reza] Shahid Beheshti Univ Med Sci, Med Genet, Tehran, Iran; [Gholamalizadeh, Maryam] Shahid Beheshti Univ Med Sci, Canc Res Ctr, Tehran, Iran; [Haj-Mirzaian, Arvin] Shahid Beheshti Univ Med Sci, Obes Res Ctr, Tehran, Iran; [Hesami, Hamed] Shahid Beheshti Univ Med Sci, Urol &amp; Nephrol Res Ctr, Tehran, Iran; [Hesami, Hamed] Shahid Beheshti Univ Med Sci, Ophtalm Res Ctr, Tehran, Iran; [Jahankhani, Kasra; Rasouli-Saravani, Ashkan] Shahid Beheshti Univ Med Sci, Dept Immunol, Tehran, Iran; [Jahanmehr, Nader] Shahid Beheshti Univ Med Sci, Dept Hlth Policy &amp; Management, Tehran, Iran; [Jahanmehr, Nader] Shahid Beheshti Univ Med Sci, Safety Promot &amp; Injury Prevent Res Ctr, Tehran, Iran; [Kashani, Hamid Reza Khayat] Shahid Beheshti Univ Med Sci, Dept Neurosurg, Tehran, Iran; [Khorrami, Zahra] Shahid Beheshti Univ Med Sci, Ophthalmol &amp; Vis Sci, Tehran, Iran; [Kolahi, Ali-Asghar; Nikoobar, Ali; Rashidi, Mohammad-Mahdi] Shahid Beheshti Univ Med Sci, Social Determinants Hlth Res Ctr, Tehran, Iran; [Sabour, Siamak] Shahid Beheshti Univ Med Sci, Dept Epidemiol, Tehran, Iran; [Safaeinejad, Fahimeh] Shahid Beheshti Univ Med Sci, Tradit Med &amp; Mat Med Res Ctr, Tehran, Iran; [Shayan, Maryam] Shahid Beheshti Univ Med Sci, ORC, Tehran, Iran; [Shool, Sina] Shahid Beheshti Univ Med Sci, Emergency Dept, Tehran, Iran; [Tabatabai, Shima] Shahid Beheshti Univ Med Sci, Dept Med Educ, Tehran, Iran; [Nasehi, Samar] Shahid Beheshti Univ Med Sci, Tehran, Iran; [Abbasi-Kangevari, Mohsen; Azadnajafabad, Sina; Momtazmanesh, Sara; Mousavi, Parsa; Rahmani, Shayan; Rashidi, Mohammad-Mahdi; Rezaei, Nazila; Rezaei, Negar] Univ Tehran Med Sci, Noncommunicable Dis Res Ctr, Tehran, Iran; [Abbastabar, Hedayat] Univ Tehran Med Sci, Adv Diagnost &amp; Intervent Radiol Res Ctr, Tehran, Iran; [Abdollahi, Mohammad] Univ Tehran Med Sci, TIPS, Tehran, Iran; [Abdollahi, Mohammad] Univ Tehran Med Sci, Sch Pharm, Tehran, Iran; [Abolhassani, Hassan; Saghazadeh, Amene] Univ Tehran Med Sci, Res Ctr Immunodeficiencies, Tehran, Iran; [Alikhani, Reyhaneh; Nasab, Entezar Mehrabi] Univ Tehran Med Sci, Tehran Heart Ctr, Tehran, Iran; [Amirzade-Iranaq, Mohammad Hosein] Univ Tehran Med Sci, USERN, Tehran, Iran; [Anoushiravani, Amir; Fahimi, Saman; Malekzadeh, Reza; Mohamadkhani, Ashraf; Pourshams, Akram; Sepanlou, Sadaf G.] Univ Tehran Med Sci, Digest Dis Res Inst, Tehran, Iran; [Ayyoubzadeh, Seyed Mohammad] Univ Tehran Med Sci, Dept Hlth Informat Management, Tehran, Iran; [Bahmanziari, Najmeh] Univ Tehran Med Sci, Translat Ophthalmol Res Ctr, Tehran, Iran; [Behnoush, Amir Hossein; Hafezi-Nejad, Nima; Khalaji, Amirmohammad; Khanmohammadi, Shaghayegh; Mayeli, Mahsa; Mohammadi, Soheil; Momtazmanesh, Sara] Univ Tehran Med Sci, Sch Med, Tehran, Iran; [Dadras, Omid] Univ Tehran Med Sci, Iranian Res Ctr HIV AIDS, Tehran, Iran; [Eskandarieh, Sharareh] Univ Tehran Med Sci, Multiple Sclerosis Res Ctr, Tehran, Iran; [Ghassemi, Fariba; Mahmoudi, Alireza] Univ Tehran Med Sci, Dept Ophthalmol, Tehran, Iran; [Hadei, Mostafa] Univ Tehran Med Sci, Dept Hlth Emergencies &amp; Disasters, Tehran, Iran; [Adli, Ahmad Hosseinzadeh] Univ Tehran Med Sci, Dept Virol, Tehran, Iran; [Kazemian, Sina] Univ Tehran Med Sci, Cardiac Primary Prevent Res Ctr, Tehran, Iran; [Kazemian, Sina] Univ Tehran Med Sci, Dept Cardiac Electrophysiol, Tehran, Iran; [Khamesipour, Faham] Univ Tehran Med Sci, Ctr Res &amp; Training Skin Dis &amp; Leprosy, Tehran, Iran; [Khatami, Fatemeh] Univ Tehran Med Sci, Urol Res Ctr, Tehran, Iran; [Khavandegar, Armin; Khormali, Moein; Rahimi-Movaghar, Vafa; Sadeghian, Farideh; Salamati, Payman; Shool, Sina] Univ Tehran Med Sci, Sina Trauma &amp; Surg Res Ctr, Tehran, Iran; [Kompani, Farzad] Univ Tehran Med Sci, Childrens Med Ctr, Tehran, Iran; [Larijani, Bagher; Rezaei, Nazila; Malazy, Ozra Tabatabaei] Univ Tehran Med Sci, Endocrinol &amp; Metab Res Inst, Tehran, Iran; [Mahmoudi, Elham; Mansouri, Pejman; Rashedi, Sina] Univ Tehran Med Sci, Dept Cardiol, Tehran, Iran; [Rad, Elaheh Malakan] Univ Tehran Med Sci, Dept Pediat Cardiol, Tehran, Iran; [Mansournia, Mohammad Ali] Univ Tehran Med Sci, Dept Epidemiol &amp; Biostat, Tehran, Iran; [Ansari, Noureddin Nakhostin] Univ Tehran Med Sci, Dept Physiotherapy, Tehran, Iran; [Ansari, Noureddin Nakhostin] Univ Tehran Med Sci, Res Ctr War Affected People, Tehran, Iran; [Noroozi, Nafise] Univ Tehran Med Sci, Dept Pharmacol, Tehran, Iran; [Shabany, Maryam] Univ Tehran Med Sci, Sina Trauma Res Ctr, Tehran, Iran; [Shafie, Mahan] Univ Tehran Med Sci, Dept Neurol, Tehran, Iran; [Shahbandi, Ataollah] Univ Tehran Med Sci, Dept Med, Tehran, Iran; [Sharifan, Amin] Univ Tehran Med Sci, Dept Pharmaceut Care, Tehran, Iran; [Sharifan, Amin] Univ Tehran Med Sci, Res Ctr Rat Use Drugs, Tehran, Iran; [Shirkoohi, Reza] Univ Tehran Med Sci, Canc Res Ctr, Tehran, Iran; [Shirkoohi, Reza] Univ Tehran Med Sci, Canc Biol Res Ctr, Tehran, Iran; [Tavangar, Seyed Mohammad] Univ Tehran Med Sci, Dept Pathol, Tehran, Iran; [Vahabi, Seyed Mohammad] Univ Tehran Med Sci, Fac Med, Tehran, Iran; [Abd ElHafeez, Samar] Alexandria Univ, Dept Epidemiol, Alexandria, Egypt; [El Sayed, Iman] Alexandria Univ, Biomed Informat &amp; Med Stat Dept, Alexandria, Egypt; [Elmeligy, Omar Abdelsadek Abdou] Alexandria Univ, Pediat Dent &amp; Dent Publ Hlth Dept, Alexandria, Egypt; [Ghazy, Ramy Mohamed] Alexandria Univ, Dept Trop Hlth &amp; Parasitol, Alexandria, Egypt; [Talaat, Iman M.] Alexandria Univ, Dept Pathol, Alexandria, Egypt; [Abdelmasseh, Michael; Sanabria, Juan] Marshall Univ, Dept Surg, Huntington, WV USA; [Abd-Elsalam, Sherief] Tanta Univ, Dept Trop Med &amp; Infect Dis, Tanta, Egypt; [Abdelwahab, Ahmed] Baylor Coll Med, Dept Internal Med, Houston, TX USA; [Agrawal, Anurag] Baylor Coll Med, Sect Gen Internal Med, Houston, TX USA; [Abdollahifar, Mohammad-Amin] Univ Saskatchewan, Dept Small Anim Clin Sci, Saskatoon, SK, Canada; [Adeyinka, Daniel Adedayo] Univ Saskatchewan, Dept Community Hlth &amp; Epidemiol, Saskatoon, SK, Canada; [Abdoun, Meriem] Univ Setif Algeria, Dept Med, Setif, Algeria; [Abdulah, Deldar Morad] Univ Duhok, Community &amp; Matern Nursing Unit, Duhok, Iraq; [Ahmed, Meqdad Saleh] Univ Duhok, Dept Pathol &amp; Microbiol, Duhok, Iraq; [Abdullahi, Auwal] Bayero Univ Kano, Dept Physiotherapy, Kano, Nigeria; [Gadanya, Muktar A.] Bayero Univ Kano, Dept Community Med, Kano, Nigeria; [Ladan, Muhammad Awwal] Bayero Univ Kano, Dept Nursing Sci, Kano, Nigeria; [Abdullahi, Auwal; Ali, Mohammed Usman; Khan, Maseer; Usman, Jibrin Sammani] Hong Kong Polytech Univ, Dept Rehabil Sci, Hong Kong, Peoples R China; [Tyrovolas, Stefanos] Hong Kong Polytech Univ, Sch Nursing, Hong Kong, Peoples R China; [Abebe, Mesfin] Dilla Univ, Dept Midwifery, Dilla, Ethiopia; [Lerango, Temesgen L.; Wondimagegene, Yohannes Addisu] Dilla Univ, Dept Publ Hlth, Dilla, Ethiopia; [Abebe, Samrawit Shawel] Haramaya Univ, Dept Publ Hlth, Harar, Ethiopia; [Arkew, Mesay] Haramaya Univ, Dept Med Lab Sci, Harar, Ethiopia; [Cheru, Wondimye Ashenafi; Masrie, Awoke] Haramaya Univ, Sch Publ Hlth, Harar, Ethiopia; [Debele, Aklilu Tamire] Haramaya Univ, Dept Hlth Policy &amp; Management, Harar, Ethiopia; [Gebi, Tilaye Gebru] Haramaya Univ, Hlth Sci Dept Oncol Nursing, Harar, Ethiopia; [Getachew, Tamirat; Kebede, Adera Debella] Haramaya Univ, Sch Nursing &amp; Midwifery, Harar, Ethiopia; [Gudeta, Mesay Dechasa] Haramaya Univ, Dept Clin Pharm, Harar, Ethiopia; [Meresa, Haftu Asmerom] Haramaya Univ, Sch Med Lab Sci, Harar, Ethiopia; [Abedi, Aidin] Univ So Calif, Dept Neurosurg, Los Angeles, CA USA; [Abedi, Aidin] Univ So Calif, Keck Sch Med, Los Angeles, CA USA; [Gholamrezanezhad, Ali] Univ So Calif, Dept Radiol, Los Angeles, CA USA; [Salehi, Sana] Univ So Calif, Mark &amp; Mary Stevens Neuroimaging &amp; Informat Inst, Los Angeles, CA USA; [Abegaz, Kedir Hussein] Near East Univ, Dept Biostat, Nicosia, Turkiye; [Abegaz, Kedir Hussein] Madda Walabu Univ, Dept Biostat &amp; Hlth Informat, Bale Robe, Ethiopia; [Abhilash, E. S.] Sree Narayana Guru Coll Chelannur, Dept Bot, Kozhikode, India; [Abidi, Hassan] Yasuj Univ Med Sci, Lab Technol Sci Dept, Yasuj, Iran; [Zoladl, Mohammad] Yasuj Univ Med Sci, Dept Nursing, Yasuj, Iran; [Abiodun, Olumide] Babcock Univ, Dept Community Med, Ilishan Remo, Nigeria; [Aboagye, Richard Gyan] Univ Hlth &amp; Allied Sci, Dept Family &amp; Community Hlth, Ho, Ghana; [Amu, Hubert; Tarkang, Elvis Enowbeyang] Univ Hlth &amp; Allied Sci, Dept Populat &amp; Behav Sci, Ho, Ghana; [Boachie, Micheal Kofi] Univ Hlth &amp; Allied Sci, Dept Hlth Policy Planning &amp; Management, Ho, Ghana; [Dowou, Robert Kokou] Univ Hlth &amp; Allied Sci, Dept Med Epidemiol &amp; Biostat, Ho, Ghana; [Immurana, Mustapha; Klu, Desmond] Univ Hlth &amp; Allied Sci, Inst Hlth Res, Ho, Ghana; [Orish, Verner N.] Univ Hlth &amp; Allied Sci, Dept Microbiol &amp; Immunol, Ho, Ghana; [Abolhassani, Hassan] Karolinska Inst, Dept Med Biochem &amp; Biophys, Stockholm, Sweden; [Allebeck, Peter; Laflamme, Lucie] Karolinska Inst, Dept Global Publ Hlth, Stockholm, Sweden; [Arnlov, Johan; Fereshtehnejad, Seyed-Mohammad] Karolinska Inst, Dept Neurobiol Care Sci &amp; Soc, Stockholm, Sweden; [Carrero, Juan J.] Karolinska Inst, Dept Med Epidemiol &amp; Biostat, Stockholm, Sweden; [Cederroth, Christopher R.] Karolinska Inst, Dept Physiol &amp; Pharmacol, Stockholm, Sweden; [Kauppila, Joonas H.] Karolinska Inst, Dept Mol Med &amp; Surg, Stockholm, Sweden; [Lager, Anton C. J.] Karolinska Inst, Aging Res Ctr, Stockholm, Sweden; [Abolmaali, Meysam] Iran Univ Med Sci, Dept Neurosurg, Tehran, Iran; [Alimohamadi, Yousef] Iran Univ Med Sci, Pars Adv &amp; Minimally Invas Med Manners Res Ctr, Tehran, Iran; [Arabloo, Jalal; Ayatollahi, Haleh] Iran Univ Med Sci, Hlth Management &amp; Econ Res Ctr, Tehran, Iran; [Asadi-Lari, Mohsen] Iran Univ Med Sci, Dept Epidemiol, Tehran, Iran; [Ayatollahi, Haleh] Iran Univ Med Sci, Dept Hlth Informat Management, Tehran, Iran; [Dodangeh, Masoud] Iran Univ Med Sci, Sch Med, Tehran, Iran; [Dorostkar, Fariba] Iran Univ Med Sci, Dept Med Lab Sci, Tehran, Iran; [Eshrati, Babak; Moradi-Lakeh, Maziar] Iran Univ Med Sci, Prevent Med &amp; Publ Hlth Res Ctr, Tehran, Iran; [Hasani, Hamidreza; Ziafati, Makan] Iran Univ Med Sci, Dept Ophthalmol, Tehran, Iran; [Kabir, Ali] Iran Univ Med Sci, Minimally Invas Surg Res Ctr, Tehran, Iran; [Behnagh, Arman Karimi] Iran Univ Med Sci, Endocrine Res Ctr, Tehran, Iran; [Behnagh, Arman Karimi] Iran Univ Med Sci, Dept Echocardiog, Tehran, Iran; [Kasraei, Hengameh] Iran Univ Med Sci, Eye Res Ctr, Tehran, Iran; [Khodadoust, Elaheh] Iran Univ Med Sci, Educ Dev Ctr, Tehran, Iran; [Latifinaibin, Kaveh] Iran Univ Med Sci, Dept Anesthesiol, Tehran, Iran; [Moradi-Lakeh, Maziar] Iran Univ Med Sci, Gastrointestinal &amp; Liver Dis Res Ctr, Tehran, Iran; [Toroudi, Hamidreza Pazoki] Iran Univ Med Sci, Dept Physiol, Tehran, Iran; [Toroudi, Hamidreza Pazoki] Iran Univ Med Sci, Physiol Res Ctr, Tehran, Iran; [Sarveazad, Arash] Iran Univ Med Sci, Colorectal Res Ctr, Tehran, Iran; [Moradi, Maryam] Iran Univ Med Sci, Tehran, Iran; [Abolmaali, Meysam] Khatam Al Anbia Hosp, Shefa Neurosci Res Ctr, Tehran, Iran; [Abouzid, Mohamed] Poznan Univ Med Sci, Dept Phys Pharm &amp; Pharmacokinet, Poznan, Poland; [Aboye, Girma Beressa] Madda Walabu Univ, Dept Publ Hlth, Addis Ababa, Ethiopia; [Aboye, Girma Beressa] Jimma Univ, Dept Nutr &amp; Dietet, Addis Ababa, Ethiopia; [Demessa, Berecha Hundessa] Jimma Univ, USAID JSI Digital Hlth Act, Addis Ababa, Ethiopia; [Abreu, Lucas Guimaraes] Univ Fed Minas Gerais, Dept Pediat Dent, Belo Horizonte, MG, Brazil; [Brant, Luisa C.; Ribeiro, Antonio Luiz P.] Univ Fed Minas Gerais, Dept Internal Med, Belo Horizonte, MG, Brazil; [Claro, Rafael M.] Univ Fed Minas Gerais, Dept Nutr, Belo Horizonte, MG, Brazil; [Malta, Deborah Carvalho; Prates, Elton Junio Sady] Univ Fed Minas Gerais, Dept Maternal &amp; Child Nursing &amp; Publ Hlth, Belo Horizonte, MG, Brazil; [Nascimento, Bruno Ramos] Univ Fed Minas Gerais, Dept Clin Med, Belo Horizonte, MG, Brazil; [Nascimento, Bruno Ramos] Univ Fed Minas Gerais, Clin Hosp, Belo Horizonte, MG, Brazil; [Ribeiro, Antonio Luiz P.] Univ Fed Minas Gerais, Ctr Telehlth, Belo Horizonte, MG, Brazil; [Jose, Bruno Piassi Sao] Univ Fed Minas Gerais, Dept Infect Dis &amp; Trop Med, Belo Horizonte, MG, Brazil; [Abrha, Woldu Aberhe] Aksum Univ, Dept Adult Hlth Nursing, Aksum, Ethiopia; [Girmay, Alem; Tsegay, Guesh Mebrahtom] Aksum Univ, Dept Nursing, Aksum, Ethiopia; [Abu Rumeileh, Samir] Univ Halle Wittenberg, Dept Neurol, Halle, Saale, Germany; [Abualruz, Hasan] Al Zaytoonah Univ Jordan, Dept Nursing, Amman, Jordan; [Abubakar, Bilyaminu] Usmanu Danfodiyo Univ, Dept Pharmacol &amp; Toxicol, Sokoto, Nigeria; [Bello, Muhammad Bashir] Usmanu Danfodiyo Univ, Dept Vet Microbiol, Sokoto, Nigeria; [Shittu, Aminu] Usmanu Danfodiyo Univ, Dept Vet Publ Hlth &amp; Prevent Med, Sokoto, Nigeria; [Abubakar, Bilyaminu] Nigerian Inst Med Res, Lagos, Nigeria; [Abu-Gharbieh, Eman; Adra, Saryia; Barqawi, Hiba Jawdat; Dash, Nihar Ranjan; Halwani, Rabih; Maghazachi, Azzam A.; Saber-Ayad, Maha Mohamed; Sharif-Askari, Narjes Saheb; Talaat, Iman M.] Univ Sharjah, Clin Sci Dept, Sharjah, U Arab Emirates; [Ahmad, Firdos; Halwani, Rabih; Saddik, Basema; Saleh, Mohamed A.] Univ Sharjah, Coll Med, Sharjah, U Arab Emirates; [Alzoubi, Karem H.; Omar, Hany A.] Univ Sharjah, Dept Pharm Practice &amp; Pharmacotherapeut, Sharjah, U Arab Emirates; [Arumugam, Ashokan] Univ Sharjah, Dept Physiotherapy, Sharjah, U Arab Emirates; [Bustanji, Yasser] Univ Sharjah, Dept Basic Biomed Sci, Sharjah, U Arab Emirates; [Elemam, Noha Mousaad] Univ Sharjah, Sharjah Inst Med Res, Sharjah, U Arab Emirates; [El-Huneidi, Waseem; Karim, Asima] Univ Sharjah, Dept Basic Med Sci, Sharjah, U Arab Emirates; [Faris, MoezAlIslam Ezzat Mahmoud] Univ Sharjah, Dept Clin Nutr &amp; Dietet, Sharjah, U Arab Emirates; [Hussain, M. Azhar] Univ Sharjah, Dept Finance &amp; Econ, Sharjah, U Arab Emirates; [Sharif-Askari, Fatemeh Saheb] Univ Sharjah, Sharjah Inst Med Sci, Sharjah, U Arab Emirates; [Soliman, Sameh S. M.] Univ Sharjah, Dept Med Chem, Sharjah, U Arab Emirates; [Altirkawi, Khalid A.] Univ Sharjah, Sharjah, U Arab Emirates; [Abu-Rmeileh, Niveen M. E.] Birzeit Univ, Inst Community &amp; Publ Hlth, Ramallah, Palestine; [Aburuz, Salahdein] United Arab Emirates Univ, Dept Therapeut, Al Ain, U Arab Emirates; [Ahmed, Luai A.; Elbarazi, Iffat; Shah, Syed Mahboob] United Arab Emirates Univ, Inst Publ Hlth, Al Ain, U Arab Emirates; [Grivna, Michal; Nauman, Javaid] United Arab Emirates Univ, Coll Med &amp; Hlth Sci, Al Ain, U Arab Emirates; [Khan, Gulfaraz] United Arab Emirates Univ, Dept Med Microbiol &amp; Immunol, Al Ain, U Arab Emirates; [Khan, Moien A. B.] United Arab Emirates Univ, Dept Family Med, Al Ain, U Arab Emirates; [Maqsood, Sajid] United Arab Emirates Univ, Dept Food Nutr &amp; Hlth, Al Ain, U Arab Emirates; [Zaki, Nazar] United Arab Emirates Univ, Dept Comp Sci &amp; Software Engn, Al Ain, U Arab Emirates; [Aburuz, Salahdein] Univ Jordan, Coll Pharm, Amman, Jordan; [Ahmad, Muayyad M.] Univ Jordan, Dept Clin Nursing, Amman, Jordan; [Abu-Zaid, Ahmed] Alfaisal Univ, Dept Surg, Riyadh, Saudi Arabia; [Temsah, Reem Mohamad Hani] Alfaisal Univ, Coll Pharm, Riyadh, Saudi Arabia; [Abu-Zaid, Ahmed] Univ Tennessee, Coll Grad Hlth Sci, Memphis, TN USA; [Zand, Ramin] Univ Tennessee, Dept Neurol, Memphis, TN USA; [Accrombessi, Manfred Mario Kokou] London Sch Hyg Trop Med, Dept Dis Control, London, England; [Brady, Oliver J.] London Sch Hyg Trop Med, Dept Infect Dis Epidemiol, London, England; [Iwagami, Masao] London Sch Hyg Trop Med, Dept Noncommunicable Dis Epidemiol, London, England; [Mckee, Martin] London Sch Hyg Trop Med, Dept Hlth Serv Res &amp; Policy, London, England; [Accrombessi, Manfred Mario Kokou] Clin Res Inst Benin IRCB, Dept Clin Res, Abomey Calavi, Benin; [Adal, Tadele Girum] Wolkite Univ, Dept Publ Hlth, Wolkite, Ethiopia; [Adamu, Abdu A.] Univ Stellenbosch, Dept Global Hlth, Cape Town, South Africa; [Mhlanga, Laurette] Univ Stellenbosch, SACEMA, Cape Town, South Africa; [Tamuzi, Jacques Lukenze] Univ Stellenbosch, Dept Epidemiol, Cape Town, South Africa; [Teye-Kwadjo, Enoch] Univ Stellenbosch, Dept Ind Psychol, Cape Town, South Africa; [Adamu, Abdu A.] South African Med Res Council, Cochrane South Africa, Cape Town, South Africa; [Matzopoulos, Richard] South African Med Res Council, Burden Dis Res Unit, Cape Town, South Africa; [Stein, Dan J.] South African Med Res Council, Risk &amp; Resilience Mental Disorders Unit, Cape Town, South Africa; [Nnaji, Chukwudi A.] South African Med Res Council, Cape Town, South Africa; [Addo, Isaac Yeboah; Okeke, Sylvester Reuben] Univ New South Wales, Ctr Social Res Hlth, Sydney, NSW, Australia; [Akbarialiabad, Hossein] Univ New South Wales, St George &amp; Sutherland Clin Sch, Sydney, NSW, Australia; [Degenhardt, Louisa] Univ New South Wales, Natl Drug &amp; Alcohol Res Ctr, Sydney, NSW, Australia; [Maulik, Pallab K.] Univ New South Wales, Sch Med, Sydney, NSW, Australia; [Mitchell, Philip B.] Univ New South Wales, Sch Psychiat, Sydney, NSW, Australia; [Peden, Amy E.; Schutte, Aletta Elisabeth] Univ New South Wales, Sch Publ Hlth &amp; Community Med, Sydney, NSW, Australia; [Peprah, Prince; Sitas, Freddy] Univ New South Wales, CPHCE, Sydney, NSW, Australia; [Pesudovs, Konrad] Univ New South Wales, Sch Optometry &amp; Vis Sci, Sydney, NSW, Australia; [Sharma, Saurab] Univ New South Wales, Fac Med &amp; Hlth, Sydney, NSW, Australia; [Ye, Pengpeng] Univ New South Wales, George Inst Global Hlth, Sydney, NSW, Australia; [Addo, Isaac Yeboah] Canc Inst NSW, Qual &amp; Syst Performance Unit, Sydney, NSW, Australia; [Addolorato, Giovanni] Fdn Policlin Univ Gemelli IRCCS, Internal Med &amp; Alcohol Related Dis Unit, Rome, Italy; [Buonsenso, Danilo] Fdn Policlin Univ Gemelli IRCCS, Dept Woman &amp; Child Hlth &amp; Publ Hlth, Rome, Italy; [Addolorato, Giovanni] Univ Cattolica Sacro Cuore, Dept Med &amp; Surg Sci, Rome, Italy; [Adebiyi, Akindele Olupelumi; Afolabi, Aanuoluwapo Adeyimika; Ilesanmi, Olayinka Stephen] Univ Ibadan, Dept Community Med, Ibadan, Nigeria; [Adeyeoluwa, Temitayo Esther] Univ Ibadan, Dept Vet Med, Ibadan, Nigeria; [Ekholuenetale, Michael; Fagbamigbe, Adeniyi Francis; Fowobaje, Kayode Raphael] Univ Ibadan, Dept Epidemiol &amp; Med Stat, Ibadan, Nigeria; [Ekholuenetale, Michael; Olufadewa, Isaac Iyinoluwa] Univ Ibadan, Fac Publ Hlth, Ibadan, Nigeria; [Ibitoye, Segun Emmanuel; Ogunkoya, Abiola] Univ Ibadan, Dept Hlth Promot &amp; Educ, Ibadan, Nigeria; [Okekunle, Akinkunmi Paul] Univ Ibadan, Coll Med, Ibadan, Nigeria; [Owolabi, Mayowa O.] Univ Ibadan, Dept Med, Ibadan, Nigeria; [Adebiyi, Akindele Olupelumi; Ilesanmi, Olayinka Stephen] Univ Coll Hosp, Dept Community Med, Ibadan, Nigeria; [Oguntade, Ayodipupo Sikiru; Owolabi, Mayowa O.] Univ Coll Hosp, Dept Med, Ibadan, Nigeria; [Salami, Afeez Abolarinwa] Univ Coll Hosp, Dept Oral &amp; Maxillofacial Surg, Ibadan, Nigeria; [Adekanmbi, Victor] Univ Texas Med Branch, Dept Obstet &amp; Gynecol, Galveston, TX USA; [Adepoju, Abiola Victor] Jhpiego, Dept HIV &amp; Infect Dis, Abuja, Nigeria; [Adepoju, Abiola Victor] Adolescent Friendly Res Initiat &amp; Care, Dept Adolescent Res &amp; Care, Ado Ekiti, Nigeria; [Adetunji, Charles Oluwaseun] Edo State Univ Uzairue, Dept Microbiol, Iyamho, Nigeria; [Adetunji, Juliana Bunmi] Osun State Univ, Dept Biochem, Osogbo, Nigeria; [Adeyeoluwa, Temitayo Esther; Udoakang, Aniefiok John] Univ Med Sci, Dept Biosci &amp; Biotechnol, Ondo, Nigeria; [Adeyomoye, Olorunsola Israel] Univ Med Sci, Dept Physiol, Ondo, Nigeria; [Bello, Olorunjuwon Omolaja; Oluwafemi, Yinka Doris] Univ Med Sci, Dept Microbiol, Ondo, Nigeria; [Ekundayo, Temitope Cyrus] Univ Med Sci, Dept Biol Sci, Ondo, Nigeria; [Adeyinka, Daniel Adedayo] Fed Minist Hlth, Dept Publ Hlth, Abuja, Nigeria; [Admass, Biruk Adie Adie] Univ Gondar, Anesthesia, Gondar, Ethiopia; [Bitew, Bikes Destaw] Univ Gondar, Inst Publ Hlth, Gondar, Ethiopia; [Bitew, Bikes Destaw] Univ Gondar, Dept Environm &amp; Occupat Hlth &amp; Safety, Gondar, Ethiopia; [Chanie, Gashaw Sisay] Univ Gondar, Dept Clin Pharm, Gondar, Ethiopia; [Kifle, Zemene Demelash] Univ Gondar, Dept Pharmacol, Gondar, Ethiopia; [Adnani, Qorinah Estiningtyas Sakilah] Padjadjaran State Univ, Fac Med, Bandung, Indonesia; [Postma, Maarten J.] Padjadjaran State Univ, Ctr Excellence Higher Educ Pharmaceut Care Innova, Bandung, Indonesia; [Afzal, Muhammad Sohail] Univ Management &amp; Technol, Dept Life Sci, Lahore, Pakistan; [Afzal, Saira] King Edward Mem Hosp, Dept Community Med, Lahore, Pakistan; [Afzal, Saira] Inst Publ Hlth, Dept Publ Hlth, Lahore, Pakistan; [Agampodi, Suneth Buddhika; Wickramasinghe, Nuwan Darshana] Rajarata Univ Sri Lanka, Dept Community Med, Anuradhapura, Sri Lanka; [Weerakoon, Kosala Gayan] Rajarata Univ Sri Lanka, Dept Parasitol, Anuradhapura, Sri Lanka; [Agampodi, Suneth Buddhika] Int Vaccine Inst, New Initiat, Seoul, South Korea; [Agasthi, Pradyumna] Mayo Clin, Dept Cardiovasc Med, Scottsdale, AZ USA; [Aggarwal, Manik; Boustany, Antoine; Gupta, Mohak] Cleveland Clin, Dept Internal Med, Cleveland, OH USA; [Aly, Hany; E'mar, Abdel Rahman] Cleveland Clin, Dept Pediat, Cleveland, OH USA; [Liu, Xiaofeng] Cleveland Clin, Lerner Res Inst, Cleveland, OH USA; [Agide, Feleke Doyore] Wachemo Univ, Dept Hlth Educ &amp; Hlth Promot, Hossana, Ethiopia; [Dereje, Nebiyu; Elilo, Legesse Tesfaye] Wachemo Univ, Dept Publ Hlth, Hossana, Ethiopia; [Agodi, Antonella; Barchitta, Martina; Maugeri, Andrea; Veroux, Massimiliano] Univ Catania, Dept Med &amp; Surg Sci &amp; Adv Technol GF Ingrassia, Catania, Italy; [Falzone, Luca; Grosso, Giuseppe] Univ Catania, Dept Biomed &amp; Biotechnol Sci, Catania, Italy; [Isola, Gaetano] Univ Catania, Dept Gen Surg &amp; Med Surg Specialties, Catania, Italy; [Ledda, Caterina] Univ Catania, Dept Clin &amp; Expt Med, Catania, Italy; [Agrawal, Anurag] Ashoka Univ, Trivedi Sch Biosci, Sonipat 131029, Haryana, India; [Agyemang-Duah, Williams] Queens Univ, Dept Geog &amp; Planning, Kingston, ON, Canada; [Nikpoor, Amin Reza] Queens Univ, Dept Biomed &amp; Mol Sci, Kingston, ON, Canada; [Ahinkorah, Bright Opoku] Univ Technol Sydney, Sch Publ Hlth, Sydney, NSW, Australia; [Chutiyami, Muhammad] Univ Technol Sydney, Sch Nursing &amp; Midwifery, Sydney, NSW, Australia; [Ahmad, Aqeel] Shaqra Univ, Dept Med Biochem, Shaqra, Saudi Arabia; [Mustafa, Ghulam] Shaqra Univ, Dept Pediat, Shaqra, Saudi Arabia; [Tabish, Mohammad] Shaqra Univ, Dept Pharmacol, Shaqra, Saudi Arabia; [Ahmad, Danish] Australian Natl Univ, Sch Med &amp; Psychol, Canberra, ACT, Australia; [Alemu, Yihun Mulugeta; Joshy, Grace] Australian Natl Univ, Natl Ctr Epidemiol &amp; Populat Hlth, Canberra, ACT, Australia; [Bagheri, Nasser; Burns, Richard A.; Cherbuin, Nicolas] Australian Natl Univ, Res Sch Populat Hlth, Canberra, ACT, Australia; [Ahmad, Danish] Publ Hlth Fdn India, Gandhinagar, India; [Ahmad, Sajjad] Abasyn Univ, Dept Hlth &amp; Biol Sci, Peshawar, Pakistan; [Ahmad, Sajjad] Lebanese Amer Univ, Dept Nat Sci, Beirut, Lebanon; [Roever, Leonardo] Lebanese Amer Univ, Gilbert &amp; Rose Marie Chagoury Sch Med, Beirut, Lebanon; [Ahmad, Shahzaib] Miami Canc Inst, Dept Med Oncol, Miami, FL USA; [Ganiyani, Mohammad Arfat] Miami Canc Inst, Dept Med, Miami, FL USA; [Ahmad, Shahzaib] King Edward Med Univ Lahore, Dept Community Med &amp; Prevent Hlth, Lahore, Pakistan; [Ahmad, Tauseef] Southeast Univ, Dept Epidemiol &amp; Hlth Stat, Nanjing, Peoples R China; [Ahmadi, Keivan; Basu, Sanjay] Imperial Coll London, Sch Publ Hlth, London, England; [Beaney, Thomas; Majeed, Azeem; Palladino, Raffaele; Rawaf, Salman] Imperial Coll London, Dept Primary Care &amp; Publ Hlth, London, England; [Rawaf, David Laith] Imperial Coll London, WHO Collaborating Ctr Publ Hlth Educ &amp; Training, London, England; [Ahmadi, Keivan] UCSI Univ, Fac Pharmaceut Sci, Kuala Lumpur, Malaysia; [Ahmed, Ali] Riphah Inst Pharmaceut Sci, Dept Pharm Practice, Islamabad, Pakistan; [Ahmed, Ayman] Univ Calif San Diego, Div Infect Dis &amp; Global Publ Hlth IDGPH, San Diego, CA USA; [Ahmed, Ayman] Univ Khartoum, Inst Endem Dis, Khartoum, Sudan; [Siddig, Emmanuel Edwar] Univ Khartoum, Unit Basic Med Sci, Khartoum, Sudan; [Ahmed, Ayman] Univ Basel, Swiss Trop &amp; Publ Hlth Inst, Basel, Switzerland; [Ahmed, Haroon] COMSATS Inst Informat Technol, Dept Biosci, Islamabad, Pakistan; [Ahmed, Meqdad Saleh] Majmaah Univ, Dept Nursing, Al Majmaah, Saudi Arabia; [Ahmed, Muktar Beshir; Shiferaw, Desalegn] Jimma Univ, Dept Epidemiol, Jimma, Ethiopia; [Bayileyegn, Nebiyou Simegnew] Jimma Univ, Dept Surg, Jimma, Ethiopia; [Ahmed, Muktar Beshir] Univ South Australia, Australian Ctr Precis Hlth, Adelaide, SA, Australia; [Tiruye, Tenaw Yimer] Univ South Australia, Dept Allied Hlth &amp; Human Performance, Adelaide, SA, Australia; [Ahmed, Syed Anees] E Carolina Univ, Brody Sch Med, Greenville, NC USA; [Alqalyoobi, Shehabaldin] E Carolina Univ, Dept Internal Med, Greenville, NC USA; [Bodunrin, Aadam Olalekan] E Carolina Univ, Dept Comp Sci, Greenville, NC USA; [Tumurkhuu, Munkhtuya] E Carolina Univ, Dept Physiol, Greenville, NC USA; [Tung, Kang] E Carolina Univ, Diabet Obes Inst &amp; Physiol, Greenville, NC USA; [Aruleba, Raphael Taiwo] E Carolina Univ, Greenville, NC USA; [Ajami, Marjan] Natl Inst Nutr, Dept Food &amp; Nutr Policy &amp; Planning Res, Tehran, Iran; ; </t>
  </si>
  <si>
    <t xml:space="preserve">University of Washington; University of Washington Seattle; Institute for Health Metrics &amp; Evaluation;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Mashhad University of Medical Sciences; Mashhad University of Medical Sciences; Mashhad University of Medical Sciences; Mashhad University of Medical Sciences; Mashhad University of Medical Sciences; Mashhad University of Medical Sciences; Mashhad University of Medical Sciences; Mashhad University of Medical Sciences; Mashhad University of Medical Sciences; Mashhad University of Medical Sciences; Harvard University; Harvard University Medical Affiliates; Massachusetts General Hospital; Harvard University; Harvard University Medical Affiliates; Massachusetts General Hospital; Harvard University; Harvard University Medical Affiliates; Massachusetts General Hospital; Harvard University; Harvard University Medical Affiliates; Massachusetts General Hospital; Harvard University; Harvard University Medical Affiliates; Massachusetts General Hospital; Sapienza University Rome; Sapienza University Rome; University of California System; University of California Los Angeles; Doheny Eye Institute; University of California System; University of California Los Angeles; University of California System; University of California Los Angeles; University of California System; University of California Los Angeles; University of California System; University of California Los Angeles; University of California System; University of California Los Angeles; Harvard University; Harvard University; Harvard University; Harvard T.H. Chan School of Public Health; Harvard University; Harvard University; Harvard University; Harvard University; Harvard University; Harvard University; Harvard University Medical Affiliates; Brigham &amp; Women's Hospital; Harvard University; Harvard University; Harvard University; Harvard University; Harvard University; Harvard University Medical Affiliates; Beth Israel Deaconess Medical Center; Harvard University;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Egyptian Knowledge Bank (EKB); Alexandria University; Egyptian Knowledge Bank (EKB); Alexandria University; Egyptian Knowledge Bank (EKB); Alexandria University; Egyptian Knowledge Bank (EKB); Alexandria University; Egyptian Knowledge Bank (EKB); Alexandria University; Marshall University; Egyptian Knowledge Bank (EKB); Tanta University; Baylor College of Medicine; Baylor College of Medicine; University of Saskatchewan; University of Saskatchewan; University of Duhok; University of Duhok; Bayero University; Bayero University; Bayero University; Hong Kong Polytechnic University; Hong Kong Polytechnic University; Dilla University; Dilla University; Haramaya University; Haramaya University; Haramaya University; Haramaya University; Haramaya University; Haramaya University; Haramaya University; Haramaya University; University of Southern California; University of Southern California; University of Southern California; University of Southern California; Near East University; Yasouj University; Yasouj University; Karolinska Institutet; Karolinska Institutet; Karolinska Institutet; Karolinska Institutet; Karolinska Institutet; Karolinska Institutet; Karolinska Institutet;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Poznan University of Medical Sciences; Jimma University; Jimma University; Universidade Federal de Minas Gerais; Universidade Federal de Minas Gerais; Universidade Federal de Minas Gerais; Universidade Federal de Minas Gerais; Universidade Federal de Minas Gerais; Universidade Federal de Minas Gerais; Universidade Federal de Minas Gerais; Universidade Federal de Minas Gerais; Martin Luther University Halle Wittenberg; Al-Zaytoonah University of Jordan; University of Sharjah; University of Sharjah; University of Sharjah; University of Sharjah; University of Sharjah; University of Sharjah; University of Sharjah; University of Sharjah; University of Sharjah; University of Sharjah; University of Sharjah; University of Sharjah; Birzeit University; United Arab Emirates University; United Arab Emirates University; United Arab Emirates University; United Arab Emirates University; United Arab Emirates University; United Arab Emirates University; United Arab Emirates University; University of Jordan; University of Jordan; Alfaisal University; Alfaisal University; University of Tennessee System; University of Tennessee Health Science Center; University of Tennessee System; University of Tennessee Health Science Center; University of London; London School of Hygiene &amp; Tropical Medicine; University of London; London School of Hygiene &amp; Tropical Medicine; University of London; London School of Hygiene &amp; Tropical Medicine; University of London; London School of Hygiene &amp; Tropical Medicine; University of Abomey Calavi; Stellenbosch University; Stellenbosch University; Stellenbosch University; Stellenbosch University; South African Medical Research Council; South African Medical Research Council; South African Medical Research Council; South African Medical Research Council; University of New South Wales Sydney; University of New South Wales Sydney; University of New South Wales Sydney; University of New South Wales Sydney; University of New South Wales Sydney; University of New South Wales Sydney; University of New South Wales Sydney; University of New South Wales Sydney; University of New South Wales Sydney; University of Sydney; George Institute for Global Health; University of New South Wales Sydney; Catholic University of the Sacred Heart; IRCCS Policlinico Gemelli; Catholic University of the Sacred Heart; IRCCS Policlinico Gemelli; Catholic University of the Sacred Heart; IRCCS Policlinico Gemelli; University of Ibadan; University of Ibadan; University of Ibadan; University of Ibadan; University of Ibadan; University of Ibadan; University of Ibadan; University of Ibadan; University College Hospital, Ibadan; University of Ibadan; University College Hospital, Ibadan; University of Ibadan; University College Hospital, Ibadan; University of Texas System; University of Texas Medical Branch Galveston; Jhpiego; University of Gondar; University of Gondar; University of Gondar; University of Gondar; University of Gondar; Universitas Padjadjaran; Universitas Padjadjaran; University of Management &amp; Technology (UMT); Rajarata University of Sri Lanka; Rajarata University of Sri Lanka; International Vaccine Institute; Mayo Clinic; Mayo Clinic Phoenix; Cleveland Clinic Foundation; Cleveland Clinic Foundation; Cleveland Clinic Foundation; University of Catania; University of Catania; University of Catania; University of Catania; Ashoka University; Queens University - Canada; Queens University - Canada; University of Technology Sydney; University of Technology Sydney; Shaqra University; Shaqra University; Shaqra University; Australian National University; Australian National University; Australian National University; Public Health Foundation of India; Lebanese American University; Lebanese American University; Southeast University - China; Imperial College London; Imperial College London; Imperial College London; UCSI University; University of California System; University of California San Diego; University of Khartoum; University of Khartoum; University of Basel; Swiss Tropical &amp; Public Health Institute; COMSATS University Islamabad (CUI); Majmaah University; Jimma University; Jimma University; University of South Australia; University of South Australia; University of North Carolina; East Carolina University; University of North Carolina; East Carolina University; University of North Carolina; East Carolina University; University of North Carolina; East Carolina University; University of North Carolina; East Carolina University; University of North Carolina; East Carolina University; Universitas Jenderal Soedirman; University of Patras; University of Patras; Duke University; Duke University; Duke University; Duke University; Fudan University; Yale University; Yale University; Yale University; Yale University; Yale University; Yale University; Yale University; Hamad Medical Corporation; Hamad Medical Corporation; Hamad Medical Corporation; Washington University (WUSTL); University of Texas System; University of Texas Health Science Center Houston; University of Missouri System; University of Missouri Columbia; Ajman University; Ajman University; University of Bahrain; Washington University (WUSTL); Washington University (WUSTL); Washington University (WUSTL); Murdoch University; George Mason University; George Mason University; Queensland Health; Queensland Health; Queensland Health; Griffith University; Yarmouk University; Yarmouk University; Western Sydney University; Western Sydney University; Western Sydney University; Imam Abdulrahman Bin Faisal University; Imam Abdulrahman Bin Faisal University; Imam Abdulrahman Bin Faisal University; Imam Abdulrahman Bin Faisal University; Jordan University of Science &amp; Technology; Jordan University of Science &amp; Technology; Al al-Bayt University; Yarmouk University; Instituto Nacional de Salud Publica; Instituto Nacional de Salud Publica; King Faisal Specialist Hospital &amp; Research Center; King Faisal Specialist Hospital &amp; Research Center; Mayo Clinic; University of London; University College London; University of London; University College London; University of London; University College London; University of London; University College London; University of London; University College London; University of London; University College London; University of London; University College London; University of London; University College London; Mekelle University; Mekelle University; Mekelle University; University of Verona; Institute of Science Tokyo; Tokyo Medical &amp; Dental University (TMDU); Bahir Dar University; Bahir Dar University; Bahir Dar University; Bahir Dar University; Bahir Dar University; Bahir Dar University; Bahir Dar University; Bahir Dar University; Bahir Dar University; Bahir Dar University; University of Newcastle; University of Newcastle; Cooperative Research Centre for Contamination Assessment &amp; Remediation of the Environment; King Saud University; King Saud University; King Saud University; King Saud University; Qatar University; Qatar University; Qatar University; Qatar University; Qatar University; King Abdulaziz University; King Abdulaziz University; King Abdulaziz University; King Abdulaziz University; King Abdulaziz University; King Abdulaziz University; King Abdulaziz University; Hazara University; Jamia Millia Islamia; Jamia Millia Islamia; University of Milan; IRCCS Ca Granda Ospedale Maggiore Policlinico; Monash University; Monash University; Monash University; Monash University; Qassim University; University of Liverpool; University of Liverpool; University of Liverpool; University of Liverpool; University of Liverpool; Kuwait University; Kuwait University; Universite de Bordeaux; Nazarbayev University; Universiti Malaya; Universiti Malaya; Universiti Malaya; Universiti Malaya; Johns Hopkins University; Johns Hopkins Medicine; Johns Hopkins University; Johns Hopkins University; Johns Hopkins University; Johns Hopkins University; Johns Hopkins University; Johns Hopkins University; Johns Hopkins University; Johns Hopkins University; Cleveland Clinic Foundation; Cleveland Clinic Foundation; University of Oxford; University of Oxford; University of Oxford; University of Oxford; Khalifa University of Science &amp; Technology; Pompeu Fabra University; Prince Sultan Military College of Health Sciences; Taibah University; Yarmouk University; University of Lahore; University of Lahore; University of Lahore; University of Lahore; University of Lahore; University of Lahore; University of Lahore; University of Lahore; University of Lahore; University of Lahore; Johns Hopkins University; Johns Hopkins Medicine; Johns Hopkins Aramco Healthcare; Indiana University System; Indiana University Bloomington; University of Nigeria; Universidad de la Costa; Universidad de Cartagena; Umm Al Qura University; Umm Al Qura University; Umm Al Qura University; Umm Al Qura University; Harvard University; Harvard University Medical Affiliates; Boston Children's Hospital; University of Iowa;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University of Adelaide; University of Adelaide; University of Adelaide; University of Adelaide; Robinson Research Institute; University of Adelaide; New York University; New York University; Lingnan University; Egyptian Knowledge Bank (EKB); Cairo University; Egyptian Knowledge Bank (EKB); Cairo University; Baqiyatallah University of Medical Sciences (BMSU); African Population &amp; Health Research Centre; University of Jos; University of Jos;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University of Queensland; University of Queensland; University of Queensland; University of Queensland; University of Queensland; University of Queensland; University of Queensland; University of Queensland; Royal Brisbane &amp; Women's Hospital; University of Sydney; University of Sydney; University of Sydney; University of Sydney; University of Sydney; University of Sydney; University of Sydney; University of Sydney; University of Sydney; University of Sydney; Asbestos Diseases Research Institute; University of Sydney; Kolling Institute of Medical Research; University of Sydney; University of Sydney; University of Sydney; Technical University of Berlin; Bucharest University of Economic Studies; Bucharest University of Economic Studies; University of Sheffield; University of Sheffield; University of Sheffield;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Bhubaneswar; Zahedan University of Medical Sciences; Zahedan University of Medical Sciences; Zahedan University of Medical Sciences; Universitas Hasanuddin; Universitas Hasanuddin; Sebelas Maret University; Mazandaran University of Medical Sciences; Mazandaran University of Medical Sciences; Mazandaran University of Medical Sciences; Mazandaran University of Medical Sciences; Guilan University of Medical Sciences; Guilan University of Medical Sciences; Guilan University of Medical Sciences; Guilan University of Medical Sciences; Guilan University of Medical Sciences; Guilan University of Medical Sciences; Guilan University of Medical Sciences; Jamia Hamdard University; Gadjah Mada University; Imam Mohammad Ibn Saud Islamic University (IMSIU); Charles Sturt University; Western University (University of Western Ontario); Western University (University of Western Ontario); Pontificia Universidad Catolica de Chile; Pontificia Universidad Catolica de Chile; Arizona State University; Arizona State University-Tempe; University of Ilorin; University of Ilorin; University of Ilorin; Birmingham City University; Istituto Superiore di Sanita (ISS); University of Geneva; Dalarna University; Russian Academy of Sciences; Russian Academy of Sciences; Timiryazev Institute of Plant Physiology; Sultan Qaboos University; Umea University; Umea University; University of Texas System; University of Texas Health Science Center Houston; University of Texas System; University of Texas Health Science Center Houston; Ministry of Health &amp; Medical Education (MOHME); Ministry of Health &amp; Medical Education (MOHME); Ministry of Health &amp; Medical Education (MOHME); University of California System; University of California San Francisco; University of California System; University of California San Francisco; University of California System; University of California San Francisco; Cabrini Health;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Arba Minch University; Arba Minch University; Arba Minch University; Arba Minch University; Philadelphia University Jordan; University of Leicester; University of Leicester; Western University (University of Western Ontario); Addis Ababa University; La Trobe University; La Trobe University; La Trobe University; Universidad de San Martin de Porres; Autonomous University of Madrid; Autonomous University of Madrid; Autonomous University of Madrid; Egyptian Knowledge Bank (EKB); October 6 University (O6U); Manipal Academy of Higher Education (MAHE); Kasturba Medical College, Mangalore; Manipal Academy of Higher Education (MAHE); Manipal Academy of Higher Education (MAHE); Manipal Academy of Higher Education (MAHE); Manipal Academy of Higher Education (MAHE); Manipal Academy of Higher Education (MAHE); Manipal Academy of Higher Education (MAHE); Manipal Academy of Higher Education (MAHE); Manipal Academy of Higher Education (MAHE); Manipal Academy of Higher Education (MAHE); Manipal Academy of Higher Education (MAHE); University of Melbourne; University of Melbourne; University of Melbourne; University of Melbourne; Gomal University; University of Pennsylvania; Pennsylvania Medicine; Childrens Hospital of Philadelphia; University of Canberra; Isfahan University of Medical Sciences; Isfahan University of Medical Sciences; Isfahan University of Medical Sciences; Isfahan University of Medical Sciences; Isfahan University of Medical Sciences; Isfahan University of Medical Sciences; Isfahan University of Medical Sciences; Universitat Rovira i Virgili; Nanjing University of Science &amp; Technology; University of Copenhagen; Bispebjerg Hospital; Houston Methodist; Indian Council of Medical Research (ICMR); Indian Council of Medical Research (ICMR); Indian Council of Medical Research (ICMR); Flinders University South Australia; Flinders University South Australia; Flinders University South Australia; Flinders University South Australia; Flinders University South Australia; Flinders University South Australia; Universidade Anhembi Morumbi; Universidade Anhembi Morumbi; Monash University; Monash University; Monash University; Monash University; Medical University Lodz; Polish Mother's Memorial Hospital - Research Institute; University of Southampton; University of Southampton; University of Southampton; Bangladesh University of Health Sciences (BUHS); University of Massachusetts System; University of Massachusetts Worcester; University of Massachusetts System; University of Massachusetts Worcester; Humanitas University; University of Auckland; University of Auckland; Ruprecht Karls University Heidelberg; University of Eastern Piedmont Amedeo Avogadro; State University System of Florida; University of Florida; State University System of Florida; University of Florida; State University System of Florida; University of Florida; State University System of Florida; University of Florida; University of the Gambia; ISGlobal; University of Barcelona; ICREA; Universidade de Coimbra; Universidade de Coimbra; Universidade de Coimbra; Universidade de Coimbra; Nevada System of Higher Education (NSHE); University of Nevada Las Vegas; University of Munster; University of Munster; Jazan University; Jazan University; Jazan University; Jazan University; Jazan University; AUSL della Romagna; All India Institute of Medical Sciences (AIIMS) Bhubaneswar; Lorestan University of Medical Sciences; State University System of Florida; University of Florida; Universidad El Bosque; CHU Dijon Bourgogne; Universite de Bourgogne; King Saud Bin Abdulaziz University for Health Sciences; King Abdullah International Medical Research Center (KAIMRC); Universidade do Porto; Universidade do Porto; Universidade do Porto; Universidade do Porto; Universidade do Porto; i3S - Instituto de Investigacao e Inovacao em Saude, Universidade do Porto; Universidade do Porto; Universidade do Porto; Universidade do Porto; Universidade do Porto; University of West Attica; Universidade de Sao Paulo; Universidade de Sao Paulo; Universidade de Sao Paulo; Indiana University System; Indiana University Indianapolis; Corvinus University Budapest; Emory University; Emory University; Emory University; Emory University; Rollins School Public Health; Universidade Catolica Portuguesa; North Dakota State University Fargo; University of Birmingham; University of Birmingham; University of Birmingham; Post Graduate Institute of Medical Education &amp; Research (PGIMER), Chandigarh; Tribhuvan University; Tribhuvan University; Tribhuvan University; Tribhuvan University; University of Massachusetts System; Wayne State University; St. John's National Academy of Health Sciences; Chandigarh University; Chandigarh University; Central University of Punjab; Central University of Punjab; Guru Nanak Dev University; Guru Nanak Dev University; University of Toronto; University of Toronto; University of Toronto; University of Toronto; Aga Khan University; Aga Khan University; Aga Khan University; Aga Khan University; University of Bologna; University of Bologna; IRCCS Istituto delle Scienze Neurologiche di Bologna (ISNB); Institute of Post Graduate Medical Education &amp; Research (IPGMER), Kolkata; Institute of Post Graduate Medical Education &amp; Research (IPGMER), Kolkata; Ahvaz Jundishapur University of Medical Sciences (AJUMS); Ahvaz Jundishapur University of Medical Sciences (AJUMS); Ahvaz Jundishapur University of Medical Sciences (AJUMS); University of Botswana; University of Botswana; University of Bergen; University of Bergen; University of Oslo; University of Witwatersrand; Kwame Nkrumah University Science &amp; Technology; Kwame Nkrumah University Science &amp; Technology; American University of Sharjah; Islamic Azad University; University of Kwazulu Natal; University of Kwazulu Natal; Manipal Academy of Higher Education (MAHE); Manipal Academy of Higher Education (MAHE); Manipal Academy of Higher Education (MAHE); Manipal Academy of Higher Education (MAHE); Manipal Academy of Higher Education (MAHE); Manipal Academy of Higher Education (MAHE); Kasturba Medical College, Mangalore; Indian Council of Medical Research (ICMR); ICMR - Regional Medical Research Centre, North East Region (RMRC NE); Ministry of Health - Turkey; Universite Ferhat Abbas Setif; Universite Ferhat Abbas Setif; Howard University; Howard University; Howard University; State University System of Florida; University of Florida; University of British Columbia; University of British Columbia; Comenius University Bratislava; Universidad Pablo de Olavide; University System of Ohio; Ohio State University; University System of Ohio; Ohio State University; University System of Ohio; Ohio State University; University of Munich; Helmholtz Association; Helmholtz-Center Munich - German Research Center for Environmental Health; Helmholtz Association; German Cancer Research Center (DKFZ); Bauman Moscow State Technical University; Sechenov First Moscow State Medical University; Universidad de Panama; Instituto Conmemorativo Gorgas de Estudios de la Salud; University of Sydney; George Institute for Global Health; George Institute for Global Health; University of Sydney; University of New South Wales Sydney; University of New South Wales Sydney; University of New South Wales Sydney; Catholic University of the Sacred Heart; IRCCS Policlinico Gemelli; University of Jordan; University of Waterloo; University of Medicine &amp; Pharmacy of Craiova; Hospital Italiano de Buenos Aires; University of Buenos Aires; University of Buenos Aires Hospital; Abu Dhabi University; Harvard University; Harvard University Medical Affiliates; Dana-Farber Cancer Institute; Scuola Superiore Sant'Anna; Universidad Autonoma Metropolitana - Mexico; Universidade de Sao Paulo; Universidade Federal de Sao Paulo (UNIFESP); Universidade Federal de Sao Paulo (UNIFESP); Universidade Fernando Pessoa; Universidad Nacional de Colombia; University of Udine; University of Ottawa; Ottawa Hospital Research Institute; University of Milan; University of Milan; University of Milan; University of Milan; Eberhard Karls University of Tubingen; University of Trieste; Universidade Federal de Santa Catarina (UFSC); James Cook University; James Cook University; James Cook University; Universitas Mataram; Australian Catholic University; Australian Catholic University; Australian Catholic University - Melbourne Campus; University of Hong Kong; University of Hong Kong; University of Hong Kong; University of Hong Kong; University of Hong Kong; University of St Andrews; NHS National Services Scotland; NHS National Services Scotland; Indian Council of Medical Research (ICMR); ICMR - National Institute of Epidemiology (NIE); Indian Council of Medical Research (ICMR); ICMR - National Institute of Epidemiology (NIE); Hallym University; Chinese University of Hong Kong; Prince of Wales Hospital; University of Rochester; University of Rochester; University of Rochester; National Taiwan University; University of London; King's College London; University of London; King's College London; University of London; King's College London; University of London; King's College London; University of London; King's College London; National Taiwan University; National Taiwan University; National Taiwan University Hospital; Erasmus University Rotterdam; Erasmus MC; Erasmus University Rotterdam; Erasmus MC; Datta Meghe Institute of Higher Education &amp; Research (Deemed to be University); Jawaharlal Nehru Medical College Wardha; Homi Bhabha National Institute; Tata Memorial Centre (TMC); Centre for Cancer Epidemiology Mumbai; University of Manchester; University of Manchester; University of Manchester; University of Manchester; Christie NHS Foundation Trust; Christie Hospital; King George's Medical University; Chinese Academy of Medical Sciences - Peking Union Medical College; Fu Wai Hospital - CAMS; Peking Union Medical College; University of Texas System; University of Texas Austin; Southern Medical University - China; University of Michigan System; University of Michigan; University of Michigan System; University of Michigan; Singapore National Eye Center; National University of Singapore; National University of Singapore; National University of Singapore; Chinese University of Hong Kong; Chinese University of Hong Kong; Chinese University of Hong Kong; Chinese University of Hong Kong; Central Taiwan University Science &amp; Technology; Hiroshima University; University of Sydney; Virginia Commonwealth University; Virginia Commonwealth University; Universidad Peruana Cayetano Heredia; Ministry of Health Iraq; National University of Singapore; National University of Singapore; National University of Singapore; National University of Singapore; National University of Singapore; National University of Singapore; Saveetha Institute of Medical &amp; Technical Science; Saveetha Dental College &amp; Hospital; Datta Meghe Institute of Higher Education &amp; Research (Deemed to be University); Jawaharlal Nehru Medical College Wardha; State University System of Florida; Florida International University; State University System of Florida; Florida International University; University of Bern; University of Bern; University of Bern; University of Bern; University of Bern; Christian Medical College &amp; Hospital (CMCH) Vellore; Christian Medical College &amp; Hospital (CMCH) Vellore; University of Pennsylvania; ; </t>
  </si>
  <si>
    <t>Hay, SI (corresponding author), Univ Washington, Inst Hlth Metr &amp; Evaluat, Seattle, WA 98195 USA.</t>
  </si>
  <si>
    <t>sihay@uw.edu</t>
  </si>
  <si>
    <t>Mohammed, Hussen/AAT-9411-2021; Aremu, Olatunde/AAD-1995-2019; Mini, GK/ACE-7458-2022; A, Naheed/AHB-2940-2022; TAMUZI, Jacques/AED-8549-2022; Elbarazi, Iffat/AFP-8801-2022; Habibzadeh, Parham/H-1983-2019; Ma, Zheng Feei/B-1225-2015; Dadana, Sriharsha/IQU-0918-2023; Meretoja, Atte/G-7381-2014; Erkhembayar, Ryenchindorj/AAZ-3003-2020; Varthya, Shoban/AAQ-8669-2020; Ali, Mohammed Usman/ADA-0700-2022; Noreen, Mamoona/JNE-4264-2023; Gholizadeh, Nasim/CAF-7363-2022; Shahabi, Saeed/ABG-4321-2020; Anyasodor, Anayochukwu/AAP-9915-2021; Biswas, Atanu/AAE-2290-2020; Florin, Bobirca/GYR-2443-2022; Rhee, Taeho Greg/HIZ-6892-2022; Bello, Olorunjuwon/J-5307-2013; Morze, Jakub/AAG-9910-2019; Kulimbet, Mukhtar/AAR-3059-2021; Catapano, alberico/AAC-2827-2019; Olivares, Pedro/C-6287-2008; Grada, Ayman/N-3691-2013; Baune, Bernhard/JGD-5133-2023; Ancuceanu, Robert/AEN-8820-2022; Sharfaei, Sadaf/J-7749-2019; D'Oria, Mario/AAF-5578-2020; Irham, Lalu/GON-7984-2022; Swamy, Narasimha/AAF-6687-2019; ghasemi, mohammadreza/LDG-7707-2024; Wojewodzic, Marcin/JLM-8191-2023; Gething, Peter/GQR-1884-2022; Pierannunzio, Daniela/AAB-7702-2019; bagheri, nasser/Z-3094-2019; Shah, Pritik/AAT-2036-2021; Lanfranchi, Francesco/M-5606-2019; Nargus, Shumaila/AIE-4332-2022; rezaei, nazila/JJC-9297-2023; Rakovac, Ivo/A-7678-2013; Schmidt, Maria Inês/AGT-5691-2022; Gupta, Rajat/E-5545-2018; Singh, Baljinder/V-7233-2019; Ilic, Milena/W-1498-2019; Mendez, Max/KIJ-2077-2024; Lee, Yo/J-1911-2019; Ahmadi, Keivan/AAU-5419-2020; Ahmed, Muktar/AAY-6783-2020; Agampodi, Suneth/G-3320-2012; Zhou, Juexiao/KFA-5359-2024; Pawar, Shrikant/JZQ-3791-2024; Feizkhah, Alireza/JYQ-2111-2024; Goleij, Pouya/AAH-1048-2020; Fekadu, Ginenus/AAH-1203-2019; Kanmiki, Edmund/AAF-7415-2020; Chang, Chin-Kuo/E-4991-2010; Prates, Elton/X-5972-2018; Tehrani, Hadi/F-6757-2017; Edinur, Hisham Atan/F-3946-2014; Medina, John Robert/AGL-6564-2022; Fauk, Nelsensius/L-8024-2015; Sethi, Yashendra/ISU-9357-2023; Panos, Leonidas/ISS-0902-2023; Asaad, Malke/K-1249-2019; Kanmodi, Kehinde/AAC-4222-2020; Christopher, DJ/R-1479-2019; mohammadi, mokhtar/U-4872-2019; Ayyoubzadeh, Seyed Mohammad/V-3411-2018; Baig, Atif Amin/AAY-3361-2021; Zhang, Haijun/N-8470-2015; Zangiabadian, Moein/ABG-8690-2021; Zarrintan, Armin/JUF-2064-2023; Waqas, Muhammad/IYS-9931-2023; Kolves, Kairi/ABE-7564-2020; Tariqujjaman/ABG-4290-2020; Shokraneh, Farhad/D-7612-2011; Ordak, Michal/JDD-1400-2023; Balakrishnan, Senthilkumar/J-6908-2014; Vo, Bay/D-2121-2019; Degenhardt, Louisa/D-4515-2012; Kashani, Hamid/AAS-8291-2020; Porru, Fabio/AAF-1212-2019; Manafi, Navid/AAM-7393-2020; Mirijello, Antonio/C-4103-2017; McPhail, Steven/JMR-2141-2023; Yesiltepe, Metin/HGE-6345-2022; Pana, Adrian/LJM-3701-2024; Martins, Natália/P-2972-2015; Sacco, Simona/I-5253-2012; Ayala Quintanilla, Beatriz Paulina/C-8325-2016; CALINA, DANIELA/I-5509-2017; Samodra, Yoseph/IWU-9595-2023; Rasali, Drona/HCH-7854-2022; Zyoud, Samer/AAD-8400-2022; Ramazanu, Sheena/AGY-1544-2022; Mediratta, Rishi/W-9809-2019; Mirzaei, Maryam/ABC-7674-2020; Philip, Anil/AAX-6862-2021; Vasic, Milena/C-6591-2019; Kurmi, Om/C-7566-2012; Obamiro, Kehinde/AGP-4970-2022; Rahman, Mohammad Hifz Ur/GVU-3673-2022; , 邹志勇/ABG-5972-2020; Bhagat, Devidas/ABG-8709-2021; OTOIU, Adrian/HPE-8279-2023; zeinali, zahra/HDO-6891-2022; Moreira, Rafael da/GOP-0537-2022; Ligade, Virendra/ABF-6863-2020; Myung, Woojae/AAD-3016-2021; THANGARAJU, PUGAZHENTHAN/A-4707-2019; Bhat, Vivek/AAX-7130-2020; Stokes, Mark/P-8937-2017; DEMETRIADES, Andreas/P-5806-2019; Bolarinwa, Obasanjo/ABC-5499-2020; Moradi-Lakeh, Maziar/ABC-9793-2021; Effendi, Diyan/AAQ-8738-2020; Laplante-Lévesque, Ariane/AAM-8905-2020; Salaroli, Luciane/Z-1241-2018; Klu, Desmond/AFH-8411-2022; Alqutaibi, Ahmed/AAG-4872-2020; Malik, Iram/AAC-9058-2022; Okonji, Osaretin/AFR-7888-2022; Babu, Giridhara R/C-2482-2011; Al Hasan, Syed Mahfuz/W-9548-2019; Dongarwar, Deepa/AAN-1159-2020; Merat, Shahin/A-5478-2009; Panos, Georgios/AFS-1807-2022; Conde, João/F-2231-2011; Davletov, Kairat/JDD-4419-2023; Sadeghi, Erfan/HTO-9283-2023; Rasul, Azad/JCE-5797-2023; Nguyen-Viet, Hung/AHH-2981-2022; Behboudi, Emad/AEF-9879-2022; Kazemian, Sina/HKV-3184-2023; Carvalheiro, Cristina/K-8040-2012; Marx, Wolfgang/AFO-7355-2022; Kumie, Fantahun/ISB-7663-2023; Ouyahia, Amel/AAN-2469-2020; Kumar, Manasi/AAI-9488-2020; Hussain, Malik Azhar/KCY-3237-2024; Touvier, Mathilde/E-8817-2017; Baltatu, Ovidiu/E-5890-2011; Remuzzi, Giuseppe/V-9766-2017; Mhlanga, Adquate/HLG-7112-2023; Chen, Haowei/HOH-1592-2023; Noroozi, Nafise/GQH-3957-2022; Dashti, Mohsen/JFT-0276-2023; Taheri, Majid/V-4415-2019; Abubakar, Bilyaminu/AAC-5821-2019; Sarkar, Tanmay/AAL-7513-2021; Silva, Luis/L-2313-2018; Das, Subasish/AAE-8828-2019; Verras, Georgios/KOD-4433-2024; Zoladl, Mohammad/IVV-3397-2023; Rahim, Jillur/IST-0572-2023; Mettananda, Sachith/H-4640-2019; Basaleem, Huda/AAX-9878-2020; Arumugam, Ashokan/ABA-4953-2022; Babu, Abraham/F-8909-2011; Mahmoud, Mansour/JTT-5798-2023; Khan, Mohammad Jobair/ABB-4338-2022; Shiue, Ivy/JVN-8975-2024; OLORUKOOBA, ABDULHAKEEM/ACN-3822-2022; Natto, Zuhair/U-6894-2019; Guha, Avirup/I-2611-2019; Karanth, Shama/AHB-3694-2022; Hasan, Ikramul/IQV-9483-2023; Atinafu, Bantalem Tilaye/ACR-2669-2022; Artamonov, Anton/JJF-8697-2023; Aslani, Armin/AAY-5601-2021; Al-Maweri, Sadeq/AAG-7442-2019; Bustanji, Yasser/C-2626-2015; Aldhaleei, Wafa/ABG-2349-2020; Sha, Feng/AAS-4479-2021; Dinu, Monica/I-4864-2017; Baker, Jennifer/JEO-9532-2023; Salamati, Payman/AAK-7086-2020; Edgar, Denova-Gutiérrez/HLW-7955-2023; Ziafati, Makan/KRP-6760-2024; Shaikh, Ahmed/LEM-7768-2024; Wiangkham, Taweewat/I-9818-2019; McKee, Martin/E-6673-2018; Tolani, Musliu/AAN-1169-2020; Bulamu, Norma/GRJ-4125-2022; Gill, Baljinder/IST-0693-2023; R.Kalankesh, Laleh/AIB-3691-2022; mansournia, Mohammad/AFA-8899-2022; Kashoo, Faizan/AAD-1748-2020; K M, Shivakumar/AAV-4508-2020; Heidari, Mohammad/D-1287-2018; Bhatti, Jasvinder/AAC-4853-2019; Nnaji, Chukwudi/C-4019-2018; Talukder, Ashis/AAW-4512-2021; subramaniyan, vetriselvan/AAC-5548-2020; Karimi, Arman/JMB-3567-2023; Stortecky, Stefan/AAS-9140-2021; Ahmed, Syed Anees/AFL-6995-2022; Nainu, Firzan/U-3442-2019; Claro, Rafael/F-8996-2012; Silva, João/E-8444-2012; Llanaj, Erand/B-8403-2018; Golchin, Ali/V-9682-2019; EL-HUNEIDI, WASEEM/AAD-9698-2022; Arabloo, Jalal/K-1829-2019; Dhali, Arkadeep/AAW-9655-2021; Ferrante, Daniela/C-3105-2017; Bardhan, Mainak/AAL-3008-2020; Aluh, Deborah/G-3850-2019; Raggi, Alberto/K-5787-2016; Lugo, Alessandra/J-2684-2016; Soyiri, Dr. Ireneous/IQS-7439-2023; Ilic, Irena/T-8121-2019; larijani, Bagher/ABE-3315-2020; Balasubramanian, Madhan/AAL-5326-2021; Rancic, Nemanja/L-6271-2019; Campos, Luciana/IUO-4112-2023; TRUYEN, THIEN TAN TRI TAI/KOD-1980-2024; Boustany, Antoine/ACC-9168-2022; Narimani Davani, Delaram/KOC-2256-2024; Chopra, Hitesh/AAA-6925-2021; Lucchetti, Alessandra/AAS-4250-2020; Kansal, Sushil/AAH-5126-2019; Capodici, Angelo/GRY-1342-2022; Kebede, Fassikaw/AAE-1866-2022; Cortese, Samuele/G-1255-2019; Szarpak, Lukasz/N-5222-2018; Ravikumar, Nakul/HIZ-8584-2022; Siraj, Shahjahan/AAH-6927-2021; Ghashghaee, Ahmad/HZJ-9700-2023; Bayati, Mohsen/R-7729-2017; Singh, A/A-2586-2016; xu, yvonne/HTP-8586-2023; Resnikoff, Serge/N-2355-2019; Bhatti, Gurjit/AAU-6478-2020; Stanikzai, Muhammad/AAK-2589-2021; Brant, Luisa/ABD-8402-2020; Lee, Paul/F-2549-2010; Barone-Adesi, Francesco/ABG-1580-2020; Koren, Gerbrand/IZE-2064-2023; Schuermans, Art/AEF-8344-2022; Nikpoor, Amin/I-2907-2018; Ferreira, Nuno/AAG-5656-2019; Béjot, Yannick/D-3942-2019; ntsekhe, mpiko/AAI-8001-2021; Du, Mi/AFT-2371-2022; Jiang, Heng/AAL-7431-2021; Petermann-Rocha, Fanny/AAK-1230-2021; Getachew, Tamirat/ACV-1960-2022; Mulita, Francesk/ABD-8338-2020; Yezli, Saber/IQW-4112-2023; Gubari, Mohammed/HLW-1535-2023; Astell-Burt, Thomas/B-9341-2018; Vukovic, Rade/H-3344-2019; Perdigao, Joao/LLK-4691-2024; Kaambwa, Billingsley/KXR-6944-2024; Rauniyar, Santosh/AAQ-3682-2021; Bhardwaj, Pankaj/AAH-9451-2019; Lim, Lee-Ling/D-7697-2015; Lee, Shaun/E-9934-2014; Ledda, Caterina/AAG-7418-2021; Wilandika, Angga/AEY-4908-2022; Passera, Roberto/ABI-7086-2020; wu, chenkai/AFY-5322-2022; Rahimi-Movaghar, Vafa/L-6339-2019; Shool, Sina/GLS-3747-2022; Mahesh, P/R-1184-2019; Matzopoulos, Richard/AAL-9965-2021; Kim, Min Seo/JXN-2115-2024; Salem, Maher/ABD-5106-2020; Gill, Tiffany/F-9042-2010; Oliveira, Glaucia/Y-2515-2019; Willeit, Peter/HCI-7091-2022; Moradi, Maryam/JLL-2364-2023; Sorensen, Reed/HSH-0549-2023; Ghahramani, Sulmaz/S-7384-2017; Raza, Rabail Zehra/JQK-0000-2023; Shahid, Wajeehah/LTZ-2134-2024; Bitaraf, Saeid/M-5618-2019; Wickramasinghe, Nuwan/I-3578-2019; Shamshad, Hina/ABB-6618-2021; bashiri, azadeh/AAA-3510-2019; Batra, Kavita/ABH-7821-2020; Abdelmasseh, Michael/GRX-6635-2022; Marasini, Bishnu/ADB-7509-2022; Jalali, Amir/JTT-7337-2023; Mouodi, Simin/IUQ-0991-2023; Al-Tawfiq, Jaffar/JOZ-8651-2023; Gholamrezanezhad, Ali/AAO-7706-2020; Agide, Feleke/KLC-6041-2024; Martins-Melo, Francisco/IUM-9000-2023; Reyes, Luis/ACX-9822-2022; Abbasgholizadeh, Rouzbeh/MBH-8404-2025; Sinto, Robert/JHS-5414-2023; Nauman, Javaid/AAF-2284-2019; Naik, Ganesh/G-5538-2011; Negesa Bulto, Lemma/JFJ-6214-2023; Ahmed, Meqdad/LFT-1928-2024; Chaurasia, Akhilanand/JCO-3926-2023; Shankar, Abhishek/AAN-3259-2020; Rezaei, Negar/AAS-8147-2020; Mesfin, bezawit/AEE-2166-2022; Ghazy, Ramy/AAH-4373-2019; Immurana, Mustapha/AEU-4908-2022; Faris, MoezAlIslam/M-9682-2017; Alsharif, Ubai/AAK-2088-2021; Chavshin, Alireza/B-1944-2009; Wong, Yen Jun/GLR-9231-2022; Mohamed, Jama/ADZ-1878-2022; Berhie, Alemshet/ACF-6579-2022; Abd-Elsalam, sherief/L-3274-2018; Halwani, Rabih/AAN-1568-2021; Mathieson, Stephanie/H-4067-2019; KUMARI, MADHULATA/LKJ-3513-2024; Mohamed, Mouhand/AAK-2030-2020; Chen, An-Tian/GRN-8901-2022; Venketasubramanian, Narayanaswamy/GPP-5948-2022; Morawska, Lidia/B-4140-2011; Lunevicius, Raimundas/B-2528-2018; mi, ty/GQZ-0278-2022; Sun, Jing/AAS-1582-2020; Schlee, Winfried/C-8983-2011; Kayode, Gabenga/C-8992-2015; Radhakrishnan, Venkatraman/AAZ-7909-2020; Kisa, Sezer/GPC-8087-2022; Mustafa, Ghulam/ABC-3441-2020; Arooj, Mahwish/HSE-4956-2023; FARINHA, carla/W-9306-2019; Durojaiye, Oyewole Chris/GNM-7616-2022; Breitner, Susanne/B-5348-2014; Rynkiewicz, Andrzej/AAW-8733-2021; Kamarajah, Sivesh/N-6062-2019; Ahmad, Firdos/AAD-1886-2021; Faro, Andre/J-1696-2014; Palladino, Claudia/HOH-4828-2023; Wang, Song/GRS-5358-2022; mayeli, mahsa/LBN-8870-2024; Dinis-Oliveira, Ricardo/D-9186-2013; Amiri, Sohrab/J-5426-2019; Misganaw, Awoke/AAV-6358-2021; McKee, Marc/E-2187-2011; Amirzade-Iranaq, Mohammad Hosein/J-9793-2015; Zamora, Nelson/JJF-1087-2023; BAKSHI, RAVLEEN/ABB-2196-2020; Aldawsari, Khalifah/HSC-4388-2023; Herteliu, Claudiu/K-3367-2019; Anwar, Saleha/GOH-0349-2022; ROUT, Himanshu/W-3333-2018; Kadir, Dler/AGW-9507-2022; Khormali, Moein/KPY-1226-2024; Castelpietra, Giulio/K-9884-2016; Hosseinzadeh Adli, Ahmad/JPX-5994-2023; Saravi, Babak/AAV-9666-2020; Dodangeh, Milad/AAT-9046-2020; Shayan, Maryam/AGO-2745-2022; Lotufo, Paulo/A-9843-2008; Rwegerera, Godfrey/J-1475-2019; Boachie, Micheal/N-5240-2019; Tefera, Yibekal/GOP-0973-2022; Shirkoohi, Reza/ACG-1572-2022; Afzal, Muhammad/J-4930-2017; Hussien, Foziya Mohammed/CAF-3288-2022; López, Rubén/AAH-5907-2021; Rana, Kritika/JXN-1627-2024; Mousavi, Parsa/JRW-1531-2023; Tharwat, Samar/AAZ-1237-2021; Samadzadeh, Sara/HLP-6176-2023; hasanian, mohammad/GLS-8822-2022; Abolmaali, Meysam/HCI-7166-2022; Malinga, lesibana/LJK-9199-2024; Hannan, Md. Abdul/V-5720-2019; Jadidi-Niaragh, Farhad/D-3985-2017; Sekerija, Mario/W-8550-2019; Falzone, Luca/AAC-2085-2019; Bohula, Erin/AAW-7276-2020; Rahman, Dr. Md. Obaidur/AAK-5762-2020; Berezvai, Zombor/ABE-3178-2021; Sarasmita, Made/ADQ-8184-2022; Aqeel, Dr.Muhammad/AAC-4178-2019; Poddighe, Dimitri/AAI-5712-2020; Anderlini, Deanna/AAD-6253-2022; Molinaro, Sabrina/F-5828-2012; Bello, Muhammad Bashir/AAZ-9569-2020; Cullen, Patricia/AAO-3350-2020; Linehan, Christine/AFI-8606-2022; Sahebkar, Amirhossein/B-5124-2018; Banach, Maciej/A-1271-2009; Dowou, Robert/GWZ-9194-2022; Ng, Marie/B-3430-2011; Chakraborty, Promit/AAQ-3610-2021; Amu, Hubert/H-9446-2019; Cowden, Richard/K-7389-2018; MEHRA, RAHUL/AAO-8265-2021; Mhlanga, laurette/IZP-6479-2023; Arulappan, Judie/AAT-1038-2020; Kanagasabai, Thanigaivelan/ACN-7642-2022; Duraisamy, Senbagam/K-2475-2019; Ahmad, Muayyad/KYP-8328-2024; Samy, Abdallah/B-4375-2010; Sargazi, Saman/Y-7793-2019; Cioffi, Iolanda/Q-1023-2019; LAHMAR, Abdelilah/AAT-6915-2021; Bora, Kaustubh/AAW-4984-2021; Podder, Vivek/H-2310-2018; Zare, Iman/AFM-7138-2022; Hameed, Sajid/AAL-4322-2021; Hosseini, Mohammad-Salar/F-8539-2019; Alqalyoobi, Shehabaldin/AAA-9692-2019; Karim, Asima/IQW-4687-2023; Temsah, Mohamad-Hani/AAJ-9703-2020; Shahsavari, Hamid R./H-7624-2012; Dechasa, Mesay/HHZ-7485-2022; Safiri, Saeid/A-1678-2017; Curado, Maria/M-6200-2013; Thum, Chern Choong/IUO-1323-2023; Kadashetti, Vidya/AAX-3124-2020; Ofakunrin, Akinyemi/AFV-2039-2022; Koul, Parvaiz/B-1666-2017; Bagherieh, Sara/GLV-6607-2022; , Van Charles Lansingh/C-8672-2018; Sunderlal, Shetty/ABH-2767-2020; Saleh, Mohamed ayman/AAF-3085-2021; Sham, Sunder/GQR-0741-2022; Wu, Xinsheng/IUO-7994-2023; Jokar, Mohammad/HII-5381-2022; ajami, marjan/AHE-7211-2022; Fabin, Natalia/JFB-1153-2023; Jonas, Jost/AEP-3841-2022; Radwan, Ahmed/AAR-8729-2021; Elhadi, Muhammed/AAU-5641-2020; , Dariush/D-3203-2016; Palma-Alvarez, Raul/K-3816-2019; Kuitunen, Ilari/HTR-6418-2023; Sagoe, Dominic/HKW-2521-2023; Islami, Farhad/AGT-2221-2022; Alvis Guzman, Nelson/D-4913-2013; Ahmad, Shahzaib/JMR-3283-2023; Kim, Yun Jin/AAE-8281-2019; Bhutta, Zulfiqar/ADZ-0156-2022; ZHAO, HANQING/HHZ-2839-2022; Khan, Zeeshan/AED-4468-2022; KRISHNA, HARE/JWP-6913-2024; Hanna, Fahad/J-2602-2019; Nazari, Javad/ABE-6348-2021; BHATTI, RAJBIR/AAE-4647-2020; Shavandi, Armin/I-3028-2019; zou, zhiyong/W-9417-2019; Martínez Guerra, Bernardo A./KFB-8458-2024; Aujayeb, Avinash/ABD-1705-2020; Munjal, Kavita/ABF-9631-2020; Mohammadi, Alireza/R-9202-2016; Zumla, Alimuddin/ABA-8208-2020; Sahoo, Umakanta/LXW-3795-2024; Hashi, Abdiwahab/AAM-5480-2021; Patoulias, Dimitrios/AAD-3819-2019; Otstavnov, Nikita/AAI-5911-2020; Puvvula, Jagadeesh/HKW-8400-2023; Das, Jai K./JOZ-1359-2023; Murillo-Zamora, Efrén/N-6220-2018; Mohammed, Hussen/ITV-5248-2023; Ginindza, Prof. Themba/N-5762-2013; Chen, Meng Xuan/AHH-9351-2022; Del Bò, Cristian/AFT-1534-2022; Al-Omari, Basem/AAR-5022-2020; Hanifi, Nasrin/HII-9971-2022; Maude, Richard/AAV-3567-2020; Sheikh, Aziz/D-2818-2009; Jahrami, Haitham/Q-5765-2019; mammand galali, yaseen/GYJ-0238-2022; Abreu, Lucas/I-7369-2016; fahim, ayesha/GLS-4666-2022; Brazo-Sayavera, Javier/G-5601-2011; Lee, Seung Won/GQQ-7259-2022; Nainu, Firzan/E-2447-2017; Martini, Daniela/S-2499-2019; Abedi, Aidin/HMD-1232-2023; Bisulli, Francesca/AAJ-4811-2020; CHANDIKA, RAMA/GQP-2060-2022; Awedew, Atalel/AAY-1114-2020; Wang, Ning/AEQ-9104-2022; Altaf, Awais/AGN-2642-2022; Zar, Heather/GZL-5350-2022; Khidri, Feriha Fatima/ABE-4543-2021; Nurrika, Dieta/ABR-9897-2022; Chattu, Vijay Kumar/C-2778-2014; Helfer, Bartosz/AAD-6406-2020; Zhang, Zhi-Jiang/AAQ-3466-2020; Weiss, Daniel/KII-4434-2024; Naqvi, Atta/G-1556-2019; Yaribeygi, Habib/R-8998-2019; Rizwan Sajid, Mirza/HLH-7091-2023; Alicandro, Gianfranco/AAR-4989-2021; Shakeri, Alireza/AAF-8530-2021; Rodríguez, Esperanza/AAB-5770-2021; Rahman, Md Mahmudur/AAB-7011-2021; Sunnerhagen, Katharina/AAE-2405-2020; Dsouza, Viola/JYO-5414-2024; Nikoomanesh, Fatemeh/HDL-6826-2022; Zafari, Nima/KEH-5043-2024; Arkew, Mesay/KGL-7539-2024; Hasnain, Md Saquib/AIA-5222-2022; Jayaram, Shubha/HMD-1207-2023; Doaei, Saeid/X-6425-2018; Mrejen, Matías/KRQ-4951-2024; Mosser, Jonathan/MCK-1063-2025; Almidani, Louay/IAO-2851-2023; Ikuta, Kevin/HHZ-6411-2022; Ahinkorah, Bright/JCN-8250-2023; Poluru, Ramesh/K-8093-2013; Ismail, Faisal/ABB-5508-2021; Hosseinzadeh, Mehdi/GWV-3822-2022; Hargono, Arief/ABI-6272-2020; Saddler, Adam/AGZ-4740-2022; Tabatabai, Shima/N-2814-2018; Muccioli, Lorenzo/AAX-3927-2020; Bardideh, Erfan/AAY-9060-2021; Murray, Christopher/JZD-3782-2024; Ekholuenetale, Michael/AAL-3655-2021; Salam, Nasir/C-8049-2015; Leong, Elvynna/GPC-8264-2022; Antriyandarti, Ernoiz/ACE-2361-2022; CHIMORIYA, RITESH/AAB-1443-2021; Rafiee, Ata/F-2841-2018; Sachdev, Perminder/ABC-1137-2020; Antony, Catherine/JKH-7149-2023; naik, Gurudatta/O-7284-2015; Amin, Saima/AAV-4993-2021; Rubagotti, Enrico/AAL-1807-2020; Guarducci, Giovanni/HSG-4117-2023; Parthasarathi, Ashwaghosha/HKV-4690-2023; Haep, Nils/AGU-1513-2022; Tichopád, Aleš/IXX-0637-2023; Nguyen, Duong/ABG-9797-2021; sadeghian, farideh/N-2607-2019; Zitoun, Osama/ABG-2417-2020; Criqui, Michael/AFT-6067-2022; Oancea, Bogdan/C-4147-2011; Cederroth, Christopher/AAO-9501-2020; Angus, Colin/AAT-2786-2020; Yon, Dong Keon/M-1264-2017; Padubidri, Jagadish Rao/AIC-5229-2022; Purohit, Bharathi/W-4074-2018; Jayapal, Sathish/ABI-6003-2020; YİĞİT, Vahit/AAF-3922-2021; ISMAIL, Prof. Dr. Nahlah Elkudssiah/GLU-1003-2022; Nejadghaderi, Seyed Aria/AAU-1280-2021; Perianayagam, Arokiasamy/AAT-4147-2020; Ayatollahi, Haleh/N-1252-2018; Roy, Priyanka/AGX-0943-2022; Guan, Shi-Yang/AAF-2213-2019; Elshaer, Mohamed/P-1939-2018; GUPTA, SAPNA/ABG-1042-2021; Zielinska, Magdalena/AEO-4773-2022; Ward, Paul/A-1368-2008; Khatatbeh, Haitham/AGV-8950-2022; Atout, Maha/ABG-4160-2021; Wu, Ai-Min/JGC-6758-2023; Xie, Yang/F-8522-2018; Zaki, Nazar/F-1972-2013; kusnali, asep/HNB-3426-2023; Agodi, Antonella/B-3501-2011; Akyirem, Samuel/ISU-9260-2023; Li, xiaopan/X-5965-2019; Ali, Abid/J-6171-2016; Hosseini, Farzaneh/AAV-9096-2021; Rahmani, Amir Masoud/K-2702-2013; dos Santos, Wendel/P-8483-2019; Wongsin, Utoomporn/AEW-0604-2022; Mathioudakis, Alexander/I-2733-2019; Ching, Patrick/AAZ-5425-2021; Malhotra, Kashish/ABT-8009-2022; Zhu, Bin/HHZ-1819-2022; Atreya, Alok/ABD-4785-2020; Kamiab, Zahra/H-5396-2017; Tehrani-Banihashemi, Arash/L-5964-2018; Sundström, Johan/IAP-6197-2023; Pedersini, Paolo/AAA-2686-2019; Urso, Daniele/ADG-3834-2022; Abdulah, Deldar/HTN-7904-2023; Islam, Rabiul/H-1119-2018; Nascimento, Gustavo/AAT-9003-2020; Cembranel, Francieli/F-5788-2017; Haubold, Johannes/IQU-2515-2023; Shorofi, Seyed/E-1831-2017; Maugeri, Andrea/K-1018-2017; Duraes, Andre/X-8916-2019; Delgado-Enciso, Ivan/B-1743-2018; YİGİT, Arzu/GQQ-5479-2022; Ali, Rafat/LDG-5662-2024; Heidari-Foroozan, Mahsa/GPS-4637-2022; Ibitoye, Segun/AAV-4960-2020; Joseph, Abel/AAD-9593-2022; Kwarteng, Alexander/AAL-6334-2021; Zand, Ramtin/AAB-3811-2019; Viswanathan, Mohan/C-2321-2009; Eini, Ebrahim/AAB-2319-2021; Redwan, Elrashdy M./GQH-3182-2022; Schlaich, Markus/E-7468-2010; Karajizadeh, Mehrdad/ABI-7818-2020; Okekunle, Akinkunmi/AAC-9804-2020; wang, yiting/GYU-5306-2022; Goudarzi, Houman/LHA-3852-2024; Khan, Moien/LHA-2927-2024; Szeto, Mindy/GPP-5886-2022; Marino, Mirko/AAI-5389-2020; Aboagye, Richard/AAV-7801-2021; Rohloff, Peter/P-8722-2017; Gnedovskaya, Elena/C-1891-2012; Guo, Cui/AAR-5300-2020; Mohammadi, Soheil/GQZ-8920-2022; KANCHAN, TANUJ/L-8547-2015; Kochhar, Sonali/H-4036-2012; Nhung, Nguyen/ADR-1738-2022; Cheng, Ching-Yu/Y-2229-2019; Ghorbani Vajargah, Pooyan/GGL-0904-2022; Nomura, Shuhei/HCH-5356-2022; Amugsi, Dickson/AAG-3004-2020; Khorrami, Zahra/ABC-9267-2021; Panda, Paramjot/AAD-1655-2022; Garg, Naval/AAK-5436-2020; Lai, Daphne Teck Ching/T-5917-2017; Saeb, Mohammad Reza/AER-2724-2022; Saddik, Basema/H-5679-2019; Flavel, Joanne/GSJ-2450-2022; Dervenis, Nikolaos/AAK-2376-2020; Simpson, Colin/I-3974-2019; GUPTA, VIVEK/F-5476-2019; Jamshidi, Elham/CAH-8045-2022; Foschi, Matteo/ABR-7231-2022; Ahmadzade, Amir/JZS-9478-2024; Thygesen, Lau/W-9096-2019; Salehi, S/AFN-7403-2022; Barqawi, Hiba/HGB-8061-2022; Rashedi, Sina/ABE-4931-2021; Alam, Manjurul/ABB-5980-2021; Latief, Kamaluddin/JTU-6909-2023; Olatubi, Matthew/AFC-5266-2022; Shanawaz, Mohd/JPL-4080-2023; yadollahpour, Ali/K-9098-2015; Haro, Josep Maria/D-1423-2011; Zeariya, Mohammed/AAA-1010-2021; anvari, saeid/HHS-7140-2022; Agrawal, Anurag/A-7312-2009; Bahmanziari, Najmeh/JXN-2884-2024; kamath, rajesh/HHC-9320-2022; Efendi, Defi/HOA-8314-2023; Machoy, Monika/ABE-8959-2020; Ravangard, Ramin/AAY-6907-2020; Sharif Askari, Narjes/IZE-4476-2023; Tumurkhuu, Munkhtuya/HTO-5243-2023; Alzoubi, Karem/E-6285-2014; Aruleba, Raphael/V-1542-2019; Prasad, Manya/AAQ-6436-2021; Edvardsson, Kristina/AAX-4810-2020; Jahanmehr, Nader/L-9998-2017; El-Jaafary, Shaimaa/ABI-5451-2020; Nena, Evangelia/AAD-9385-2019; Dube, John/JAO-0944-2023; Bansal, Hansi/AAX-9426-2020; Saad, Aly/O-5075-2015; Hezam, Kamal/Y-6402-2019; Fareed, Mohammad/E-3701-2018; Bora Basara, Berrak/JUV-4960-2023; Xu, Suowen/HRA-7803-2023; FEYISA, BIKILA/AFQ-1951-2022; MUSTAPHA, MOHAMMED/GRX-4638-2022; Shahid, Samiah/IQW-4354-2023; Castaldelli-Maia, João/I-6309-2013; Aggarwal, Manik/AGY-0171-2022; Dai, Xiaochen/HKO-4859-2023; Schneider, Ione/J-8762-2013; Abdullahi, Auwal/AAD-1977-2020; Teramoto, Masayuki/HNQ-0824-2023; Ahmad, Danish/KBC-2946-2024; Brenner, Hermann/ABE-6383-2020; Getacher (PhD), Dr. Lemma/AAE-8421-2021; Gulati, Snigdha/HNJ-0579-2023; Nutor, Jerry/AAF-1390-2019; Li, Chen/GPX-2756-2022; Pensato, Umberto/AAT-3058-2020; Teye-Kwadjo, Enoch/I-1184-2019; Akkaif, Mohammed/AAN-3547-2021; Tromans, Samuel/AAU-1915-2021; Madadizadeh, Farzan/P-6044-2019; Barteit, Sandra/AAU-3589-2020; Sayed, Iman/K-8926-2019; Hegazi, Omar/JAC-2033-2023; Stein, Caroline/O-3134-2016; Beghi, Massimiliano/KAL-7400-2024; Peprah/AAS-1701-2020; Carvalho, Marta/HSH-9042-2023; Ghorbani, Mahsa/JDD-2402-2023; Contreras, Daniela/KFS-8308-2024; Bai, Ruhai/KVY-2576-2024; saylan, Mete/B-5648-2008; Kelly, JAIMON/GNP-3057-2022; tadakamadla, santosh kumar/Y-8446-2019; Oh, In-Hwan/AAT-1075-2020; Nguyen, Huong/IXN-3671-2023; Dehghan, Azizallah/ABG-3704-2020; Damiani, Giovanni/AAG-6507-2019; Shahid, Izza/GLV-4124-2022; Adra, Saryia/ABG-2320-2021; Barchitta, Martina/A-1362-2015; Shahbandi, Ataollah/IQU-7436-2023; Fortuna, Daniela/HOC-6976-2023; Dhingra, Sameer/AFS-2976-2022; Agyemang-Duah, Williams/AGV-4002-2022; Gupta, Rajeev/C-8262-2012; Wafa, Hatem/AAP-1792-2020; Santos, Itamar/K-7055-2012; Kauppila, Joonas/P-1363-2015; Niazi, Robina/KCY-9074-2024; Islam, Md. Rabiul/Q-3277-2019; Peres, Mario/U-6148-2019; Kim, Kwanghyun/JLL-6263-2023; Romoli, Michele/Q-1303-2019; Pereira, Marcos/AAH-6051-2019; Safi, Sher/G-9599-2014; Lee, Yeong/H-2777-2019; Meena, Jitendra Kumar/IZQ-4522-2023; Elsayed, Omar/O-7012-2018; Plotnikov, Evgenii/F-8333-2017; Vinayak, Manish/JNT-0874-2023; DERVISEVIC, EMINA/CAI-0583-2022; Samargandy, Saad/AAC-6262-2022; Salami, Afeez/GRJ-0563-2022; Habibzadeh, Farrokh/ABA-5286-2021; Bansal, Kannu/JDD-7432-2023; Jafarzadeh, Abdollah/AAX-2558-2020; Van den Eynde, Jef/W-9010-2018; Ratan, Zubair Ahmed/GLT-3265-2022; Mentis, Alexios-Fotios/AAT-5274-2021; Noreen, Mamoona/F-5713-2015; Hwang, Bing-Fang/O-2709-2015; Adnani, Qorinah Estiningtyas Sakilah/AFT-1920-2022; Mpolya, Emmanuel/IQU-7282-2023; Abebe, Mesfin/GPF-5732-2022; Abd ElHafeez, Samar/IUN-0236-2023; Sharifan, Amin/ACT-5064-2022; Pepito, Veincent Christian/AAZ-7140-2020; Titova, Mariya/P-6428-2019; Briko, Nikolay/U-4804-2017; Weerakoon, Kosala/L-5667-2013; Al-Gheethi, Eur. Ing. Dr. Adel ABDUH (CEng, Ph.D, P. Tech. MIET, ASM, TWAS)/O-3095-2016; Mohammad-Alizadeh-Charandabi, Sakineh/C-1218-2017; Azadnajafabad, Sina/ABC-5770-2020; Fomenkov, Artem/F-5640-2017; Banik, Palash/P-7613-2016; Khan, Dr. Moien AB/AAK-4059-2020; Cherbuin, Nicolas/A-8515-2008; Reifels, Lennart/E-3128-2013; Omar, Hany/B-7440-2013; Odetokun, Ismail/A-5431-2018; Zhang, Yunquan/M-9828-2017; Kumar, Rakesh/GRF-1362-2022; Kerr, Jessica/A-9905-2016; Gorini, Giuseppe/O-9560-2017; Martorell, Miquel/H-8490-2014; Tesfaye, Legesse/HRD-3601-2023; Sreeramareddy, Chandrashekhar/C-5433-2014; Ahmad, Muayyad/B-7599-2015; Balakrishnan, Senthilkumar/A-8552-2016; Olusanya, Bolajoko/F-4504-2012; Dokova, Klara/N-2448-2016; Elsohaby, Ibrahim/GQQ-4026-2022; Li, Yichong/A-3559-2019; Hay, Simon/F-8967-2015; Radhakrishnan, Raghu/P-1685-2015; Marks-Hultstrom, Michael/H-3642-2019; Isola, Gaetano/H-2878-2019; Taveira, Nuno/A-6252-2014; Beloukas, Apostolos/I-2644-2014; Franklin, Richard/H-1731-2012; Machoy, Monika/U-7800-2017; Schaarschmidt, Benedikt Michael/AGC-7004-2022; Hasaballah, Ahmed I./G-6829-2019; Abbastabar, Hedayat/D-8779-2017; Caetano dos Santos, Florentino Luciano/D-3502-2015; Ameyaw, Edward Kwabena/HNC-0099-2023; Jain, Nityanand/ABD-1500-2020; Alemayohu, Mulubirhan Assefa/ABB-1567-2020; Khidri, Feriha Fatima/AAG-3731-2021; Sunkersing, David/AAB-7020-2021; Anwer, Razique/AAN-7825-2020; Majeed, Azeem/KHC-7311-2024; Monasta, Lorenzo/B-1388-2012; Zhang, Jianrong/AAU-2359-2020; Kompani, Farzad/T-9509-2019; Zare, Iman/E-2315-2017; , Ahmad Azam Malik/E-9521-2015; Xiao, Hong/ACJ-2352-2022; Sachdev, Perminder/H-3968-2015; Wang, Yuan-Pang/A-4863-2008; Chellaiyan Devanbu, Vinoth Gnana/A-4306-2017; Amegbor, Prince Michael/O-4555-2018; Osuagwu, Uchechukwu Levi/K-5236-2015; Song, Yimeng/I-9990-2019; Al-Mekhlafi, Hesham/R-3568-2016; Qian, Gangzhen/AEK-2798-2022; Mousavi Khaneghah, Amin/A-5925-2012; Tampa, Mircea/S-2162-2017; Zhu, Lei/JQV-5755-2023; /L-1271-2015; Kuddus, Mohammed/F-8939-2017; Mohammed, Shafiu/P-2016-2014; Meles, Hadush/ACU-0648-2022; Thygesen, Lau/L-3812-2016; Biswas, Bijit/M-2867-2017; Jacobsen, Kathryn H./B-5857-2008; Glasbey, James/I-2457-2019; Hankey, Graeme/H-4968-2014; Dewan, Syed Masudur Rahman/I-8171-2015; Ahmad, Dr Danish/AAQ-8495-2021; Costa, Vera Marisa/D-6284-2013; Carugno, Andrea/AAM-6118-2020; Bettencourt, Paulo/V-5793-2017; Alqahtani, Jaber/K-4767-2019; Samy, Abdallah/I-1415-2014; Kapoor, Neeti/J-4177-2019; Miazgowski, Tomasz/H-9448-2014; Eboreime, Ejemai/J-4321-2019; Abouzid, Mohamed/AAE-3270-2019; Anderson, David B/AAY-6060-2021; Satpathy, Maheswar/J-3135-2017; MEHRA, RAHUL/AAB-7164-2022; Otstavnov, Stanislav/T-9893-2018; Elgendy, Islam/C-3900-2017; Bhatti, Manpreet/H-4021-2019; Abolhassani, Hassan/B-3465-2014; Guha, Avirup/P-5929-2016; Bhagavathula, Akshaya/G-6649-2015; Butt, Nadeem Shafique/C-3855-2013; Ladan, Muhammad Awwal/KOF-6133-2024; EKUNDAYO, TEMITOPE CYRUS/H-3302-2015; Mattumpuram, Jishanth/IZQ-2080-2023; Al-Hanawi, Mohammed/AAB-2455-2020; S A, Rizwan/F-5289-2014; Altirkawi, Khalid/D-7302-2017; Simpson, Colin/L-7180-2014; Haller, Sebastian/P-1634-2014; Sharifi-Rad, Javad/D-5747-2016; Iradukunda, Arnaud/ABB-2321-2021; Sokhan, Anton/Q-2373-2016; Wang, Shu/AAM-9779-2020; Philip, Anil/G-4576-2015; Kelly, Jaimon/I-3730-2016; Naveed, Muhamamd/E-4965-2013; Roy, Nitai/HSH-6170-2023; SaberiKamarposhti, Morteza/GOV-4112-2022; Patthipati, Venkata Suresh/AAT-8233-2021; ATHAR, MOHAMMAD/U-9467-2019; Momtazmanesh, Sara/AAE-1022-2020; Negoi, Ionut/A-9039-2012; Sarikhani, Yaser/J-5324-2012; Wojewodzic, Marcin W./P-9463-2017; Selvaraj, Siddharthan/KII-8130-2024; Rabiee, Navid/K-4407-2019; Al-Worafi, Yaser Mohammed/AFU-0950-2022; Rehman, Faizan Ur/O-1356-2016; Khajuria, Himanshu/I-7952-2018; Ding, Delaney/ABB-4344-2021; Pirouzpanah, Saeed/J-6262-2015; Claassens, Mareli Misha/Y-3544-2019; Mamun, Abdullah/A-4673-2011; martini, daniela/D-6241-2015; Rodrigues, Celia F./N-2619-2013; Arokiasamy, Perianayagam/L-4033-2015; Bassat, Quique/P-2341-2016; Mohammed, Efaq Ali Noman/U-6324-2018; Marateb, Hamid Reza/G-5556-2013; Emeto, Theophilus/M-2912-2015; Sharma, Saurab/E-3780-2015; El Meligy, Omar/J-4942-2012; Ahmad, Aqeel/JCD-8975-2023; Madureira-Carvalho, Aurea/V-8039-2017; Ortega-Altamirano, Doris V./ABA-8549-2020; Mukherjee, Sumoni/AET-5904-2022; Rahman, Muhammad Aziz/B-3380-2009; mittal, chaitanya/AAP-4487-2021; Barrow, Amadou/GQQ-4358-2022; Saraswathy, Sivan/E-3869-2013; Balasubramanian, Madhan/I-4800-2014; Krishan, Kewal/I-3285-2014; Ali, Syed Shujait/AAF-7661-2021; Belo, Luis/K-5878-2013; Fatehizadeh, Ali/V-6573-2017; Ahmed, Luai A./J-7225-2013; Trico, Domenico/A-9002-2017; Martinez-Piedra, Ramon/JZS-9635-2024; Spartalis, Michael/I-1713-2019; Stein, Dan/A-1752-2008; Okeke, PhD, Sylvester Reuben/AAT-6640-2020; Nguefack-Tsague, Georges/N-3277-2019; Tabish, Mohammad/AAH-6504-2020; Jurisson, Mikk/M-1360-2017; Burns, Richard/C-4231-2011; Plakkal, Nishad/AAL-2397-2020; Barbic, Franca/S-2183-2019; Gomes, Nelson/S-5420-2016; Chutiyami, Muhammad/F-8596-2018; Mousavi, Seyed Ehsan/HLX-3203-2023; Gunturu, Sasidhar/GVS-9175-2022; Lerango, Temesgen Leka/HJI-5358-2023; Ong, Sok King/AAA-5791-2021; Damtew, Mesfin Gebrehiwot/W-2543-2019; Imam, Mohammad Tarique/ACE-0274-2022; TSATSAKIS, ARISTIDIS/H-2890-2013; Ahmad, Shahzaib/JMR-3314-2023; Dziedzic, Arkadiusz/I-3850-2019; Shafaat, Amir/AAC-1599-2019; Siddig, Emmanuel Edwar/K-3466-2016; Panda, Paramjot/N-1855-2016; Freitas, Alberto/C-1972-2012; Dascalu, Ana Maria/AAE-4048-2020; Carvalho, Marcia/D-5999-2013; Amin, Tarek Tawfik/E-6189-2012; Papadopoulou, Paraskevi/AAG-1964-2019; Ramachandra Rao, Indu/GPX-2737-2022; Pantea Stoian, Anca/H-5799-2017; Amusa, Ganiyu/JOZ-6701-2023; Joo, Tamas/P-9979-2018; Jafarinia, Morteza/W-7706-2019; Catala-Lopez, Ferran/N-6018-2018; Alwafi, Hassan/GQI-3432-2022; Khanmohammadi, Shaghayegh/GLT-9527-2022; Ordak, Michal/B-4479-2017; Lopukhov, Platon/S-8582-2017; Tran, Nghia/HTL-5642-2023; Aliyi, Ahmednur Adem/ADI-6139-2022; Redwan, Elrashdy M./I-1769-2012; Tsermpini, Evangelia Eirini/AAV-3824-2020; Khalil, Anees Ahmed/A-2445-2019; Yigezu, Amanuel/JUF-2066-2023; Dai-Keller, Zhaoli (Joy)/LIH-5511-2024; Mondello, Stefania/A-1813-2012; Schutte, Aletta/E-5126-2018; Kolahi, Ali-Asghar/F-1981-2010; Lang, Justin/K-6202-2019; THAKUR, RISHU/JHU-1296-2023; Bhaskar, Sonu/AAU-1402-2020; Mirrakhimov, Erkin/E-6900-2017; Khamesipour, Faham/B-1813-2014; Swain, Chandan Kumar/GRJ-3805-2022; McGrath, John/G-5493-2010; Kazmi, Tahseen/ABC-4810-2021; Diaz, Daniel/P-1916-2018; Zuhlke, Liesl Joanna/AAZ-9723-2021; Alalalmeh, Samer/JAD-0317-2023; Abiodun, Olumide/AAF-6452-2020; Asgedom, Akeza Awealom/IXD-7830-2023; MARZO, ROY/ABA-4304-2020; Roever MHS, PhD, Post-Doctorate, MBA (Data Science), Scientific Editor, Leonardo/F-5315-2012; Rashidi, Mohammad-Mahdi/ABE-5059-2021; Tiruye, Dr Tenaw Yimer/N-4567-2017; Zumla, Professor Sir Alimuddin/HJH-4993-2023; Khalid, Nauman/G-8134-2015; Fowobaje, Kayode/AAC-2576-2021</t>
  </si>
  <si>
    <t>Hwang, Bing-Fang/0000-0002-5951-9662; Falzone, Luca/0000-0001-7349-6826; Adnani, Qorinah Estiningtyas Sakilah/0000-0002-4625-4861; Shahid, Samiah/0000-0003-0122-6629; Mpolya, Emmanuel/0000-0002-6210-9445; Natto, Zuhair/0000-0003-2723-0255; Haep, Nils/0000-0001-8149-4011; Abebe, Mesfin/0000-0002-9340-0091; Aldawsari, Khalifah/0000-0003-0163-8658; Abd ElHafeez, Samar/0000-0002-3250-2780; Hezam, Kamal/0000-0001-8551-8383; Sharifan, Amin/0000-0003-0571-5964; ROMADLON, DEBBY SYAHRU/0000-0002-4993-9479; Pepito, Veincent Christian/0000-0001-5391-3784; Titova, Mariya/0000-0002-4571-3712; Briko, Nikolay/0000-0002-6446-2744; Maugeri, Andrea/0000-0003-2655-8574; Weerakoon, Kosala/0000-0002-4814-6928; Akkaif, Mohammed/0000-0001-5673-3965; Prasad, Manya/0000-0002-1239-0013; Tromans, Samuel/0000-0002-0783-285X; Al-Gheethi, Eur. Ing. Dr. Adel ABDUH (CEng, Ph.D, P. Tech. MIET, ASM, TWAS)/0000-0001-7257-2954; Mohammad-Alizadeh-Charandabi, Sakineh/0000-0003-4785-9333; Islam, PhD, Md. Rabiul/0000-0003-2820-3144; Asmerom, Haftu/0000-0002-2596-8603; Altaf, Dr. Awais/0000-0003-3187-2509; Azadnajafabad, Sina/0000-0003-0105-3801; Fomenkov, Artem/0000-0002-9213-7180; Banik, Palash/0000-0003-2395-9049; Alvis-Guzman, Nelson/0000-0001-9458-864X; Khan, Dr. Moien AB/0000-0003-4970-4618; Cherbuin, Nicolas/0000-0001-6481-0748; Azevedo, Rui/0000-0002-8904-002X; Reifels, Lennart/0000-0001-7844-5163; Shanawaz, Mohd/0000-0001-6306-8633; Omer, Goran Latif/0009-0005-8977-054X; Aslani, Armin/0000-0002-1376-6473; Omar, Hany/0000-0002-4670-8149; Doaei, Saeid/0000-0002-1337-4963; Odetokun, Ismail/0000-0002-5171-1895; Zhang, Yunquan/0000-0002-2618-5088; Kumar, Rakesh/0000-0001-9223-4258; Lee, Seung Won/0000-0001-5632-5208; Kerr, Jessica/0000-0002-3150-4047; Pan, Feng/0000-0002-3403-0094; Gorini, Giuseppe/0000-0002-1413-5948; Pritchett Haley, Natalie/0000-0002-1222-4808; Martorell, Miquel/0000-0003-3183-7623; Lagat, Abraham/0000-0003-0419-7499; Ismail, Faisal/0000-0003-4577-4598; Tesfaye, Legesse/0000-0001-5096-9686; Getachew, Tamirat/0000-0002-0057-9062; Sreeramareddy, Chandrashekhar/0000-0002-5693-7631; Ahmad, Muayyad/0000-0002-4388-8332; Balakrishnan, Senthilkumar/0000-0003-4117-9695; Feizkhah, Alireza/0000-0003-0333-894X; Dai, Siyu/0000-0001-9320-689X; Olusanya, Bolajoko/0000-0002-3826-0583; Dokova, Klara/0000-0002-0164-4903; Xu, Xiaoyue/0000-0003-4787-6547; Dereje, Nebiyu/0000-0001-5406-4171; Dwyer-Lindgren, Laura/0000-0002-3872-6451; Elsohaby, Ibrahim/0000-0003-2533-988X; Rasali, Drona/0000-0002-1690-1327; Li, Yichong/0000-0003-3842-475X; Hay, Simon/0000-0002-0611-7272; Radhakrishnan, Raghu/0000-0003-0088-4777; Marks-Hultstrom, Michael/0000-0003-4675-1099; Verras, Georgios-Ioannis/0000-0001-8398-556X; Isola, Gaetano/0000-0003-4267-6992; Taveira, Nuno/0000-0003-0176-5585; /0000-0003-4370-8933; Zarrintan, Armin/0000-0002-1217-648X; Adra, Saryia/0000-0002-3124-7984; Ganiyani, Mohammad Arfat/0000-0002-6202-0117; Bolarinwa, Obasanjo/0000-0002-9208-6408; Roy, Priyanka/0009-0008-7269-7130; Beloukas, Apostolos/0000-0001-5639-0528; Bhatti, Rajbir/0000-0002-5761-7074; Columbus, Alyssa/0000-0002-5510-8364; Nargus, Shumaila/0000-0003-3852-2720; Rashedi, Sina/0000-0003-0146-5611; Franklin, Richard/0000-0003-1864-4552; Ching, Patrick/0000-0001-6106-2799; AGYEMANG-DUAH, WILLIAMS/0000-0001-7929-0685; Machoy, Monika/0000-0001-5787-222X; Angus, Colin/0000-0003-0529-4135; Agrawal, Anurag/0000-0002-0340-5252; Nnaji, Chukwudi/0000-0002-4132-1922; Schaarschmidt, Benedikt Michael/0000-0001-6331-7679; Lacey, Ben/0000-0003-0139-2934; Hasaballah, Ahmed I./0000-0003-1596-1958; Fekadu, Ginenus/0000-0002-4926-0685; Palladino, Raffaele/0000-0002-3437-812X; Sahoo, Umakanta/0000-0002-7988-4587; Rasella, Davide/0000-0002-7260-4386; Graham, Simon/0000-0002-4091-7548; Abbastabar, Hedayat/0000-0002-5713-4806; Caetano dos Santos, Florentino Luciano/0000-0001-8151-3585; Khatab, Professor.Dr. Khaled/0000-0002-8755-3964; Wickramasinghe, Nuwan Darshana/0000-0001-6025-6022; Ameyaw, Edward Kwabena/0000-0002-6617-237X; Wilandika, Angga/0000-0003-4163-5152; Jain, Nityanand/0000-0002-7918-7909; Alemayohu, Mulubirhan Assefa/0000-0001-8370-019X; Khidri, Feriha Fatima/0000-0003-0319-8772; Bejot, Yannick/0000-0001-7848-7072; Umakanthan, Srikanth/0000-0002-6713-2265; Ahmed, Syed Anees/0000-0002-0148-5148; Sunkersing, David/0000-0001-9010-1435; Yon, Dong Keon/0000-0003-1628-9948; Petermann Rocha, Fanny/0000-0002-4384-4962; Oduro, Michael Safo/0000-0003-4777-1964; Anwer, Razique/0000-0002-9223-1951; Bardideh, Erfan/0000-0003-3780-5032; Majeed, Azeem/0000-0002-2357-9858; Hanna, Fahad/0000-0002-0494-9585; Maude, Richard/0000-0002-5355-0562; Monasta, Lorenzo/0000-0001-7774-548X; Zhang, Jianrong/0000-0003-4688-5222; Alves Martins, Cleodice/0000-0002-9883-3507; Mediratta, Rishi/0000-0001-6322-9329; Atorkey, Prince/0000-0001-9665-1139; N Prakasham, Thejeswar/0000-0001-9282-0564; Kompani, Farzad/0000-0001-6090-4595; Zare, Iman/0000-0002-0056-5576; Abu-Zaid, Ahmed/0000-0003-2286-2181; Ganbat, Mandukhai/0000-0002-9000-0463; , Ahmad Azam Malik/0000-0001-5051-0058; Nnyanzi, Lawrence/0000-0001-8958-5524; Tadakamadla, Santosh/0000-0003-2775-2897; Saravi, Babak/0000-0003-2298-3696; Singh, Baljinder/0000-0002-6090-8809; Khormali, Moein/0000-0001-9799-3632; Xiao, Hong/0000-0002-5113-2367; Sachdev, Perminder/0000-0002-9595-3220; Mentis, Alexios-Fotios/0000-0002-1480-390X; Mahesh, Padukudru Anand/0000-0003-1632-5945; Temsah, Mohamad-Hani/0000-0002-4389-9322; Olaiya, Muideen/0000-0002-4070-0533; Passera, Roberto/0000-0003-3372-2248; Li, Xiaopan/0000-0002-9625-478X; Wang, Yuan-Pang/0000-0001-7076-8312; Lopez-Bueno, Ruben/0000-0002-7865-3429; Chellaiyan Devanbu, Vinoth Gnana/0000-0003-4652-3184; Goleij, Pouya/0000-0002-2213-497X; Inamdar, Sumant/0000-0002-1002-2823; Murillo-Zamora, Efren/0000-0002-1118-498X; MARINO, MIRKO/0000-0001-9913-4380; Amegbor, Prince Michael/0000-0001-7701-2585; Osuagwu, Uchechukwu Levi/0000-0002-1727-6914; Guan, Shi-Yang/0000-0003-3533-2139; Song, Yimeng/0000-0001-9558-1220; Al-Mekhlafi, Hesham/0000-0003-2582-7410; Qian, Gangzhen/0000-0001-5692-792X; Mousavi Khaneghah, Amin/0000-0001-5769-0004; Tampa, Mircea/0000-0003-4983-7648; Zhu, Lei/0009-0004-3602-1281; Arafat, Mosab/0000-0001-9297-6745; /0000-0002-7599-165X; Nutor, Jerry John/0000-0002-7562-6281; Rezaei, Nazila/0000-0003-4241-1783; Chen, Haowei/0000-0003-1466-5348; Engelbert Bain, Luchuo/0000-0002-6006-2698; Kuddus, Mohammed/0000-0001-5554-0598; Mohammed, Shafiu/0000-0001-5715-966X; Meles, Hadush/0000-0001-8581-1766; Thygesen, Lau/0000-0001-8375-5211; GUPTA, SAPNA/0000-0002-3267-4531; Biswas, Bijit/0000-0002-7609-6446; Elshaer, Mohammed/0000-0002-0179-2869; Ziafati, Makan/0000-0002-9727-4459; Jacobsen, Kathryn H./0000-0002-4198-6246; Glasbey, James/0000-0001-7688-5018; Hankey, Graeme/0000-0002-6044-7328; Senthilkumaran, Subramanian/0000-0001-5262-8367; Jafarzadeh, Abdollah/0000-0002-8180-0602; Ward, Paul/0000-0002-5559-9714; Dewan, Syed Masudur Rahman/0000-0003-1443-7150; Nguyen, Dang/0000-0002-9622-8370; Capodici, Angelo/0000-0002-7505-0702; Malik, Iram/0000-0002-9242-9407; Mirzaei, Maryam/0000-0001-7908-6035; Vetriselvan, Subramaniayan/0000-0002-9629-9494; Ahmad, Dr Danish/0000-0001-7891-3756; Costa, Vera Marisa/0000-0002-0471-2756; Carugno, Andrea/0000-0002-8231-2205; Bettencourt, Paulo/0000-0002-4884-5470; Sun, Jing/0000-0002-0097-2438; Alqahtani, Jaber/0000-0003-1795-5092; Kuddus, Md Abdul/0000-0003-1569-9523; Samy, Abdallah/0000-0003-3978-1134; Kapoor, Neeti/0000-0002-3646-5139; Miazgowski, Tomasz/0000-0002-4819-9376; Romero Rodriguez, Esperanza/0000-0001-5054-3845; Eboreime, Ejemai/0000-0001-8277-2570; Abouzid, Mohamed/0000-0002-8917-671X; Zakham, Fathiah/0000-0003-2505-7217; Anderson, David B/0000-0001-7104-122X; Gebru, Tilaye/0000-0001-7537-5008; KM, Shivakumar/0000-0002-8062-9209; Satpathy, Maheswar/0000-0003-3521-4781; Khan, Mohammad (Md) Jobair/0000-0002-9418-1759; Fabin, Natalia/0000-0002-9813-4925; MEHRA, RAHUL/0000-0003-0299-4443; Bhagat, Devidas/0000-0003-3843-8289; Tarekegn, Fantahun/0000-0001-5610-1087; Amugsi, Dr DICKSON A./0000-0002-5261-8481; Aldridge, Robert/0000-0003-0542-0816; Otstavnov, Stanislav/0000-0003-2043-495X; Elgendy, Islam/0000-0001-9853-7591; Bhatti, Manpreet/0000-0002-4180-5812; Charalampous, Periklis/0000-0002-3460-4828; Abolhassani, Hassan/0000-0002-4838-0407; Guha, Avirup/0000-0003-0253-1174; Biswas, Atanu/0000-0001-5696-9839; Bhagavathula, Akshaya/0000-0002-0581-7808; Butt, Nadeem Shafique/0000-0002-0473-4920; Ladan, Muhammad Awwal/0000-0002-6372-6349; EKUNDAYO, TEMITOPE CYRUS/0000-0002-7781-3507; CHANDIKA, RAMA/0000-0001-7095-1248; Mattumpuram, Jishanth/0000-0002-6359-3435; Fareed, Mohammad/0000-0003-4311-8693; Kusnali, Asep/0000-0002-5492-4116; Prada Rios, Sergio Ivan/0000-0001-7986-0959; Stanikzai, Muhammad Haroon/0000-0003-2757-1965; Al-Hanawi, Mohammed/0000-0002-8419-2219; S A, Rizwan/0000-0002-3140-2614; Linehan, Christine/0000-0002-9083-3457; Joshy, Grace/0000-0002-0718-6368; Golchin, Ali/0000-0001-8661-5046; Altirkawi, Khalid/0000-0002-7331-4196; Tariku, Mengistie Kassahun/0000-0002-1114-1277; Simpson, Colin/0000-0002-5194-8083; Sethi, Yashendra/0000-0003-0345-3876; Haller, Sebastian/0000-0001-8242-711X; Sharifi-Rad, Javad/0000-0002-7301-8151; Iradukunda, Arnaud/0000-0002-0995-800X; Haubold, Johannes/0000-0003-4843-5911; Sokhan, Anton/0000-0003-1860-3099; Du, Mi/0000-0002-2237-9918; Poluru, Ramesh/0000-0002-7693-418X; Tumurkhuu, Munkhtuya/0000-0003-4247-4020; Wang, Shu/0000-0002-5914-0804; Philip, Anil/0000-0003-2960-330X; Bansal, Kannu/0000-0002-2978-6110; Kelly, Jaimon/0000-0003-0232-5848; Naveed, Muhamamd/0000-0002-4333-8226; Jha, Anil/0000-0003-0582-0019; Solanki, Ranjan/0000-0002-5953-0036; Mebrahtom, Guesh/0000-0002-7282-7248; Couto, Rosa/0000-0001-5209-5986; Roy, Nitai/0000-0002-8454-6128; SaberiKamarposhti, Morteza/0000-0001-8938-4140; Kurmi, Om Prakash/0000-0002-9518-4716; Patthipati, Venkata Suresh/0000-0001-9754-0422; ruhai, bai/0000-0001-5426-6291; Ranabhat, Chhabi L/0000-0002-4460-2121; Negesa Bulto, Lemma/0000-0001-9528-5595; Gupta, Rajeev/0000-0002-8356-3137; Regassa Feyisa, Bikila/0000-0002-7191-0218; Nejadghaderi, Seyed Aria/0000-0002-8692-9720; Wafa, Hatem/0000-0002-9951-0435; ATHAR, MOHAMMAD/0000-0001-7874-7890; Momtazmanesh, Sara/0000-0002-3946-1854; Negoi, Ionut/0000-0002-6950-9599; Sarikhani, Yaser/0000-0002-0615-9210; Wojewodzic, Marcin W./0000-0003-2501-5201; Aldhaleei, Wafa A./0000-0003-3967-9658; Silva, Joao Pedro/0000-0002-5656-0897; Taiba, Jabeen/0009-0008-8774-3996; Babu, Abraham Samuel/0000-0003-1084-0137; Radhakrishnan, Venkatraman/0000-0002-7557-5816; Chen, An-Tian/0000-0002-2829-7921; Kulimbet, Mukhtar/0000-0003-4399-700X; Weintraub, Robert/0000-0001-7324-8697; Selvaraj, Siddharthan/0000-0002-7776-3335; Campos, Luciana A./0000-0002-8162-1022; Rabiee, Navid/0000-0002-6945-8541; Zeariya, Mohammed G. M./0000-0002-0646-2586; Mousavi, Parsa/0009-0008-1427-9846; Samadzadeh, Sara/0000-0003-3593-1852; KAAMBWA, BILLINGSLEY/0000-0002-2128-3404; Porru, Fabio/0000-0001-9202-6168; Al-Worafi, Yaser Mohammed/0000-0002-5752-2913; Barqawi, Hiba/0000-0002-8754-9172; Li, Wei/0000-0001-7530-3485; Rehman, Faizan Ur/0000-0001-6230-3056; Tang, Hong/0000-0003-2410-9177; Pereira, Marcos/0000-0003-3766-2502; Khajuria, Himanshu/0000-0002-2438-0007; Ding, Delaney/0000-0002-4658-4553; Pirouzpanah, Saeed/0000-0001-5461-2115; Claassens, Mareli Misha/0000-0002-5927-284X; Mamun, Abdullah/0000-0002-1535-8086; /0000-0002-6657-2170; martini, daniela/0000-0001-8298-926X; Rodrigues, Celia F./0000-0001-8633-2230; Gaihre, Santosh/0000-0002-6651-5117; Fauk, Nelsensius Klau/0000-0002-1325-2640; Arokiasamy, Perianayagam/0000-0001-8698-217X; Bassat, Quique/0000-0003-0875-7596; Carvalheiro, Cristina G./0000-0003-1248-472X; Mohammed, Efaq Ali Noman/0000-0003-0612-5085; Marateb, Hamid Reza/0000-0003-4408-2397; Ilic, Irena/0000-0001-5347-3264; Emeto, Theophilus/0000-0002-3282-1861; Sharma, Saurab/0000-0002-9817-5372; El Meligy, Omar/0000-0003-1069-6374; Ahmad, Aqeel/0000-0002-6003-9404; Brown, Julie/0000-0002-7284-0127; Anyasodor, Anayochukwu/0000-0003-1928-7657; Madureira-Carvalho, Aurea/0000-0002-7569-6802; Shaikh, Ahmed/0000-0002-0242-2392; Ortega-Altamirano, Doris V./0000-0003-4767-8268; Mukherjee, Sumoni/0000-0001-6989-7598; Rahman, Muhammad Aziz/0000-0003-1665-7966; mittal, chaitanya/0000-0002-1842-5627; Ondayo, Maureene Auma/0000-0002-7202-2562; Wiangkham, Taweewat/0000-0003-4115-704X; Barrow, Amadou/0000-0002-6006-9355; Saraswathy, Sivan/0000-0002-5633-9631; Dechasa, Mesay/0000-0002-3222-1049; Balasubramanian, Madhan/0000-0003-2798-5850; Krishan, Kewal/0000-0001-5321-0958; Ali, Syed Shujait/0000-0002-6277-2335; Guo, Cui/0000-0003-0816-6534; Hebert, Jeffrey/0000-0002-6959-325X; Leigh, james/0000-0002-0171-4019; Schumacher, Austin/0000-0001-8708-3782; Belo, Luis/0000-0002-3941-6850; Fatehizadeh, Ali/0000-0001-6067-0637; Ahmed, Luai A./0000-0001-5292-8212; Mrejen, Matias/0000-0003-2657-1445; Ferreira, Nuno/0000-0002-5787-904X; Xie, Yang/0000-0002-8864-960X; Mohammed, Hussen/0000-0003-0625-627X; Shah, Pritik A/0000-0002-4175-9043; Trico, Domenico/0000-0002-7633-1346; Martinez-Piedra, Ramon/0000-0003-0641-0206; Culbreth, Garland/0000-0002-3096-4834; Aluh, Deborah/0000-0001-6939-5547; Durojaiye, Oyewole Christopher/0000-0003-3130-9724; Thum, Chern Choong/0000-0002-5032-0980; Khatatbeh, Haitham/0000-0003-2019-6621; Spartalis, Michael/0000-0002-7442-838X; Stein, Dan/0000-0001-7218-7810; Barteit, Sandra/0000-0002-3806-6027; Okeke, PhD, Sylvester Reuben/0000-0001-9211-1813; Wang, Yanzhong/0000-0002-0768-1676; Ghasemi, Mohammad-Reza/0000-0002-3183-5495; AKYIREM, SAMUEL/0000-0002-1654-2774; Nomura, Shuhei/0000-0002-2963-7297; Mohammed, Mustapha/0000-0002-5021-1610; Nguefack-Tsague, Georges/0000-0002-3847-3490; Tabish, Mohammad/0000-0001-8737-4088; , Nikolaos`/0000-0002-7269-2785; Jurisson, Mikk/0000-0002-4487-7045; Burns, Richard/0000-0002-7750-4341; Plakkal, Nishad/0000-0003-2729-7310; Barbic, Franca/0000-0002-8283-1988; Dehghan, Azizallah/0000-0002-7345-0796; Gomes, Nelson/0000-0002-8727-9678; Chutiyami, Muhammad/0000-0002-7378-6302; Zhang, Haijun/0000-0001-9321-6924; Armani, Keivan/0000-0001-5674-2765; Mousavi, Seyed Ehsan/0000-0003-4747-5639; Mughal, Faraz/0000-0002-5437-5962; Gunturu, Sasidhar/0000-0002-6867-2394; Hundie, Tsegaye Gebreyes/0009-0001-7871-0569; Ponkilainen, Ville/0000-0002-5026-4560; Bhatti, Gurjit Kaur/0000-0003-0575-7427; /0000-0002-4530-8565; Lerango, Temesgen Leka/0000-0002-9375-0219; Ong, Sok King/0000-0001-8176-8561; Laplante-Levesque, Ariane/0000-0002-4170-2426; Puvvula, Jagadeesh/0000-0002-4927-3507; Dsouza, Viola Savy/0000-0003-4611-5228; Bizuneh, Fassikaw Kebede/0000-0002-6117-5272; ROUT, Himanshu Sekhar/0000-0001-8445-340X; Alqutaibi, Ahmed Yaseen/0000-0001-6536-8269; Cederroth, Christopher R./0000-0001-7267-5136; , Varun Krishna/0009-0003-6952-8276; Abualruz, Dr. Hasan/0000-0003-1523-6772; Damtew, Mesfin Gebrehiwot/0000-0002-8124-5151; Chen, Meng Xuan/0000-0001-9676-4598; Imam, Mohammad Tarique/0000-0002-5991-6924; Bansal, Hansi/0000-0001-9313-2894; priscilla, tina/0000-0002-1819-3694; Waqas, Muhammad/0000-0001-6115-9689; Saeed, Umar/0000-0002-9740-0371; TSATSAKIS, ARISTIDIS/0000-0003-3824-2462; Liu, Gang/0000-0002-0489-2638; Bulamu, Norma/0000-0003-4822-4858; Pashaei, Zahra/0000-0003-2091-2421; Marx, Wolfgang/0000-0002-8556-8230; Alqalyoobi, Shehabaldin/0000-0001-5602-2725; Ahmad, Shahzaib/0000-0001-9060-6636; Flavel, Joanne/0000-0003-3228-7192; Dziedzic, Arkadiusz/0000-0003-0022-8382; Shafaat, Amir/0000-0002-1728-4383; Duraisamy, Senbagam/0000-0001-6051-7229; Dashti, Mohsen/0000-0003-4455-7858; Siddig, Emmanuel Edwar/0000-0001-6314-7374; Hosseinzadeh Adli, Ahmad/0000-0002-9318-8625; Panda, Paramjot/0000-0003-0986-5177; Aremu, Olatunde/0000-0002-5832-2403; Freitas, Alberto/0000-0003-2113-9653; Dascalu, Ana Maria/0000-0002-7474-2395; Carvalho, Marcia/0000-0001-9884-4751; Amin, Tarek Tawfik/0000-0003-2502-110X; Mosser, Jonathan/0000-0001-9093-3186; Papadopoulou, Paraskevi/0000-0002-8194-7495; Ramachandra Rao, Indu/0000-0001-5061-739X; Aruleba, Raphael/0000-0003-0879-344X; Pantea Stoian, Anca/0000-0003-0555-526X; Amusa, Ganiyu/0000-0002-1388-0639; Kanmodi, Kehinde/0000-0001-9906-3826; Ahmad, Firdos/0000-0001-6530-6068; Kyriopoulos, Ilias/0000-0002-3932-8228; Panos, Leonidas/0000-0002-5372-1819; Foschi, Matteo/0000-0002-0321-7155; Joo, Tamas/0000-0002-3551-6125; Al Hasan, Syed Mahfuz/0000-0003-2411-7070; Jafarinia, Morteza/0000-0002-3272-448X; Catala-Lopez, Ferran/0000-0002-3833-9312; Bora Basara, Berrak/0000-0001-7463-1997; Alwafi, Hassan/0000-0001-5627-1633; Khanmohammadi, Shaghayegh/0000-0002-8732-0191; Beaney, Thomas/0000-0001-9709-7264; Mettananda, Sachith/0000-0002-0760-0418; Hsu, Rebecca/0000-0002-7854-3246; fortuna, daniela/0000-0003-0927-7199; Salaroli, Luciane/0000-0002-1881-0306; , Dharmesh/0009-0000-5068-4955; KLU, DESMOND/0000-0002-2800-2943; Diaz, Michael Joseph/0000-0003-2291-8122; Ordak, Michal/0000-0001-5652-4397; Ekholuenetale, Michael/0000-0002-2372-3020; Lopukhov, Platon/0000-0002-0872-2214; Tran, Nghia/0000-0003-0008-9845; Ntsekhe, Mpiko/0000-0002-0851-7675; Chan, Raymond Ngai Chiu/0000-0002-1678-9128; Kolves, Kairi/0000-0002-1638-8981; Shiri, Rahman/0000-0002-9312-3100; S N, Chandan/0000-0001-6011-2811; Siraj, Md Shahjahan/0000-0001-6925-324X; Aliyi, Ahmednur Adem/0000-0001-9087-5393; Tamuzi, Jacques Lukenze/0000-0003-1070-1962; Redwan, Elrashdy M./0000-0001-8246-0075; Tsermpini, Evangelia Eirini/0000-0002-8592-7790; Khalil, Anees Ahmed/0000-0003-3662-0933; Yigezu, Amanuel/0000-0003-2792-2163; Rwegerera, Godfrey Mutashambara/0000-0002-5896-6065; Zhu, Bin/0000-0002-0091-6356; /0000-0001-5266-0201; Dai-Keller, Zhaoli (Joy)/0000-0003-0809-5692; Mondello, Stefania/0000-0002-8587-3614; Schutte, Aletta/0000-0001-9217-4937; Mubarik, Sumaira/0000-0001-6041-1061; Patoulias, Dimitrios/0000-0002-6899-684X; Jokar, Mohammad/0000-0003-4888-4119; Britton, Gabrielle/0000-0002-1758-2495; Kolahi, Ali-Asghar/0000-0003-0178-3732; Lang, Justin/0000-0002-1768-319X; Vasic, Milena/0000-0001-6340-9338; /0000-0002-8276-5685; THAKUR, RISHU/0009-0004-4153-5658; Yezli, Saber/0000-0002-3380-7092; Bhaskar, Sonu/0000-0002-9783-3628; Lindstrom, Megan/0000-0001-5229-1231; Kim, Kwanghyun/0000-0001-9552-5085; Mirrakhimov, Erkin/0000-0003-2982-6108; Kuitunen, Ilari/0000-0001-8178-9610; Zar, Heather/0000-0002-9046-759X; Khamesipour, Faham/0000-0003-0678-2528; Bruneli do Prado, Camila/0000-0002-1762-6064; Obamiro, Kehinde/0000-0002-0265-1953; Stortecky, Stefan/0000-0002-5076-0177; hameed, sajid/0009-0006-4279-5122; Swain, Chandan Kumar/0000-0002-1360-0043; McGrath, John/0000-0002-4792-6068; Kazmi, Tahseen/0000-0002-0842-3345; Reyes, Luis Felipe/0000-0003-1172-6539; Diaz, Daniel/0000-0003-2302-1982; Zuhlke, Liesl Joanna/0000-0003-3961-2760; Alalalmeh, Samer/0000-0002-4762-9311; Ruela, Guilherme de Andrade/0000-0001-6976-8710; hosseinzadeh, hassan/0000-0002-8638-5372; Ghorbani, Mahsa/0009-0001-4453-2952; Zhou, Juexiao/0000-0002-6739-6236; Oancea, Bogdan/0000-0001-6987-5137; Abiodun, Olumide/0000-0002-3458-8776; Ali, Abid/0000-0001-6411-6625; Immurana, Mustapha/0000-0001-5711-7566; Asgedom, Akeza Awealom/0000-0002-4063-9939; MARZO, ROY/0000-0001-9414-4010; Anwar, Saleha/0009-0006-7730-0628; Roever MHS, PhD, Post-Doctorate, MBA (Data Science), Scientific Editor, Leonardo/0000-0002-7517-5548; SHARMA, VISHAL/0000-0002-5130-1626; Ligade, Virendra/0000-0001-7945-3245; Alam, Noore/0000-0002-1150-7582; Palma-Alvarez, Raul Felipe/0000-0002-6428-9865; Khan, Ajmal/0000-0001-7851-6080; Rashidi, Mohammad-Mahdi/0000-0002-7460-6000; Hussain, M. Azhar/0000-0001-7928-7136; Tiruye, Dr Tenaw Yimer/0000-0003-1156-3426; Zumla, Professor Sir Alimuddin/0000-0002-5111-5735; Hu, Chengxi/0000-0002-2248-3504; Khalid, Nauman/0000-0002-8045-199X; Fowobaje, Kayode/0000-0002-3995-160X</t>
  </si>
  <si>
    <t>Bill AMP; Melinda Gates Foundation; Queensland Department of Health, Australia; UK Department of Health and Social Care; Norwegian Institute of Public Health; St Jude Children's Research Hospital; New Zealand Ministry of Health; USAID [GPO-A-00-08-000_D3-00]; Grants-in-Aid for Scientific Research [21H03203, 20K10425] Funding Source: KAKEN</t>
  </si>
  <si>
    <t>Bill AMP; Melinda Gates Foundation(CGIAR); Queensland Department of Health, Australia; UK Department of Health and Social Care; Norwegian Institute of Public Health; St Jude Children's Research Hospital; New Zealand Ministry of Health; USAID(United States Agency for International Development (USAID)); Grants-in-Aid for Scientific Research(Ministry of Education, Culture, Sports, Science and Technology, Japan (MEXT)Japan Society for the Promotion of ScienceGrants-in-Aid for Scientific Research (KAKENHI))</t>
  </si>
  <si>
    <t>Research reported in this publication was supported by the Bill &amp; Melinda Gates Foundation; Queensland Department of Health, Australia; UK Department of Health and Social Care; the Norwegian Institute of Public Health; St Jude Children's Research Hospital; and the New Zealand Ministry of Health. The content is solely the responsibility of the authors and does not necessarily represent the official views of the funders. The Palestinian Central Bureau of Statistics granted the researchers access to relevant data in accordance with license number SLN2014-3-170, after subjecting data to processing aiming to preserve the confidentiality of individual data in accordance with the General Statistics Law-2000. The researchers are solely responsible for the conclusions and inferences drawn upon available data. Collection of these data was made possible by USAID under the terms of cooperative agreement GPO-A-00-08-000_D3-00. The opinions expressed are those of the authors and do not necessarily reflect the views of USAID or the US Government. Data for this research were provided by MEASURE Evaluation, funded by the US Agency for International Development (USAID). Views expressed do not necessarily reflect those of USAID, the US Government, or MEASURE Evaluation. The data reported here have been supplied by the US Renal Data System (USRDS). The interpretation and reporting of these data are the responsibility of the authors and in no way should be seen as an official policy or interpretation of the US Government. This manuscript is based on data collected and shared by the International Vaccine Institute (IVI) from an original study it conducted. This manuscript was not prepared in collaboration with investigators of IVI and does not necessarily reflect the opinions or views of IVI. Data for this research were provided by the Cancer Registry of the Republic of Slovenia. The interpretation and reporting of these data are the responsibility of the authors and in no way should be seen as an official policy or interpretation of the Statistical Office of the Republic of Slovenia. Datasets were provided by the European Centre for Disease Prevention and Control (ECDC) based on data provided by WHO and Ministries of Health from the affected countries. The views and opinions of the authors expressed herein do not necessarily state or reflect those of the ECDC. The accuracy of the authors' statistical analysis and the findings they report are not the responsibility of the ECDC. The ECDC is not responsible for conclusions or opinions drawn from the data provided. The ECDC is not responsible for the correctness of the data and for data management, data merging, and data collation after provision of the data. The ECDC shall not be held liable for improper or incorrect use of the data.</t>
  </si>
  <si>
    <t>0140-6736</t>
  </si>
  <si>
    <t>1474-547X</t>
  </si>
  <si>
    <t>Lancet</t>
  </si>
  <si>
    <t>MAY 18</t>
  </si>
  <si>
    <t>10.1016/S0140-6736(24)00367-2</t>
  </si>
  <si>
    <t>ZL5O7</t>
  </si>
  <si>
    <t>WOS:001275469800001</t>
  </si>
  <si>
    <t>Dharmayat, KI; Vallejo-Vaz, AJ; Stevens, CAT; Brandts, JM; Lyons, ARM; Groselj, U; Abifadel, M; Aguilar-Salinas, CA; Alhabib, K; Alkhnifsawi, M; Almahmeed, W; Alnouri, F; Alonso, R; Al-Rasadi, K; Ashavaid, TF; Banach, M; Béliard, S; Binder, C; Bourbon, M; Chlebus, K; Corral, P; Cruz, D; Descamps, OS; Drogari, E; Durst, R; Ezhov, M; Genest, J; Harada-Shiba, M; Holven, KB; Humphries, SE; Khovidhunkit, W; Lalic, K; Laufs, U; Liberopoulos, E; van Lennep, JR; Lima-Martinez, MM; Lin, J; Maher, V; März, W; Miserez, AR; Mitchenko, O; Nawawi, H; Panayiotou, AG; Paragh, G; Postadzhiyan, A; Reda, A; Reiner, Z; Reyes, X; Sadiq, F; Sahebkar, A; Schunkert, H; Shek, AB; Stroes, E; Su, TC; Subramaniam, T; Susekov, A; Cárdenas, AV; Thanh, HT; Tselepis, A; Vohnout, B; Wang, LY; Yamashita, S; Al-Sarraf, A; Al-Sayed, N; Davletov, K; Dwiputra, B; Gaita, D; Kayikcioglu, M; Latkovskis, G; Marais, AD; Matthias, AT; Mirrakhimov, E; Nordestgaard, BG; Petrulioniene, Z; Pojskic, B; Sadoh, W; Tilney, M; Tomlinson, B; Tybjærg-Hansen, A; Viigimaa, M; Catapano, AL; Freiberger, T; Hovingh, GK; Mata, P; Soran, H; Raal, F; Watts, GF; Santos, R; Ray, KK</t>
  </si>
  <si>
    <t>Dharmayat, Kanika Inamdar; Vallejo-Vaz, Antonio J.; Stevens, Christophe A. T.; Brandts, Julia M.; Lyons, Alexander R. M.; Groselj, Urh; Abifadel, Marianne; Aguilar-Salinas, Carlos A.; Alhabib, Khalid; Alkhnifsawi, Mutaz; Almahmeed, Wael; Alnouri, Fahad; Alonso, Rodrigo; Al-Rasadi, Khalid; Ashavaid, Tester F.; Banach, Maciej; Beliard, Sophie; Binder, Christoph; Bourbon, Mafalda; Chlebus, Krzysztof; Corral, Pablo; Cruz, Diogo; Descamps, Olivier S.; Drogari, Euridiki; Durst, Ronen; Ezhov, Marat, V; Genest, Jacques; Harada-Shiba, Mariko; Holven, Kirsten B.; Humphries, Steve E.; Khovidhunkit, Weerapan; Lalic, Katarina; Laufs, Ulrich; Liberopoulos, Evangelos; van Lennep, Jeanine Roeters; Lima-Martinez, Marcos Miguel; Lin, Jie; Maher, Vincent; Maerz, Winfried; Miserez, Andre R.; Mitchenko, Olena; Nawawi, Hapizah; Panayiotou, Andrie G.; Paragh, Gyoergy; Postadzhiyan, Arman; Reda, Ashraf; Reiner, Zeljko; Reyes, Ximena; Sadiq, Fouzia; Sahebkar, Amirhossein; Schunkert, Heribert; Shek, Aleksandr B.; Stroes, Eric; Su, Ta-Chen; Subramaniam, Tavintharan; Susekov, Andrey; Cardenas, Alejandra Vazquez; Thanh Huong Truong; Tselepis, Alexandros; Vohnout, Branislav; Wang, Luya; Yamashita, Shizuya; Al-Sarraf, Ahmad; Al-Sayed, Nasreen; Davletov, Kairat; Dwiputra, Bambang; Gaita, Dan; Kayikcioglu, Meral; Latkovskis, Gustavs; Marais, A. David; Matthias, Anne Thushara; Mirrakhimov, Erkin; Nordestgaard, Borge G.; Petrulioniene, Zaneta; Pojskic, Belma; Sadoh, Wilson; Tilney, Myra; Tomlinson, Brian; Tybjaerg-Hansen, Anne; Viigimaa, Margus; Catapano, Alberico L.; Freiberger, Tomas; Hovingh, G. Kees; Mata, Pedro; Soran, Handrean; Raal, Frederick; Watts, Gerald F.; Santos, Raul; Ray, Kausik K.</t>
  </si>
  <si>
    <t>European Atherosclerosis Soc</t>
  </si>
  <si>
    <t>Familial hypercholesterolaemia in children and adolescents from 48 countries: a cross-sectional study</t>
  </si>
  <si>
    <t>MANAGEMENT; DIAGNOSIS</t>
  </si>
  <si>
    <t>Background: Approximately 450 000 children are born with familial hypercholesterolaemia worldwide every year, yet only 21% of adults with familial hypercholesterolaemia were diagnosed before age 18 years via current diagnostic approaches, which are derived from observations in adults. We aimed to characterise children and adolescents with heterozygous familial hypercholesterolaemia (HeFH) and understand current approaches to the identification and management of familial hypercholesterolaemia to inform future public health strategies. Methods: For this cross-sectional study, we assessed children and adolescents younger than 18 years with a clinical or genetic diagnosis of HeFH at the time of entry into the Familial Hypercholesterolaemia Studies Collaboration (FHSC) registry between Oct 1, 2015, and Jan 31, 2021. Data in the registry were collected from 55 regional or national registries in 48 countries. Diagnoses relying on self-reported history of familial hypercholesterolaemia and suspected secondary hypercholesterolaemia were excluded from the registry; people with untreated LDL cholesterol (LDL-C) of at least 130 mmol/L were excluded from this study. Data were assessed overall and by WHO region, World Bank country income status, age, diagnostic criteria, and index-case status. The main outcome of this study was to assess current identification and management of children and adolescents with familial hypercholesterolaemia. Findings: Of 63 093 individuals in the FHSC registry, 11 848 (188%) were children or adolescents younger than 18 years with HeFH and were included in this study; 5756 (502%) of 11 476 included individuals were female and 5720 (498%) were male. Sex data were missing for 372 (31%) of 11 848 individuals. Median age at registry entry was 96 years (IQR 58-132). 10 099 (899%) of 11 235 included individuals had a final genetically confirmed diagnosis of familial hypercholesterolaemia and 1136 (101%) had a clinical diagnosis. Genetically confirmed diagnosis data or clinical diagnosis data were missing for 613 (52%) of 11 848 individuals. Genetic diagnosis was more common in children and adolescents from high-income countries (9427 [924%] of 10 202) than in children and adolescents from non-high-income countries (199 [480%] of 415). 3414 (316%) of 10 804 children or adolescents were index cases. Familial-hypercholesterolaemia-related physical signs, cardiovascular risk factors, and cardiovascular disease were uncommon, but were more common in non-high-income countries. 7557 (724%) of 10 428 included children or adolescents were not taking lipid-lowering medication (LLM) and had a median LDL-C of 500 mmol/L (IQR 405-608). Compared with genetic diagnosis, the use of unadapted clinical criteria intended for use in adults and reliant on more extreme phenotypes could result in 50-75% of children and adolescents with familial hypercholesterolaemia not being identified. Interpretation: Clinical characteristics observed in adults with familial hypercholesterolaemia are uncommon in children and adolescents with familial hypercholesterolaemia, hence detection in this age group relies on measurement of LDL-C and genetic confirmation. Where genetic testing is unavailable, increased availability and use of LDL-C measurements in the first few years of life could help reduce the current gap between prevalence and detection, enabling increased use of combination LLM to reach recommended LDL-C targets early in life.</t>
  </si>
  <si>
    <t>[Dharmayat, Kanika Inamdar; Vallejo-Vaz, Antonio J.; Stevens, Christophe A. T.; Brandts, Julia M.; Lyons, Alexander R. M.; Ray, Kausik K.] Imperial Coll London, Imperial Ctr Cardiovasc Dis Prevent, Dept Primary Care &amp; Publ Hlth, Sch Publ Hlth, London, England; [Vallejo-Vaz, Antonio J.] Univ Seville, Dept Med, Fac Med, Seville, Spain; [Vallejo-Vaz, Antonio J.] Univ Seville, CSIC,IBiS,Inst Biomed Sevilla, Hosp Univ Virgen del Rocio, Clin Epidemiol &amp; Vasc Risk, Seville, Spain; [Brandts, Julia M.] Univ Hosp RWTH Aachen, Dept Internal Med 1, Aachen, Germany; [Groselj, Urh] UMC Ljubljana Univ Childrens Hosp, Dept Paediat Endocrinol Diabet &amp; Metab, Ljubljana, Slovenia; [Groselj, Urh] Univ Ljubljana, Fac Med, Ljubljana, Slovenia; [Abifadel, Marianne] St Joseph Univ, Lab Biochem &amp; Mol Therapeut, Fac Pharm, Beirut, Lebanon; [Aguilar-Salinas, Carlos A.] Inst Nacl Ciencias Med &amp; Nutr Salvador Zubiran, Unidad Invest Enfermedades Metabol, Mexico City, DF, Mexico; [Aguilar-Salinas, Carlos A.] Escuela Med &amp; Ciencias Salud, Tecnol Monterrey, Monterrey, Mexico; [Alhabib, Khalid] King Saud Univ, Dept Cardiac Sci, Coll Med, King Fahad Cardiac Ctr, Riyadh, Saudi Arabia; [Alkhnifsawi, Mutaz] Univ Al Qadisiyah, Fac Med, Al Diwaniyah, Iraq; [Almahmeed, Wael] Cleveland Clin Abu Dhabi, Inst Heart &amp; Vasc, Abu Dhabi, U Arab Emirates; [Alnouri, Fahad] Prince Sultan Cardiac Ctr, Adult Cardiol Dept, Cardiovasc Prevent Unit, Riyadh, Saudi Arabia; [Alonso, Rodrigo] Ctr Adv Metab Med &amp; Nutr, Santiago, Chile; [Al-Rasadi, Khalid] Sultan Qaboos Univ, Dept Biochem, Coll Med &amp; Hlth Sci, Muscat, Oman; [Al-Rasadi, Khalid] Sultan Qaboos Univ, Med Res Ctr, Muscat, Oman; [Ashavaid, Tester F.] PD Hinduja Hosp &amp; Med Res Ctr, Mumbai, Maharashtra, India; [Banach, Maciej] Med Univ Lodz, Dept Prevent Cardiol &amp; Lipidol, Lodz, Poland; [Banach, Maciej] Polish Mothers Mem Hosp Res Inst PMMHRI, Lodz, Poland; [Banach, Maciej] Univ Zielona Gora, Cardiovasc Res Ctr, Zielona Gora, Poland; [Beliard, Sophie] Aix Marseille Univ, Hop Concept, APHM,UMR 1263,INSERM,1260 INRA, Marseille Ctr Rech Cardiovasc &amp; Nutr C2VN, Marseille, France; [Binder, Christoph] Med Univ Vienna, Dept Lab Med, Vienna, Austria; [Bourbon, Mafalda] Inst Nacl Saude Doutor Ricardo Jorge, Dept Promocao Saude &amp; Prevencao Doencas Nao Trans, Unidade Invest &amp; Desenvolvimento, Grp Invest Cardiovasc, Lisbon, Portugal; [Bourbon, Mafalda] Univ Lisbon, Biosyst &amp; Integrat Sci Inst BioISI, Fac Sci, Lisbon, Portugal; [Chlebus, Krzysztof] Med Univ Gdansk, Natl Ctr Familial Hypercholesterolaemia Gdansk, Dept Cardiol 1, Gdansk, Poland; [Corral, Pablo] FASTA Univ, Sch Med, Dept Pharmacol, Mar Del Plata, Argentina; [Cruz, Diogo] Univ Lisbon, Hosp Cascais Dr Jose Almeida, Dept Internal Med, Fac Med, Lisbon, Portugal; [Descamps, Olivier S.] Ctr Hosp Jolimont, Jolimont, Belgium; [Drogari, Euridiki] Natl &amp; Kapodistrian Univ Athens, Dept Pediat 1, Athens, Greece; [Drogari, Euridiki] MITERA Childrens Hosp, Dept Inborn Errors Metab &amp; Inherited Dyslipidemia, Athens, Greece; [Durst, Ronen] Hadassah Hebrew Univ Med Ctr, Cardiol Dept, Jerusalem, Israel; [Durst, Ronen] Hadassah Hebrew Univ Med Ctr, Ctr Cardiovasc Precis Med, Jerusalem, Israel; [Ezhov, Marat, V] Minist Hlth Russian Federat, Fed State Budgetary Inst Nat Med Res Ctr Cardiol, Moscow, Russia; [Genest, Jacques] McGill Univ Hlth Ctr, Res Inst, Montreal, PQ, Canada; [Harada-Shiba, Mariko] Osaka Med &amp; Pharmaceut Univ, Osaka, Japan; [Holven, Kirsten B.] Oslo Univ Hosp, Natl Advisory Unit Familial Hypercholesterolemia, Oslo, Norway; [Holven, Kirsten B.] Univ Oslo, Dept Nutr, Oslo, Norway; [Humphries, Steve E.] UCL, Inst Cardiovasc Sci, Ctr Cardiovasc Genet, London, England; [Khovidhunkit, Weerapan] Chulalongkorn Univ, Dept Med, Fac Med, Bangkok, Thailand; [Khovidhunkit, Weerapan] King Chulalongkorn Mem Hosp, Bangkok, Thailand; [Lalic, Katarina] Univ Belgrade, Clin Endocrinol Diabet &amp; Metab Dis, Fac Med, Belgrade, Serbia; [Laufs, Ulrich] Univ Klinikum Leipzig, Klin &amp; Poliklin Kardiol, Leipzig, Germany; [Liberopoulos, Evangelos] Natl &amp; Kapodistrian Univ Athens, Sch Med, Dept Propedeut &amp; Internal Med 1, Athens, Greece; [van Lennep, Jeanine Roeters] Erasmus MC, Dept Cardiol &amp; Internal Med, Rotterdam, Netherlands; [Lima-Martinez, Marcos Miguel] Univ Oriente, Nucleo Bolivar, Ciudad Bolivar, Venezuela; [Lin, Jie] Beijing Anzhen Hosp Capital Med Univ, Beijing Inst Heart Lung Blood Vessel Dis, Beijing, Peoples R China; [Maher, Vincent] Tallaght Univ Hosp, Dublin, Ireland; [Maerz, Winfried] DACH Soc Prevent Heart &amp; Circulatory Dis, Hamburg, Germany; [Maerz, Winfried] Heidelberg Univ, Dept Internal Med 5, Med Fac Mannheim, Mannheim, Germany; [Maerz, Winfried] Med Univ Graz, Klin Inst Med &amp; Chem Labordiagnost, Graz, Austria; [Maerz, Winfried] Synlab Holding Deutschland GmbH, SynlabAkad, Mannheim, Germany; [Maerz, Winfried] Synlab Holding Deutschland GmbH, SynlabAkad, Augsburg, Germany; [Miserez, Andre R.] Diagene Res Inst, Kaegenstr 17, CH-4153 Reinach, Switzerland; [Miserez, Andre R.] Univ Basel, Fac Med, CH-4001 Basel, Switzerland; [Mitchenko, Olena] Inst Cardiol AMS, Dyslipidaemia Dept, Lvov, Ukraine; [Nawawi, Hapizah] Univ Teknol MARA, Inst Pathol Lab &amp; Forens Med I PPerForM, Shah Alam, Selangor, Malaysia; [Nawawi, Hapizah] Univ Teknol MARA, Fac Med, Sungai Buloh Campus, Shah Alam, Selangor, Malaysia; [Nawawi, Hapizah] Univ Teknol MARA, Hosp Al Sultan Abdullah HASA &amp; Clin Training Ctr, Specialist Lipid &amp; Coronary Risk Prevent Clin, Puncak Alam &amp; Sungai Buloh Campuses, Shah Alam, Selangor, Malaysia; [Panayiotou, Andrie G.] Cyprus Univ Technol, Cardiovasc Epidemiol &amp; Genet CVEG Res Lab, Limassol, Cyprus; [Panayiotou, Andrie G.] Cyprus Univ Technol, Cyprus Int Inst Environm &amp; Publ Hlth, Limassol, Cyprus; [Paragh, Gyoergy] Univ Debrecen, Dept Internal Med, Fac Med, Nagyerdeikrt 98, H-4032 Debrecen, Hungary; [Postadzhiyan, Arman] Med Univ Sofia, St Anna Univ Hosp, Dept Cardiol, Sofia, Bulgaria; [Reda, Ashraf] Menofeya Univ, Dept Cardiol, Fac Med, Al Minufiyah, Egypt; [Reiner, Zeljko] Univ Zagreb, Sch Med, Dept Internal Med, Univ Hosp Ctr Zagreb, Zagreb, Croatia; [Reyes, Ximena] Comis Honoraria Salud Cardiovasc, Programa Nacl Detecc Temprana &amp; Atenc Hipercolest, Montevideo, Uruguay; [Sadiq, Fouzia] Shifa Tameer e Millat Univ, Res Directorate, Islamabad, Pakistan; [Sahebkar, Amirhossein] Mashhad Univ Med Sci, Sch Med, Mashhad Biotechnol Res Ctr, POB 9177948564, Mashhad, Razavi Khorasan, Iran; [Schunkert, Heribert] Tech Univ Munich, German Heart Ctr Munich, Clin Heart &amp; Circulatory Dis, Munich, Germany; [Schunkert, Heribert] Partner Site Munich Heart Alliance, DZHK German Ctr Cardiovasc Res, Munich, Germany; [Shek, Aleksandr B.] Minist Hlth Republ Uzbekistan, CAD &amp; Atherosclerosis Dept, Republican Specialized Ctr Cardiol RSCC, Tashkent, Uzbekistan; [Stroes, Eric] AMC, Dept Vasc Med, D3 330,Meibergdreef 9, NL-D3330 Amsterdam, Netherlands; [Su, Ta-Chen] Natl Taiwan Univ Hosp, Dept Internal Med, Taipei, Taiwan; [Su, Ta-Chen] Natl Taiwan Univ Hosp, Dept Environm &amp; Occupat Med, Taipei, Taiwan; [Subramaniam, Tavintharan] Yishun Hlth, Admiralty Med Ctr, Singapore, Singapore; [Subramaniam, Tavintharan] Yishun Hlth, Khoo Teck Puat Hosp, Singapore, Singapore; [Susekov, Andrey] Minist Hlth Russian Federat, Acad Postgrad Med Educ, Fac Clin Pharmacol &amp; Therapeut, Barrikadnayaul 2-1,Bldg 1, Moscow 125993, Russia; [Cardenas, Alejandra Vazquez] Univ Autonoma Guadalajara, Fac Med, Guadalajara, Mexico; [Thanh Huong Truong] Bach Mai Hosp, Vietnam Natl Heart Inst, Hanoi, Vietnam; [Thanh Huong Truong] Hanoi Med Univ, Dept Cardiol, Hanoi, Vietnam; [Tselepis, Alexandros] Univ Ioannina, Atherothrombosis Res Ctr, Ioannina, Greece; [Vohnout, Branislav] Slovak Med Univ Bratislava, Comenius Univ, Dept Epidemiol,Fac Med, Coordinat Ctr Familial Hyperlipidemias,FOaZOS, Bratislava, Slovakia; [Wang, Luya] Capital Med Univ, Beijing Anzhen Hosp, Beijing Inst Heart Lung &amp; Blood Vessel Dis, Beijing, Peoples R China; [Yamashita, Shizuya] Rinku Gen Med Ctr, Osaka, Japan; [Al-Sarraf, Ahmad] Sabah Al Ahmad Cardiac Ctr, Kuwait, Kuwait; [Al-Sayed, Nasreen] Gulf Med Diabet Ctr, Manama, Bahrain; [Davletov, Kairat] Asfendiyarov Kazakh Natl Med Univ, Alma Ata, Kazakhstan; [Dwiputra, Bambang] Univ Indonesia Harapan Kita Natl Cardiovasc Ctr, Dept Cardiol &amp; Vasc Med, Jakarta, Indonesia; [Gaita, Dan] Univ Med Farm Victor Babes din Timisoara, Inst Boli Cardiovasc IBCV TIM, Timisoara, Romania; [Kayikcioglu, Meral] Ege Univ, Med Sch, Dept Cardiol, Izmir, Turkey; [Latkovskis, Gustavs] Univ Latvia, Res Inst Cardiol &amp; Regenerat Med, Pauls Stradins Clin Univ Hosp, Fac Med, Riga, Latvia; [Marais, A. David] Univ Cape Town, Cape Town, South Africa; [Matthias, Anne Thushara] Univ Sri Jayewardenepura, Dept Med, Fac Med Sci, Nugegoda, Sri Lanka; [Mirrakhimov, Erkin] Kyrgyz State Med Acad, Bishkek, Kyrgyzstan; [Nordestgaard, Borge G.] Univ Copenhagen, Herlev &amp; Gentofte Hosp, Copenhagen Univ Hosp, Herlev, Denmark; [Petrulioniene, Zaneta] Vilnius Univ, Fac Med, Vilnius, Lithuania; [Petrulioniene, Zaneta] Vilnius Univ Hosp Santaros Klinikos, Vilnius, Lithuania; [Pojskic, Belma] Cantonal Hosp Zenica, Zenica, Bosnia &amp; Herceg; [Sadoh, Wilson] Univ Benin Teaching Hosp, Dept Child Hlth, PMB 1111, Benin, Edo State, Nigeria; [Tilney, Myra] Univ Malta, Mater Dei Hosp, Dept Med, Lipid Clin, Msida, Malta; [Tomlinson, Brian] Chinese Univ Hong Kong, Hong Kong, Peoples R China; [Tybjaerg-Hansen, Anne] Univ Copenhagen, Copenhagen Univ Hosp, Rigshosp, Copenhagen, Denmark; [Viigimaa, Margus] Tallinn Univ Technol, North Estonia Med Ctr, Tallinn, Estonia; [Catapano, Alberico L.] Univ Milan, Milan, Italy; [Catapano, Alberico L.] IRCCS MultiMed, Sesto San Giovanni, Milan, Italy; [Freiberger, Tomas] Ctr Cardiovasc Surg &amp; Transplantat, Brno, Czech Republic; [Freiberger, Tomas] Masaryk Univ, Fac Med, Brno, Czech Republic; [Hovingh, G. Kees] AMC, Dept Vasc Med, D3 330,Meibergdreef 9, NL-D3330 Amsterdam, Netherlands; [Mata, Pedro] Fdn Hipercolesterolemia Familiar, Madrid, Spain; [Soran, Handrean] Manchester Univ NHS Fdn Trust, Manchester, Lancs, England; [Raal, Frederick] Univ Witwatersrand, Carbohydrate &amp; Lipid Metab Res Unit, Fac Hlth Sci, Johannesburg, South Africa; [Watts, Gerald F.] Univ Western Australia, Sch Med, Perth, Australia; [Watts, Gerald F.] Royal Perth Hosp, Dept Cardiol &amp; Internal Med, Lipid Disorders Clin, Cardiometabol Serv, Perth, Australia; [Santos, Raul] Univ Sao Paulo, Heart Inst InCor, Sao Paulo, Brazil; [Santos, Raul] Hosp Israelita Albert Einstein, Sao Paulo, Brazil</t>
  </si>
  <si>
    <t>Imperial College London; University of Sevilla; Consejo Superior de Investigaciones Cientificas (CSIC); University of Sevilla; CSIC-JA-USE - Instituto de Biomedicina de Sevilla (IBIS); Virgen del Rocio University Hospital; RWTH Aachen University; RWTH Aachen University Hospital; University of Ljubljana; Instituto Nacional de Ciencias Medicas y Nutricion Salvador Zubiran - Mexico; Tecnologico de Monterrey; King Saud University; University of Al-Qadisiyah; Cleveland Clinic Foundation; Prince Sultan Cardiac Center; Sultan Qaboos University; Sultan Qaboos University; Medical University Lodz; University of Zielona Gora; INRAE; Institut National de la Sante et de la Recherche Medicale (Inserm); Aix-Marseille Universite; Assistance Publique-Hopitaux de Marseille; Medical University of Vienna; Instituto Nacional de Saude Dr. Ricardo Jorge; BIOISI; Universidade de Lisboa; Fahrenheit Universities; Medical University Gdansk; Universidade de Lisboa; Groupe Jolimont; National &amp; Kapodistrian University of Athens; Hebrew University of Jerusalem; Hebrew University of Jerusalem; Ministry of Health of the Russian Federation; McGill University; Osaka Medical &amp; Pharmaceutical University; University of Oslo; University of Oslo; University of London; University College London; Chulalongkorn University; Chulalongkorn University; University of Belgrade; Leipzig University; National &amp; Kapodistrian University of Athens; Athens Medical School; Erasmus University Rotterdam; Erasmus MC; Capital Medical University; Ruprecht Karls University Heidelberg; Medical University of Graz; SYNLAB Group; SYNLAB Group; University of Geneva; University of Basel; Universiti Teknologi MARA; Universiti Teknologi MARA; Universiti Teknologi MARA; Cyprus University of Technology; Cyprus University of Technology; Cyprus International Institute for Environmental &amp; Public Health; University of Debrecen; Medical University Sofia; Egyptian Knowledge Bank (EKB); Menofia University; University of Zagreb; UNIVERSITY ZAGREB HOSPITAL; Mashhad University of Medical Sciences; German Heart Centre Munich; Technical University of Munich; German Centre for Cardiovascular Research; Munich Heart Alliance; Republican Specialized Scientific-Practical Center of Cardiology; National Taiwan University; National Taiwan University Hospital; National Taiwan University; National Taiwan University Hospital; Ministry of Health of the Russian Federation; Universidad Autonoma de Guadalajara; Hanoi Medical University; University of Ioannina; Slovak Medical University Bratislava; Comenius University Bratislava; Capital Medical University; Asfendiyarov Kazakh National Medical University; Victor Babes University of Medicine &amp; Pharmacy, Timisoara; Ege University; Pauls Stradins Clinical University Hospital; University of Latvia; University of Cape Town; University Sri Jayewardenepura; Kyrgyz State Medical Academy; Ministry of Health - Kyrgyzstan; University of Copenhagen; Vilnius University; University of Benin; University of Malta; Chinese University of Hong Kong; Rigshospitalet; University of Copenhagen; Tallinn University of Technology; University of Milan; IRCCS Multimedica; Masaryk University Brno; University of Witwatersrand; University of Western Australia; East Metropolitan Health Service; Royal Perth Hospital; Universidade de Sao Paulo; Hospital Israelita Albert Einstein</t>
  </si>
  <si>
    <t>kanika.dharmayat13@imperial.ac.uk</t>
  </si>
  <si>
    <t>HANKARD, Regis/A-8771-2009; CARIOU, Bertrand/D-6398-2015; Gallo, Antonio/M-1188-2013; Deltas, Constantinos/A-4936-2013; Skalidis, Emmanouil/ABB-3001-2020; hovingh, kees/MBW-2324-2025; Sahebkar, Amirhossein/B-5124-2018; Maly, Jan/AAI-8275-2021; Matthias, Anne Thushara/K-5931-2017; Viigimaa, Margus/JFB-3061-2023; Stylianou, Andreas/B-9466-2014; , shen/GXH-0183-2022; Nordestgaard, Borge/ABF-1310-2020; Tichy, Lukas/JAC-8463-2023; Greber-Platzer, Susanne/AAT-1972-2021; Lischka, Julia/CAH-4453-2022; Sadiq, Fouzia/V-2131-2018; Groselj, Urh/AHD-6396-2022; Postadzhiyan, Arman/GRS-2161-2022; Balligand, Jean-Luc/D-7543-2012; Abifadel, Marianne/ABH-5370-2020; Panayiotou, Andrie/AAE-8664-2020; Bourbon, Mafalda/JAC-3894-2023; Chlebus, Krzysztof/AAH-6957-2019; Benn, Marianne/O-4164-2019; Catapano, alberico/AAC-2827-2019; Schunkert, Heribert/IUN-5308-2023; Humphries, Stephen/C-5075-2008; Banach, Maciej/A-1271-2009; Di Filippo, Mathilde/C-2234-2016; Antza, Christina/U-6721-2019; Alonso, Rodrigo/KHC-4268-2024; Shek, Aleksandr/O-2491-2016; Davletov, Kairat/JDD-4419-2023; Freiberger, Tomas/D-8421-2011; Vallejo-Vaz, Antonio/AAT-9301-2021; Wasag, Bartosz/Q-9630-2018; Mirrakhimov, Erkin/E-6900-2017; Bourbon, Mafalda/K-6866-2014; Bendary, Ahmed/AAH-3619-2019; Zakirova, Darya/JGL-9309-2023; Abdullaev, Alisher/F-7807-2015; Raal, Frederick/ABD-5111-2021; Ghaleb, Youmna/S-8427-2018; Passaro, Angelina/P-3401-2015</t>
  </si>
  <si>
    <t>Wasag, Bartosz/0000-0002-3634-7562; Nordestgaard, Borge/0000-0002-1954-7220; Mirrakhimov, Erkin/0000-0003-2982-6108; Truong, Huong/0000-0003-0316-9330; Elias-Lopez, Daniel/0000-0001-9817-409X; Sikonja, Jaka/0000-0001-7843-8107; Garcia-Aguilar, Humberto/0000-0002-2519-0096; Wojtecka, Agnieszka/0000-0002-3809-6648; ZEPEDA CARRILLO, ELOY ALFONSO/0000-0002-6928-0712; Shah, Swarup/0000-0003-1703-5990; Panayiotou, Andrie/0000-0002-6085-568X; Nigmann, Charlotte/0000-0002-3692-8754; Bourbon, Mafalda/0000-0001-8843-3799; Pajkowski, Marcin/0000-0002-5451-2752; HANKARD, Regis/0000-0001-8450-5839; Ray, Kausik/0000-0003-0508-0954; Vallejo-Vaz, Antonio J./0000-0001-7954-1253; Bendary, Ahmed/0000-0002-0161-3779; Sadiq, Fouzia/0000-0001-9399-6078; Ayoub, Carine/0000-0002-0278-4676; Mollaki, Vasiliki/0000-0002-8479-8704; PEDERIVA, CRISTINA/0000-0002-2213-9383; Lischka, Julia/0000-0002-7047-3829; Arriaga-Cazares, Hector Eliud/0000-0002-1666-5387; Zakirova, Darya/0009-0007-2225-4457; Futema, Marta/0000-0002-2120-2088; Abdullaev, Alisher/0000-0002-8268-7699; Raal, Frederick/0000-0002-9170-7938; Buonuomo, Paola Sabrina/0000-0002-7944-8400; Skalidis, Emmanouil/0000-0002-3526-1716; Diogo, Luisa/0000-0003-3821-6643; Rabes, Jean-Pierre/0000-0002-1215-1493; Ghaleb, Youmna/0000-0003-1137-0210; Passaro, Angelina/0000-0001-8462-7000</t>
  </si>
  <si>
    <t>Pfizer; Amgen; Merck Sharp Dohme; Sanofi-Aventis; Daiichi Sankyo; Regeneron</t>
  </si>
  <si>
    <t>Pfizer(Pfizer); Amgen(Amgen); Merck Sharp Dohme(Merck &amp; Company); Sanofi-Aventis(Sanofi-Aventis); Daiichi Sankyo(Daiichi Sankyo Company Limited); Regeneron(Regeneron)</t>
  </si>
  <si>
    <t>Pfizer, Amgen, Merck Sharp &amp; Dohme, Sanofi-Aventis, Daiichi Sankyo, and Regeneron</t>
  </si>
  <si>
    <t>JAN 6</t>
  </si>
  <si>
    <t>10.1016/S0140-6736(23)01842-1</t>
  </si>
  <si>
    <t>HT8U5</t>
  </si>
  <si>
    <t>WOS:001161858100001</t>
  </si>
  <si>
    <t>Bendszus, M; Fiehler, J; Subtil, F; Bonekamp, S; Aamodt, AH; Fuentes, B; Gizewski, ER; Hill, MD; Krajina, A; Pierot, L; Simonsen, CZ; Zelenák, K; Blauenfeldt, RA; Cheng, B; Denis, A; Deutschmann, H; Dorn, F; Flottmann, F; Gellissen, S; Gerber, JC; Goyal, M; Haring, J; Herweh, C; Hopf-Jensen, S; Hua, VT; Jensen, M; Kastrup, A; Keil, CF; Klepanec, A; Kurca, E; Mikkelsen, R; Moehlenbruch, M; Müller-Huelsbeck, S; Münnich, N; Pagano, P; Papanagiotou, P; Petzold, GC; Pham, M; Puetz, V; Raupach, J; Reimann, G; Ringleb, PA; Schell, M; Schlemm, E; Schönenberger, S; Tennoe, B; Ulfert, C; Valis, K; Vitková, E; Vollherbst, DF; Wick, W; Thomalla, G</t>
  </si>
  <si>
    <t>Bendszus, Martin; Fiehler, Jens; Subtil, Fabien; Bonekamp, Susanne; Aamodt, Anne Hege; Fuentes, Blanca; Gizewski, Elke R.; Hill, Michael D.; Krajina, Antonin; Pierot, Laurent; Simonsen, Claus Z.; Zelenak, Kamil; Blauenfeldt, Rolf A.; Cheng, Bastian; Denis, Angelique; Deutschmann, Hannes; Dorn, Franziska; Flottmann, Fabian; Gellissen, Susanne; Gerber, Johannes C.; Goyal, Mayank; Haring, Jozef; Herweh, Christian; Hopf-Jensen, Silke; Hua, Vi Tuan; Jensen, Maerit; Kastrup, Andreas; Keil, Christiane Fee; Klepanec, Andrej; Kurca, Egon; Mikkelsen, Ronni; Moehlenbruch, Markus; Mueller-Huelsbeck, Stefan; Muennich, Nico; Pagano, Paolo; Papanagiotou, Panagiotis; Petzold, Gabor C.; Pham, Mirko; Puetz, Volker; Raupach, Jan; Reimann, Gernot; Ringleb, Peter Arthur; Schell, Maximilian; Schlemm, Eckhard; Schoenenberger, Silvia; Tennoe, Bjorn; Ulfert, Christian; Valis, Katerina; Vitkova, Eva; Vollherbst, Dominik F.; Wick, Wolfgang; Thomalla, Goetz</t>
  </si>
  <si>
    <t>TENSION Investigators</t>
  </si>
  <si>
    <t>Endovascular thrombectomy for acute ischaemic stroke with established large infarct: multicentre, open-label, randomised trial</t>
  </si>
  <si>
    <t>METAANALYSIS; THERAPY</t>
  </si>
  <si>
    <t>Background Recent evidence suggests a beneficial effect of endovascular thrombectomy in acute ischaemic stroke with large infarct; however, previous trials have relied on multimodal brain imaging, whereas non-contrast CT is mostly used in clinical practice. Methods In a prospective multicentre, open-label, randomised trial, patients with acute ischaemic stroke due to large vessel occlusion in the anterior circulation and a large established infarct indicated by an Alberta Stroke Program Early Computed Tomographic Score (ASPECTS) of 3-5 were randomly assigned using a central, web-based system (using a 1:1 ratio) to receive either endovascular thrombectomy with medical treatment or medical treatment (ie, standard of care) alone up to 12 h from stroke onset. The study was conducted in 40 hospitals in Europe and one site in Canada. The primary outcome was functional outcome across the entire range of the modified Rankin Scale at 90 days, assessed by investigators masked to treatment assignment. The primary analysis was done in the intention-to-treat population. Safety endpoints included mortality and rates of symptomatic intracranial haemorrhage and were analysed in the safety population, which included all patients based on the treatment they received. This trial is registered with ClinicalTrials.gov, NCT03094715.Findings From July 17, 2018, to Feb 21, 2023, 253 patients were randomly assigned, with 125 patients assigned to endovascular thrombectomy and 128 to medical treatment alone. The trial was stopped early for efficacy after the first pre-planned interim analysis. At 90 days, endovascular thrombectomy was associated with a shift in the distribution of scores on the modified Rankin Scale towards better outcome (adjusted common OR 2 center dot 58 [95% CI 1 center dot 60-4 center dot 15]; p=0 center dot 0001) and with lower mortality (hazard ratio 0 center dot 67 [95% CI 0 center dot 46-0 center dot 98]; p=0 center dot 038). Symptomatic intracranial haemorrhage occurred in seven (6%) patients with thrombectomy and in six (5%) with medical treatment alone.Interpretation Endovascular thrombectomy was associated with improved functional outcome and lower mortality in patients with acute ischaemic stroke from large vessel occlusion with established large infarct in a setting using non-contrast CT as the predominant imaging modality for patient selection.</t>
  </si>
  <si>
    <t>[Bendszus, Martin; Bonekamp, Susanne; Herweh, Christian; Moehlenbruch, Markus; Ulfert, Christian; Vollherbst, Dominik F.] Univ Klinikum Heidelberg, Neuroradiol, Heidelberg, Germany; [Ringleb, Peter Arthur; Schoenenberger, Silvia; Wick, Wolfgang] Univ Klinikum Heidelberg, Neurol, Heidelberg, Germany; [Fiehler, Jens; Flottmann, Fabian; Gellissen, Susanne] Univ Klinikum Hamburg Eppendorf, Klin &amp; Poliklin Neuroradiol Diagnost &amp; Intervent, Hamburg, Germany; [Cheng, Bastian; Jensen, Maerit; Schell, Maximilian; Schlemm, Eckhard; Thomalla, Goetz] Univ Klinikum Hamburg Eppendorf, Klin &amp; Poliklin Neurol, D-20246 Hamburg, Germany; [Fiehler, Jens] Eppdata GmbH, Hamburg, Germany; [Subtil, Fabien; Denis, Angelique] Hosp Civils Lyon, Serv Biostat, Lyon, France; [Subtil, Fabien; Denis, Angelique] Univ Lyon, Lab Biometrie &amp; Biol Evolut, Villeurbanne, France; [Aamodt, Anne Hege] Oslo Univ Hosp, Dept Neurol, Oslo, Norway; [Tennoe, Bjorn] Oslo Univ Hosp, Dept Neuroradiol, Oslo, Norway; [Fuentes, Blanca] Univ Autonoma Madrid, La Paz Univ Hosp, Hosp La Paz Inst Hlth Res, Dept Neurol, Madrid, Spain; [Fuentes, Blanca] Univ Autonoma Madrid, La Paz Univ Hosp, Hosp La Paz Inst Hlth Res, Stroke Ctr, Madrid, Spain; [Gizewski, Elke R.] Med Univ Innsbruck, Dept Neuroradiol, Innsbruck, Austria; [Hill, Michael D.; Goyal, Mayank] Univ Calgary, Hotchkiss Brain Inst, Hlth Sci Ctr, Dept Clin Neurosci, Calgary, AB, Canada; [Hill, Michael D.; Goyal, Mayank] Foothills Med Ctr, Calgary, AB, Canada; [Krajina, Antonin; Raupach, Jan] Charles Univ Prague, Fac Med Hradec Kralove, Dept Radiol, Hradec Kralove, Czech Republic; [Vitkova, Eva] Charles Univ Prague, Fac Med Hradec Kralove, Dept Neurol, Hradec Kralove, Czech Republic; [Pierot, Laurent; Pagano, Paolo] Univ Reims, Hop Maison Blanche, Dept Neuroradiol, Reims, France; [Hua, Vi Tuan] Univ Reims, Hop Maison Blanche, Dept Neurol, Reims, France; [Simonsen, Claus Z.; Blauenfeldt, Rolf A.] Aarhus Univ Hosp, Dept Neurol, Aarhus, Denmark; [Mikkelsen, Ronni] Aarhus Univ Hosp, Dept Neuroradiol, Aarhus, Denmark; [Zelenak, Kamil] Comenius Univ, Jessenius Fac Med, Clin Radiol, Martin, Slovakia; [Kurca, Egon] Comenius Univ, Jessenius Fac Med, Clin Neurol, Martin, Slovakia; [Deutschmann, Hannes] Med Univ Graz, Dept Radiol, Div Neuroradiol Vasc &amp; Intervent Radiol, Graz, Austria; [Dorn, Franziska] Univ Klinikum Bonn, Klin Diagnost &amp; Intervent Neuroradiol, Bonn, Germany; [Puetz, Volker] Tech Univ Dresden, Inst Neuroradiol, Univ Klinikum Carl Gustav Carus, Dresden, Germany; [Gerber, Johannes C.; Puetz, Volker] Tech Univ Dresden, Dresden Neurovasc Ctr, Univ Klinikum Carl Gustav Carus, Dresden, Germany; [Haring, Jozef] Fac Hosp Trnava, Dept Neurol, Trnava, Slovakia; [Klepanec, Andrej] Fac Hosp Trnava, Dept Radiol, Trnava, Slovakia; [Hopf-Jensen, Silke; Mueller-Huelsbeck, Stefan] DIAKO Krankenhaus gGmbH, Inst Diagnost &amp; Intervent Radiol &amp; Neuroradiol, Flensburg, Germany; [Kastrup, Andreas] Klinikum Bremen Mitte, Klin Neurol, Bremen, Germany; [Papanagiotou, Panagiotis] Klinikum Bremen Mitte, Klin Diagnost &amp; Intervent Neuroradiol, Bremen, Germany; [Keil, Christiane Fee] Univ Klinikum Frankfurt, Inst Neuroradiol, Frankfurt, Germany; [Muennich, Nico; Reimann, Gernot] Klinikum Univ Witten Herdecke, Klinikum Dortmund gGmbH, Dortmund, Germany; [Papanagiotou, Panagiotis] Natl &amp; Kapodistrian Univ Athens, Aretaieion Univ Hosp, Dept Radiol, Athens, Greece; [Petzold, Gabor C.] German Ctr Neurodegenerat Dis DZNE, Vasc Neurol Res Grp, Bonn, Germany; [Petzold, Gabor C.] Univ Hosp Bonn, Dept Neurol, Div Vasc Neurol, Bonn, Germany; [Pham, Mirko] Univ Klinikum Wurzburg, Inst Diagnost &amp; Intervent Neuroradiol, Wurzburg, Germany; [Valis, Katerina] St Annes Univ Hosp Brno, Brno, Czech Republic</t>
  </si>
  <si>
    <t>Ruprecht Karls University Heidelberg; Ruprecht Karls University Heidelberg; University of Hamburg; University Medical Center Hamburg-Eppendorf; University of Hamburg; University Medical Center Hamburg-Eppendorf; CHU Lyon; VetAgro Sup; University of Oslo; University of Oslo; Autonomous University of Madrid; Hospital Universitario La Paz; Hospital Universitario La Paz; Autonomous University of Madrid; Medical University of Innsbruck; University of Calgary; University of Calgary; Charles University Prague; University Hospital Hradec Kralove; University Hospital Hradec Kralove; Charles University Prague; CHU de Reims; Universite de Reims Champagne-Ardenne; CHU de Reims; Universite de Reims Champagne-Ardenne; Aarhus University; Aarhus University; Comenius University Bratislava; Comenius University Bratislava; Medical University of Graz; University of Bonn; Technische Universitat Dresden; Carl Gustav Carus University Hospital; Technische Universitat Dresden; Carl Gustav Carus University Hospital; Klinikum Bremen-Mitte; Klinikum Bremen-Mitte; Goethe University Frankfurt; Goethe University Frankfurt Hospital; Klinikum Dortmund; National &amp; Kapodistrian University of Athens; Helmholtz Association; German Center for Neurodegenerative Diseases (DZNE); University of Bonn; University of Wurzburg; St. Anne's University Hospital Brno (FNUSA)</t>
  </si>
  <si>
    <t>Thomalla, G (corresponding author), Univ Klinikum Hamburg Eppendorf, Klin &amp; Poliklin Neurol, D-20246 Hamburg, Germany.</t>
  </si>
  <si>
    <t>thomalla@uke.de</t>
  </si>
  <si>
    <t>Thomalla, Götz/HPB-8558-2023; Fuentes, Blanca/I-2114-2019; Papanagiotou, Panagiotis/B-1434-2012; Blauenfeldt, Rolf/AAN-2299-2021; Herweh, Christian/HDO-1008-2022; Raupach, Jan/N-1853-2017; Schell, Maximilian/HPH-7044-2023; Gerber, Johannes/U-4918-2019; Zeleňák, Kamil/X-6293-2018; Wick, Wolfgang/AAA-2545-2020; Hill, Michael/C-9073-2012; Paech, Daniel/AAU-3551-2021; Solymosi, Laszlo/E-6449-2018; NAVIA, PEDRO/R-2985-2018; Aamodt, Anne Hege/AAL-8977-2020; Klepanec, Andrej/AAD-7197-2020</t>
  </si>
  <si>
    <t>Paolo, Pagano/0000-0001-5821-2653; Keil, Fee Christiane/0000-0002-9158-1538; Nguyen, Kieu Anh Thi/0000-0002-9343-8276; Bonekamp, Susanne/0000-0001-9681-5973; Hecker, Constantin/0000-0003-0521-8570; Gattringer, Thomas/0000-0002-6065-6576; Paech, Daniel/0000-0001-5755-6833; Mayer-Suess, Lukas/0000-0002-2856-0101; Solymosi, Laszlo/0000-0001-9647-8647; Fuentes Gimeno, Blanca Eulalia/0000-0002-0363-862X; Blauenfeldt, Rolf/0000-0002-4846-9516; NAVIA, PEDRO/0000-0002-6516-6090; Borggrefe, Jan/0000-0003-2908-7560; Fandler-Hofler, Simon/0000-0001-9043-0378; Vollmuth, Christoph/0000-0002-5893-1196; Kroger, Jan Robert/0000-0003-1218-7610; Gizewski, Elke Ruth/0000-0001-6859-8377; Schaller-Paule, Martin A./0000-0003-1447-9908; Harsany, Michal/0000-0003-4319-133X; Gerber, Johannes C/0000-0001-7465-8700; Rigual, Ricardo/0000-0002-6533-3581; Aamodt, Anne Hege/0000-0002-2824-2760; Klepanec, Andrej/0000-0002-7460-2974</t>
  </si>
  <si>
    <t>EU Horizon 2020</t>
  </si>
  <si>
    <t>EU Horizon 2020(Horizon 2020)</t>
  </si>
  <si>
    <t>EU Horizon 2020.</t>
  </si>
  <si>
    <t>NOV 11</t>
  </si>
  <si>
    <t>10.1016/S0140-6736(23)02032-9</t>
  </si>
  <si>
    <t>NOV 2023</t>
  </si>
  <si>
    <t>AE0I7</t>
  </si>
  <si>
    <t>WOS:001116664800001</t>
  </si>
  <si>
    <t>Shoamanesh, A; Mundl, H; Smith, EE; Masjuan, J; Milanov, I; Hirano, T; Agafina, A; Campbell, B; Caso, V; Mas, JL; Dong, Q; Turcani, P; Christensen, H; Ferro, JM; Veltkamp, R; Mikulik, R; Marchis, GMD; Robinson, T; Lemmens, R; Stepien, A; Greisenegger, S; Roine, R; Csiba, L; Khatri, P; Coutinho, J; Lindgren, AG; Demchuk, AM; Colorado, P; Kirsch, B; Neumann, C; Heenan, L; Xu, LZ; Connolly, SJ; Hart, RG</t>
  </si>
  <si>
    <t>Shoamanesh, Ashkan; Mundl, Hardi; Smith, Eric E.; Masjuan, Jaime; Milanov, Ivan; Hirano, Teruyuki; Agafina, Alina; Campbell, Bruce; Caso, Valeria; Mas, Jean-Louis; Dong, Qiang; Turcani, Peter; Christensen, Hanne; Ferro, Jose M.; Veltkamp, Roland; Mikulik, Robert; Marchis, Gian Marco De; Robinson, Thompson; Lemmens, Robin; Stepien, Adam; Greisenegger, Stefan; Roine, Risto; Csiba, Laszlo; Khatri, Pooja; Coutinho, Jonathan; Lindgren, Arne G.; Demchuk, Andrew M.; Colorado, Pablo; Kirsch, Bodo; Neumann, Christoph; Heenan, Laura; Xu, Lizhen; Connolly, Stuart J.; Hart, Robert G.</t>
  </si>
  <si>
    <t>PACIFIC Stroke Invest</t>
  </si>
  <si>
    <t>Factor XIa inhibition with asundexian after acute non-cardioembolic ischaemic stroke (PACIFIC-Stroke): an international, randomised, double-blind, placebo- controlled, phase 2b trial</t>
  </si>
  <si>
    <t>BRAIN INFARCTS; RISK; ASPIRIN; CLASSIFICATION; RIVAROXABAN; PREVENTION</t>
  </si>
  <si>
    <t>Background Asundexian (Bayer AG, Leverkusen, Germany), an oral small molecule factor XIa (FXIa) inhibitor, might prevent thrombosis without increasing bleeding. Asundexian's effect for secondary prevention of recurrent stroke is unknown. Methods In this randomised, double-blind, placebo-controlled, phase 2b dose-finding trial (PACIFIC-Stroke), patients with acute (within 48 h) non-cardioembolic ischaemic stroke were recruited from 196 hospitals in 23 countries. Patients were eligible if they were aged 45 years or older, to be treated with antiplatelet therapy, and able to have a baseline MRI (either before or within 72 h of randomisation). Eligible participants were randomly assigned (1:1:1:1), using an interactive web-based response system and stratified according to anticipated antiplatelet therapy (single vs dual), to once daily oral asundexian (BAY 2433334) 10 mg, 20 mg, or 50 mg, or placebo in addition to usual antiplatelet therapy, and were followed up during treatment for 26-52 weeks. Brain MRIs were obtained at study entry and at 26 weeks or as soon as possible after treatment discontinuation. The primary efficacy outcome was the dose-response effect on the composite of incident MRI-detected covert brain infarcts and recurrent symptomatic ischaemic stroke at or before 26 weeks after randomisation. The primary safety outcome was major or clinically relevant non-major bleeding as defined by International Society on Thrombosis and Haemostasis criteria. The efficacy outcome was assessed in all participants assigned to treatment, and the safety outcome was assessed in all participants who received at least one dose of study treatment. This study is registered with ClinicalTrials.gov, NCT04304508, and is now complete. Findings Between June 15, 2020, and July 22, 2021, 1880 patients were screened and 1808 participants were randomly assigned to asundexian 10 mg (n=455), 20 mg (n=450), or 50 mg (n=447), or placebo (n=456). Mean age was 67 years (SD 10) and 615 (34%) participants were women, 1193 (66%) were men, 1505 (83%) were White, and 268 (15%) were Asian. The mean time from index stroke to randomisation was 36 h (SD 10) and median baseline National Institutes of Health Stroke Scale score was 2.0 (IQR 1.0-4.0). 783 (43%) participants received dual antiplatelet treatment for a mean duration of 70.1 days (SD 113.4) after randomisation. At 26 weeks, the primary efficacy outcome was observed in 87 (19%) of 456 participants in the placebo group versus 86 (19%) of 455 in the asundexian 10 mg group (crude incidence ratio 0.99 [90% CI 0.79-1.24]), 99 (22%) of 450 in the asundexian 20 mg group (1.15 [0.93-1.43]), and 90 (20%) of 447 in the asundexian 50 mg group (1.06 [0.85-1.32]; t statistic -0.68; p=0 center dot 80). The primary safety outcome was observed in 11 (2%) of 452 participants in the placebo group versus 19 (4%) of 445 in the asundexian 10 mg group, 14 (3%) of 446 in the asundexian 20 mg group, and 19 (4%) of 443 in the asundexian 50 mg group (all asundexian doses pooled vs placebo hazard ratio 1.57 [90% CI 0.91-2.71]). Interpretation In this phase 2b trial, FXIa inhibition with asundexian did not reduce the composite of covert brain infarction or ischaemic stroke and did not increase the composite of major or clinically relevant non-major bleeding compared with placebo in patients with acute, non-cardioembolic ischaemic stroke. Copyright (C) 2022 Elsevier Ltd. All rights reserved.</t>
  </si>
  <si>
    <t>[Shoamanesh, Ashkan; Hart, Robert G.] McMaster Univ, Populat Hlth Res Inst, Div Neurol, Hamilton, ON, Canada; [Connolly, Stuart J.] McMaster Univ, Populat Hlth Res Inst, Dept Med, Hamilton, ON, Canada; [Heenan, Laura; Xu, Lizhen] McMaster Univ, Populat Hlth Res Inst, Dept Stat, Hamilton, ON, Canada; [Mundl, Hardi] TA Thrombosis &amp; Vasc Med Bayer AG, Wuppertal, Germany; [Smith, Eric E.; Demchuk, Andrew M.] Univ Calgary, Hotchkiss Brain Inst, Cumming Sch Med, Dept Clin Neurosci, Calgary, AB, Canada; [Smith, Eric E.; Demchuk, Andrew M.] Univ Calgary, Hotchkiss Brain Inst, Cumming Sch Med, Dept Radiol, Calgary, AB, Canada; [Masjuan, Jaime] Hosp Univ Ramon &amp; Cajal, Neurol Dept, Madrid, Spain; [Masjuan, Jaime] Univ Alcala, Fac Med, IRYCIS,RICORS ICTUS, Dept Med, Madrid, Spain; [Milanov, Ivan] Med Univ, Univ Hosp Neurol &amp; Psychiat St Naum, Sofia, Bulgaria; [Hirano, Teruyuki] Kyorin Univ, Sch Med, Dept Stroke &amp; Cerebrovasc Med, Tokyo, Japan; [Agafina, Alina] City Hosp 40, Clin Res Dept, St Petersburg, Russia; [Campbell, Bruce] Univ Melbourne, Royal Melbourne Hosp, Melbourne Brain Ctr, Dept Med &amp; Neurol, Parkville, Vic, Australia; [Caso, Valeria] Univ Perugia, St Maria Misericordia Hosp, Stroke Unit, Perugia, Italy; [Mas, Jean-Louis] Univ Paris Cite, GHU Paris, Hop St Anne, Dept Neurol, Paris, France; [Dong, Qiang] Fudan Univ, Huashan Hosp, Dept Neurol, Shanghai, Peoples R China; [Turcani, Peter] Comenius Univ, Med Fac, Dept Neurol 1, Bratislava, Slovakia; [Christensen, Hanne] Univ Hosp Copenhagen, Dept Neurol, Bispebjerg, Denmark; [Ferro, Jose M.] Univ Lisbon, Fac Med, Inst Med Mol Joao Lobo Antunes, Lisbon, Portugal; [Veltkamp, Roland] Alfried Krupp Hosp, Neurol Dept, Essen, Germany; [Mikulik, Robert] St Annes Univ Hosp, Int Clin Res Ctr, Neurol Dept, Brno, Czech Republic; [Mikulik, Robert] Masaryk Univ, Med Fac, Brno, Czech Republic; [Marchis, Gian Marco De] Univ Basel, Univ Hosp Basel, Stroke Ctr, Dept Neurol, Basel, Switzerland; [Robinson, Thompson] Univ Leicester, Coll Life Sci, Leicester, Leicestershire, England; [Lemmens, Robin] Univ Leuven, KU Leuven, Dept Neurosci Expt Neurol, Leuven, Belgium; [Lemmens, Robin] Katholieke Univ Leuven, Ctr Brain &amp; Dis Res VIB, Leuven, Belgium; [Lemmens, Robin] Univ Hosp Leuven, Dept Neurol, Leuven, Belgium; [Stepien, Adam] Mil Inst Med, Dept Neurol, Warsaw, Poland; [Greisenegger, Stefan] Med Univ Vienna, Dept Neurol, Vienna, Austria; [Roine, Risto] Univ Turku, Div Clin Neurosci, Turku, Finland; [Csiba, Laszlo] Univ Debrecen, Debrecen, Hungary; [Khatri, Pooja] Univ Cincinnati, Dept Neurol &amp; Rehabil Sci, Cincinnati, OH USA; [Coutinho, Jonathan] Univ Amsterdam, Amsterdam UMC, Dept Neurol, Amsterdam, Netherlands; [Lindgren, Arne G.] Lund Univ, Dept Clin Sci Lund Neurol, Lund, Sweden; [Colorado, Pablo] Bayer US Pharmaceut, Whippany, NJ USA; [Kirsch, Bodo] Bayer AG, Stat &amp; Data Insights, Berlin, Germany; [Shoamanesh, Ashkan] McMaster Univ, Populat Hlth Res Inst, Div Neurol, Hamilton, ON L9G 1J8, Canada</t>
  </si>
  <si>
    <t>McMaster University; Population Health Research Institute; Population Health Research Institute; McMaster University; Population Health Research Institute; McMaster University; University of Calgary; University of Calgary; Hospital Universitario Ramon y Cajal; Universidad de Alcala; Medical University Sofia; Kyorin University; Melbourne Health; Royal Melbourne Hospital; University of Melbourne; University of Perugia; Universite Paris Cite; GHU PARIS Psychiatrie Neurosciences; Fudan University; Comenius University Bratislava; University of Copenhagen; Universidade de Lisboa; Alfried Krupp Hospital; St. Anne's University Hospital Brno (FNUSA); St. Anne's University Hospital Brno (FNUSA-ICRC); Masaryk University Brno; University of Basel; University of Leicester; KU Leuven; KU Leuven; Flanders Institute for Biotechnology (VIB); KU Leuven; University Hospital Leuven; Military Institute of Aviation Medicine; Medical University of Vienna; University of Turku; University of Debrecen; University System of Ohio; University of Cincinnati; Vrije Universiteit Amsterdam; University of Amsterdam; Lund University; Bayer AG; McMaster University; Population Health Research Institute</t>
  </si>
  <si>
    <t>Shoamanesh, A (corresponding author), McMaster Univ, Populat Hlth Res Inst, Div Neurol, Hamilton, ON, Canada.;Shoamanesh, A (corresponding author), McMaster Univ, Populat Hlth Res Inst, Div Neurol, Hamilton, ON L9G 1J8, Canada.</t>
  </si>
  <si>
    <t>ashkan.shoamanesh@phri.ca</t>
  </si>
  <si>
    <t>Turcani, Peter/AAX-5567-2021; Connolly, Stuart/ABI-6704-2022; smith, Eric/KGL-0324-2024; shoamanesh, ashkan/AHE-1772-2022; Campbell, Bruce/J-1220-2019; CASO, VALERIA/AAC-5156-2022; Lemmens, Robin/KDO-9601-2024; Mikulik, Robert/M-1757-2016; Robinson, Tila/IXN-4785-2023; masjuan, Jaime/DIW-6614-2022; Khatri, Pooja/HDN-0359-2022; Ferro, José/ABA-1779-2021; Milanov, Ivan/D-4318-2015</t>
  </si>
  <si>
    <t>Mikulik, Robert/0000-0002-7458-5166; masjuan, jaime/0000-0003-1329-0943; Roine, Risto/0000-0002-3824-3003; Christensen, Hanne/0000-0002-7472-3194; Neumann, Christoph/0000-0001-8765-2068; Milanov, Ivan/0000-0002-4522-4070; Shoamanesh, Ashkan/0000-0002-2802-1626; Robinson, Thompson/0000-0003-2144-2468; Khatri, Pooja/0000-0002-7344-8266; Iversen, Helle Klingenberg/0000-0002-5880-6352</t>
  </si>
  <si>
    <t>Bayer AG</t>
  </si>
  <si>
    <t>Bayer AG(Bayer AG)</t>
  </si>
  <si>
    <t>This trial was funded by Bayer AG.</t>
  </si>
  <si>
    <t>SEP 24</t>
  </si>
  <si>
    <t>10.1016/S0140-6736(22)01588-4</t>
  </si>
  <si>
    <t>5S3JP</t>
  </si>
  <si>
    <t>WOS:000875091000001</t>
  </si>
  <si>
    <t>Hoenigl, M; Salmanton-García, J; Egger, M; Gangneux, JP; Bicanic, T; Arikan-Akdagli, S; Alastruey-Izquierdo, A; Klimko, N; Barac, A; Özenci, V; Meijer, EFJ; Khanna, N; Bassetti, M; Rautemaa-Richardson, R; Lagrou, K; Adam, KM; Akalin, EH; Akova, M; Arsenijevic, VA; Aujayeb, A; Blennow, O; Bretagne, S; Danion, F; Denis, B; de Jonge, NA; Desoubeaux, G; Drgona, L; Erben, N; Gori, A; Rodríguez, JG; Garcia-Vidal, C; Giacobbe, DR; Goodman, AL; Hamal, P; Hammarström, H; Toscano, C; Lanternier, F; Lass-Flörl, C; Lockhart, DEA; Longval, T; Loughlin, L; Matos, T; Mikulska, M; Narayanan, M; Martín-Pérez, S; Prattes, J; Rogers, B; Rahimli, L; Ruiz, M; Roilides, E; Samarkos, M; Scharmann, U; Sili, U; Sipahi, OR; Sivakova, A; Steinmann, J; Trauth, J; Turhan, O; Van Praet, J; Vena, A; White, PL; Willinger, B; Tortorano, AM; Arendrup, MC; Koehler, P; Cornely, OA</t>
  </si>
  <si>
    <t>Hoenigl, Martin; Salmanton-Garcia, Jon; Egger, Matthias; Gangneux, Jean-Pierre; Bicanic, Tihana; Arikan-Akdagli, Sevtap; Alastruey-Izquierdo, Ana; Klimko, Nikolai; Barac, Aleksandra; Ozenci, Volkan; Meijer, Eelco F. J.; Khanna, Nina; Bassetti, Matteo; Rautemaa-Richardson, Riina; Lagrou, Katrien; Adam, Kai -Manuel; Akalin, Emin Halis; Akova, Murat; Arsenijevic, Valentina Arsic; Aujayeb, Avinash; Blennow, Ola; Bretagne, Stephane; Danion, Francois; Denis, Blandine; de Jonge, Nick Alexander; Desoubeaux, Guillaume; Drgona, Lubos; Erben, Nurettin; Gori, Andrea; Rodriguez, Julio Garcia; Garcia-Vidal, Carolina; Giacobbe, Daniele Roberto; Goodman, Anna L.; Hamal, Petr; Hammarstrom, Helena; Toscano, Cristina; Lanternier, Fanny; Lass-Floerl, Cornelia; Lockhart, Deborah E. A.; Longval, Thomas; Loughlin, Laura; Matos, Tadeja; Mikulska, Malgorzata; Narayanan, Manjusha; Martin-Perez, Sonia; Prattes, Juergen; Rogers, Benedict; Rahimli, Laman; Ruiz, Maite; Roilides, Emmanuel; Samarkos, Michael; Scharmann, Ulrike; Sili, Uluhan; Sipahi, Oguz Resat; Sivakova, Alena; Steinmann, Joerg; Trauth, Janina; Turhan, Ozge; Van Praet, Jens; Vena, Antonio; White, P. Lewis; Willinger, Birgit; Tortorano, Anna Maria; Arendrup, Maiken C.; Koehler, Philipp; Cornely, Oliver A.</t>
  </si>
  <si>
    <t>ECMM Candida III Study Grp</t>
  </si>
  <si>
    <t>Guideline adherence and survival of patients with candidaemia in Europe: results from the ECMM Candida III multinational European observational cohort study</t>
  </si>
  <si>
    <t>LANCET INFECTIOUS DISEASES</t>
  </si>
  <si>
    <t>ESCMID-ASTERISK GUIDELINE; MANAGEMENT; EPIDEMIOLOGY; DIAGNOSIS</t>
  </si>
  <si>
    <t>Background The European Confederation of Medical Mycology (ECMM) collected data on epidemiology, risk factors, treatment, and outcomes of patients with culture-proven candidaemia across Europe to assess how adherence to guideline recommendations is associated with outcomes.Methods In this observational cohort study, 64 participating hospitals located in 20 European countries, with the number of eligible hospitals per country determined by population size, included the first ten consecutive adults with culture-proven candidaemia after July 1, 2018, and entered data into the ECMM Candida Registry (FungiScope CandiReg). We assessed ECMM Quality of Clinical Candidaemia Management (EQUAL Candida) scores reflecting adherence to recommendations of the European Society of Clinical Microbiology and Infectious Diseases and the Infectious Diseases Society of America guidelines.Findings 632 patients with candidaemia were included from 64 institutions. Overall 90-day mortality was 43% (265/617), and increasing age, intensive care unit admission, point increases in the Charlson comorbidity index score, and Candida tropicalis as causative pathogen were independent baseline predictors of mortality in Cox regression analysis. EQUAL Candida score remained an independent predictor of mortality in the multivariable Cox regression analyses after adjusting for the baseline predictors, even after restricting the analysis to patients who survived for more than 7 days after diagnosis (adjusted hazard ratio 1 &amp; BULL;08 [95% CI 1 &amp; BULL;04-1 &amp; BULL;11; p&lt;0 &amp; BULL;0001] in patients with a central venous catheter and 1 &amp; BULL;09 [1 &amp; BULL;05-1 &amp; BULL;13; p&lt;0 &amp; BULL;0001] in those without one, per one score point decrease). Median duration of hospital stay was 15 days (IQR 4-30) after diagnosis of candidaemia and was extended specifically for completion of parenteral therapy in 100 (16%) of 621 patients. Initial echinocandin treatment was associated with lower overall mortality and longer duration of hospital stay among survivors than treatment with other antifungals.Interpretation Although overall mortality in patients with candidaemia was high, our study indicates that adherence to clinical guideline recommendations, reflected by higher EQUAL Candida scores, might increase survival. New antifungals, with similar activity as current echinocandins but with longer half-lives or oral bioavailability, are needed to reduce duration of hospital stay.Funding Scynexis.Copyright &amp; COPY; 2023 Elsevier Ltd. All rights reserved.</t>
  </si>
  <si>
    <t>[Hoenigl, Martin; Egger, Matthias; Prattes, Juergen] Med Univ Graz, Dept Internal Med, Div Infect Dis, Graz, Austria; [Hoenigl, Martin; Egger, Matthias; Prattes, Juergen] Med Univ Graz, Translat Med Mycol Res Unit, European Confederat Med Mycol Excellence Ctr Med, Graz, Austria; [Hoenigl, Martin; Prattes, Juergen] BioTechMed, Graz, Austria; [Salmanton-Garcia, Jon; Rahimli, Laman; Koehler, Philipp; Cornely, Oliver A.] Univ Cologne, Cologne Excellence Cluster Cellular Stress Respon, Cologne, Germany; [Cornely, Oliver A.] Univ Cologne, Clin Trials Ctr Cologne ZKS Koln, Cologne, Germany; [Salmanton-Garcia, Jon; Prattes, Juergen; Rahimli, Laman; Koehler, Philipp; Cornely, Oliver A.] Univ Cologne, Dept Internal Med 1, Ctr Integrated Oncol Aachen Bonn Cologne Duesseld, Cologne, Germany; [Salmanton-Garcia, Jon; Prattes, Juergen; Rahimli, Laman; Koehler, Philipp; Cornely, Oliver A.] Univ Cologne, European Confederat Med Mycol Excellence Ctr Med, Cologne, Germany; [Cornely, Oliver A.] Univ Cologne, Ctr Mol Med Cologne, Cologne, Germany; [Salmanton-Garcia, Jon; Rahimli, Laman; Koehler, Philipp; Cornely, Oliver A.] Univ Cologne, Fac Med, Cologne, Germany; [Salmanton-Garcia, Jon; Rahimli, Laman; Koehler, Philipp; Cornely, Oliver A.] Univ Cologne, Univ Hosp Cologne, Cologne, Germany; [Gangneux, Jean-Pierre] Univ Rennes, CHU Rennes, INSERM, EHESP,Irset,UMR S 1085, Rennes, France; [Bicanic, Tihana] St Georges Univ London, Inst Infect &amp; Immun, London, England; [Arikan-Akdagli, Sevtap] Hacettepe Univ, Sch Med, Dept Med Microbiol, Ankara, Turkiye; [Akova, Murat] Hacettepe Univ, Sch Med, Dept Infect Dis &amp; Clin Microbiol, Ankara, Turkiye; [Alastruey-Izquierdo, Ana] Inst Salud Carlos III, Mycol Reference Lab, Natl Ctr Microbiol, Madrid, Spain; [Klimko, Nikolai] North Western State Med Univ, Dept Clin Mycol Allergy &amp; Immunol, St Petersburg, Russia; [Barac, Aleksandra] Univ Belgrade, Univ Clin Ctr Serbia, Clin Infect &amp; Trop Dis, Fac Med, Belgrade, Serbia; [Arsenijevic, Valentina Arsic] Univ Belgrade, Med Mycol Reference Lab, Inst Microbiol &amp; Immunol, Fac Med, Belgrade, Serbia; [Ozenci, Volkan] Karolinska Inst, Div Clin Microbiol, Dept Lab Med, Stockholm, Sweden; [Ozenci, Volkan] Karolinska Univ Hosp, Dept Clin Microbiol, Stockholm, Sweden; [Blennow, Ola] Karolinska Univ Hosp, Dept Infect Dis, Stockholm, Sweden; [Meijer, Eelco F. J.] Canisius Wilhelmina Hosp CWZ, Dept Med Microbiol &amp; Infect Dis, Nijmegen, Netherlands; [Meijer, Eelco F. J.] Radboudumc CWZ, Ctr Expertise Mycol, Nijmegen, Netherlands; [Meijer, Eelco F. J.] Radboud Univ Nijmegen, Dept Med Microbiol, Med Ctr, Nijmegen, Netherlands; [Khanna, Nina; Adam, Kai -Manuel] Univ Hosp Basel, Div Infect Dis &amp; Hosp Epidemiol, Basel, Switzerland; [Bassetti, Matteo; Giacobbe, Daniele Roberto; Mikulska, Malgorzata; Vena, Antonio] Univ Genoa, Dept Hlth Sci DISSAL, Genoa, Italy; [Bassetti, Matteo; Giacobbe, Daniele Roberto; Mikulska, Malgorzata; Vena, Antonio] IRCCS Osped Policlin San Martino, Infect Dis Unit, Genoa, Italy; [Rautemaa-Richardson, Riina] Manchester Univ NHS Fdn Trust, Wythenshawe Hosp, Mycol Reference Ctr Manchester, Manchester, Lancs, England; [Rautemaa-Richardson, Riina] Manchester Univ NHS Fdn Trust, Wythenshawe Hosp, Dept Infect Dis, Manchester, Lancs, England; [Rautemaa-Richardson, Riina] Univ Manchester, Div Evolut Infect &amp; Genom, Fac Biol Med &amp; Hlth, Manchester, Lancs, England; [Lagrou, Katrien] Katholieke Univ Leuven, Lab Clin Microbiol, Dept Microbiol Immunol &amp; Transplantat, Leuven, Belgium; [Lagrou, Katrien] UZ Leuven, Dept Lab Med, Leuven, Belgium; [Lagrou, Katrien] UZ Leuven, Natl Reference Ctr Mycosis, Leuven, Belgium; [Akalin, Emin Halis] Bursa Uludag Univ, Dept Infect Dis &amp; Clin Microbiol, Fac Med, Bursa, Turkiye; [Arsenijevic, Valentina Arsic] Inst Publ Hlth Vojvodina, Ctr Microbiol, Novi Sad, Serbia; [Aujayeb, Avinash] Northumbria Healthcare NHS Fdn Trust, North Shields, England; [Bretagne, Stephane] St Louis Univ Hosp, AP HP, Lab Parasitol &amp; Mycol, Paris, France; [Denis, Blandine] Hop St Louis Fernand Widal, AP HP, Dept Infect Dis, Paris, France; [Lanternier, Fanny] Paris Cite Univ, Necker Hosp, Dept Infect Dis, Paris, France; [Danion, Francois] Univ Strasbourg, Dept Infect Dis, Ctr Hosp Univ Strasbourg, Strasbourg, France; [de Jonge, Nick Alexander] Univ Amsterdam, Dept Hematol, Med Ctr, Amsterdam, Netherlands; [Desoubeaux, Guillaume] Ctr Hosp Reg Univ Tours, Dept Parasitol Mycol Trop Med, Tours, France; [Drgona, Lubos] Comenius Univ, Dept Oncohematol, Bratislava, Slovakia; [Drgona, Lubos] Natl Canc Inst, Bratislava, Slovakia; [Erben, Nurettin] Eskisehir Osmangazi Univ, Fac Med, Dept Infect Dis &amp; Clin Microbiol, Eskisehir, Turkiye; [Gori, Andrea] Fdn IRCCS Ca Granda Osped Maggiore Policlin, Dept Internal Med, Infect Dis Unit, Milan, Italy; [Gori, Andrea] Univ Milan, Dept Pathophysiol &amp; Transplantat, Milan, Italy; [Gori, Andrea] Univ Milan, Ctr Multidisciplinary Res Hlth Sci MACH, Milan, Italy; [Rodriguez, Julio Garcia] La Paz Univ Hosp, Dept Microbiol, Madrid, Spain; [Garcia-Vidal, Carolina] Hosp Clin Barcelona, Dept Infect Dis, Barcelona, Spain; [Goodman, Anna L.] Guys &amp; St Thomas NHS Fdn Trust, Dept Infect, London, England; [Goodman, Anna L.] UCL, Med Res Council Clin Trials Unit, London, England; [Hamal, Petr] Palacky Univ Olomouc, Dept Microbiol, Fac Med &amp; Dent, Olomouc, Czech Republic; [Hammarstrom, Helena] Univ Gothenburg, Sahlgrenska Acad, Dept Infect Dis, Inst Biomed, Gothenburg, Sweden; [Toscano, Cristina] Ctr Hosp Lisboa Ocidental, Lab Clin Microbiol &amp; Mol Biol, Lisbon, Portugal; [Lass-Floerl, Cornelia] Innsbruck Med Univ, Inst Hyg &amp; Med Microbiol, European Confederat Med Mycol Excellence Ctr Med, Innsbruck, Austria; [Lockhart, Deborah E. A.] Aberdeen Royal Infirm, Dept Med Microbiol, Foresterhill, Aberdeen, Scotland; [Lockhart, Deborah E. A.] Univ Aberdeen, Inst Med Sci, Sch Med Med Sci &amp; Nutr, Aberdeen, Scotland; [Longval, Thomas] Ctr Hosp Versailles, Hematol, Le Chesnay, France; [Loughlin, Laura] Belfast Hlth &amp; Social Care Trust, Belfast, Antrim, North Ireland; [Matos, Tadeja] Univ Ljubljana, Inst Microbiol &amp; Immunol, Fac Med, Ljubljana, Slovenia; [Narayanan, Manjusha] Newcastle Upon Tyne Hosp NHS Fdn Trust, Newcastle Upon Tyne, Tyne &amp; Wear, England; [Martin-Perez, Sonia] Hosp Nuestra Senora Sonsoles, Avila, Spain; [Rogers, Benedict] Univ Hosp Leicester NHS Trust, Dept Clin Microbiol, Leicester, Leics, England; [Ruiz, Maite] Univ Hosp Virgen del Rocio, Inst Biomed Seville, Unit Infect Dis &amp; Microbiol, Seville, Spain; [Ruiz, Maite] Ctr Invest Biomed Red Enfermedades Infecciosas, Madrid, Spain; [Roilides, Emmanuel] Aristotle Univ Thessaloniki, Dept Infect Dis, Hippokrat Gen Hosp, Thessaloniki, Greece; [Samarkos, Michael] Natl &amp; Kapodistrian Univ Athens, Sch Med, Laikon Gen Hosp, Dept Med 1, Athens, Greece; [Scharmann, Ulrike; Steinmann, Joerg] Univ Duisburg Essen, Univ Hosp Essen, Inst Med Microbiol, Essen, Germany; [Sili, Uluhan] Marmara Univ, Dept Infect Dis &amp; Clin Microbiol, Sch Med, Istanbul, Turkiye; [Sipahi, Oguz Resat] Ege Univ, Dept Infect Dis &amp; Clin Microbiol, Sch Med, Izmir, Turkiye; [Sivakova, Alena] Masaryk Univ, Dept Microbiol, St Annes Fac Hosp, Brno, Czech Republic; [Sivakova, Alena] Masaryk Univ, Fac Med, Brno, Czech Republic; [Steinmann, Joerg] Klinikum Nurnberg, Inst Clin Hyg Med Microbiol &amp; Infectiol, Nurnberg, Germany; [Trauth, Janina] Justus Liebig Univ Giessen, Infect Dis Sect, Dept Med 2, Giessen, Germany; [Turhan, Ozge] Akdeniz Univ, Fac Med, Dept Infect Dis &amp; Clin Microbiol, Antalya, Turkiye; [Van Praet, Jens] AZ Sint Jan Brugge Oostende AV, Div Nephrol &amp; Infect Dis, Brugge, Belgium; [White, P. Lewis] Publ Hlth Wales, Div Microbiol, Cardiff, Wales; [White, P. Lewis] Cardiff Univ, Ctr Trials Res, Cardiff, Wales; [White, P. Lewis] Cardiff Univ, Div Infect &amp; Immun, Cardiff, Wales; [Willinger, Birgit] Med Univ Vienna, Div Clin Microbiol, Dept Lab Med, Vienna, Austria; [Tortorano, Anna Maria] Univ Milan, Dept Publ Hlth Microbiol &amp; Virol, Milan, Italy; [Arendrup, Maiken C.] Statens Serum Inst, Unit Mycol, Copenhagen, Denmark; [Arendrup, Maiken C.] Rigshosp, Dept Clin Microbiol, Copenhagen, Denmark; [Arendrup, Maiken C.] Univ Copenhagen, Dept Clin Med, Copenhagen, Denmark; [Koehler, Philipp; Cornely, Oliver A.] German Ctr Infect Res DZIF, Partner Site Bonn Cologne, Cologne, Germany</t>
  </si>
  <si>
    <t>Medical University of Graz; Medical University of Graz; University of Cologne; University of Cologne; University of Cologne; University of Cologne; University of Cologne; University of Cologne; University of Cologne; CHU Rennes; Universite de Rennes; Ecole des Hautes Etudes en Sante Publique (EHESP); Institut National de la Sante et de la Recherche Medicale (Inserm); City St Georges, University of London; St Georges University London; Hacettepe University; Hacettepe University; Instituto de Salud Carlos III; Centro Nacional de Microbiologia (CNM); North-Western State Medical University named after I.I. Mechnikov; University of Belgrade; Clinical Centre of Serbia; University of Belgrade; Karolinska Institutet; Karolinska Institutet; Karolinska University Hospital; Karolinska Institutet; Karolinska University Hospital; Radboud University Nijmegen; University of Basel; University of Genoa; Wythenshawe Hospital NHS Foundation Trust; Wythenshawe Hospital; Wythenshawe Hospital NHS Foundation Trust; Wythenshawe Hospital; University of Manchester; KU Leuven; KU Leuven; University Hospital Leuven; KU Leuven; University Hospital Leuven; Uludag University; Assistance Publique Hopitaux Paris (APHP); Universite Paris Cite; Hopital Universitaire Saint-Louis - APHP; Universite Paris Cite; Assistance Publique Hopitaux Paris (APHP); Assistance Publique Hopitaux Paris (APHP); Universite Paris Cite; Hopital Universitaire Necker-Enfants Malades - APHP; Universites de Strasbourg Etablissements Associes; Universite de Strasbourg; CHU Strasbourg; University of Amsterdam; CHU Tours; Comenius University Bratislava; National Institute of Oncology (NOU); Eskisehir Osmangazi University; IRCCS Ca Granda Ospedale Maggiore Policlinico; University of Milan; University of Milan; Hospital Universitario La Paz; University of Barcelona; Hospital Clinic de Barcelona; Guy's &amp; St Thomas' NHS Foundation Trust; University of London; University College London; Medical Research Council Clinical Trials Unit; Palacky University Olomouc; University of Gothenburg; Universidade de Lisboa; Centro Hospitalar de Lisboa Ocidental, EPE; Medical University of Innsbruck; University of Aberdeen; Universite Paris Saclay; Centre Hospitalier de Versailles; University of Ljubljana; Newcastle Upon Tyne Hospitals NHS Foundation Trust; University of Leicester; University Hospitals of Leicester NHS Trust; Virgen del Rocio University Hospital; Consejo Superior de Investigaciones Cientificas (CSIC); University of Sevilla; CSIC-JA-USE - Instituto de Biomedicina de Sevilla (IBIS); Aristotle University of Thessaloniki; National &amp; Kapodistrian University of Athens; Laiko General Hospital; Athens Medical School; University of Duisburg Essen; Marmara University; Ege University; Masaryk University Brno; St. Anne's University Hospital Brno (FNUSA); St. Anne's University Hospital Brno (FNUSA-ICRC); Masaryk University Brno; Klinikum Nurnberg Nord; Justus Liebig University Giessen; Akdeniz University; Cardiff University; Cardiff University; Medical University of Vienna; University of Milan; Statens Serum Institut; Rigshospitalet; University of Copenhagen; University of Copenhagen; University of Cologne; German Center for Infection Research</t>
  </si>
  <si>
    <t>Hoenigl, M (corresponding author), Med Univ Graz, Div Infect Dis, Dept Internal Med, A-8036 Graz, Austria.</t>
  </si>
  <si>
    <t>hoeniglmartin@gmail.com</t>
  </si>
  <si>
    <t>Lass-Flörl, Cornelia/AAA-8449-2020; Van Praet, Jens/L-9906-2019; Özenci, Volkan/H-3116-2019; Barac, Aleksandra/JBS-0092-2023; BRETAGNE, Stephane/H-6655-2019; Bassetti, Matteo/L-3081-2019; Lanternier, Fanny/JAC-8142-2023; Samarkos, Michael/Q-5104-2019; Arendrup, Maiken/AAA-4249-2019; vidal, carolina/A-7290-2012; Akalin, Halis/AAU-8952-2020; Prattes, Juergen/A-9355-2014; Gangneux, Jean-Pierre/J-2960-2015; Hamal, Petr/G-5540-2014; Scharmann, Ulrike/AHD-1990-2022; Alastruey-Izquierdo, Ana/F-2196-2011; DESOUBEAUX, Guillaume/J-5026-2015; Egger, Matthias/AEP-9683-2022; Giacobbe, Daniele Roberto/K-2777-2018; White, P./I-6428-2019; Arikan-Akdagli, Sevtap/AAQ-2006-2021; Rodriguez, Julio/AHC-8156-2022; Blennow, Ola/HTS-7441-2023; Sili, Uluhan/AAE-4280-2020; Mikulska, Malgorzata/AAC-5016-2022; Koehler, Philipp/J-7985-2019; Aujayeb, Avinash/ABD-1705-2020; Salmanton-García, Jon/W-3104-2019; Vena, Antonio/AAD-3688-2021; Sipahi, Oguz/AAR-2916-2020; Hoenigl, Martin/E-8802-2010; Erben, Nurettin/P-8287-2015; de Jonge, Nick/HGA-2176-2022; Danion, Francois/Q-2764-2017; klimko, nikolay/H-1750-2013; Cornely, Oliver/J-5095-2013</t>
  </si>
  <si>
    <t>Meijer, Eelco/0000-0002-0226-024X; Van Praet, Jens Tomas/0000-0002-7125-7001; Alastruey-Izquierdo, Ana/0000-0001-8651-4405; Hoenigl, Martin/0000-0002-1653-2824; ARSIC ARSENIJEVIC, VALENTINA/0000-0001-8132-3300; KOYUNCU OZYURT, OZLEM/0000-0003-1260-0671; Rogers, Benedict/0000-0002-7041-6744; Scharmann, Ulrike/0000-0001-7689-7799; Garcia Clemente, Paloma/0000-0002-7197-8140; Richardson, Riina/0000-0002-1071-6040; OZENCI, VOLKAN/0000-0002-8069-4027; Roilides, Emmanuel/0000-0002-0202-364X; Garcia-Rodriguez, Julio/0000-0002-3771-8740; Egger, Matthias/0000-0002-7795-4406; Giacobbe, Daniele Roberto/0000-0003-2385-1759; RUIZ GAITAN, ALBA C/0000-0003-1730-9947; Erben, Nurettin/0000-0003-0373-0132; de Jonge, Nick/0000-0002-9901-0887; Salmanton-Garcia, Jon/0000-0002-6766-8297; Danion, Francois/0000-0003-3907-0658; klimko, nikolay/0000-0001-6095-7531; Goodman, Anna/0000-0003-0643-9017; Cornely, Oliver/0000-0001-9599-3137; Garcia-Vidal, Carolina/0000-0002-8915-0683</t>
  </si>
  <si>
    <t>Scynexis</t>
  </si>
  <si>
    <t>Scynexis.</t>
  </si>
  <si>
    <t>1473-3099</t>
  </si>
  <si>
    <t>1474-4457</t>
  </si>
  <si>
    <t>LANCET INFECT DIS</t>
  </si>
  <si>
    <t>Lancet Infect. Dis.</t>
  </si>
  <si>
    <t>10.1016/S1473-3099(22)00872-6</t>
  </si>
  <si>
    <t>MAY 2023</t>
  </si>
  <si>
    <t>Infectious Diseases</t>
  </si>
  <si>
    <t>L4MO7</t>
  </si>
  <si>
    <t>Green Submitted, Green Accepted</t>
  </si>
  <si>
    <t>WOS:001023025000001</t>
  </si>
  <si>
    <t>Zech, M; Jech, R; Boesch, S; Skorvánek, M; Weber, S; Wagner, M; Zhao, C; Jochim, A; Necpál, J; Dincer, Y; Vill, K; Distelmaier, F; Stoklosa, M; Krenn, M; Grunwald, S; Bock-Bierbaum, T; Fecíková, A; Havránková, P; Roth, J; Príhodová, I; Adamovicová, M; Ulmanová, O; Bechyne, K; Danhofer, P; Vesely, B; Han, V; Pavelekova, P; Gdovinová, Z; Mantel, T; Meindl, T; Sitzberger, A; Schröder, S; Blaschek, A; Roser, T; Bonfert, M; Haberlandt, E; Plecko, B; Leineweber, B; Berweck, S; Herberhold, T; Langguth, B; Svantnerová, J; Minár, M; Ramos-Rivera, GA; Wojcik, MH; Pajusalu, S; Ounap, K; Schatz, UA; Pölsler, L; Milenkovic, I; Laccone, F; Pilhofer, V; Colombo, R; Patzer, S; Iuso, A; Vera, J; Troncoso, M; Fang, F; Prokisch, H; Wilbert, F; Eckenweiler, M; Graf, E; Westphal, DS; Riedhammer, KM; Brunet, T; Alhaddad, B; Berutti, R; Strom, TM; Hecht, M; Baumann, M; Wolf, M; Telegrafi, A; Person, RE; Zamora, FM; Henderson, LB; Weise, D; Musacchio, T; Volkmann, J; Szuto, A; Becker, J; Cremer, K; Sycha, T; Zimprich, F; Kraus, V; Makowski, C; Gonzalez-Alegre, P; Bardakjian, TM; Ozelius, LJ; Vetro, A; Guerrini, R; Maier, E; Borggraefe, I; Kuster, A; Wortmann, SB; Hackenberg, A; Steinfeld, R; Assmann, B; Staufner, C; Opladen, T; Ruzicka, E; Cohn, RD; Dyment, D; Chung, WK; Engels, H; Ceballos-Baumann, A; Ploski, R; Daumke, O; Haslinger, B; Mall, V; Oexle, K; Winkehnann, J</t>
  </si>
  <si>
    <t>Zech, Michael; Jech, Robert; Boesch, Sylvia; Skorvanek, Matej; Weber, Sandrina; Wagner, Matias; Zhao, Chen; Jochim, Angela; Necpal, Jan; Dincer, Yasemin; Vill, Katharina; Distelmaier, Felix; Stoklosa, Malgorzata; Krenn, Martin; Grunwald, Stephan; Bock-Bierbaum, Tobias; Fecikova, Anna; Havrankova, Petra; Roth, Jan; Prihodova, Iva; Adamovicova, Miriam; Ulmanova, Olga; Bechyne, Karel; Danhofer, Pavlina; Vesely, Branislav; Han, Vladimir; Pavelekova, Petra; Gdovinova, Zuzana; Mantel, Tobias; Meindl, Tobias; Sitzberger, Alexandra; Schroeder, Sebastian; Blaschek, Astrid; Roser, Timo; Bonfert, Michaefa, V; Haberlandt, Edda; Plecko, Barbara; Leineweber, Birgit; Berweck, Steffen; Herberhold, Thomas; Langguth, Berthold; Svantnerova, Jana; Minar, Michal; Ramos-Rivera, Gonzalo Alonso; Wojcik, Monica H.; Pajusalu, Sander; Ounap, Katrin; Schatz, Ulrich A.; Poelsler, Laura; Milenkovic, Ivan; Laccone, Franco; Pilhofer, Veronika; Colombo, Roberto; Patzer, Steffi; Iuso, Arcangela; Vera, Julia; Troncoso, Monica; Fang, Fang; Prokisch, Holger; Wilbert, Friederike; Eckenweiler, Matthias; Graf, Elisabeth; Westphal, Dominik S.; Riedhammer, Korbinian M.; Brunet, Theresa; Alhaddad, Bader; Berutti, Riccardo; Strom, Tim M.; Hecht, Martin; Baumann, Matthias; Wolf, Marc; Telegrafi, Aida; Person, Richard E.; Zamora, Francisca Milian; Henderson, Lindsay B.; Weise, David; Musacchio, Thomas; Volkmann, Jens; Szuto, Anna; Becker, Jessica; Cremer, Kirsten; Sycha, Thomas; Zimprich, Fritz; Kraus, Verena; Makowski, Christine; Gonzalez-Alegre, Pedro; Bardakjian, Tanya M.; Ozelius, Laurie J.; Vetro, Annafisa; Guerrini, Renzo; Maier, Esther; Borggraefe, Ingo; Kuster, Alice; Wortmann, Saskia B.; Hackenberg, Annette; Steinfeld, Robert; Assmann, Birgit; Staufner, Christian; Opladen, Thomas; Ruzicka, Evzen; Cohn, Ronald D.; Dyment, David; Chung, Wendy K.; Engels, Hartmut; Ceballos-Baumann, Andres; Ploski, Rafai; Daumke, Ofiver; Haslinger, Bernhard; Mall, Volker; Oexle, Konrad; Winkehnann, Juliane</t>
  </si>
  <si>
    <t>Monogenic variants in dystonia: an exome-wide sequencing study</t>
  </si>
  <si>
    <t>CLASSIFICATION; DISORDER</t>
  </si>
  <si>
    <t>Background Dystonia is a clinically and genetically heterogeneous condition that occurs in isolation (isolated dystonia), in combination with other movement disorders (combined dystonia), or in the context of multisymptomatic phenotypes (isolated or combined dystonia with other neurological involvement). However, our understanding of its aetiology is still incomplete. We aimed to elucidate the monogenic causes for the major clinical categories of dystonia. Methods For this exome-wide sequencing study, study participants were identified at 33 movement-disorder and neuropaediatric specialty centres in Austria, Czech Republic, France, Germany, Poland, Slovakia, and Switzerland. Each individual with dystonia was diagnosed in accordance with the dystonia consensus definition. Index cases were eligible for this study if they had no previous genetic diagnosis and no indication of an acquired cause of their illness. The second criterion was not applied to a subset of participants with a working clinical diagnosis of dystonic cerebral palsy. Genomic DNA was extracted from blood of participants and whole-exome sequenced. To find causative variants in known disorder-associated genes, all variants were filtered, and unreported variants were classified according to American College of Medical Genetics and Genomics guidelines. All considered variants were reviewed in expert round-table sessions to validate their clinical significance. Variants that survived filtering and interpretation procedures were defined as diagnostic variants. In the cases that went undiagnosed, candidate dystonia-causing genes were prioritised in a stepwise workflow. Findings We sequenced the exomes of 764 individuals with dystonia and 346 healthy parents who were recruited between June 1, 2015, and July 31, 2019. We identified causative or probable causative variants in 135 (19%) of 728 families, involving 78 distinct monogenic disorders. We observed a larger proportion of individuals with diagnostic variants in those with dystonia (either isolated or combined) with coexisting non-movement disorder-related neurological symptoms (100 [45%] of 222; excepting cases with evidence of perinatal brain injury) than in those with combined (19 [19%] of 98) or isolated (16 [4%] of 388) dystonia. Across all categories of dystonia, 104 (65%) of the 160 detected variants affected genes which are associated with neurodevelopmental disorders. We found diagnostic variants in 11 genes not previously linked to dystonia, and propose a predictive clinical score that could guide the implementation of exome sequencing in routine diagnostics. In cases without perinatal sentinel events, genomic alterations contributed substantively to the diagnosis of dystonic cerebral palsy. In 15 families, we delineated 12 candidate genes. These include IMPDH2, encoding a key purine biosynthetic enzyme, for which robust evidence existed for its involvement in a neurodevelopmental disorder with dystonia. We identified six variants in IMPDH2, collected from four independent cohorts, that were predicted to be deleterious de-novo variants and expected to result in deregulation of purine metabolism. Interpretation In this study, we have determined the role of monogenic variants across the range of dystonic disorders, providing guidance for the introduction of personalised care strategies and fostering follow-up pathophysiological explorations.</t>
  </si>
  <si>
    <t>[Zech, Michael; Weber, Sandrina; Wagner, Matias; Zhao, Chen; Iuso, Arcangela; Prokisch, Holger; Oexle, Konrad; Winkehnann, Juliane] Helmholtz Zentrum Munchen, Inst Neurogenom, D-85764 Munich, Germany; [Zech, Michael; Weber, Sandrina; Wagner, Matias; Krenn, Martin; Schatz, Ulrich A.; Iuso, Arcangela; Prokisch, Holger; Graf, Elisabeth; Westphal, Dominik S.; Riedhammer, Korbinian M.; Brunet, Theresa; Alhaddad, Bader; Berutti, Riccardo; Strom, Tim M.; Wortmann, Saskia B.; Winkehnann, Juliane] Tech Univ Munich, Inst Human Genet, Munich, Germany; [Jochim, Angela; Mantel, Tobias; Meindl, Tobias; Haslinger, Bernhard] Tech Univ Munich, Klinikum Rechts Isar, Klin &amp; Poliklin Neurol, Munich, Germany; [Riedhammer, Korbinian M.] Tech Univ Munich, Dept Nephrol, Klinikum Rechts Isar, Munich, Germany; [Dincer, Yasemin; Mall, Volker] Tech Univ Munich, Lehrstuhl Sozialpadiatrie, Munich, Germany; [Kraus, Verena; Makowski, Christine] Tech Univ Munich, Sch Med, Dept Paediat, Munich, Germany; [Winkehnann, Juliane] Tech Univ Munich, Lehrstuhl Neurogenet, Munich, Germany; [Jech, Robert; Fecikova, Anna; Havrankova, Petra; Roth, Jan; Prihodova, Iva; Ulmanova, Olga; Ruzicka, Evzen] Charles Univ Prague, Dept Neurol, Prague, Czech Republic; [Jech, Robert; Fecikova, Anna; Havrankova, Petra; Roth, Jan; Prihodova, Iva; Ulmanova, Olga; Ruzicka, Evzen] Gen Univ Hosp Prague, Prague, Czech Republic; [Boesch, Sylvia] Med Univ Innsbruck, Dept Neurol, Innsbruck, Austria; [Schatz, Ulrich A.; Poelsler, Laura] Med Univ Innsbruck, Inst Human Genet, Innsbruck, Austria; [Baumann, Matthias] Med Univ Innsbruck, Dept Pediat, Innsbruck, Austria; [Skorvanek, Matej; Han, Vladimir; Pavelekova, Petra; Gdovinova, Zuzana] Pavol Jozef Safarik Univ, Dept Neurol, Kosice, Slovakia; [Skorvanek, Matej; Han, Vladimir; Pavelekova, Petra; Gdovinova, Zuzana] Univ Hosp Louis Pasteur, Dept Neurol, Kosice, Slovakia; [Necpal, Jan] Zvolen Hosp, Dept Neurol, Zvolen, Slovakia; [Dincer, Yasemin] Zentrum Humangenet &amp; Lab Diagnost, Martinsried, Germany; [Vill, Katharina; Sitzberger, Alexandra; Schroeder, Sebastian; Blaschek, Astrid; Roser, Timo; Bonfert, Michaefa, V; Maier, Esther; Borggraefe, Ingo] Ludwig Maximilians Univ Munchen, Dr von Haunersches Kinderspital, Munich, Germany; [Berweck, Steffen] Ludwig Maximilians Univ Munchen, Munich, Germany; [Distelmaier, Felix] Heinrich Heine Univ, Univ Childrens Hosp, Dept Gen Pediat, Dusseldorf, Germany; [Stoklosa, Malgorzata] Clin Hosp 2, Dept Neonatol, Rzeszow, Poland; [Krenn, Martin; Milenkovic, Ivan; Sycha, Thomas; Zimprich, Fritz] Med Univ Vienna, Dept Neurol, Vienna, Austria; [Laccone, Franco] Med Univ Vienna, Inst Med Genet, Vienna, Austria; [Grunwald, Stephan; Bock-Bierbaum, Tobias; Daumke, Ofiver] Max Delbruck Ctr Mol Med, Crystallog, Berlin, Germany; [Grunwald, Stephan; Bock-Bierbaum, Tobias; Daumke, Ofiver] Free Univ Berlin, Inst Chem &amp; Biochem, Berlin, Germany; [Adamovicova, Miriam] Thomayer Hosp, Dept Paediat Neurol, Prague, Czech Republic; [Bechyne, Karel] Hosp Pisek, Dept Neurol, Pisek, Czech Republic; [Danhofer, Pavlina] Masaryk Univ Brno, Dept Child Neurol, Fac Med, Brno, Czech Republic; [Danhofer, Pavlina] Univ Hosp, Brno, Czech Republic; [Vesely, Branislav] Constantine Philosopher Univ, Fac Hosp, Dept Neurol, Nitra, Slovakia; [Haberlandt, Edda] Krankenhaus Stadt Dornbirn, Clin Pediat, Dornbirn, Austria; [Plecko, Barbara] Med Univ Graz, Dept Pediat &amp; Adolescent Med, Div Gen Pediat, Graz, Austria; [Leineweber, Birgit] Klinikum Dritter Orden, Sozialpadiatr Zentrum, Munich, Germany; [Berweck, Steffen; Herberhold, Thomas] Schoen Klin Vogtareuth, Ctr Epilepsy Children &amp; Adolescents, Hosp Neuropediat &amp; Neurol Rehabil, Vogtareuth, Germany; [Langguth, Berthold] Univ Regensburg, Dept Psychiat &amp; Psychotherapy, Regensburg, Germany; [Svantnerova, Jana; Minar, Michal] Comenius Univ, Univ Hosp Bratislava, Fac Med, Dept Neurol 2, Bratislava, Slovakia; [Ramos-Rivera, Gonzalo Alonso] Natl Inst Childrens Dis, Dept Pediat Neurol, Bratislava, Slovakia; [Wojcik, Monica H.] Boston Childrens Hosp, Dept Pediat, Div Newborn Med &amp; Genet, Boston, MA USA; [Wojcik, Monica H.] Broad Inst MIT &amp; Harvard, Cambridge, MA 02142 USA; [Pajusalu, Sander; Ounap, Katrin] Tartu Univ Hosp, Dept Clin Genet, Tartu, Estonia; [Pajusalu, Sander; Ounap, Katrin] Univ Tartu, Dept Clin Genet, Tartu, Estonia; [Pajusalu, Sander] Yale Sch Med, Dept Genet, New Haven, CT USA; [Pilhofer, Veronika] Barmherzige Schwestern, Ordensklinikum Linz, Linz, Austria; [Colombo, Roberto] Univ Cattolica Sacro Cuore, Fdn Policlin Univ Gemelli IRCCS, Rome, Italy; [Patzer, Steffi] Klin Kinder &amp; Jugendmed St Elisabeth &amp; St Barba, Halle, Germany; [Vera, Julia; Troncoso, Monica] Univ Chile, Hosp San Borja Arriaran, Child Neurol Serv, Santiago, Chile; [Fang, Fang] Beijing Childrens Hosp, Natl Ctr Childrens Hlth, Dept Neurol, Beijing, Peoples R China; [Fang, Fang] Capital Med Univ, Beijing, Peoples R China; [Wilbert, Friederike; Eckenweiler, Matthias] Univ Freiburg, Univ Med Ctr, Dept Neuropediat &amp; Muscle Disorders, Freiburg, Germany; [Hecht, Martin] Bezirkskliniken Schwaben, Neurol Klin Klinikum Kaufbeuren, Kaufbeuren, Germany; [Wolf, Marc] Klinikum Stuttgart, Neurol Klin, Stuttgart, Germany; [Wolf, Marc] Heidelberg Univ, Univ Med Mannheim, Neurol Klin, Mannheim, Germany; [Telegrafi, Aida; Person, Richard E.; Zamora, Francisca Milian; Henderson, Lindsay B.] GeneDx, Gaithersburg, MD USA; [Weise, David] Asklepios Fachklinikum Stadtroda, Klin Neurol, Stadtroda, Germany; [Musacchio, Thomas; Volkmann, Jens] Univ Hosp Wurzburg, Dept Neurol, Wurzburg, Germany; [Szuto, Anna] Hosp Sick Children, Div Clin &amp; Metab Genet, Res Inst, Toronto, ON, Canada; [Szuto, Anna; Cohn, Ronald D.] Hosp Sick Children, Dept Paediat, Res Inst, Toronto, ON, Canada; [Cohn, Ronald D.] Univ Toronto, Toronto, ON, Canada; [Becker, Jessica; Cremer, Kirsten; Engels, Hartmut] Univ Bonn, Inst Human Genet, Bonn, Germany; [Becker, Jessica; Cremer, Kirsten; Engels, Hartmut] Univ Hosp Bonn, Bonn, Germany; [Gonzalez-Alegre, Pedro; Bardakjian, Tanya M.] Univ Penn, Perelman Sch Med, Dept Neurol, Philadelphia, PA USA; [Ozelius, Laurie J.] Massachusetts Gen Hosp, Dept Neurol, Charlestown, MA USA; [Vetro, Annafisa; Guerrini, Renzo] Univ Florence, Meyer Childrens Hosp, Pediat Neurol Neurogenet &amp; Neurobiol Unit &amp; Labs, Florence, Italy; [Kuster, Alice] Univ Hosp Nantes, Pediat Intens Care Unit, Inborn Errors Metab, Nantes, France; [Wortmann, Saskia B.] Salzburger Landeskliniken, Univ Childrens Hosp, Salzburg, Austria; [Wortmann, Saskia B.] Paracelsus Med Univ, Salzburg, Austria; [Wortmann, Saskia B.] Radboudumc, Radboud Ctr Mitochondrial Med, Dept Pediat, Amalia Childrens Hosp, Nijmegen, Netherlands; [Hackenberg, Annette; Steinfeld, Robert] Univ Childrens Hosp, Dept Pediat Neurol, Zurich, Switzerland; [Assmann, Birgit; Staufner, Christian; Opladen, Thomas] Univ Hosp Heidelberg, Dept Gen Pediat, Div Neuropediat &amp; Metab Med, Heidelberg, Germany; [Cohn, Ronald D.] Univ Toronto, Dept Mol Genet, Toronto, ON, Canada; [Dyment, David] Univ Ottawa, Childrens Hosp Eastern Ontario, Res Inst, Ottawa, ON, Canada; [Chung, Wendy K.] Columbia Univ, Dept Pediat, New York, NY USA; [Chung, Wendy K.] Columbia Univ, Dept Med, New York, NY USA; [Ceballos-Baumann, Andres] Schon Klin Munchen Schwabing, Munich, Germany; [Ploski, Rafai] Med Univ Warsaw, Dept Med Genet, Warsaw, Poland; [Mall, Volker] Kbo Kinderzentrum Munchen, Munich, Germany; [Winkehnann, Juliane] SyNergy, Munich Cluster Syst Neurol, Munich, Germany</t>
  </si>
  <si>
    <t>Helmholtz Association; Helmholtz-Center Munich - German Research Center for Environmental Health; Technical University of Munich; Technical University of Munich; Technical University of Munich; Technical University of Munich; Technical University of Munich; Technical University of Munich; Charles University Prague; General University Hospital Prague; Medical University of Innsbruck; Medical University of Innsbruck; Medical University of Innsbruck; University of Pavol Jozef Safarik Kosice; University of Munich; University of Munich; Heinrich Heine University Dusseldorf; Medical University of Vienna; Medical University of Vienna; Helmholtz Association; Max Delbruck Center for Molecular Medicine; Free University of Berlin; Thomayer Hospital; Masaryk University Brno; University Hospital Brno; Constantine the Philosopher University in Nitra; Medical University of Graz; University of Regensburg; Slovak Medical University Bratislava; Comenius University Bratislava; Harvard University; Harvard University Medical Affiliates; Boston Children's Hospital; Harvard University; Massachusetts Institute of Technology (MIT); Broad Institute; University of Tartu; Yale University; Catholic University of the Sacred Heart; IRCCS Policlinico Gemelli; Universidad de Chile; Capital Medical University; Capital Medical University; University of Freiburg; Klinikum Stuttgart; Ruprecht Karls University Heidelberg; University of Wurzburg; University of Toronto; Hospital for Sick Children (SickKids); University of Toronto; Hospital for Sick Children (SickKids); University of Toronto; University of Bonn; University of Bonn; University of Pennsylvania; Harvard University; Harvard University Medical Affiliates; Massachusetts General Hospital; University of Florence; Azienda Ospedaliera Universitaria (AOU) MEYER; Nantes Universite; CHU de Nantes; Paracelsus Private Medical University; Radboud University Nijmegen; University Children's Hospital Zurich; Ruprecht Karls University Heidelberg; University of Toronto; University of Ottawa; Children's Hospital of Eastern Ontario; Columbia University; Columbia University; Medical University of Warsaw; University of Munich</t>
  </si>
  <si>
    <t>Winkehnann, J (corresponding author), Helmholtz Zentrum Munchen, Inst Neurogenom, D-85764 Munich, Germany.</t>
  </si>
  <si>
    <t>juliane.winkelmann@tum.de</t>
  </si>
  <si>
    <t>Distelmaier, Felix/IUQ-0916-2023; Guerrini, Renzo/K-7050-2016; Opladen, Thomas/IWD-6105-2023; Pajusalu, Sander/HDO-6793-2022; Haň, Vladimír/GZM-7338-2022; Wortmann, Saskia/E-6125-2010; Zimprich, Fritz/W-1738-2017; Prokisch, Holger/N-8964-2013; Langguth, Berthold/AAP-2638-2021; Minár, Michal/AAE-9061-2022; Cohn, Ronald/AAC-5835-2021; Troncoso, Monica/LVS-2117-2024; Makowski, Christine/LDG-1144-2024; Wagner, Matias/AEB-0432-2022; Ounap, Katrin/HOA-6000-2023; Berweck, Steffen/ACR-5367-2022; Ulmanová, Olga/L-6042-2017; Vill, Katharina/GRJ-4074-2022; Jech, Robert/HHY-7342-2022; Havrankova, Petra/HDM-9598-2022; Škorvánek, Matej/HPE-1471-2023; Iuso, Arcangela/KQU-6746-2024; Prihodova, Iva/O-1623-2017; Vetro, Annalisa/G-5815-2010; Alhaddad, Bader/AAJ-5504-2021; Růžička, Evžen/F-9299-2017; Vetro, Annalisa/J-8203-2018; Pajusalu, Sander/H-6119-2018; Gdovinova, Zuzana/F-5521-2016; OUNAP, KATRIN/Q-1103-2016</t>
  </si>
  <si>
    <t>Vill, Katharina/0000-0003-1925-7538; Alhaddad, Bader/0000-0003-4542-5267; Vetro, Annalisa/0000-0003-2437-7526; Jech, Robert/0000-0002-9732-8947; Wagner, Matias/0000-0002-4454-8823; Westphal, Dominik Sebastian/0000-0003-4870-9863; Pajusalu, Sander/0000-0002-5435-0781; Boesch, Sylvia/0000-0003-1657-7368; Polsler, Laura/0000-0002-1796-2287; Skorvanek, Matej/0000-0001-5497-8715; Berweck, Steffen/0000-0002-1388-885X; Grunwald, Stephan/0000-0003-3978-6277; Oexle, Konrad/0000-0001-7447-2252; Makowski, Christine/0009-0002-4457-3794; Minar, Michal/0000-0002-0812-2366; Milenkovic, Ivan/0000-0002-2990-0243; Hackenberg, Annette/0000-0003-3161-8703; Krenn, Martin/0000-0003-3026-3082; Ramos Rivera, Gonzalo Alonso/0009-0003-4184-0321; Dincer, Yasemin/0000-0002-1179-7735; Han, Vladimir/0000-0003-1942-3778; Gdovinova, Zuzana/0000-0002-7396-5052; Wolf, Marc/0000-0002-7683-6918; Graf, Elisabeth/0000-0002-1119-2285; OUNAP, KATRIN/0000-0002-4594-6364; TRONCOSO SCHIFFERLI, LUCY MONICA/0000-0002-2539-4929; Guerrini, Renzo/0000-0002-7272-7079</t>
  </si>
  <si>
    <t>Else Kroner-Fresenius-Stiftung; Technische Universitat Munchen, Munich, Germany; Helmholtz Zentrum Munchen, Munich, Germany; Medizinische Universitat Innsbruck, Innsbruck, Austria; Charles University, Prague, Czech Republic [PROGRES Q27]; Czech Ministry of Education [AZV: NV19-04-00233]; European Joint Programme on Rare Diseases [825575]; Slovak Grant and Development Agency [APVV-18-0547]; Slovak Research and Grant Agency [VEGA 1/0596/19]; Physician Scientists for Groundbreaking Projects at Helmholtz Zentrum Munchen, Munich, Germany; German Research Foundation [DI 1731/2-2]; Elterninitiative Kinderkrebsklinik (Dusseldorf) [701900167]; German Bundesministerium fur Bildung und Forschung through the Personalised Medicine project Personalised Mitochondrial Medicine [01KU2016A]; Simons Foundation Autism Research Initiative; Jeffry Barbara Picower Foundation; Estonian Research Council [PRG471, PUTJD827]; National Human Genome Research Institute; National Eye Institute; National Heart, Lung and Blood Institute [UM1 HG008900]; National Human Genome Research Institute [R01 HG009141]</t>
  </si>
  <si>
    <t>Else Kroner-Fresenius-Stiftung; Technische Universitat Munchen, Munich, Germany; Helmholtz Zentrum Munchen, Munich, Germany; Medizinische Universitat Innsbruck, Innsbruck, Austria; Charles University, Prague, Czech Republic(Czech Republic Government); Czech Ministry of Education(Ministry of Education, Youth &amp; Sports - Czech Republic); European Joint Programme on Rare Diseases; Slovak Grant and Development Agency; Slovak Research and Grant Agency; Physician Scientists for Groundbreaking Projects at Helmholtz Zentrum Munchen, Munich, Germany; German Research Foundation(German Research Foundation (DFG)); Elterninitiative Kinderkrebsklinik (Dusseldorf); German Bundesministerium fur Bildung und Forschung through the Personalised Medicine project Personalised Mitochondrial Medicine(Federal Ministry of Education &amp; Research (BMBF)); Simons Foundation Autism Research Initiative; Jeffry Barbara Picower Foundation; Estonian Research Council(Estonian Research Council); National Human Genome Research Institute(United States Department of Health &amp; Human ServicesNational Institutes of Health (NIH) - USANIH National Human Genome Research Institute (NHGRI)); National Eye Institute(United States Department of Health &amp; Human ServicesNational Institutes of Health (NIH) - USANIH National Eye Institute (NEI)); National Heart, Lung and Blood Institute(United States Department of Health &amp; Human ServicesNational Institutes of Health (NIH) - USANIH National Heart Lung &amp; Blood Institute (NHLBI)); National Human Genome Research Institute(United States Department of Health &amp; Human ServicesNational Institutes of Health (NIH) - USANIH National Human Genome Research Institute (NHGRI))</t>
  </si>
  <si>
    <t>We thank all patients with dystonia and their family members who participated in this study. This study was funded by a research grant from the Else Kroner-Fresenius-Stiftung and by in-house institutional funding from Technische Universitat Munchen, Munich, Germany, Helmholtz Zentrum Munchen, Munich, Germany, Medizinische Universitat Innsbruck, Innsbruck, Austria, and Charles University, Prague, Czech Republic (PROGRES Q27). This study was also funded by the Czech Ministry of Education (AZV: NV19-04-00233) and under the frame of the European Joint Programme on Rare Diseases (825575) and by the Slovak Grant and Development Agency (APVV-18-0547) and the Slovak Research and Grant Agency (VEGA 1/0596/19) to MS, VH, PP, and ZG. MZ was supported by Physician Scientists for Groundbreaking Projects at Helmholtz Zentrum Munchen, Munich, Germany. FD was supported by a grant of the German Research Foundation (DI 1731/2-2) and by a grant of the Elterninitiative Kinderkrebsklinik (Dusseldorf; 701900167). FF and HP were supported by the German Bundesministerium fur Bildung und Forschung through the Personalised Medicine project Personalised Mitochondrial Medicine (01KU2016A). WKC was supported by Simons Foundation Autism Research Initiative and the Jeffry Barbara Picower Foundation. SaP and KO were supported by the Estonian Research Council (PRG471 and PUTJD827). We thank the Genomics and Proteomics Core Facility and the Omics IT and Data Management Core Facility of the German Cancer Research Center for providing sequence data. Sequencing and analysis were provided by the Broad Institute of MIT and Harvard Center for Mendelian Genomics (Cambridge, MA) and was funded by the National Human Genome Research Institute, the National Eye Institute, and the National Heart, Lung and Blood Institute (UM1 HG008900) and in part by National Human Genome Research Institute (R01 HG009141). We thank Anja Schutz and the team of the Protein Production &amp; Characterization Platform at the Max Delbruck Center for Molecular Medicine, Berlin, Germany, for purifying IMPDH2 wild-type protein and performing the protein intact mass analyses. We thank Daniel D Lam (Institute of Neurogenomics, Helmholtz Zentrum Munchen, Munich, Germany) for proofreading the manuscript.</t>
  </si>
  <si>
    <t>10.1016/S1474-4422(20)30312-4</t>
  </si>
  <si>
    <t>OF3OI</t>
  </si>
  <si>
    <t>Green Accepted</t>
  </si>
  <si>
    <t>WOS:000581121200023</t>
  </si>
  <si>
    <t>Mauz-Körholz, C; Landman-Parker, J; Balwierz, W; Ammann, RA; Anderson, RA; Attarbaschi, A; Bartelt, JM; Beishuizen, A; Boudjemaa, S; Cepelova, M; Claviez, A; Daw, S; Dieckmann, K; Fernández-Teijeiro, A; Fosså, A; Gattenlöhner, S; Georgi, T; Hjalgrim, LL; Hraskova, A; Karlén, J; Kluge, R; Kurch, L; Leblanc, T; Mann, G; Montravers, F; Pears, J; Pelz, T; Rajic, V; Ramsay, AD; Stoevesandt, D; Uyttebroeck, A; Vordermark, D; Körholz, D; Hasenclever, D; Wallace, WH</t>
  </si>
  <si>
    <t>Mauz-Koerholz, Christine; Landman-Parker, Judith; Balwierz, Walentyna; Ammann, Roland A.; Anderson, Richard A.; Attarbaschi, Andische; Bartelt, Jorg M.; Beishuizen, Auke; Boudjemaa, Sabah; Cepelova, Michaela; Claviez, Alexander; Daw, Stephen; Dieckmann, Karin; Fernandez-Teijeiro, Ana; Fossa, Alexander; Gattenloehner, Stefan; Georgi, Thomas; Hjalgrim, Lisa L.; Hraskova, Andrea; Karlen, Jonas; Kluge, Regine; Kurch, Lars; Leblanc, Thiery; Mann, Georg; Montravers, Francoise; Pears, Jean; Pelz, Tanja; Rajic, Vladan; Ramsay, Alan D.; Stoevesandt, Dietrich; Uyttebroeck, Anne; Vordermark, Dirk; Koerholz, Dieter; Hasenclever, Dirk; Wallace, William Hamish</t>
  </si>
  <si>
    <t>Response-adapted omission of radiotherapy and comparison of consolidation chemotherapy in children and adolescents with intermediate-stage and advanced-stage classical Hodgkin lymphoma (EuroNet-PHL-C1): a titration study with an open-label, embedded, multinational, non-inferiority, randomised controlled trial</t>
  </si>
  <si>
    <t>LANCET ONCOLOGY</t>
  </si>
  <si>
    <t>TESTICULAR FUNCTION; RADIATION-THERAPY; BREAST-CANCER; DISEASE; RISK; CHILDHOOD; FERTILITY; SURVIVORS; TOXICITY; WOMEN</t>
  </si>
  <si>
    <t>Background Children and adolescents with intermediate-stage and advanced-stage classical Hodgkin lymphoma achieve an event-free survival at 5 years of about 90% after treatment with vincristine, etoposide, prednisone, and doxorubicin (OEPA) followed by cyclophosphamide, vincristine, prednisone, and procarbazine (COPP) and radiotherapy, but long-term treatment effects affect survival and quality of life. We aimed to investigate whether radiotherapy can be omitted in patients with morphological and metabolic adequate response to OEPA and whether modified consolidation chemotherapy reduces gonadotoxicity. Methods Our study was designed as a titration study with an open-label, embedded, multinational, non-inferiority, randomised controlled trial, and was carried out at 186 hospital sites across 16 European countries. Children and adolescents with newly diagnosed intermediate-stage (treatment group 2) and advanced-stage (treatment group 3) classical Hodgkin lymphoma who were younger than 18 years and stratified according to risk using Ann Arbor disease stages IIAE, IIB, IIBE, IIIA, IIIAE, IIIB, IIIBE, and all stages IV (A, B, AE, and BE) were included in the study. Patients with early disease (treatment group 1) were excluded from this analysis. All patients were treated with two cycles of OEPA (1.5 mg/m(2) vincristine taken intravenously capped at 2 mg, on days 1, 8, and 15; 125 mg/m(2) etoposide taken intravenously on days 1-5; 60 mg/m(2) prednisone taken orally on days 1-15; and 40 mg/m(2) doxorubicin taken intravenously on days 1 and 15). Patients were randomly assigned to two (treatment group 2) or four (treatment group 3) cycles of COPP (500 mg/m(2) cyclophosphamide taken intravenously on days 1 and 8; 1.5 mg/m(2) vincristine taken intravenously capped at 2 mg, on days 1 and 8; 40 mg/m(2) prednisone taken orally on days 1 to 15; and 100 mg/m(2) procarbazine taken orally on days 1 to 15) or COPDAC, which was identical to COPP except that 250 mg/m(2) dacarbazine administered intravenously on days 1 to 3 replaced procarbazine. The method of randomisation (1:1) was minimisation with stochastic component and was centrally stratified by treatment group, country, trial sites, and sex. The primary endpoint was event-free survival, defined as time from treatment start until the first of the following events: death from any cause, progression or relapse of classical Hodgkin lymphoma, or occurrence of secondary malignancy. The primary objectives were maintaining 90% event-free survival at 5 years in patients with adequate response to OEPA treated without radiotherapy and to exclude a decrease of 8% in event-free survival at 5 years in the embedded COPDAC versus COPP randomisation to show non-inferiority of COPDAC. Efficacy analyses are reported per protocol and safety in the intention-to-treat population. The trial is registered with ClinicalTrials.gov (trial number NCT00433459) and EUDRACT (trial number 2006-000995-33), and is closed to recruitment. Findings Between Jan 31, 2007, and Jan 30, 2013, 2102 patients were recruited. 737 (35%) of the 2102 recruited patients were in treatment group 1 (early-stage disease) and were not included in our analysis. 1365 (65%) of the 2102 patients were in treatment group 2 (intermediate-stage disease; n=455) and treatment group 3 (advanced-stage disease; n=910). Of these 1365, 1287 (94%) patients (435 [34%] of 1287 in treatment group 2 and 852 [66%] of 1287 in treatment group 3) were included in the titration trial per-protocol analysis. 937 (69%) of 1365 patients were randomly assigned to COPP (n=471) or COPDAC (n=466) in the embedded trial. Median follow-up was 66.5 months (IQR 62.7-71.7). Of 1287 patients in the per-protocol group, 514 (40%) had an adequate response to treatment and were not treated with radiotherapy (215 [49%] of 435 in treatment group 2 and 299 [35%] of 852 in treatment group 3). 773 (60%) of 1287 patients with inadequate response were scheduled for radiotherapy (220 [51%] of 435 in the treatment group 2 and 553 [65%] of 852 in treatment group 3. In patients who responded adequately, event-free survival rates at 5 years were 90.1% (95% CI 87.5-92.7). event-free survival rates at 5 years in 892 patients who were randomly assigned to treatment and analysed per protocol were 89.9% (95% CI 87.1-92.8) for COPP (n=444) versus 86.1% (82.9-89.4) for COPDAC (n=448). The COPDAC minus COPP difference in event-free survival at 5 years was -3.7% (-8.0 to 0.6). The most common grade 3-4 adverse events (intention-to-treat population) were decreased haemoglobin (205 [15%] of 1365 patients during OEPA vs 37 [7%] of 528 treated with COPP vs 20 [2%] of 819 treated with COPDAC), decreased white blood cells (815 [60%] vs 231 [44%] vs 84 [10%]), and decreased neutrophils (1160 [85%] vs 223 [42%] vs 174 [21%]). One patient in treatment group 2 died of sepsis after the first cycle of OEPA; no other treatment-related deaths occurred. Interpretation Our results show that radiotherapy can be omitted in patients who adequately respond to treatment, when consolidated with COPP or COPDAC. COPDAC might be less effective, but is substantially less gonadotoxic than COPP. A high proportion of patients could therefore be spared radiotherapy, eventually reducing the late effects of treatment. With more refined criteria for response assessment, the number of patients who receive radiotherapy will be further decreased. Copyright (C) 2021 The Author(s). Published by Elsevier Ltd.</t>
  </si>
  <si>
    <t>[Mauz-Koerholz, Christine; Koerholz, Dieter] Justus Liebig Univ Giessen, Dept Paediat Oncol, Giessen, Germany; [Mauz-Koerholz, Christine] Martin Luther Univ Halle Wittenberg, Med Fac, Halle, Germany; [Pelz, Tanja; Vordermark, Dirk] Martin Luther Univ Halle Wittenberg, Dept Radiat Oncol, Halle, Germany; [Landman-Parker, Judith] Sorbonne Univ, Dept Paediat Haematol Oncol, Paris, France; [Landman-Parker, Judith] APHP SIRIC CURAMUS Hop Trousseau, Paris, France; [Balwierz, Walentyna] Jagiellonian Univ Med Coll, Inst Paediat, Dept Paediat Oncol &amp; Haematol, Krakow, Poland; [Ammann, Roland A.] Univ Bern, Bern Univ Hosp, Inselspital, Paediat Haematol &amp; Oncol,Dept Paediat, Bern, Switzerland; [Anderson, Richard A.] Univ Edinburgh, Queens Med Res Inst, MRC Ctr Reprod Hlth, Edinburgh, Midlothian, Scotland; [Attarbaschi, Andische] Med Univ Vienna, Dept Paediat Haematol &amp; Oncol, Vienna, Austria; [Mann, Georg] Med Univ Vienna, St Anna Childrens Hosp, Vienna, Austria; [Bartelt, Jorg M.; Stoevesandt, Dietrich] Univ Hosp Halle, Dept Radiol, Halle, Germany; [Beishuizen, Auke] Princess Maxima Ctr Paediat Oncol, Utrecht, Netherlands; [Beishuizen, Auke] Erasmus Sophia Childrens Hosp, Rotterdam, Netherlands; [Boudjemaa, Sabah] Armand Trousseau Hosp, Dept Pathol, Paris, France; [Cepelova, Michaela] Univ Hosp Motol, Dept Paediat Haematol &amp; Oncol, Prague, Czech Republic; [Claviez, Alexander] Univ Schleswig Holstein, Dept Paediat, Kiel, Germany; [Daw, Stephen] Univ Coll Hosp London, Children &amp; Young Peoples Canc Serv, London, England; [Ramsay, Alan D.] Univ Coll Hosp London, Dept Cellular Pathol, London, England; [Dieckmann, Karin] Univ Klin Wien, Strahlentherapie AKH Wien Med, Vienna, Austria; [Fernandez-Teijeiro, Ana] Univ Seville, Hosp Univ Virgen Macarena, Seville, Spain; [Fossa, Alexander] Oslo Univ Sykehus, Radiumhosp, Oslo, Norway; [Gattenloehner, Stefan] Justus Liebig Univ Giessen, Inst Pathol, Giessen, Germany; [Georgi, Thomas; Kluge, Regine; Kurch, Lars] Univ Leipzig, Dept Nucl Med, Leipzig, Germany; [Hasenclever, Dirk] Univ Leipzig, Inst Med Informat Stat &amp; Epidemiol, Leipzig, Germany; [Hjalgrim, Lisa L.] Univ Hosp Rigshosp, Julian Marie Ctr, Dept Paediat &amp; Adolescent Med, Copenhagen, Denmark; [Hraskova, Andrea] Natl Inst Childrens Dis, Dept Paediat Haematol &amp; Oncol, Bratislava, Slovakia; [Hraskova, Andrea] Comenius Univ, Bratislava, Slovakia; [Karlen, Jonas] Karolinska Univ Hosp, Astrid Lindgrens Childrens Hosp, Dept Paediat Oncol, Stockholm, Sweden; [Leblanc, Thiery] Hop Robert Debre, Serv Hematol Pediat, Paris, France; [Montravers, Francoise] Tenon Hosp, AP HP, Dept Nucl Med, Paris, France; [Montravers, Francoise] Sorbonne Univ, Paris, France; [Pears, Jean] Our Ladys Hosp Childrens Hlth, Dublin, Ireland; [Rajic, Vladan] Univ Med Ctr Ljubljana, Clin Dept Paediat Haematol Oncol &amp; Stem Cell Tran, Ljubljana, Slovenia; [Rajic, Vladan] Univ Childrens Hosp, Ljubljana, Slovenia; [Uyttebroeck, Anne] Katholieke Univ Leuven, Univ Hosp Leuven, Dept Oncol, Paediat Haematol &amp; Oncol, Leuven, Belgium; [Wallace, William Hamish] Royal Hosp Children &amp; Young People, Dept Paediat Haematol &amp; Oncol, Edinburgh EH16 4TJ, Midlothian, Scotland; [Wallace, William Hamish] Univ Edinburgh, Edinburgh EH16 4TJ, Midlothian, Scotland</t>
  </si>
  <si>
    <t>Justus Liebig University Giessen; Martin Luther University Halle Wittenberg; Martin Luther University Halle Wittenberg; Sorbonne Universite; Jagiellonian University; Collegium Medicum Jagiellonian University; University of Bern; University Hospital of Bern; University of Edinburgh; Medical University of Vienna; Medical University of Vienna; Saint Anna Children's Hospital; Martin Luther University Halle Wittenberg; Erasmus University Rotterdam; Erasmus MC; Assistance Publique Hopitaux Paris (APHP); Sorbonne Universite; Hopital Universitaire Armand-Trousseau - APHP; Motol University Hospital; University of Kiel; Schleswig Holstein University Hospital; University College London Hospitals NHS Foundation Trust; University of London; University College London; University College London Hospitals NHS Foundation Trust; University of London; University College London; Hospital Universitario Virgen Macarena; University of Sevilla; University of Oslo; Justus Liebig University Giessen; Leipzig University; Leipzig University; Rigshospitalet; Comenius University Bratislava; Karolinska Institutet; Karolinska University Hospital; Universite Paris Cite; Assistance Publique Hopitaux Paris (APHP); Hopital Universitaire Robert-Debre - APHP; Assistance Publique Hopitaux Paris (APHP); Sorbonne Universite; Hopital Universitaire Tenon - APHP; Sorbonne Universite; University Medical Centre Ljubljana; University Medical Centre Ljubljana; KU Leuven; University Hospital Leuven; University of Edinburgh</t>
  </si>
  <si>
    <t>Wallace, WH (corresponding author), Royal Hosp Children &amp; Young People, Dept Paediat Haematol &amp; Oncol, Edinburgh EH16 4TJ, Midlothian, Scotland.;Wallace, WH (corresponding author), Univ Edinburgh, Edinburgh EH16 4TJ, Midlothian, Scotland.</t>
  </si>
  <si>
    <t>hamish.wallace@ed.ac.uk</t>
  </si>
  <si>
    <t>Cepelova, Michaela/AAM-7116-2021; Lyngsie Hjalgrim, Lisa/JFS-3325-2023</t>
  </si>
  <si>
    <t>Lyngsie Hjalgrim, Lisa/0000-0001-5186-3365; Attarbaschi, Andishe/0000-0002-9285-6898</t>
  </si>
  <si>
    <t>Deutsche Krebshilfe; Elternverein fur Krebs-und leukamiekranke Kinder Giessen; Kinderkrebsstiftung Mainz; Tour der Hoffnung; Menschen fur Kinder; Programme Hospitalier de Recherche Clinique; Cancer Research UK; MRC [MR/N022556/1, MR/W019140/1] Funding Source: UKRI</t>
  </si>
  <si>
    <t>Deutsche Krebshilfe(Deutsche Krebshilfe); Elternverein fur Krebs-und leukamiekranke Kinder Giessen; Kinderkrebsstiftung Mainz; Tour der Hoffnung; Menschen fur Kinder; Programme Hospitalier de Recherche Clinique; Cancer Research UK(Cancer Research UK); MRC(UK Research &amp; Innovation (UKRI)Medical Research Council UK (MRC))</t>
  </si>
  <si>
    <t>Deutsche Krebshilfe, Elternverein fur Krebs-und leukamiekranke Kinder Giessen, Kinderkrebsstiftung Mainz, Tour der Hoffnung, Menschen fur Kinder, Programme Hospitalier de Recherche Clinique, and Cancer Research UK.</t>
  </si>
  <si>
    <t>1470-2045</t>
  </si>
  <si>
    <t>1474-5488</t>
  </si>
  <si>
    <t>LANCET ONCOL</t>
  </si>
  <si>
    <t>Lancet Oncol.</t>
  </si>
  <si>
    <t>10.1016/S1470-2045(21)00470-8</t>
  </si>
  <si>
    <t>2S6ZB</t>
  </si>
  <si>
    <t>WOS:000821937900045</t>
  </si>
  <si>
    <t>Gohar, O; Khan, MZ; Bibi, I; Bashir, N; Tariq, U; Bakhtiar, M; Karim, MRA; Ali, F; Hanif, MB; Motola, M</t>
  </si>
  <si>
    <t>Gohar, Osama; Khan, Muhammad Zubair; Bibi, Iram; Bashir, Nadia; Tariq, Urooj; Bakhtiar, Manahil; Karim, Muhammad Ramzan Abdul; Ali, Farman; Hanif, Muhammad Bilal; Motola, Martin</t>
  </si>
  <si>
    <t>Nanomaterials for advanced energy applications: Recent advancements and future trends</t>
  </si>
  <si>
    <t>MATERIALS &amp; DESIGN</t>
  </si>
  <si>
    <t>Inorganic nanomaterials; Electrochemical energy applications; Energy storage; Energy conversion</t>
  </si>
  <si>
    <t>PEROVSKITE SOLAR-CELLS; OXIDE FUEL-CELLS; HIGH-PERFORMANCE; OXIDATION REACTION; CATHODE MATERIALS; CARBON MATERIALS; SMART WINDOWS; THIN-FILMS; EFFICIENT; TEMPERATURE</t>
  </si>
  <si>
    <t>Nowadays, one of the most promising and significant challenges for our society is achieving highly efficient energy utilization. To address the upcoming demands in energy applications, which demonstrate considerable potential for future trends, continuous efforts are necessary to develop improved and higher-performing inorganic multifunctional nanomaterials. Multifunctional inorganic nanomaterials have been extensively researched to meet the requirements of various energy applications or to enhance them further. Specific attention is given to inorganic nanomaterials for advanced energy storage, conservation, transmission, and conversion applications, which strongly rely on the optical, mechanical, thermal, catalytic, and electrical properties of energy materials. At the nanometer-scale range, triboelectric, piezoelectric, thermoelectric, electrochromic, and photovoltaic materials have made significant contributions to numerous energy sector applications. Functional inorganic materials possess unique properties, including excellent thermal and electrical conductivity, chemical stability, and a large surface area, which enhance their competitiveness in energy-related applications. Herein, recent research, development, and advances in inorganic multifunctional nanomaterials to enhance their performance are discussed, highlighting how devices combine the functionalities of nanomaterials. In this manner, we aim to provide insights into future applications and elucidate the ongoing research challenges currently facing this field.</t>
  </si>
  <si>
    <t>[Gohar, Osama; Bibi, Iram; Bashir, Nadia; Tariq, Urooj; Bakhtiar, Manahil; Ali, Farman] Hazara Univ, Dept Chem, Mansehra 21300, Khyber Pakhtunk, Pakistan; [Khan, Muhammad Zubair] Pak Austria Fachhsch Inst Appl Sci &amp; Technol, Dept Mat Sci &amp; Engn, Haripur 22621, Khyber Pakhtunk, Pakistan; [Karim, Muhammad Ramzan Abdul] Ghulam Ishaq Khan Inst Engn Sci &amp; Technol GIKI, Fac Mat &amp; Chem Engn, Topi 23640, Khyber Pakhtunk, Pakistan; [Hanif, Muhammad Bilal; Motola, Martin] Comenius Univ, Fac Nat Sci, Dept Inorgan Chem, Ilkovicova 6, Bratislava 84215, Slovakia</t>
  </si>
  <si>
    <t>Hazara University; Comenius University Bratislava</t>
  </si>
  <si>
    <t>Ali, F (corresponding author), Hazara Univ, Dept Chem, Mansehra 21300, Khyber Pakhtunk, Pakistan.;Khan, MZ (corresponding author), Pak Austria Fachhsch Inst Appl Sci &amp; Technol, Dept Mat Sci &amp; Engn, Haripur 22621, Khyber Pakhtunk, Pakistan.;Hanif, MB (corresponding author), Comenius Univ, Fac Nat Sci, Dept Inorgan Chem, Ilkovicova 6, Bratislava 84215, Slovakia.</t>
  </si>
  <si>
    <t>zubair.khan@fcm3.paf-iast.edu.pk; farmanqau@gmail.com; hanif1@uniba.sk</t>
  </si>
  <si>
    <t>Khan, Muhammad Zuabir/HPG-8890-2023; Motola, Martin/AAC-6860-2019; Ali, Farman/LRD-0607-2024; Hanif, Muhammad Bilal/LWI-8698-2024; Abdul Karim, Muhammad Ramzan/T-7951-2017</t>
  </si>
  <si>
    <t>Abdul Karim, Muhammad Ramzan/0000-0003-3061-3687; Gohar, Osama/0009-0004-2504-2706; Khan, Muhammad Zubair/0009-0003-1817-2003; Hanif, Muhammad Bilal/0000-0002-0321-9353</t>
  </si>
  <si>
    <t>0264-1275</t>
  </si>
  <si>
    <t>1873-4197</t>
  </si>
  <si>
    <t>MATER DESIGN</t>
  </si>
  <si>
    <t>Mater. Des.</t>
  </si>
  <si>
    <t>10.1016/j.matdes.2024.112930</t>
  </si>
  <si>
    <t>Materials Science, Multidisciplinary</t>
  </si>
  <si>
    <t>RW4F1</t>
  </si>
  <si>
    <t>WOS:001230676700001</t>
  </si>
  <si>
    <t>Ali, MA; Budak, H; Feckan, M; Khan, S</t>
  </si>
  <si>
    <t>Ali, Muhammad Aamir; Budak, Huseyin; Feckan, Michal; Khan, Sundas</t>
  </si>
  <si>
    <t>A new version of q-Hermite-Hadamard's midpoint and trapezoid type inequalities for convex functions</t>
  </si>
  <si>
    <t>MATHEMATICA SLOVACA</t>
  </si>
  <si>
    <t>Hermite-Hadamard inequality; midpoint inequalities; trapezoid inequalities; convex functions</t>
  </si>
  <si>
    <t>DIFFERENTIABLE MAPPINGS; REAL NUMBERS; QUANTUM</t>
  </si>
  <si>
    <t>In this paper, we establish a new variant of q-Hermite-Hadamard inequality for convex functions via left and right q-integrals. Moreover, we prove some new q-midpoint and q-trapezoid type inequalities for left and right q-differentiable functions. To illustrate the newly established inequalities, we give some particular examples of convex functions.</t>
  </si>
  <si>
    <t>[Ali, Muhammad Aamir] Nanjing Normal Univ, Sch Math Sci, Jiangsu Key Lab NSLSCS, Nanjing 210023, Peoples R China; [Budak, Huseyin] Duzce Univ, Fac Sci &amp; Arts, Dept Math, TR-81620 Duzce, Turkiye; [Feckan, Michal] Comenius Univ, Dept Math Anal &amp; Numer Math, Bratislava 84248, Slovakia; [Feckan, Michal] Slovak Acad Sci, Math Inst, Stefanikova 49, Bratislava, Slovakia; [Khan, Sundas] GC Women Univ, Dept Math, Sialkot 51310, Pakistan</t>
  </si>
  <si>
    <t>Nanjing Normal University; Duzce University; Comenius University Bratislava; Slovak Academy of Sciences; Mathematical Institute, SAS</t>
  </si>
  <si>
    <t>Feckan, M (corresponding author), Comenius Univ, Dept Math Anal &amp; Numer Math, Bratislava 84248, Slovakia.;Feckan, M (corresponding author), Slovak Acad Sci, Math Inst, Stefanikova 49, Bratislava, Slovakia.</t>
  </si>
  <si>
    <t>mahr.muhammad.aamir@gmail.com; hsyn.budak@gmail.com; michal.feckan@fmph.uniba.sk; sundaskhan818@gmail.com</t>
  </si>
  <si>
    <t>BUDAK, Hüseyin/CAA-1604-2022; Feckan, Michal/T-4397-2018</t>
  </si>
  <si>
    <t>Feckan, Michal/0000-0002-7385-6737</t>
  </si>
  <si>
    <t>Slovak Research and Development Agency [APVV-18-0308]; Slovak Grant Agency VEGA [1/0084/23, 2/0127/20]; National Natural Science Foundation of China [11971241]</t>
  </si>
  <si>
    <t>Slovak Research and Development Agency(Slovak Research and Development Agency); Slovak Grant Agency VEGA(Vedecka grantova agentura MSVVaS SR a SAV (VEGA)); National Natural Science Foundation of China(National Natural Science Foundation of China (NSFC))</t>
  </si>
  <si>
    <t>Michal Feckan is partially supported by the Slovak Research and Development Agency under the contract No.APVV-18-0308 and by the Slovak Grant Agency VEGA No. 1/0084/23 and No. 2/0127/20. This work is alsopartially supported by the National Natural Science Foundation of China (No. 11971241)</t>
  </si>
  <si>
    <t>WALTER DE GRUYTER GMBH</t>
  </si>
  <si>
    <t>GENTHINER STRASSE 13, D-10785 BERLIN, GERMANY</t>
  </si>
  <si>
    <t>0139-9918</t>
  </si>
  <si>
    <t>1337-2211</t>
  </si>
  <si>
    <t>MATH SLOVACA</t>
  </si>
  <si>
    <t>Math. Slovaca</t>
  </si>
  <si>
    <t>10.1515/ms-2023-0029</t>
  </si>
  <si>
    <t>C2IG6</t>
  </si>
  <si>
    <t>WOS:000960209800001</t>
  </si>
  <si>
    <t>Lorencova, L; Kasak, P; Kosutova, N; Jerigova, M; Noskovicova, E; Vikartovska, A; Barath, M; Farkas, P; Tkac, J</t>
  </si>
  <si>
    <t>Lorencova, Lenka; Kasak, Peter; Kosutova, Natalia; Jerigova, Monika; Noskovicova, Eva; Vikartovska, Alica; Barath, Marek; Farkas, Pavol; Tkac, Jan</t>
  </si>
  <si>
    <t>MXene-based electrochemical devices applied for healthcare applications</t>
  </si>
  <si>
    <t>MICROCHIMICA ACTA</t>
  </si>
  <si>
    <t>MXene; Electrochemical (bio)sensors; Wearable electronics; Human activity monitoring</t>
  </si>
  <si>
    <t>2-DIMENSIONAL TITANIUM CARBIDE; TI3C2TX MXENE; MAX PHASE; MECHANICAL-PROPERTIES; OPTICAL-PROPERTIES; SURFACE-CHEMISTRY; TI3ALC2; SENSOR; PERFORMANCE; COMPOSITE</t>
  </si>
  <si>
    <t>The initial part of the review provides an extensive overview about MXenes as novel and exciting 2D nanomaterials describing their basic physico-chemical features, methods of their synthesis, and possible interfacial modifications and techniques, which could be applied to the characterization of MXenes. Unique physico-chemical parameters of MXenes make them attractive for many practical applications, which are shortly discussed. Use of MXenes for healthcare applications is a hot scientific discipline which is discussed in detail. The article focuses on determination of low molecular weight analytes (metabolites), high molecular weight analytes (DNA/RNA and proteins), or even cells, exosomes, and viruses detected using electrochemical sensors and biosensors. Separate chapters are provided to show the potential of MXene-based devices for determination of cancer biomarkers and as wearable sensors and biosensors for monitoring of a wide range of human activities.</t>
  </si>
  <si>
    <t>[Lorencova, Lenka; Kosutova, Natalia; Vikartovska, Alica; Barath, Marek; Farkas, Pavol; Tkac, Jan] Slovak Acad Sci, Inst Chem, Dubravska Cesta 5807-9, Bratislava 84538, Slovakia; [Lorencova, Lenka; Kasak, Peter] Qatar Univ, Ctr Adv Mat, POB 2713, Doha, Qatar; [Jerigova, Monika; Noskovicova, Eva] Slovak Ctr Sci &amp; Tech Informat, Int Laser Ctr, Ilkovicova 3, Bratislava 84104, Slovakia; [Jerigova, Monika; Noskovicova, Eva] Comenius Univ, Dept Phys &amp; Theoret Chem, Fac Nat Sci, Ilkovicova 6, Bratislava 84215, Slovakia</t>
  </si>
  <si>
    <t>Slovak Academy of Sciences; Qatar University; Slovak Centre of Scientific &amp; Technical Information; Comenius University Bratislava</t>
  </si>
  <si>
    <t>Lorencova, L; Tkac, J (corresponding author), Slovak Acad Sci, Inst Chem, Dubravska Cesta 5807-9, Bratislava 84538, Slovakia.;Lorencova, L (corresponding author), Qatar Univ, Ctr Adv Mat, POB 2713, Doha, Qatar.</t>
  </si>
  <si>
    <t>Lenka.Lorencova@savba.sk; Jan.Tkac@savba.sk</t>
  </si>
  <si>
    <t>Kasak, peter/ABB-7974-2021; Tkac, Jan/D-6962-2015; Farkas, Pavol/Q-4317-2019</t>
  </si>
  <si>
    <t>Noskovicova, Eva/0000-0003-1282-8692; Farkas, Pavol/0000-0003-4736-076X; Kosutova, Natalia/0000-0003-1514-4376; Tkac, Jan/0000-0002-0765-7262</t>
  </si>
  <si>
    <t>Agentra na Podporu Vskumu a Vvoja [APVV-22-0345, APVV-21-0329]; Slovak Research and Development Agency [CG-CAM-22/23-504]; Qatar University; V4- Korea</t>
  </si>
  <si>
    <t>Agentra na Podporu Vskumu a Vvoja; Slovak Research and Development Agency(Slovak Research and Development Agency); Qatar University(Qatar UniversityQatar National Research Fund (QNRF)); V4- Korea</t>
  </si>
  <si>
    <t>The authors would like to acknowledge the financial support received from the projects of Slovak Research and Development Agency (APVV-22-0345 and APVV-21-0329). This publication was jointly supported by Qatar University CG-CAM-22/23-504. The findings achieved herein are solely the responsibility of the authors. This work was supported by funding received from the V4- Korea 2023 Joint Call.</t>
  </si>
  <si>
    <t>SPRINGER WIEN</t>
  </si>
  <si>
    <t>Vienna</t>
  </si>
  <si>
    <t>Prinz-Eugen-Strasse 8-10, A-1040 Vienna, AUSTRIA</t>
  </si>
  <si>
    <t>0026-3672</t>
  </si>
  <si>
    <t>1436-5073</t>
  </si>
  <si>
    <t>MICROCHIM ACTA</t>
  </si>
  <si>
    <t>Microchim. Acta</t>
  </si>
  <si>
    <t>10.1007/s00604-023-06163-6</t>
  </si>
  <si>
    <t>Chemistry, Analytical</t>
  </si>
  <si>
    <t>ES9J8</t>
  </si>
  <si>
    <t>WOS:001141031000001</t>
  </si>
  <si>
    <t>Aad, G; Abbott, B; Abbott, DC; Abeling, K; Abidi, SH; Aboulhorma, A; Abramowicz, H; Abreu, H; Abulaiti, Y; Hoffman, ACA; Acharya, BS; Achkar, B; Adam, L; Bourdarios, CA; Adamczyk, L; Adamek, L; Addepalli, SV; Adelman, J; Adiguzel, A; Adorni, S; Adye, T; Affolder, AA; Afik, Y; Agaras, MN; Agarwala, J; Aggarwal, A; Agheorghiesei, C; Aguilar-Saavedra, JA; Ahmad, A; Ahmadov, F; Ahmed, WS; Ahuja, S; Ai, X; Aielli, G; Aizenberg, I; Akbiyik, M; Åkesson, TPA; Akimov, AV; Al Khoury, K; Alberghi, GL; Albert, J; Albicocco, P; Verzini, MJA; Alderweireldt, S; Aleksa, M; Aleksandrov, IN; Alexa, C; Alexopoulos, T; Alfonsi, A; Alfonsi, F; Alhroob, M; Ali, B; Ali, S; Aliev, M; Alimonti, G; Allaire, C; Allbrooke, BMM; Allport, PP; Aloisio, A; Alonso, F; Alpigiani, C; Camelia, EA; Estevez, MA; Alviggi, MG; Coutinho, YA; Ambler, A; Amelung, C; Ames, CG; Amidei, D; Dos Santos, SPA; Amoroso, S; Amos, KR; Amrouche, CS; Ananiev, V; Anastopoulos, C; Andari, N; Andeen, T; Anders, JK; Andrean, SY; Andreazza, A; Angelidakis, S; Angerami, A; Anisenkov, AV; Annovi, A; Antel, C; Anthony, MT; Antipov, E; Antonelli, M; Antrim, DJA; Antrim, DJA; Anulli, F; Aoki, M; Pozo, JAA; Aparo, MA; Bella, LA; Appelt, C; Aranzabal, N; Ferraz, VA; Arcangeletti, C; Arce, ATH; Arena, E; Arguin, JF; Argyropoulos, S; Arling, JH; Armbruster, AJ; Arnaez, O; Arnold, H; Tame, ZPA; Artoni, G; Asada, H; Asai, K; Asai, S; Asbah, NA; Asimakopoulou, EM; Assahsah, J; Assamagan, K; Astalos, R; Atkin, RJ; Atkinson, M; Atlay, NB; Atmani, H; Atmasiddha, PA; Augsten, K; Auricchio, S; Auriol, AD; Austrup, VA; Avner, G; Avolio, G; Axiotis, K; Ayoub, MK; Azuelos, G; Babal, D; Bachacou, H; Bachas, K; Bachiu, A; Backman, F; Badea, A; Bagnaia, P; Bahmani, M; Bailey, AJ; Bailey, VR; Baines, JT; Bakalis, C; Baker, OK; Bakker, PJ; Bakos, E; Gupta, DB; Balaji, S; Balasubramanian, R; Baldin, EM; Balek, P; Ballabene, E; Balli, F; Baltes, LM; Balunas, WK; Balz, J; Banas, E; Bandieramonte, M; Bandyopadhyay, A; Bansal, S; Barak, L; Barberio, EL; Barberis, D; Barbero, M; Barbour, G; Barends, KN; Barillari, T; Barisits, MS; Barkeloo, J; Barklow, T; Barnett, RM; Baron, P; Moreno, DAB; Baroncelli, A; Barone, G; Barr, AJ; Navarro, LB; Barreiro, F; da Costa, JBG; Barron, U; Teixeira, MGB; Barsov, S; Bartels, F; Bartoldus, R; Barton, AE; Bartos, P; Basalaev, A; Basan, A; Baselga, M; Bashta, I; Bassalat, A; Basso, MJ; Basson, CR; Bates, RL; Batlamous, S; Batley, JR; Batool, B; Battaglia, M; Bauce, M; Bauer, P; Bayirli, A; Beacham, JB; Beau, T; Beauchemin, PH; Becherer, F; Bechtle, P; Beck, HP; Becker, K; Becot, C; Beddall, AJ; Bednyakov, VA; Bee, CP; Beemster, LJ; Beermann, TA; Begalli, M; Begel, M; Behera, A; Behr, JK; Silva, CBDE; Beirer, JF; Beisiegel, F; Belfkir, M; Bella, G; Bellagamba, L; Bellerive, A; Bellos, P; Beloborodov, K; Belotskiy, K; Belyaev, NL; Benchekroun, D; Bendebba, F; Benhammou, Y; Benjamin, DP; Benoit, M; Bensinger, JR; Bentvelsen, S; Beresford, L; Beretta, M; Berge, D; Kuutmann, EB; Berger, N; Bergmann, B; Beringer, J; Berlendis, S; Bernardi, G; Bernius, C; Bernlochner, FU; Berry, T; Berta, P; Berthold, A; Bertramx, IA; Bylund, OB; Bethke, S; Betti, A; Bevan, AJ; Bhamjee, M; Bhatta, S; Bhattacharya, DS; Bhattarai, P; Bhopatkar, VS; Bi, R; Bi, R; Bianchi, RM; Biebel, O; Bielski, R; Biglietti, M; Billoud, TRV; Bindi, M; Bingul, A; Bini, C; Biondi, S; Biondini, A; Birch-Sykes, CJ; Bird, GA; Birman, M; Bisanz, T; Biswas, D; Bitadze, A; Bjorke, K; Bloch, I; Blocker, C; Blue, A; Blumenschein, U; Blumenthal, J; Bobbink, GJ; Bobrovnikov, VS; Boehler, M; Bogavac, D; Bogdanchikov, AG; Bohm, C; Boisvert, V; Bokan, P; Bold, T; Bomben, M; Bona, M; Boonekamp, M; Booth, CD; Borbély, AG; Borecka-Bielska, HM; Borgna, LS; Borissov, G; Bortoletto, D; Boscherini, D; Bosman, M; Sola, JDB; Bouaouda, K; Boudreau, J; Bouhova-Thacker, EV; Boumediene, D; Bouquet, R; Boveia, A; Boyd, J; Boye, D; Boyko, IR; Bracinik, J; Brahimi, N; Brandt, G; Brandt, O; Braren, F; Brau, B; Brau, JE; Madden, WDB; Brendlinger, K; Brener, R; Brenner, L; Brenner, R; Bressler, S; Brickwedde, B; Britton, D; Britzger, D; Brock, I; Brooijmans, G; Brooks, WK; Brost, E; de Renstrom, PAB; Brüers, B; Bruncko, D; Bruni, A; Bruni, G; Bruschi, M; Bruscino, N; Bryngemark, L; Buanes, T; Buat, Q; Buchholz, P; Buckley, AG; Budagov, IA; Bugge, MK; Bulekov, O; Bullard, BA; Burdin, S; Burgard, CD; Burger, AM; Burghgrave, B; Burr, JTP; Burton, CD; Burzynski, JC; Busch, EL; Büscher, V; Bussey, PJ; Butler, JM; Buttar, CM; Butterworth, JM; Buttinger, W; Vazquez, CJB; Buzykaev, AR; Cabras, G; Urbán, SC; Caforio, D; Cai, H; Cai, Y; Cairo, VMM; Cakir, O; Calace, N; Calafiura, P; Calderini, G; Calfayan, P; Callea, G; Caloba, LP; Calvet, D; Calvet, S; Calvet, TP; Calvetti, M; Toro, RC; Camarda, S; Munoz, DC; Camarri, P; Camerlingo, MT; Cameron, D; Camincher, C; Campanelli, M; Camplani, A; Canale, V; Canesse, A; Bret, MC; Cantero, J; Cao, Y; Capocasa, F; Capua, M; Carbone, A; Cardarelli, R; Cardenas, JCJ; Cardillo, F; Carli, T; Carlino, G; Carlson, BT; Carlson, EM; Carminati, L; Carnesale, M; Caron, S; Carquin, E; Carrá, S; Carratta, G; Argos, FC; Carter, JWS; Carter, TM; Casado, MP; Casha, AF; Castiglia, EG; Castillo, FL; Garcia, LC; Gimenez, VC; Castro, NF; Catinaccio, A; Catmore, JR; Cavaliere, V; Cavalli, N; Cavasinni, V; Celebi, E; Celli, F; Centonze, MS; Cerny, K; Cerqueira, AS; Cerri, A; Cerrito, L; Cerutti, F; Cervelli, A; Cetin, SA; Chadi, Z; Chakraborty, D; Chala, M; Chan, J; Chan, WS; Chan, WY; Chapman, JD; Chargeishvili, B; Charlton, DG; Charman, TP; Chatterjee, M; Chekanov, S; Chekulaev, SV; Chelkov, GA; Chen, A; Chen, B; Chen, B; Chen, C; Chen, H; Chen, H; Chen, J; Chen, J; Chen, S; Chen, SJ; Chen, X; Chen, X; Chen, Y; Cheng, CL; Cheng, HC; Cheplakov, A; Cheremushkina, E; Cherepanova, E; El Moursli, RC; Cheu, E; Cheung, K; Chevalier, L; Chiarella, V; Chiarelli, G; Chiodini, G; Chisholm, AS; Chitan, A; Chiu, YH; Chizhov, MV; Choi, K; Chomont, AR; Chou, Y; Chow, EYS; Chowdhury, T; Christopher, LD; Chu, KL; Chu, MC; Chu, X; Chudoba, J; Chwastowski, JJ; Cieri, D; Ciesla, KM; Cindro, V; Ciocio, A; Cirotto, F; Citron, ZH; Citterio, M; Ciubotaru, DA; Ciungu, BM; Clark, A; Clark, PJ; Columbie, JMC; Clawson, SE; Clement, C; Clercx, J; Clissa, L; Coadou, Y; Cobal, M; Coccaro, A; Barrue, RFC; De Sa, RCL; Coelli, S; Cohen, H; Coimbra, AEC; Cole, B; Collot, J; Muiño, PC; Connell, MP; Connell, SH; Connelly, IA; Conroy, EI; Conventi, F; Cooke, HG; Cooper-Sarkar, AM; Cormier, F; Corpe, LD; Corradi, M; Corrigan, EE; Corriveau, F; Cortes-Gonzalez, A; Costa, MJ; Costanza, F; Costanzo, D; Cote, BM; Cowan, G; Cowley, JW; Cranmer, K; Crépé-Renaudin, S; Crescioli, F; Cristinziani, M; Cristoforetti, M; Croft, V; Crosetti, G; Cueto, A; Donszelmann, TC; Cui, H; Cui, Z; Cukierman, AR; Cunningham, WR; Curcio, F; Czodrowski, P; Czurylo, MM; De Sousa, MJDS; Pinto, JVD; Da Via, C; Dabrowski, W; Dado, T; Dahbi, S; Dai, T; Dallapiccola, C; Dam, M; D'Amen, G; D'Amico, V; Damp, J; Dandoy, JR; Daneri, MF; Danninger, M; Dao, V; Darbo, G; Darmora, S; Das, SJ; Dattagupta, A; D'Auria, S; David, C; Davidek, T; Davis, DR; Davis-Purcell, B; Dawson, I; De, K; De Asmundis, R; De Beurs, M; De Castro, S; De Groot, N; de Jong, P; De la Torre, H; De Maria, A; De Salvo, A; De Sanctis, U; De Santo, A; De Regie, JBDV; Dedovich, DV; Degens, J; Deiana, AM; Del Corso, F; Del Peso, J; Del Rio, F; Deliot, F; Delitzsch, CM; Della Pietra, M; Della Volpe, D; Dell'Acqua, A; Dell'Asta, L; Delmastro, M; Delsart, PA; Demers, S; Demichev, M; Denisov, SP; D'Eramo, L; Derendarz, D; Derue, F; Dervan, P; Desch, K; Dette, K; Deutsch, C; Deviveiros, PO; Di Bello, FA; Di Ciaccio, A; Di Ciaccio, L; Di Domenico, A; Di Donato, C; Di Girolamo, A; Di Gregorio, G; Di Luca, A; Di Micco, B; Di Nardo, R; Diaconu, C; Dias, FA; Do Vale, TD; Diaz, MA; Capriles, FGD; Didenko, M; Diehl, EB; Diehl, L; Cornell, SD; Pardos, CD; Dimitriadi, C; Dimitrievska, A; Ding, W; Dingfelder, J; Dinu, IM; Dittmeier, SJ; Dittus, F; Djama, F; Djobava, T; Djuvsland, JI; Dodsworth, D; Doglioni, C; Dolejsi, J; Dolezal, Z; Donadelli, M; Dong, B; Donini, J; D'Onofrio, A; D'Onofrio, M; Dopke, J; Doria, A; Dova, MT; Doyle, AT; Draguet, MA; Drechsler, E; Dreyer, E; Drivas-Koulouris, I; Drobac, AS; Du, D; du Pree, TA; Dubinin, F; Dubovsky, M; Duchovni, E; Duckeck, G; Ducu, OA; Duda, D; Dudarev, A; D'Uffizi, M; Duflot, L; Dührssen, M; Dülsen, C; Dumitriu, AE; Dunford, M; Dungs, S; Dunne, K; Duperrin, A; Yildiz, HD; Duren, M; Durglishvili, A; Dwyer, BL; Dyckes, GI; Dyndal, M; Dysch, S; Dziedzic, BS; Earnshaw, ZO; Eckerova, B; Eggleston, MG; De Souza, EEP; Ehrke, LF; Eigen, G; Einsweiler, K; Ekelof, T; Ekman, PA; El Ghazali, Y; El Jarrari, H; El Moussaouy, A; Ellajosyula, V; Ellert, M; Ellinghaus, F; Elliot, AA; Ellis, N; Elmsheuser, J; Elsing, M; Emeliyanov, D; Emerman, A; Enari, Y; Ene, I; Epari, S; Erdmann, J; Ereditato, A; Erland, PA; Errenst, M; Escalier, M; Escobar, C; Etzion, E; Evans, G; Evans, H; Evans, MO; Ezhilov, A; Ezzarqtouni, S; Fabbri, F; Fabbri, L; Facini, G; Fadeyev, V; Fakhrutdinov, RM; Falciano, S; Falke, PJ; Falke, S; Faltova, J; Fan, Y; Fang, Y; Fanourakis, G; Fanti, M; Faraj, M; Farbin, A; Farilla, A; Farooque, T; Farrington, SM; Fassi, F; Fassouliotis, D; Giannelli, MF; Fawcett, WJ; Fayard, L; Fedin, OL; Fedotov, G; Feickert, M; Feligioni, L; Fell, A; Fellers, DE; Feng, C; Feng, M; Fenton, MJ; Fenyuk, AB; Ferencz, L; Ferguson, SW; Pretel, J; Ferrando, J; Ferrari, A; Ferrari, P; Ferrari, R; Ferrere, D; Ferretti, C; Fiedler, F; Filipèiè, A; Filmer, EK; Filthaut, F; Fiolhais, MCN; Fiorini, L; Fischer, F; Fisher, WC; Fitschen, T; Fleck, I; Fleischmann, P; Flick, T; Flores, L; Flores, M; Castillo, LRF; Follega, FM; Fomin, N; Foo, JH; Forland, BC; Formica, A; Forti, AC; Fortin, E; Fortman, AW; Foti, MG; Fountas, L; Fournier, D; Fox, H; Francavilla, P; Francescato, S; Franchini, M; Franchino, S; Francis, D; Franco, L; Franconi, L; Franklin, M; Frattari, G; Freegard, AC; Freeman, PM; Freund, WS; Fritzsche, N; Froch, A; Froidevaux, D; Frost, JA; Fu, Y; Fujimoto, M; Torregrosa, EF; Fuster, J; Gabrielli, A; Gabrielli, A; Gadow, P; Gagliardi, G; Gagnon, LG; Gallardo, GE; Gallas, EJ; Gallop, BJ; Goni, RG; Gan, KK; Ganguly, S; Gao, J; Gao, Y; Walls, FMG; Garcia, B; García, C; Navarro, JEG; Pascual, JAG; Garcia-Sciveres, M; Gardner, RW; Garg, D; Garg, RB; Gargiulo, S; Garner, CA; Garonne, V; Gasiorowski, SJ; Gaspar, P; Gaudio, G; Gautam, V; Gauzzi, P; Gavrilenko, IL; Gavrilyuk, A; Gay, C; Gaycken, G; Gazis, EN; Geanta, AA; Gee, CM; Geisen, J; Geisen, M; Gemme, C; Genest, MH; Gentile, S; George, S; George, WF; Geralis, T; Gerlach, LO; Gessinger-Befurt, P; Bostanabad, MG; Ghneimat, M; Ghosal, A; Ghosh, A; Ghosh, A; Giacobbe, B; Giagu, S; Giangiacomi, N; Giannetti, P; Giannini, A; Gibson, SM; Gignac, M; Gil, DT; Gilbert, AK; Gilbert, BJ; Gillberg, D; Gilles, G; Gillwald, NEK; Ginabat, L; Gingrich, DM; Giordani, MP; Giraud, PF; Giugliarelli, G; Giugni, D; Giuli, F; Gkialas, I; Gladilin, LK; Glasman, C; Gledhill, GR; Glisic, M; Gnesi, I; Go, Y; Goblirsch-Kolb, M; Godin, D; Goldfarb, S; Golling, T; Gololo, MGD; Golubkov, D; Gombas, JP; Gomes, A; Da Silva, GG; Delegido, AJG; Gama, RG; Gonçalo, R; Gonella, G; Gonella, L; Gongadze, A; Gonnella, F; Gonski, JL; de la Hoz, SG; Fernandez, SG; Lopez, RG; Renteria, CG; Suarez, RG; Gonzalez-Sevilla, S; Rodriguez, GRG; Andana, RYG; Goossens, L; Gorasia, NA; Gorbounov, PA; Gorini, B; Gorini, E; Gorisek, A; Goshaw, AT; Gostkin, MI; Gottardo, CA; Gouighri, M; Goumarre, V; Goussiou, AG; Govender, N; Goy, C; Grabowska-Bold, I; Graham, K; Gramstad, E; Grancagnolo, S; Grandi, M; Gratchev, V; Gravila, PM; Gravili, FG; Gray, HM; Greco, M; Grefe, C; Gregor, IM; Grenier, P; Grieco, C; Grillo, AA; Grimm, K; Grinstein, S; Grivaz, JF; Gross, E; Grosse-Knetter, J; Grud, C; Grummer, A; Grundy, JC; Guan, L; Guan, W; Gubbels, C; Rojas, JGRG; Guerrieri, G; Guescini, F; Gugel, R; Guhit, JAM; Guida, A; Guillemin, T; Guilloton, E; Guindon, S; Guo, F; Guo, J; Guo, L; Guo, Y; Gupta, R; Gurbuz, S; Gurdasani, SS; Gustavino, G; Guth, M; Gutierrez, P; Zagazeta, LFG; Gutschow, C; Guyot, C; Gwenlan, C; Gwilliam, CB; Haaland, ES; Haas, A; Habedank, M; Haber, C; Hadavand, HK; Hadef, A; Hadzic, S; Haleem, M; Haley, J; Hall, JJ; Hallewell, GD; Halser, L; Hamano, K; Hamdaoui, H; Hamer, M; Hamity, GN; Han, J; Han, K; Han, L; Han, L; Han, S; Han, YF; Hanagaki, K; Hance, M; Hangal, DA; Hank, MD; Hankache, R; Hansen, JB; Hansen, JD; Hansen, PH; Hara, K; Harada, D; Harenberg, T; Harkusha, S; Harris, YT; Harrison, NM; Harrison, PF; Hartman, NM; Hartmann, NM; Hasegawa, Y; Hasib, A; Haug, S; Hauser, R; Havranek, M; Hawkes, CM; Hawkings, RJ; Hayashida, S; Hayden, D; Hayes, C; Hayes, RL; Hays, CP; Hays, JM; Hayward, HS; He, F; He, Y; He, Y; Heath, MP; Hedberg, V; Heggelund, AL; Hehir, ND; Heidegger, C; Heidegger, KK; Heidorn, WD; Heilman, J; Heim, S; Heim, T; Heinlein, JG; Heinrich, JJ; Heinrich, L; Hejbal, J; Helary, L; Held, A; Hellesund, S; Helling, CM; Hellman, S; Helsens, C; Henderson, RCW; Henkelmann, L; Correia, AMH; Herde, H; Jiménez, YH; Herr, H; Herrmann, MG; Herrmann, T; Herten, G; Hertenberger, R; Hervas, L; Hessey, NP; Hibi, H; Higón-Rodriguez, E; Hillier, SJ; Hinchliffe, I; Hinterkeuser, F; Hirose, M; Hirose, S; Hirschbuehl, D; Hitchings, TG; Hiti, B; Hobbs, J; Hobincu, R; Hod, N; Hodgkinson, MC; Hodkinson, BH; Hoecker, A; Hofer, J; Hohn, D; Holm, T; Holzbock, M; Hommels, LBAH; Honan, BP; Hong, J; Hong, TM; Hong, Y; Honig, JC; Hönle, A; Hooberman, BH; Hopkins, WH; Horii, Y; Hou, S; Howard, AS; Howarth, J; Hoya, J; Hrabovsky, M; Hrynevich, A; Hryn'Ova, T; Hsu, PJ; Hsu, SC; Hu, Q; Hu, YF; Huang, DP; Huang, S; Huang, X; Huang, Y; Huang, Y; Huang, Z; Hubacek, Z; Huebner, M; Huegging, F; Huffman, TB; Huhtinen, M; Huiberts, SK; Hulsken, R; Huseynov, N; Huston, J; Huth, J; Hyneman, R; Hyrych, S; Iacobucci, G; Iakovidis, G; Ibragimov, I; dou-Fayard, LI; Iengo, P; Iguchi, R; Iizawa, T; Ikegami, Y; Ilg, A; Ilic, N; Imam, H; Carlson, TI; Introzzi, G; Iodice, M; Ippolito, V; Ishino, M; Islam, W; Issever, C; Istin, S; Ito, H; Ponce, JMI; Iuppa, R; Ivina, A; Izen, JM; Izzo, V; Jacka, P; Jackson, P; Jacobs, RM; Jaeger, BP; Jagfeld, CS; Jäkel, G; Jakobs, K; Jakoubek, T; Jamieson, J; Janas, KW; Jarlskog, G; Jaspan, AE; Javùrek, T; Javurkova, M; Jeanneau, F; Jeanty, L; Jejelava, J; Jenni, P; Jessiman, CE; Jézéquel, S; Jia, J; Jia, X; Jia, X; Jia, Z; Jiang, Y; Jiggins, S; Pena, JJ; Jin, S; Jinaru, A; Jinnouchi, O; Jivan, H; Johansson, P; Johns, KA; Johnson, CA; Jones, DM; Jones, E; Jones, P; Jones, RWL; Jones, TJ; Jovicevic, J; Ju, X; Junggeburth, JJ; Rozas, AJ; Kabana, S; Kaczmarska, A; Kado, M; Kagan, H; Kagan, M; Kahn, A; Kahn, A; Kahra, C; Kaji, T; Kajomovitz, E; Kakati, N; Kalderon, CW; Kamenshchikov, A; Kang, NJ; Kano, Y; Kar, D; Karava, K; Kareem, MJ; Karentzos, E; Karkanias, I; Karpov, SN; Karpova, ZM; Kartvelishvili, V; Karyukhin, AN; Kasimi, E; Kato, C; Katzy, J; Kaur, S; Kawade, K; Kawagoe, K; Kawaguchi, T; Kawamoto, T; Kawamura, G; Kay, EF; Kaya, FI; Kazakos, S; Kazanin, VF; Ke, Y; Keaveney, JM; Keeler, R; Kehris, GV; Keller, JS; Kelly, AS; Kelsey, D; Kempster, JJ; Kendrick, J; Kennedy, KE; Kepka, O; Kerridge, BP; Kersten, S; KersEvan, BP; Keszeghova, L; Haghighat, SK; Khandoga, M; Khanov, A; Kharlamov, AG; Kharlamova, T; Khoda, EE; Khoo, TJ; Khoriauli, G; Khubua, J; Khwaira, YAR; Kiehn, M; Kilgallon, A; Kim, DW; Kim, E; Kim, YK; Kimura, N; Kirchhoff, A; Kirchmeier, D; Kirfel, C; Kirk, J; Kiryunin, AE; Kishimoto, T; Kisliuk, DP; Kitsaki, C; Kivernyk, O; Klassen, M; Klein, C; Klein, L; Klein, MH; Klein, M; Klein, U; Klimek, P; Klimentov, A; Klimpel, F; Klingl, T; Klioutchnikova, T; Klitzner, FF; Kluit, P; Kluth, S; Kneringer, E; Knight, TM; Knue, A; Kobayashi, D; Kobayashi, R; Kocian, M; Kodama, T; Kodys, P; Koeck, DM; Koenig, PT; Koffas, T; Köhler, NM; Kolb, M; Koletsou, I; Komarek, T; Köneke, K; Kong, AXY; Kono, T; Konstantinidis, N; Konya, B; Kopeliansky, R; Koperny, S; Korcyl, K; Kordas, K; Koren, G; Korn, A; Korn, S; Korolkov, I; Korotkova, N; Kortman, B; Kortner, O; Kortner, S; Kostecka, WH; Kostyukhin, VV; Kotsokechagia, A; Kotwal, A; Koulouris, A; Kourkoumeli-Charalampidi, A; Kourkoumelis, C; Kourlitis, E; Kovanda, O; Kowalewski, R; Kozanecki, W; Kozhin, AS; Kramarenko, VA; Kramberger, G; Kramer, P; Krasny, MW; Krasznahorkay, A; Kremer, JA; Kresse, T; Kretzschmar, J; Kreul, K; Krieger, P; Krieter, F; Krishnamurthy, S; Krishnan, A; Krivos, M; Krizka, K; Kroeninger, K; Kroha, H; Kroll, J; Kroll, J; Krowpman, KS; Kruchonak, U; Krüger, H; Krumnack, N; Kruse, MC; Krzysiak, JA; Kubota, A; Kuchinskaia, O; Kuday, S; Kuechler, D; Kuechler, JT; Kuehn, S; Kuhl, T; Kukhtin, V; Kulchitsky, Y; Kuleshov, S; Kumar, M; Kumari, N; Kuna, M; Kupco, A; Kupfer, T; Kupich, A; Kuprash, O; Kurashige, H; Kurchaninov, LL; Kurochkin, YA; Kurova, A; Kuwertz, ES; Kuze, M; Kvam, AK; Kvita, J; Kwan, T; Kwok, KW; Lacasta, C; Lacava, F; Lacker, H; Lacour, D; Lad, NN; Ladygin, E; Laforge, B; Lagouri, T; Lai, S; Lakomiec, IK; Lalloue, N; Lambert, JE; Lammers, S; Lampl, W; Lampoudis, C; Lancaster, AN; Lançon, E; Landgraf, U; Landon, MPJ; Lang, VS; Langenberg, RJ; Lankford, AJ; Lanni, F; Lantzsch, K; Lanza, A; Lapertosa, A; Laporte, JF; Lari, T; Manghi, FL; Lassnig, M; Latonova, V; Lau, TS; Laudrain, A; Laurier, A; Lawlor, SD; Lawrence, Z; Lazzaroni, M; Le, B; Leban, B; Lebedev, A; LeBlanc, M; LeCompte, T; Ledroit-Guillon, F; Lee, ACA; Lee, GR; Lee, L; Lee, SC; Lee, S; Leeuw, LL; Lefebvre, HP; Lefebvre, M; Leggett, C; Lehmann, K; Miotto, GL; Leight, WA; Leisos, A; Leite, MAL; Leitgeb, CE; Leitner, R; Leney, KJC; Lenz, T; Leone, S; Leonidopoulos, C; Leopold, A; Leroy, C; Les, R; Lester, CG; Levchenko, M; Levêque, J; Levin, D; Levinson, LJ; Lewicki, MP; Lewis, DJ; Li, B; Li, B; Li, C; Li, CQ; Li, H; Li, H; Li, H; Li, H; Li, J; Li, K; Li, L; Li, M; Li, QY; Li, S; Li, T; Li, X; Li, Z; Li, Z; Li, Z; Li, Z; Liang, Z; Liberatore, M; Liberti, B; Lie, K; Marin, JL; Lin, K; Linck, RA; Lindley, RE; Lindon, JH; Linss, A; Lipeles, E; Lipniacka, A; Liss, TM; Lister, A; Little, JD; Liu, B; Liu, BX; Liu, D; Liu, JB; Liu, JKK; Liu, K; Liu, M; Liu, MY; Liu, P; Liu, Q; Liu, X; Liu, Y; Liu, Y; Liu, YL; Liu, YW; Livan, M; Merino, JL; Lloyd, SL; Lobodzinska, EM; Loch, P; Loffredo, S; Lohse, T; Lohwasser, K; Lokajicek, M; Long, JD; Longarini, I; Longo, L; Longo, R; Paz, IL; Solis, AL; Lorenz, J; Martinez, NL; Lory, AM; Losle, A; Lou, X; Lou, X; Lounis, A; Love, J; Love, PA; Bahilo, JJL; Lu, G; Lu, M; Lu, S; Lu, YJ; Lubatti, HJ; Luci, C; Alves, FLL; Lucotte, A; Luehring, F; Luise, I; Lukianchuk, O; Lundberg, O; Lund-Jensen, B; Luongo, NA; Lutz, MS; Lynn, D; Lyons, H; Lysak, R; Lytken, E; Lyu, F; Lyubushkin, V; Lyubushkina, T; Ma, H; Ma, LL; Ma, Y; MacDonell, DM; Maccarrone, G; MacDonald, JC; Madar, R; Mader, WF; Maeda, J; Maeno, T; Maerker, M; Magerl, V; Magro, J; Maguire, H; Mahon, DJ; Maidantchik, C; Maio, A; Maj, K; Majersky, O; Majewski, S; Makovec, N; Maksimovic, V; Malaescu, B; Malecki, P; Maleev, VP; Malek, F; Malito, D; Mallik, U; Malone, C; Maltezos, S; Malyukov, S; Mamuzic, J; Mancini, G; Manco, G; Mandalia, JP; Mandiæ, I; de Andrade, LM; Maniatis, IM; Manisha, M; Ramos, JM; Mankad, DC; Mankinen, KH; Mann, A; Manousos, A; Mansoulie, B; Manzoni, S; Marantis, A; Marchiori, G; Marcisovsky, M; Marcoccia, L; Marcon, C; Marinescu, M; Marjanovic, M; Marshall, Z; Marti-Garcia, S; Martin, TA; Martin, VJ; Latour, BMD; Martinelli, L; Martinez, M; Agullo, PM; Outschoorn, VIM; Suarez, PM; Martin-Haugh, S; Martoiu, VS; Martyniuk, AC; Marzin, A; Maschek, SR; Masetti, L; Mashimo, T; Masik, J; Maslennikov, AL; Massa, L; Massarotti, P; Mastrandrea, P; Mastroberardino, A; Masubuchi, T; Mathisen, T; Matic, A; Matsuzawa, N; Maurer, J; Maèek, B; Maximov, DA; Mazini, R; Maznas, I; Mazza, M; Mazza, SM; Mc Ginn, C; Mc Gowan, JP; Mc Kee, SP; McCarthy, TG; McCormack, WP; McDonald, EF; McDougall, AE; Mcfayden, JA; Mchedlidze, G; Mckenzie, RP; Mclachlan, TC; Mclaughlin, DJ; McLean, KD; McMahon, SJ; McNamara, PC; McPherson, RA; Mdhluli, JE; Meehan, S; Megy, T; Mehlhase, S; Mehta, A; Meirose, B; Melini, D; Garcia, BRM; Melo, AH; Meloni, F; Gouveia, EDM; Da Costa, AMMJ; Meng, HY; Meng, L; Menke, S; Mentink, M; Meoni, E; Merlassino, C; Merola, L; Meroni, C; Merz, G; Meshkov, O; Meshreki, JKR; Metcalfe, J; Mete, AS; Meyer, C; Meyer, JP; Michetti, M; Middleton, RP; Mijoviæ, L; Mikenberg, G; Mikestikova, M; Mikuz, M; Mildner, H; Milic, A; Milke, CD; Miller, DW; Miller, LS; Milov, A; Milstead, DA; Min, T; Minaenko, AA; Minashvili, IA; Mince, L; Mincer, AI; Mindur, B; Mineev, M; Minegishi, Y; Mino, Y; Mir, LM; Lopez, MM; Mironova, M; Mitani, T; Mitra, A; Mitsou, VA; Miu, O; Miyagawa, PS; Miyazaki, Y; Mizukami, A; Mjörnmark, JU; Mkrtchyan, T; Mlynarikova, M; Moa, T; Mobius, S; Mochizuki, K; Moder, P; Mogg, P; Mohammed, AF; Mohapatra, S; Mokgatitswane, G; Mondal, B; Mondal, S; Mönig, K; Monnier, E; Romero, LM; Berlingen, JM; Montella, M; Monticelli, F; Morange, N; De Carvalho, ALM; Llácer, MM; Martinez, CM; Morettini, P; Morgenstern, S; Morii, M; Morinaga, M; Morisbak, V; Morley, AK; Morodei, F; Morvaj, L; Moschovakos, P; Moser, B; Mosidze, M; Moskalets, T; Moskvitina, P; Moss, J; Moyse, EJW; Muanza, S; Mueller, J; Muenstermann, D; Müller, R; Mullier, GA; Mullin, JJ; Mungo, DP; Martinez, JLM; Perez, DM; Sanchez, FJM; Murin, M; Murray, WJ; Murrone, A; Muse, JM; MusKinja, M; Mwewa, C; Myagkov, AG; Myers, AJ; Myers, AA; Myers, G; Myska, M; Nachman, BP; Nackenhorst, O; Nag, A; Nagai, K; Nagano, K; Nagle, JL; Nagy, E; Nairz, AM; Nakahama, Y; Nakamura, K; Nanjo, H; Narayan, R; Narayanan, EA; Naryshkin, I; Naseri, M; Nass, C; Navarro, G; Navarro-Gonzalez, J; Nayak, R; Nechaeva, PY; Nechansky, F; Neep, TJ; Negri, A; Negrini, M; Nellist, C; Nelson, C; Nelson, K; Nemecek, S; Nessi, M; Neubauer, MS; Neuhaus, F; Neundorf, J; Newhouse, R; Newman, PR; Ng, CW; Ng, YS; Ng, YWY; Ngair, B; Nguyen, HDN; Nickerson, RB; Nicolaidou, R; Nielsen, J; Niemeyer, M; Nikiforou, N; Nikolaenko, V; Nikolic-Audit, I; Nikolopoulos, K; Nilsson, P; Nindhito, HR; Nisati, A; Nishu, N; Nisius, R; Nitschke, JE; Nkadimeng, EK; Rosende, SJN; Nobe, T; Noel, DL; Noguchi, Y; Nommensen, T; Nomura, MA; Norfolk, MB; Norisam, RRB; Norman, BJ; Novak, J; Novak, T; Novgorodova, O; Novotny, L; Novotny, R; Nozka, L; Ntekas, K; Nurse, E; Oakham, FG; Ocariz, J; Ochi, A; Ochoa, I; Oerdek, S; Ogrodnik, A; Oh, A; Ohm, CC; Oide, H; Oishi, R; Ojeda, ML; Okazaki, Y; O'Keefe, MW; Okumura, Y; Olariu, A; Seabra, LFO; Pino, SAO; Damazio, DO; Goncalves, DO; Oliver, JL; Olsson, MJR; Olszewski, A; Olszowska, J; Öncel, ÖO; O'Neil, DC; O'Neill, AP; Onofre, A; Onyisi, PUE; Oreglia, MJ; Orellana, GE; Orestano, D; Orlando, N; Orr, RS; O'Shea, V; Ospanov, R; Garzon, GOY; Otono, H; Ott, PS; Ottino, GJ; Ouchrif, M; Ouellette, J; Ould-Saada, F; Owen, M; Owen, RE; Oyulmaz, KY; Ozcan, VE; Ozturk, N; Ozturk, S; Pacalt, J; Pacey, HA; Pachal, K; Pages, AP; Aranda, CP; Padovano, G; Griso, SP; Palacino, G; Palazzo, A; Palazzo, S; Palestini, S; Palka, M; Pan, J; Pan, T; Panchal, DK; Pandini, CE; Vazquez, JGP; Pang, H; Pani, P; Panizzo, G; Paolozzi, L; Papadatos, C; Parajuli, S; Paramonov, A; Paraskevopoulos, C; Hernandez, DP; Park, TH; Parker, MA; Parodi, F; Parrish, EW; Parrish, VA; Parsons, JA; Parzefall, U; Dias, BP; Dominguez, LP; Pascuzzi, VR; Pasquali, F; Pasqualucci, E; Passaggio, S; Pastore, F; Pasuwan, P; Pater, JR; Patton, J; Pauly, T; Pearkes, J; Pedersen, M; Pedro, R; Peleganchuk, SV; Penc, O; Peng, C; Peng, H; Penski, KE; Penzin, M; Peralva, BS; Peixoto, APP; Sanchez, LP; Perepelitsa, DV; Codina, EP; Perganti, M; Perini, L; Pernegger, H; Perrella, S; Perrevoort, A; Perrin, O; Peters, K; Peters, RFY; Petersen, BA; Petersen, TC; Petit, E; Petousis, V; Petridou, C; Petrukhin, A; Pettee, M; Pettersson, NE; Petukhov, A; Petukhova, K; Peyaud, A; Pezoa, R; Pezzotti, L; Pezzullo, G; Pham, T; Phillips, PW; Phipps, MW; Piacquadio, G; Pianori, E; Piazza, F; Piegaia, R; Pietreanu, D; Pilkington, AD; Pinamonti, M; Pinfold, JL; Pereira, BCP; Donaldson, CP; Pizzi, DA; Pizzimento, L; Pizzini, A; Pleier, MA; Plesanovs, V; Pleskot, V; Plotnikova, E; Poddar, G; Poettgen, R; Poggi, R; Poggioli, L; Pogrebnyak, I; Pohl, D; Pokharel, I; Polacek, S; Polesello, G; Poley, A; Polifka, R; Polini, A; Pollard, CS; Pollock, ZB; Polychronakos, V; Ponomarenko, D; Pontecorvo, L; Popa, S; Popeneciu, GA; Quintero, DMP; Pospisil, S; Postolache, P; Potamianos, K; Potrap, IN; Potter, CJ; Potti, H; Poulsen, T; Poveda, J; Pownall, G; Astigarraga, MEP; Ibanez, AP; Prapa, MM; Price, D; Primavera, M; Martin, MAP; Proffitt, ML; Proklova, N; Prokofiev, K; Proto, G; Protopopescu, S; Proudfoot, J; Przybycien, M; Puddefoot, JE; Pudzha, D; Puzo, P; Pyatiizbyantseva, D; Qian, J; Qin, Y; Qiu, T; Quadt, A; Queitsch-Maitland, M; Bolanos, GR; Rafanoharana, D; Ragusa, F; Rainbolt, JL; Raine, JA; Rajagopalan, S; Ramakoti, E; Ran, K; Raskina, V; Rassloff, DF; Rave, S; Ravina, B; Ravinovich, I; Raymond, M; Read, AL; Readioff, NP; Rebuzzi, DM; Redlinger, G; Reeves, K; Reidelsturz, JA; Reikher, D; Reiss, A; Rej, A; Rembser, C; Renardi, A; Renda, M; Rendel, MB; Rennie, AG; Resconi, S; Ressegotti, M; Resseguie, ED; Rettie, S; Reynolds, B; Reynolds, E; Estabragh, MR; Rezanova, OL; Reznicek, P; Ricci, E; Richter, R; Richter, S; Richter-Was, E; Ridel, M; Rieck, P; Riedler, P; Rijssenbeek, M; Rimoldi, A; Rimoldi, M; Rinaldi, L; Rinn, TT; Rinnagel, MP; Ripellino, G; Riu, I; Rivadeneira, P; Vergara, JCR; Rizatdinova, F; Rizvi, E; Rizzi, C; Roberts, BA; Roberts, BR; Robertson, SH; Robin, M; Robinson, D; Gajardo, CMR; Manzano, MR; Robson, A; Rocchi, A; Roda, C; Bosca, SR; Garcia, YR; Rodriguez, AR; Vera, AMR; Roe, S; Roemer, JT; Roepe-Gier, AR; Roggel, J; Rohne, O; Roja, RA; Roland, B; Roland, CPA; Roloff, J; Romaniouk, A; Romano, E; Romano, M; Hernandez, ACR; Rompotis, N; Roos, L; Rosati, S; Rosser, BJ; Rossi, E; Rossi, E; Rossi, LP; Rossini, L; Rosten, R; Rotaru, M; Rottler, B; Rousseau, D; Rousso, D; Rovelli, G; Roy, A; Rozanov, A; Rozen, Y; Ruan, X; Jimenez, AR; Ruby, AJ; Ruggeri, TA; Rühr, F; Ruiz-Martinez, A; Rummler, A; Rurikova, Z; Rusakovich, NA; Russell, HL; Rutherfoord, JP; Rüttinger, EM; Rybacki, K; Rybar, M; Rye, EB; Ryzhov, A; Iglesias, JAS; Sabatini, P; Sabetta, L; Sadrozinski, HFW; Tehr, FS; Samani, BS; Safdari, M; Saha, S; Sahinsoy, M; Saimpert, M; Saito, M; Saito, T; Salamani, D; Salamanna, G; Salnikov, A; Salt, J; Salas, AS; Salvatore, D; Salvatore, F; Salzburger, A; Sammel, D; Sampsonidis, D; Sampsonidou, D; Sánchez, J; Pineda, AS; Sebastian, VS; Sandaker, H; Sander, CO; Sandesara, JA; Sandhoff, M; Sandoval, C; Sankey, DPC; Sansoni, A; Santi, L; Santoni, C; Santos, H; Santpur, SN; Santra, A; Saoucha, KA; Saraiva, JG; Sardain, J; Sasaki, O; Sato, K; Sauer, C; Sauerburger, F; Sauvan, E; Savard, P; Sawada, R; Sawyer, C; Sawyer, L; Galvan, IS; Sbarra, C; Sbrizzi, A; Scanlon, T; Schaarschmidt, J; Schacht, P; Schaefer, D; Schäfer, U; Schaffer, AC; Schaile, D; Schamberger, RD; Schanet, E; Scharf, C; Schegelsky, VA; Scheirich, D; Schenck, F; Schernau, M; Scheulen, C; Schiavi, C; Schillaci, ZM; Schioppa, EJ; Schioppa, M; Schlag, B; Schleicher, KE; Schlenker, S; Schmieden, K; Schmitt, C; Schmitt, S; Schoeffel, L; Schoening, A; Scholer, PG; Schopf, E; Schott, M; Schovancova, J; Schramm, S; Schroeder, F; Schultz-Coulon, HC; Schumacher, M; Schumm, BA; Schune, P; Schwartzman, A; Schwarz, TA; Schwemling, P; Schwienhorst, R; Sciandra, A; Sciolla, G; Scuri, F; Scutti, F; Sebastiani, CD; Sedlaczek, K; Seema, P; Seidel, SC; Seiden, A; Seidlitz, BD; Seiss, T; Seitz, C; Seixas, JM; Sekhniaidze, G; Sekula, SJ; Selem, L; Semprini-Cesari, N; Sen, S; Sengupta, D; Senthilkumar, V; Serin, L; Serkin, L; Sessa, M; Severini, H; Sevova, S; Sforza, F; Sfyrla, A; Shabalina, E; Shaheen, R; Shahinian, JD; Shaikh, NW; Renous, DS; Shan, LY; Shapiro, M; Sharma, A; Sharma, AS; Sharma, P; Sharma, S; Shatalov, PB; Shaw, K; Shaw, SM; Shen, Q; Sherwood, P; Shi, L; Shimmin, CO; Shimogama, Y; Shinner, JD; Shipsey, IPJ; Shirabe, S; Shiyakova, M; Shlomi, J; Shochet, MJ; Shojaii, J; Shope, DR; Shrestha, S; Shrif, EM; Shroff, MJ; Sicho, P; Sickles, AM; Haddad, ES; Sidiropoulou, O; Sidoti, A; Siegert, F; Sijacki, D; Sikora, R; Sili, F; Silva, JM; Oliveira, MVS; Silverstein, SB; Simion, S; Simoniello, R; Simpson, EL; Simpson, ND; Simsek, S; Sindhu, S; Sinervo, P; Sinetckii, V; Singh, S; Singh, S; Sinha, S; Sinha, S; Sioli, M; Siral, I; Sivoklokov, SY; Sjölin, J; Skaf, A; Skorda, E; Skubic, P; Slawinska, M; Smakhtin, V; Smart, BH; Smiesko, J; Smirnov, SY; Smirnov, Y; Smirnova, LN; Smirnova, O; Smith, AC; Smith, EA; Smith, HA; Smith, JL; Smith, R; Smizanska, M; Smolek, K; Smykiewicz, A; Snesarev, AA; Snoek, HL; Snyder, S; Sobie, R; Soffer, A; Sanchez, CAS; Soldatov, EY; Soldevila, U; Solodkov, AA; Solomon, S; Soloshenko, A; Solovieva, K; Solovyanov, OV; Solovyev, V; Sommer, P; Sonay, A; Song, WY; Sopczak, A; Sopio, AL; Sopkova, F; Sothilingam, V; Sottocornola, S; Soualah, R; Soumaimi, Z; South, D; Spagnolo, S; Spalla, M; Spano, F; Sperlich, D; Spigo, G; Spina, M; Spinali, S; Spiteri, DP; Spousta, M; Staats, EJ; Stabile, A; Stamen, R; Stamenkovic, M; Stampekis, A; Standke, M; Stanecka, E; Stanislaus, B; Stanitzki, MM; Stankaityte, M; Stapf, B; Starchenko, EA; Stark, GH; Stark, J; Starko, DM; Staroba, P; Starovoitov, P; Stärz, S; Staszewski, R; Stavropoulos, G; Steentoft, J; Steinberg, P; Steinhebel, AL; Stelzer, B; Stelzer, HJ; Stelzer-Chilton, O; Stenzel, H; Stevenson, TJ; Stewart, GA; Stockton, MC; Stoicea, G; Stolarski, M; Stonjek, S; Straessner, A; Strandberg, J; Strandberg, S; Strauss, M; Strebler, T; Strizenec, P; Ströhmer, R; Strom, DM; Strom, LR; Stroynowski, R; Strubig, A; Stucci, SA; Stugu, B; Stupak, J; Styles, NA; Su, D; Su, S; Su, W; Su, X; Sugizaki, K; Sulin, VV; Sullivan, MJ; Sultan, DMS; Sultanaliyeva, L; Sultansoy, S; Sumida, T; Sun, S; Sun, S; Gudnadottir, OS; Sutton, MR; Svatos, M; Swiatlowski, M; Swirski, T; Sykora, I; Sykora, M; Sykora, T; Ta, D; Tackmann, K; Taffard, A; Tafirout, R; Vargas, JST; Taibah, RHM; Takashima, R; Takeda, K; Takeva, EP; Takubo, Y; Talby, M; Talyshev, AA; Tam, KC; Tamir, NM; Tanaka, A; Tanaka, J; Tanaka, R; Tanasini, M; Tang, J; Tao, Z; Araya, ST; Tapprogge, S; Mohamed, ATA; Tarem, S; Tariq, K; Tarna, G; Tartarelli, GF; Tas, P; Tasevsky, M; Tassi, E; Tate, AC; Tateno, G; Tayalati, Y; Taylor, GN; Taylor, W; Teagle, H; Tee, AS; De Lima, RT; Teixeira-Dias, P; Teoh, JJ; Terashi, K; Terron, J; Terzo, S; Testa, M; Teuscher, RJ; Thaler, A; Themistokleous, N; Theveneaux-Pelzer, T; Thielmann, O; Thomas, DW; Thomas, JP; Thompson, EA; Thompson, PD; Thomson, E; Thorpe, EJ; Tian, Y; Tikhomirov, V; Tikhonov, YA; Timoshenko, S; Ting, EXL; Tipton, P; Tisserant, S; Tlou, SH; Tnourji, A; Todome, K; Todorova-Nova, S; Todt, S; Togawa, M; Tojo, J; Tokár, S; Tokushuku, K; Tombs, R; Tomoto, M; Tompkins, L; Tornambe, P; Torrence, E; Torres, H; Pastor, ET; Toscani, M; Tosciri, C; Tovey, DR; Traeet, A; Trandafir, IS; Trefzger, T; Tricoli, A; Trigger, IM; Trincaz-Duvoid, S; Trischuk, DA; Trocmé, B; Trofymov, A; Troncon, C; Truong, L; Trzebinski, M; Trzupek, A; Tsai, F; Tsai, M; Tsiamis, A; Tsiareshka, PV; Tsigaridas, S; Tsirigotis, A; Tsiskaridze, V; Tskhadadze, EG; Tsopoulou, M; Tsujikawa, Y; Tsukerman, II; Tsulaia, V; Tsuno, S; Tsur, O; Tsybychev, D; Tu, Y; Tudorache, A; Tudorache, V; Tuna, AN; Turchikhin, S; Cakir, IT; Turra, R; Turtuvshin, T; Tuts, PM; Tzamarias, S; Tzanis, P; Tzovara, E; Uchida, K; Ukegawa, F; Poblete, PAU; Unal, G; Unal, M; Undrus, A; Unel, G; Uno, K; Urban, J; Urquijo, P; Usai, G; Ushioda, R; Usman, M; Uysal, Z; Vacek, V; Vachon, B; Vadla, KOH; Vafeiadis, T; Valderanis, C; Santurio, EV; Valente, M; Valentinetti, S; Valero, A; Vallier, A; Ferrer, JAV; Van Daalen, TR; Van Gemmeren, P; Van Stroud, S; Van Vulpen, I; Vanadia, M; Vandelli, W; Vandenbroucke, M; Vandewall, ER; Vannicola, D; Vannoli, L; Vari, R; Varnes, EW; Varni, C; Varol, T; Varouchas, D; Varriale, L; Varvell, KE; Vasile, ME; Vaslin, L; Vasquez, GA; Vazeille, F; Schroeder, TV; Veatch, J; Vecchio, V; Veen, MJ; Veliscek, I; Veloce, LM; Veloso, F; Veneziano, S; Ventura, A; Verbytskyi, A; Verducci, M; Vergis, C; De Araujo, MV; Verkerke, W; Vermeulen, JC; Vernieri, C; Verschuuren, PJ; Vessella, M; Vesterbacka, ML; Vetterli, MC; Vgenopoulos, A; Maira, NV; Vickey, T; Boeriu, OEV; Viehhauser, GHA; Vigani, L; Villa, M; Perez, MV; Villhauer, EM; Vilucchi, E; Vincter, MG; Virdee, GS; Vishwakarma, A; Vittori, C; Vivarelli, I; Vladimirov, V; Voevodina, E; Vogel, F; Vokac, P; Von Ahnen, J; Von Toerne, E; Vormwald, B; Vorobel, V; Vorobev, K; Vos, M; Vossebeld, JH; Vozak, M; Vozdecky, L; Vranjes, N; Milosavljevic, MV; Vreeswijk, M; Vuillermet, R; Vujinovic, O; Vukotic, I; Wada, S; Wagner, C; Wagner, W; Wahdan,(data truncated to fit)</t>
  </si>
  <si>
    <t>Aad, G.; Abbott, B.; Abbott, D. C.; Abeling, K.; Abidi, S. H.; Aboulhorma, A.; Abramowicz, H.; Abreu, H.; Abulaiti, Y.; Hoffman, A. C. Abusleme; Acharya, B. S.; Achkar, B.; Adam, L.; Bourdarios, C. Adam; Adamczyk, L.; Adamek, L.; Addepalli, S. V.; Adelman, J.; Adiguzel, A.; Adorni, S.; Adye, T.; Affolder, A. A.; Afik, Y.; Agaras, M. N.; Agarwala, J.; Aggarwal, A.; Agheorghiesei, C.; Aguilar-Saavedra, J. A.; Ahmad, A.; Ahmadov, F.; Ahmed, W. S.; Ahuja, S.; Ai, X.; Aielli, G.; Aizenberg, I.; Akbiyik, M.; Akesson, T. P. A.; Akimov, A. V.; Al Khoury, K.; Alberghi, G. L.; Albert, J.; Albicocco, P.; Verzini, M. J. Alconada; Alderweireldt, S.; Aleksa, M.; Aleksandrov, I. N.; Alexa, C.; Alexopoulos, T.; Alfonsi, A.; Alfonsi, F.; Alhroob, M.; Ali, B.; Ali, S.; Aliev, M.; Alimonti, G.; Allaire, C.; Allbrooke, B. M. M.; Allport, P. P.; Aloisio, A.; Alonso, F.; Alpigiani, C.; Camelia, E. Alunno; Estevez, M. Alvarez; Alviggi, M. G.; Coutinho, Y. Amaral; Ambler, A.; Amelung, C.; Ames, C. G.; Amidei, D.; Dos Santos, S. P. Amor; Amoroso, S.; Amos, K. R.; Amrouche, C. S.; Ananiev, V.; Anastopoulos, C.; Andari, N.; Andeen, T.; Anders, J. K.; Andrean, S. Y.; Andreazza, A.; Angelidakis, S.; Angerami, A.; Anisenkov, A. V.; Annovi, A.; Antel, C.; Anthony, M. T.; Antipov, E.; Antonelli, M.; Antrim, D. J. A.; Antrim, D. J. A.; Anulli, F.; Aoki, M.; Pozo, J. A. Aparisi; Aparo, M. A.; Bella, L. Aperio; Appelt, C.; Aranzabal, N.; Ferraz, V. Araujo; Arcangeletti, C.; Arce, A. T. H.; Arena, E.; Arguin, J-F.; Argyropoulos, S.; Arling, J. -H.; Armbruster, A. J.; Arnaez, O.; Arnold, H.; Tame, Z. P. Arrubarrena; Artoni, G.; Asada, H.; Asai, K.; Asai, S.; Asbah, N. A.; Asimakopoulou, E. M.; Assahsah, J.; Assamagan, K.; Astalos, R.; Atkin, R. J.; Atkinson, M.; Atlay, N. B.; Atmani, H.; Atmasiddha, P. A.; Augsten, K.; Auricchio, S.; Auriol, A. D.; Austrup, V. A.; Avner, G.; Avolio, G.; Axiotis, K.; Ayoub, M. K.; Azuelos, G.; Babal, D.; Bachacou, H.; Bachas, K.; Bachiu, A.; Backman, F.; Badea, A.; Bagnaia, P.; Bahmani, M.; Bailey, A. J.; Bailey, V. R.; Baines, J. T.; Bakalis, C.; Baker, O. K.; Bakker, P. J.; Bakos, E.; Gupta, D. Bakshi; Balaji, S.; Balasubramanian, R.; Baldin, E. M.; Balek, P.; Ballabene, E.; Balli, F.; Baltes, L. M.; Balunas, W. K.; Balz, J.; Banas, E.; Bandieramonte, M.; Bandyopadhyay, A.; Bansal, S.; Barak, L.; Barberio, E. L.; Barberis, D.; Barbero, M.; Barbour, G.; Barends, K. N.; Barillari, T.; Barisits, M. -S.; Barkeloo, J.; Barklow, T.; Barnett, R. M.; Baron, P.; Moreno, D. A. Baron; Baroncelli, A.; Barone, G.; Barr, A. J.; Navarro, L. Barranco; Barreiro, F.; da Costa, J. Barreiro Guimaraes; Barron, U.; Teixeira, M. G. Barros; Barsov, S.; Bartels, F.; Bartoldus, R.; Barton, A. E.; Bartos, P.; Basalaev, A.; Basan, A.; Baselga, M.; Bashta, I.; Bassalat, A.; Basso, M. J.; Basson, C. R.; Bates, R. L.; Batlamous, S.; Batley, J. R.; Batool, B.; Battaglia, M.; Bauce, M.; Bauer, P.; Bayirli, A.; Beacham, J. B.; Beau, T.; Beauchemin, P. H.; Becherer, F.; Bechtle, P.; Beck, H. P.; Becker, K.; Becot, C.; Beddall, A. J.; Bednyakov, V. A.; Bee, C. P.; Beemster, L. J.; Beermann, T. A.; Begalli, M.; Begel, M.; Behera, A.; Behr, J. K.; Da Cruz E Silva, C. Beirao; Beirer, J. F.; Beisiegel, F.; Belfkir, M.; Bella, G.; Bellagamba, L.; Bellerive, A.; Bellos, P.; Beloborodov, K.; Belotskiy, K.; Belyaev, N. L.; Benchekroun, D.; Bendebba, F.; Benhammou, Y.; Benjamin, D. P.; Benoit, M.; Bensinger, J. R.; Bentvelsen, S.; Beresford, L.; Beretta, M.; Berge, D.; Kuutmann, E. Bergeaas; Berger, N.; Bergmann, B.; Beringer, J.; Berlendis, S.; Bernardi, G.; Bernius, C.; Bernlochner, F. U.; Berry, T.; Berta, P.; Berthold, A.; Bertramx, I. A.; Bylund, O. Bessidskaia; Bethke, S.; Betti, A.; Bevan, A. J.; Bhamjee, M.; Bhatta, S.; Bhattacharya, D. S.; Bhattarai, P.; Bhopatkar, V. S.; Bi, R.; Bi, R.; Bianchi, R. M.; Biebel, O.; Bielski, R.; Biglietti, M.; Billoud, T. R. V.; Bindi, M.; Bingul, A.; Bini, C.; Biondi, S.; Biondini, A.; Birch-sykes, C. J.; Bird, G. A.; Birman, M.; Bisanz, T.; Biswas, D.; Bitadze, A.; Bjorke, K.; Bloch, I.; Blocker, C.; Blue, A.; Blumenschein, U.; Blumenthal, J.; Bobbink, G. J.; Bobrovnikov, V. S.; Boehler, M.; Bogavac, D.; Bogdanchikov, A. G.; Bohm, C.; Boisvert, V.; Bokan, P.; Bold, T.; Bomben, M.; Bona, M.; Boonekamp, M.; Booth, C. D.; Borbely, A. G.; Borecka-Bielska, H. M.; Borgna, L. S.; Borissov, G.; Bortoletto, D.; Boscherini, D.; Bosman, M.; Sola, J. D. Bossio; Bouaouda, K.; Boudreau, J.; Bouhova-Thacker, E. V.; Boumediene, D.; Bouquet, R.; Boveia, A.; Boyd, J.; Boye, D.; Boyko, I. R.; Bracinik, J.; Brahimi, N.; Brandt, G.; Brandt, O.; Braren, F.; Brau, B.; Brau, J. E.; Madden, W. D. Breaden; Brendlinger, K.; Brener, R.; Brenner, L.; Brenner, R.; Bressler, S.; Brickwedde, B.; Britton, D.; Britzger, D.; Brock, I.; Brooijmans, G.; Brooks, W. K.; Brost, E.; de Renstrom, P. A. Bruckman; Bruers, B.; Bruncko, D.; Bruni, A.; Bruni, G.; Bruschi, M.; Bruscino, N.; Bryngemark, L.; Buanes, T.; Buat, Q.; Buchholz, P.; Buckley, A. G.; Budagov, I. A.; Bugge, M. K.; Bulekov, O.; Bullard, B. A.; Burdin, S.; Burgard, C. D.; Burger, A. M.; Burghgrave, B.; Burr, J. T. P.; Burton, C. D.; Burzynski, J. C.; Busch, E. L.; Buscher, V.; Bussey, P. J.; Butler, J. M.; Buttar, C. M.; Butterworth, J. M.; Buttinger, W.; Vazquez, C. J. Buxo; Buzykaev, A. R.; Cabras, G.; Urban, S. Cabrera; Caforio, D.; Cai, H.; Cai, Y.; Cairo, V. M. M.; Cakir, O.; Calace, N.; Calafiura, P.; Calderini, G.; Calfayan, P.; Callea, G.; Caloba, L. P.; Calvet, D.; Calvet, S.; Calvet, T. P.; Calvetti, M.; Toro, R. Camacho; Camarda, S.; Munoz, D. Camarero; Camarri, P.; Camerlingo, M. T.; Cameron, D.; Camincher, C.; Campanelli, M.; Camplani, A.; Canale, V.; Canesse, A.; Bret, M. Cano; Cantero, J.; Cao, Y.; Capocasa, F.; Capua, M.; Carbone, A.; Cardarelli, R.; Cardenas, J. C. J.; Cardillo, F.; Carli, T.; Carlino, G.; Carlson, B. T.; Carlson, E. M.; Carminati, L.; Carnesale, M.; Caron, S.; Carquin, E.; Carra, S.; Carratta, G.; Argos, F. Carrio; Carter, J. W. S.; Carter, T. M.; Casado, M. P.; Casha, A. F.; Castiglia, E. G.; Castillo, F. L.; Garcia, L. Castillo; Gimenez, V. Castillo; Castro, N. F.; Catinaccio, A.; Catmore, J. R.; Cavaliere, V.; Cavalli, N.; Cavasinni, V.; Celebi, E.; Celli, F.; Centonze, M. S.; Cerny, K.; Cerqueira, A. S.; Cerri, A.; Cerrito, L.; Cerutti, F.; Cervelli, A.; Cetin, S. A.; Chadi, Z.; Chakraborty, D.; Chala, M.; Chan, J.; Chan, W. S.; Chan, W. Y.; Chapman, J. D.; Chargeishvili, B.; Charlton, D. G.; Charman, T. P.; Chatterjee, M.; Chekanov, S.; Chekulaev, S. V.; Chelkov, G. A.; Chen, A.; Chen, B.; Chen, B.; Chen, C.; Chen, H.; Chen, H.; Chen, J.; Chen, J.; Chen, S.; Chen, S. J.; Chen, X.; Chen, X.; Chen, Y.; Cheng, C. L.; Cheng, H. C.; Cheplakov, A.; Cheremushkina, E.; Cherepanova, E.; El Moursli, R. Cherkaoui; Cheu, E.; Cheung, K.; Chevalier, L.; Chiarella, V.; Chiarelli, G.; Chiodini, G.; Chisholm, A. S.; Chitan, A.; Chiu, Y. H.; Chizhov, M. V.; Choi, K.; Chomont, A. R.; Chou, Y.; Chow, E. Y. S.; Chowdhury, T.; Christopher, L. D.; Chu, K. L.; Chu, M. C.; Chu, X.; Chudoba, J.; Chwastowski, J. J.; Cieri, D.; Ciesla, K. M.; Cindro, V.; Ciocio, A.; Cirotto, F.; Citron, Z. H.; Citterio, M.; Ciubotaru, D. A.; Ciungu, B. M.; Clark, A.; Clark, P. J.; Columbie, J. M. Clavijo; Clawson, S. E.; Clement, C.; Clercx, J.; Clissa, L.; Coadou, Y.; Cobal, M.; Coccaro, A.; Barrue, R. F. Coelho; De Sa, R. Coelho Lopes; Coelli, S.; Cohen, H.; Coimbra, A. E. C.; Cole, B.; Collot, J.; Muino, P. Conde; Connell, M. P.; Connell, S. H.; Connelly, I. A.; Conroy, E. I.; Conventi, F.; Cooke, H. G.; Cooper-Sarkar, A. M.; Cormier, F.; Corpe, L. D.; Corradi, M.; Corrigan, E. E.; Corriveau, F.; Cortes-Gonzalez, A.; Costa, M. J.; Costanza, F.; Costanzo, D.; Cote, B. M.; Cowan, G.; Cowley, J. W.; Cranmer, K.; Crepe-Renaudin, S.; Crescioli, F.; Cristinziani, M.; Cristoforetti, M.; Croft, V.; Crosetti, G.; Cueto, A.; Donszelmann, T. Cuhadar; Cui, H.; Cui, Z.; Cukierman, A. R.; Cunningham, W. R.; Curcio, F.; Czodrowski, P.; Czurylo, M. M.; De Sousa, M. J. Da Cunha Sargedas; Pinto, J. V. Da Fonseca; Da Via, C.; Dabrowski, W.; Dado, T.; Dahbi, S.; Dai, T.; Dallapiccola, C.; Dam, M.; D'amen, G.; D'Amico, V.; Damp, J.; Dandoy, J. R.; Daneri, M. F.; Danninger, M.; Dao, V.; Darbo, G.; Darmora, S.; Das, S. J.; Dattagupta, A.; D'Auria, S.; David, C.; Davidek, T.; Davis, D. R.; Davis-Purcell, B.; Dawson, I.; De, K.; De Asmundis, R.; De Beurs, M.; De Castro, S.; De Groot, N.; de Jong, P.; De la Torre, H.; De Maria, A.; De Salvo, A.; De Sanctis, U.; De Santo, A.; De Regie, J. B. De Vivie; Dedovich, D. V.; Degens, J.; Deiana, A. M.; Del Corso, F.; Del Peso, J.; Del Rio, F.; Deliot, F.; Delitzsch, C. M.; Della Pietra, M.; Della Volpe, D.; Dell'Acqua, A.; Dell'Asta, L.; Delmastro, M.; Delsart, P. A.; Demers, S.; Demichev, M.; Denisov, S. P.; D'Eramo, L.; Derendarz, D.; Derue, F.; Dervan, P.; Desch, K.; Dette, K.; Deutsch, C.; Deviveiros, P. O.; Di Bello, F. A.; Di Ciaccio, A.; Di Ciaccio, L.; Di Domenico, A.; Di Donato, C.; Di Girolamo, A.; Di Gregorio, G.; Di Luca, A.; Di Micco, B.; Di Nardo, R.; Diaconu, C.; Dias, F. A.; Do Vale, T. Dias; Diaz, M. A.; Capriles, F. G. Diaz; Didenko, M.; Diehl, E. B.; Diehl, L.; Cornell, S. Diez; Pardos, C. Diez; Dimitriadi, C.; Dimitrievska, A.; Ding, W.; Dingfelder, J.; Dinu, I. -M.; Dittmeier, S. J.; Dittus, F.; Djama, F.; Djobava, T.; Djuvsland, J. I.; Dodsworth, D.; Doglioni, C.; Dolejsi, J.; Dolezal, Z.; Donadelli, M.; Dong, B.; Donini, J.; D'Onofrio, A.; D'Onofrio, M.; Dopke, J.; Doria, A.; Dova, M. T.; Doyle, A. T.; Draguet, M. A.; Drechsler, E.; Dreyer, E.; Drivas-koulouris, I.; Drobac, A. S.; Du, D.; du Pree, T. A.; Dubinin, F.; Dubovsky, M.; Duchovni, E.; Duckeck, G.; Ducu, O. A.; Duda, D.; Dudarev, A.; D'uffizi, M.; Duflot, L.; Duhrssen, M.; Dulsen, C.; Dumitriu, A. E.; Dunford, M.; Dungs, S.; Dunne, K.; Duperrin, A.; Yildiz, H. Duran; Duren, M.; Durglishvili, A.; Dwyer, B. L.; Dyckes, G. I.; Dyndal, M.; Dysch, S.; Dziedzic, B. S.; Earnshaw, Z. O.; Eckerova, B.; Eggleston, M. G.; De Souza, E. Egidio Purcino; Ehrke, L. F.; Eigen, G.; Einsweiler, K.; Ekelof, T.; Ekman, P. A.; El Ghazali, Y.; El Jarrari, H.; El Moussaouy, A.; Ellajosyula, V.; Ellert, M.; Ellinghaus, F.; Elliot, A. A.; Ellis, N.; Elmsheuser, J.; Elsing, M.; Emeliyanov, D.; Emerman, A.; Enari, Y.; Ene, I.; Epari, S.; Erdmann, J.; Ereditato, A.; Erland, P. A.; Errenst, M.; Escalier, M.; Escobar, C.; Etzion, E.; Evans, G.; Evans, H.; Evans, M. O.; Ezhilov, A.; Ezzarqtouni, S.; Fabbri, F.; Fabbri, L.; Facini, G.; Fadeyev, V.; Fakhrutdinov, R. M.; Falciano, S.; Falke, P. J.; Falke, S.; Faltova, J.; Fan, Y.; Fang, Y.; Fanourakis, G.; Fanti, M.; Faraj, M.; Farbin, A.; Farilla, A.; Farooque, T.; Farrington, S. M.; Fassi, F.; Fassouliotis, D.; Giannelli, M. Faucci; Fawcett, W. J.; Fayard, L.; Fedin, O. L.; Fedotov, G.; Feickert, M.; Feligioni, L.; Fell, A.; Fellers, D. E.; Feng, C.; Feng, M.; Fenton, M. J.; Fenyuk, A. B.; Ferencz, L.; Ferguson, S. W.; Pretel, J.; Ferrando, J.; Ferrari, A.; Ferrari, P.; Ferrari, R.; Ferrere, D.; Ferretti, C.; Fiedler, F.; Filipeie, A.; Filmer, E. K.; Filthaut, F.; Fiolhais, M. C. N.; Fiorini, L.; Fischer, F.; Fisher, W. C.; Fitschen, T.; Fleck, I.; Fleischmann, P.; Flick, T.; Flores, L.; Flores, M.; Castillo, L. R. Flores; Follega, F. M.; Fomin, N.; Foo, J. H.; Forland, B. C.; Formica, A.; Forti, A. C.; Fortin, E.; Fortman, A. W.; Foti, M. G.; Fountas, L.; Fournier, D.; Fox, H.; Francavilla, P.; Francescato, S.; Franchini, M.; Franchino, S.; Francis, D.; Franco, L.; Franconi, L.; Franklin, M.; Frattari, G.; Freegard, A. C.; Freeman, P. M.; Freund, W. S.; Fritzsche, N.; Froch, A.; Froidevaux, D.; Frost, J. A.; Fu, Y.; Fujimoto, M.; Torregrosa, E. Fullana; Fuster, J.; Gabrielli, A.; Gabrielli, A.; Gadow, P.; Gagliardi, G.; Gagnon, L. G.; Gallardo, G. E.; Gallas, E. J.; Gallop, B. J.; Goni, R. Gamboa; Gan, K. K.; Ganguly, S.; Gao, J.; Gao, Y.; Walls, F. M. Garay; Garcia, B.; Garcia, C.; Navarro, J. E. Garcia; Pascual, J. A. Garcia; Garcia-Sciveres, M.; Gardner, R. W.; Garg, D.; Garg, R. B.; Gargiulo, S.; Garner, C. A.; Garonne, V.; Gasiorowski, S. J.; Gaspar, P.; Gaudio, G.; Gautam, V.; Gauzzi, P.; Gavrilenko, I. L.; Gavrilyuk, A.; Gay, C.; Gaycken, G.; Gazis, E. N.; Geanta, A. A.; Gee, C. M.; Geisen, J.; Geisen, M.; Gemme, C.; Genest, M. H.; Gentile, S.; George, S.; George, W. F.; Geralis, T.; Gerlach, L. O.; Gessinger-Befurt, P.; Bostanabad, M. Ghasemi; Ghneimat, M.; Ghosal, A.; Ghosh, A.; Ghosh, A.; Giacobbe, B.; Giagu, S.; Giangiacomi, N.; Giannetti, P.; Giannini, A.; Gibson, S. M.; Gignac, M.; Gil, D. T.; Gilbert, A. K.; Gilbert, B. J.; Gillberg, D.; Gilles, G.; Gillwald, N. E. K.; Ginabat, L.; Gingrich, D. M.; Giordani, M. P.; Giraud, P. F.; Giugliarelli, G.; Giugni, D.; Giuli, F.; Gkialas, I.; Gladilin, L. K.; Glasman, C.; Gledhill, G. R.; Glisic, M.; Gnesi, I.; Go, Y.; Goblirsch-Kolb, M.; Godin, D.; Goldfarb, S.; Golling, T.; Gololo, M. G. D.; Golubkov, D.; Gombas, J. P.; Gomes, A.; Da Silva, G. Gomes; Delegido, A. J. Gomez; Gama, R. Goncalves; Goncalo, R.; Gonella, G.; Gonella, L.; Gongadze, A.; Gonnella, F.; Gonski, J. L.; de la Hoz, S. Gonzalez; Fernandez, S. Gonzalez; Lopez, R. Gonzalez; Renteria, C. Gonzalez; Suarez, R. Gonzalez; Gonzalez-Sevilla, S.; Rodriguez, G. R. Gonzalvo; Andana, R. Y. Gonzalez; Goossens, L.; Gorasia, N. A.; Gorbounov, P. A.; Gorini, B.; Gorini, E.; Gorisek, A.; Goshaw, A. T.; Gostkin, M. I.; Gottardo, C. A.; Gouighri, M.; Goumarre, V.; Goussiou, A. G.; Govender, N.; Goy, C.; Grabowska-Bold, I.; Graham, K.; Gramstad, E.; Grancagnolo, S.; Grandi, M.; Gratchev, V.; Gravila, P. M.; Gravili, F. G.; Gray, H. M.; Greco, M.; Grefe, C.; Gregor, I. M.; Grenier, P.; Grieco, C.; Grillo, A. A.; Grimm, K.; Grinstein, S.; Grivaz, J. -F.; Gross, E.; Grosse-Knetter, J.; Grud, C.; Grummer, A.; Grundy, J. C.; Guan, L.; Guan, W.; Gubbels, C.; Rojas, J. G. R. Guerrero; Guerrieri, G.; Guescini, F.; Gugel, R.; Guhit, J. A. M.; Guida, A.; Guillemin, T.; Guilloton, E.; Guindon, S.; Guo, F.; Guo, J.; Guo, L.; Guo, Y.; Gupta, R.; Gurbuz, S.; Gurdasani, S. S.; Gustavino, G.; Guth, M.; Gutierrez, P.; Zagazeta, L. F. Gutierrez; Gutschow, C.; Guyot, C.; Gwenlan, C.; Gwilliam, C. B.; Haaland, E. S.; Haas, A.; Habedank, M.; Haber, C.; Hadavand, H. K.; Hadef, A.; Hadzic, S.; Haleem, M.; Haley, J.; Hall, J. J.; Hallewell, G. D.; Halser, L.; Hamano, K.; Hamdaoui, H.; Hamer, M.; Hamity, G. N.; Han, J.; Han, K.; Han, L.; Han, L.; Han, S.; Han, Y. F.; Hanagaki, K.; Hance, M.; Hangal, D. A.; Hank, M. D.; Hankache, R.; Hansen, J. B.; Hansen, J. D.; Hansen, P. H.; Hara, K.; Harada, D.; Harenberg, T.; Harkusha, S.; Harris, Y. T.; Harrison, N. M.; Harrison, P. F.; Hartman, N. M.; Hartmann, N. M.; Hasegawa, Y.; Hasib, A.; Haug, S.; Hauser, R.; Havranek, M.; Hawkes, C. M.; Hawkings, R. J.; Hayashida, S.; Hayden, D.; Hayes, C.; Hayes, R. L.; Hays, C. P.; Hays, J. M.; Hayward, H. S.; He, F.; He, Y.; He, Y.; Heath, M. P.; Hedberg, V.; Heggelund, A. L.; Hehir, N. D.; Heidegger, C.; Heidegger, K. K.; Heidorn, W. D.; Heilman, J.; Heim, S.; Heim, T.; Heinlein, J. G.; Heinrich, J. J.; Heinrich, L.; Hejbal, J.; Helary, L.; Held, A.; Hellesund, S.; Helling, C. M.; Hellman, S.; Helsens, C.; Henderson, R. C. W.; Henkelmann, L.; Correia, A. M. Henriques; Herde, H.; Jimenez, Y. Hernandez; Herr, H.; Herrmann, M. G.; Herrmann, T.; Herten, G.; Hertenberger, R.; Hervas, L.; Hessey, N. P.; Hibi, H.; Higon-Rodriguez, E.; Hillier, S. J.; Hinchliffe, I.; Hinterkeuser, F.; Hirose, M.; Hirose, S.; Hirschbuehl, D.; Hitchings, T. G.; Hiti, B.; Hobbs, J.; Hobincu, R.; Hod, N.; Hodgkinson, M. C.; Hodkinson, B. H.; Hoecker, A.; Hofer, J.; Hohn, D.; Holm, T.; Holzbock, M.; Hommels, L. B. A. H.; Honan, B. P.; Hong, J.; Hong, T. M.; Hong, Y.; Honig, J. C.; Honle, A.; Hooberman, B. H.; Hopkins, W. H.; Horii, Y.; Hou, S.; Howard, A. S.; Howarth, J.; Hoya, J.; Hrabovsky, M.; Hrynevich, A.; Hryn'ova, T.; Hsu, P. J.; Hsu, S. -C.; Hu, Q.; Hu, Y. F.; Huang, D. P.; Huang, S.; Huang, X.; Huang, Y.; Huang, Y.; Huang, Z.; Hubacek, Z.; Huebner, M.; Huegging, F.; Huffman, T. B.; Huhtinen, M.; Huiberts, S. K.; Hulsken, R.; Huseynov, N.; Huston, J.; Huth, J.; Hyneman, R.; Hyrych, S.; Iacobucci, G.; Iakovidis, G.; Ibragimov, I.; dou-Fayard, L. Iconomi; Iengo, P.; Iguchi, R.; Iizawa, T.; Ikegami, Y.; Ilg, A.; Ilic, N.; Imam, H.; Carlson, T. Ingebretsen; Introzzi, G.; Iodice, M.; Ippolito, V.; Ishino, M.; Islam, W.; Issever, C.; Istin, S.; Ito, H.; Ponce, J. M. Iturbe; Iuppa, R.; Ivina, A.; Izen, J. M.; Izzo, V.; Jacka, P.; Jackson, P.; Jacobs, R. M.; Jaeger, B. P.; Jagfeld, C. S.; Jakel, G.; Jakobs, K.; Jakoubek, T.; Jamieson, J.; Janas, K. W.; Jarlskog, G.; Jaspan, A. E.; Javurek, T.; Javurkova, M.; Jeanneau, F.; Jeanty, L.; Jejelava, J.; Jenni, P.; Jessiman, C. E.; Jezequel, S.; Jia, J.; Jia, X.; Jia, X.; Jia, Z.; Jiang, Y.; Jiggins, S.; Pena, J. Jimenez; Jin, S.; Jinaru, A.; Jinnouchi, O.; Jivan, H.; Johansson, P.; Johns, K. A.; Johnson, C. A.; Jones, D. M.; Jones, E.; Jones, P.; Jones, R. W. L.; Jones, T. J.; Jovicevic, J.; Ju, X.; Junggeburth, J. J.; Rozas, A. Juste; Kabana, S.; Kaczmarska, A.; Kado, M.; Kagan, H.; Kagan, M.; Kahn, A.; Kahn, A.; Kahra, C.; Kaji, T.; Kajomovitz, E.; Kakati, N.; Kalderon, C. W.; Kamenshchikov, A.; Kang, N. J.; Kano, Y.; Kar, D.; Karava, K.; Kareem, M. J.; Karentzos, E.; Karkanias, I.; Karpov, S. N.; Karpova, Z. M.; Kartvelishvili, V.; Karyukhin, A. N.; Kasimi, E.; Kato, C.; Katzy, J.; Kaur, S.; Kawade, K.; Kawagoe, K.; Kawaguchi, T.; Kawamoto, T.; Kawamura, G.; Kay, E. F.; Kaya, F. I.; Kazakos, S.; Kazanin, V. F.; Ke, Y.; Keaveney, J. M.; Keeler, R.; Kehris, G. V.; Keller, J. S.; Kelly, A. S.; Kelsey, D.; Kempster, J. J.; Kendrick, J.; Kennedy, K. E.; Kepka, O.; Kerridge, B. P.; Kersten, S.; Kersevan, B. P.; Keszeghova, L.; Haghighat, S. Ketabchi; Khandoga, M.; Khanov, A.; Kharlamov, A. G.; Kharlamova, T.; Khoda, E. E.; Khoo, T. J.; Khoriauli, G.; Khubua, J.; Khwaira, Y. A. R.; Kiehn, M.; Kilgallon, A.; Kim, D. W.; Kim, E.; Kim, Y. K.; Kimura, N.; Kirchhoff, A.; Kirchmeier, D.; Kirfel, C.; Kirk, J.; Kiryunin, A. E.; Kishimoto, T.; Kisliuk, D. P.; Kitsaki, C.; Kivernyk, O.; Klassen, M.; Klein, C.; Klein, L.; Klein, M. H.; Klein, M.; Klein, U.; Klimek, P.; Klimentov, A.; Klimpel, F.; Klingl, T.; Klioutchnikova, T.; Klitzner, F. F.; Kluit, P.; Kluth, S.; Kneringer, E.; Knight, T. M.; Knue, A.; Kobayashi, D.; Kobayashi, R.; Kocian, M.; Kodama, T.; Kodys, P.; Koeck, D. M.; Koenig, P. T.; Koffas, T.; Kohler, N. M.; Kolb, M.; Koletsou, I.; Komarek, T.; Koneke, K.; Kong, A. X. Y.; Kono, T.; Konstantinidis, N.; Konya, B.; Kopeliansky, R.; Koperny, S.; Korcyl, K.; Kordas, K.; Koren, G.; Korn, A.; Korn, S.; Korolkov, I.; Korotkova, N.; Kortman, B.; Kortner, O.; Kortner, S.; Kostecka, W. H.; Kostyukhin, V. V.; Kotsokechagia, A.; Kotwal, A.; Koulouris, A.; Kourkoumeli-Charalampidi, A.; Kourkoumelis, C.; Kourlitis, E.; Kovanda, O.; Kowalewski, R.; Kozanecki, W.; Kozhin, A. S.; Kramarenko, V. A.; Kramberger, G.; Kramer, P.; Krasny, M. W.; Krasznahorkay, A.; Kremer, J. A.; Kresse, T.; Kretzschmar, J.; Kreul, K.; Krieger, P.; Krieter, F.; Krishnamurthy, S.; Krishnan, A.; Krivos, M.; Krizka, K.; Kroeninger, K.; Kroha, H.; Kroll, J.; Kroll, J.; Krowpman, K. S.; Kruchonak, U.; Kruger, H.; Krumnack, N.; Kruse, M. C.; Krzysiak, J. A.; Kubota, A.; Kuchinskaia, O.; Kuday, S.; Kuechler, D.; Kuechler, J. T.; Kuehn, S.; Kuhl, T.; Kukhtin, V.; Kulchitsky, Y.; Kuleshov, S.; Kumar, M.; Kumari, N.; Kuna, M.; Kupco, A.; Kupfer, T.; Kupich, A.; Kuprash, O.; Kurashige, H.; Kurchaninov, L. L.; Kurochkin, Y. A.; Kurova, A.; Kuwertz, E. S.; Kuze, M.; Kvam, A. K.; Kvita, J.; Kwan, T.; Kwok, K. W.; Lacasta, C.; Lacava, F.; Lacker, H.; Lacour, D.; Lad, N. N.; Ladygin, E.; Laforge, B.; Lagouri, T.; Lai, S.; Lakomiec, I. K.; Lalloue, N.; Lambert, J. E.; Lammers, S.; Lampl, W.; Lampoudis, C.; Lancaster, A. N.; Lancon, E.; Landgraf, U.; Landon, M. P. J.; Lang, V. S.; Langenberg, R. J.; Lankford, A. J.; Lanni, F.; Lantzsch, K.; Lanza, A.; Lapertosa, A.; Laporte, J. F.; Lari, T.; Manghi, F. Lasagni; Lassnig, M.; Latonova, V.; Lau, T. S.; Laudrain, A.; Laurier, A.; Lawlor, S. D.; Lawrence, Z.; Lazzaroni, M.; Le, B.; Leban, B.; Lebedev, A.; LeBlanc, M.; LeCompte, T.; Ledroit-Guillon, F.; Lee, A. C. A.; Lee, G. R.; Lee, L.; Lee, S. C.; Lee, S.; Leeuw, L. L.; Lefebvre, H. P.; Lefebvre, M.; Leggett, C.; Lehmann, K.; Miotto, G. Lehmann; Leight, W. A.; Leisos, A.; Leite, M. A. L.; Leitgeb, C. E.; Leitner, R.; Leney, K. J. C.; Lenz, T.; Leone, S.; Leonidopoulos, C.; Leopold, A.; Leroy, C.; Les, R.; Lester, C. G.; Levchenko, M.; Leveque, J.; Levin, D.; Levinson, L. J.; Lewicki, M. P.; Lewis, D. J.; Li, B.; Li, B.; Li, C.; Li, C. -Q.; Li, H.; Li, H.; Li, H.; Li, H.; Li, J.; Li, K.; Li, L.; Li, M.; Li, Q. Y.; Li, S.; Li, T.; Li, X.; Li, Z.; Li, Z.; Li, Z.; Li, Z.; Liang, Z.; Liberatore, M.; Liberti, B.; Lie, K.; Marin, J. Lieber; Lin, K.; Linck, R. A.; Lindley, R. E.; Lindon, J. H.; Linss, A.; Lipeles, E.; Lipniacka, A.; Liss, T. M.; Lister, A.; Little, J. D.; Liu, B.; Liu, B. X.; Liu, D.; Liu, J. B.; Liu, J. K. K.; Liu, K.; Liu, M.; Liu, M. Y.; Liu, P.; Liu, Q.; Liu, X.; Liu, Y.; Liu, Y.; Liu, Y. L.; Liu, Y. W.; Livan, M.; Merino, J. Llorente; Lloyd, S. L.; Lobodzinska, E. M.; Loch, P.; Loffredo, S.; Lohse, T.; Lohwasser, K.; Lokajicek, M.; Long, J. D.; Longarini, I.; Longo, L.; Longo, R.; Paz, I. Lopez; Solis, A. Lopez; Lorenz, J.; Martinez, N. Lorenzo; Lory, A. M.; Losle, A.; Lou, X.; Lou, X.; Lounis, A.; Love, J.; Love, P. A.; Bahilo, J. J. Lozano; Lu, G.; Lu, M.; Lu, S.; Lu, Y. J.; Lubatti, H. J.; Luci, C.; Alves, F. L. Lucio; Lucotte, A.; Luehring, F.; Luise, I.; Lukianchuk, O.; Lundberg, O.; Lund-Jensen, B.; Luongo, N. A.; Lutz, M. S.; Lynn, D.; Lyons, H.; Lysak, R.; Lytken, E.; Lyu, F.; Lyubushkin, V.; Lyubushkina, T.; Ma, H.; Ma, L. L.; Ma, Y.; MacDonell, D. M.; Maccarrone, G.; MacDonald, J. C.; Madar, R.; Mader, W. F.; Maeda, J.; Maeno, T.; Maerker, M.; Magerl, V.; Magro, J.; Maguire, H.; Mahon, D. J.; Maidantchik, C.; Maio, A.; Maj, K.; Majersky, O.; Majewski, S.; Makovec, N.; Maksimovic, V.; Malaescu, B.; Malecki, Pa.; Maleev, V. P.; Malek, F.; Malito, D.; Mallik, U.; Malone, C.; Maltezos, S.; Malyukov, S.; Mamuzic, J.; Mancini, G.; Manco, G.; Mandalia, J. P.; Mandiae, I.; de Andrade Filho, L. Manhaes; Maniatis, I. M.; Manisha, M.; Ramos, J. Manjarres; Mankad, D. C.; Mankinen, K. H.; Mann, A.; Manousos, A.; Mansoulie, B.; Manzoni, S.; Marantis, A.; Marchiori, G.; Marcisovsky, M.; Marcoccia, L.; Marcon, C.; Marinescu, M.; Marjanovic, M.; Marshall, Z.; Marti-Garcia, S.; Martin, T. A.; Martin, V. J.; Latour, B. Martin dit; Martinelli, L.; Martinez, M.; Agullo, P. Martinez; Outschoorn, V. I. Martinez; Suarez, P. Martinez; Martin-Haugh, S.; Martoiu, V. S.; Martyniuk, A. C.; Marzin, A.; Maschek, S. R.; Masetti, L.; Mashimo, T.; Masik, J.; Maslennikov, A. L.; Massa, L.; Massarotti, P.; Mastrandrea, P.; Mastroberardino, A.; Masubuchi, T.; Mathisen, T.; Matic, A.; Matsuzawa, N.; Maurer, J.; Maeek, B.; Maximov, D. A.; Mazini, R.; Maznas, I.; Mazza, M.; Mazza, S. M.; Mc Ginn, C.; Mc Gowan, J. P.; Mc Kee, S. P.; McCarthy, T. G.; McCormack, W. P.; McDonald, E. F.; McDougall, A. E.; Mcfayden, J. A.; Mchedlidze, G.; Mckenzie, R. P.; Mclachlan, T. C.; Mclaughlin, D. J.; McLean, K. D.; McMahon, S. J.; McNamara, P. C.; McPherson, R. A.; Mdhluli, J. E.; Meehan, S.; Megy, T.; Mehlhase, S.; Mehta, A.; Meirose, B.; Melini, D.; Garcia, B. R. Mellado; Melo, A. H.; Meloni, F.; Gouveia, E. D. Mendes; Da Costa, A. M. Mendes Jacques; Meng, H. Y.; Meng, L.; Menke, S.; Mentink, M.; Meoni, E.; Merlassino, C.; Merola, L.; Meroni, C.; Merz, G.; Meshkov, O.; Meshreki, J. K. R.; Metcalfe, J.; Mete, A. S.; Meyer, C.; Meyer, J. -P.; Michetti, M.; Middleton, R. P.; Mijoviae, L.; Mikenberg, G.; Mikestikova, M.; Mikuz, M.; Mildner, H.; Milic, A.; Milke, C. D.; Miller, D. W.; Miller, L. S.; Milov, A.; Milstead, D. A.; Min, T.; Minaenko, A. A.; Minashvili, I. A.; Mince, L.; Mincer, A. I.; Mindur, B.; Mineev, M.; Minegishi, Y.; Mino, Y.; Mir, L. M.; Lopez, M. Miralles; Mironova, M.; Mitani, T.; Mitra, A.; Mitsou, V. A.; Miu, O.; Miyagawa, P. S.; Miyazaki, Y.; Mizukami, A.; Mjornmark, J. U.; Mkrtchyan, T.; Mlynarikova, M.; Moa, T.; Mobius, S.; Mochizuki, K.; Moder, P.; Mogg, P.; Mohammed, A. F.; Mohapatra, S.; Mokgatitswane, G.; Mondal, B.; Mondal, S.; Monig, K.; Monnier, E.; Romero, L. Monsonis; Berlingen, J. Montejo; Montella, M.; Monticelli, F.; Morange, N.; De Carvalho, A. L. Moreira; Llacer, M. Moreno; Martinez, C. Moreno; Morettini, P.; Morgenstern, S.; Morii, M.; Morinaga, M.; Morisbak, V.; Morley, A. K.; Morodei, F.; Morvaj, L.; Moschovakos, P.; Moser, B.; Mosidze, M.; Moskalets, T.; Moskvitina, P.; Moss, J.; Moyse, E. J. W.; Muanza, S.; Mueller, J.; Muenstermann, D.; Muller, R.; Mullier, G. A.; Mullin, J. J.; Mungo, D. P.; Martinez, J. L. Munoz; Perez, D. Munoz; Sanchez, F. J. Munoz; Murin, M.; Murray, W. J.; Murrone, A.; Muse, J. M.; Muskinja, M.; Mwewa, C.; Myagkov, A. G.; Myers, A. J.; Myers, A. A.; Myers, G.; Myska, M.; Nachman, B. P.; Nackenhorst, O.; Nag, A.; Nagai, K.; Nagano, K.; Nagle, J. L.; Nagy, E.; Nairz, A. M.; Nakahama, Y.; Nakamura, K.; Nanjo, H.; Narayan, R.; Narayanan, E. A.; Naryshkin, I.; Naseri, M.; Nass, C.; Navarro, G.; Navarro-Gonzalez, J.; Nayak, R.; Nechaeva, P. Y.; Nechansky, F.; Neep, T. J.; Negri, A.; Negrini, M.; Nellist, C.; Nelson, C.; Nelson, K.; Nemecek, S.; Nessi, M.; Neubauer, M. S.; Neuhaus, F.; Neundorf, J.; Newhouse, R.; Newman, P. R.; Ng, C. W.; Ng, Y. S.; Ng, Y. W. Y.; Ngair, B.; Nguyen, H. D. N.; Nickerson, R. B.; Nicolaidou, R.; Nielsen, J.; Niemeyer, M.; Nikiforou, N.; Nikolaenko, V.; Nikolic-Audit, I.; Nikolopoulos, K.; Nilsson, P.; Nindhito, H. R.; Nisati, A.; Nishu, N.; Nisius, R.; Nitschke, J. -E.; Nkadimeng, E. K.; Rosende, S. J. Noacco; Nobe, T.; Noel, D. L.; Noguchi, Y.; Nommensen, T.; Nomura, M. A.; Norfolk, M. B.; Norisam, R. R. B.; Norman, B. J.; Novak, J.; Novak, T.; Novgorodova, O.; Novotny, L.; Novotny, R.; Nozka, L.; Ntekas, K.; Nurse, E.; Oakham, F. G.; Ocariz, J.; Ochi, A.; Ochoa, I.; Oerdek, S.; Ogrodnik, A.; Oh, A.; Ohm, C. C.; Oide, H.; Oishi, R.; Ojeda, M. L.; Okazaki, Y.; O'Keefe, M. W.; Okumura, Y.; Olariu, A.; Seabra, L. F. Oleiro; Pino, S. A. Olivares; Damazio, D. Oliveira; Goncalves, D. Oliveira; Oliver, J. L.; Olsson, M. J. R.; Olszewski, A.; Olszowska, J.; Oncel, O. O.; O'Neil, D. C.; O'Neill, A. P.; Onofre, A.; Onyisi, P. U. E.; Oreglia, M. J.; Orellana, G. E.; Orestano, D.; Orlando, N.; Orr, R. S.; O'Shea, V.; Ospanov, R.; Otero y Garzon, G.; Otono, H.; Ott, P. S.; Ottino, G. J.; Ouchrif, M.; Ouellette, J.; Ould-Saada, F.; Owen, M.; Owen, R. E.; Oyulmaz, K. Y.; Ozcan, V. E.; Ozturk, N.; Ozturk, S.; Pacalt, J.; Pacey, H. A.; Pachal, K.; Pages, A. Pacheco; Aranda, C. Padilla; Padovano, G.; Griso, S. Pagan; Palacino, G.; Palazzo, A.; Palazzo, S.; Palestini, S.; Palka, M.; Pan, J.; Pan, T.; Panchal, D. K.; Pandini, C. E.; Vazquez, J. G. Panduro; Pang, H.; Pani, P.; Panizzo, G.; Paolozzi, L.; Papadatos, C.; Parajuli, S.; Paramonov, A.; Paraskevopoulos, C.; Hernandez, D. Paredes; Park, T. H.; Parker, M. A.; Parodi, F.; Parrish, E. W.; Parrish, V. A.; Parsons, J. A.; Parzefall, U.; Dias, B. Pascual; Dominguez, L. Pascual; Pascuzzi, V. R.; Pasquali, F.; Pasqualucci, E.; Passaggio, S.; Pastore, F.; Pasuwan, P.; Pater, J. R.; Patton, J.; Pauly, T.; Pearkes, J.; Pedersen, M.; Pedro, R.; Peleganchuk, S. V.; Penc, O.; Peng, C.; Peng, H.; Penski, K. E.; Penzin, M.; Peralva, B. S.; Peixoto, A. P. Pereira; Sanchez, L. Pereira; Perepelitsa, D. V.; Codina, E. Perez; Perganti, M.; Perini, L.; Pernegger, H.; Perrella, S.; Perrevoort, A.; Perrin, O.; Peters, K.; Peters, R. F. Y.; Petersen, B. A.; Petersen, T. C.; Petit, E.; Petousis, V.; Petridou, C.; Petrukhin, A.; Pettee, M.; Pettersson, N. E.; Petukhov, A.; Petukhova, K.; Peyaud, A.; Pezoa, R.; Pezzotti, L.; Pezzullo, G.; Pham, T.; Phillips, P. W.; Phipps, M. W.; Piacquadio, G.; Pianori, E.; Piazza, F.; Piegaia, R.; Pietreanu, D.; Pilkington, A. D.; Pinamonti, M.; Pinfold, J. L.; Pereira, B. C. Pinheiro; Donaldson, C. Pitman; Pizzi, D. A.; Pizzimento, L.; Pizzini, A.; Pleier, M. -A.; Plesanovs, V.; Pleskot, V.; Plotnikova, E.; Poddar, G.; Poettgen, R.; Poggi, R.; Poggioli, L.; Pogrebnyak, I.; Pohl, D.; Pokharel, I.; Polacek, S.; Polesello, G.; Poley, A.; Polifka, R.; Polini, A.; Pollard, C. S.; Pollock, Z. B.; Polychronakos, V.; Ponomarenko, D.; Pontecorvo, L.; Popa, S.; Popeneciu, G. A.; Quintero, D. M. Portillo; Pospisil, S.; Postolache, P.; Potamianos, K.; Potrap, I. N.; Potter, C. J.; Potti, H.; Poulsen, T.; Poveda, J.; Pownall, G.; Astigarraga, M. E. Pozo; Ibanez, A. Prades; Prapa, M. M.; Price, D.; Primavera, M.; Martin, M. A. Principe; Proffitt, M. L.; Proklova, N.; Prokofiev, K.; Proto, G.; Protopopescu, S.; Proudfoot, J.; Przybycien, M.; Puddefoot, J. E.; Pudzha, D.; Puzo, P.; Pyatiizbyantseva, D.; Qian, J.; Qin, Y.; Qiu, T.; Quadt, A.; Queitsch-Maitland, M.; Bolanos, G. Rabanal; Rafanoharana, D.; Ragusa, F.; Rainbolt, J. L.; Raine, J. A.; Rajagopalan, S.; Ramakoti, E.; Ran, K.; Raskina, V.; Rassloff, D. F.; Rave, S.; Ravina, B.; Ravinovich, I.; Raymond, M.; Read, A. L.; Readioff, N. P.; Rebuzzi, D. M.; Redlinger, G.; Reeves, K.; Reidelsturz, J. A.; Reikher, D.; Reiss, A.; Rej, A.; Rembser, C.; Renardi, A.; Renda, M.; Rendel, M. B.; Rennie, A. G.; Resconi, S.; Ressegotti, M.; Resseguie, E. D.; Rettie, S.; Reynolds, B.; Reynolds, E.; Estabragh, M. Rezaei; Rezanova, O. L.; Reznicek, P.; Ricci, E.; Richter, R.; Richter, S.; Richter-Was, E.; Ridel, M.; Rieck, P.; Riedler, P.; Rijssenbeek, M.; Rimoldi, A.; Rimoldi, M.; Rinaldi, L.; Rinn, T. T.; Rinnagel, M. P.; Ripellino, G.; Riu, I.; Rivadeneira, P.; Vergara, J. C. Rivera; Rizatdinova, F.; Rizvi, E.; Rizzi, C.; Roberts, B. A.; Roberts, B. R.; Robertson, S. H.; Robin, M.; Robinson, D.; Gajardo, C. M. Robles; Manzano, M. Robles; Robson, A.; Rocchi, A.; Roda, C.; Bosca, S. Rodriguez; Garcia, Y. Rodriguez; Rodriguez, A. Rodriguez; Vera, A. M. Rodriguez; Roe, S.; Roemer, J. T.; Roepe-Gier, A. R.; Roggel, J.; Rohne, O.; Roja, R. A.; Roland, B.; Roland, C. P. A.; Roloff, J.; Romaniouk, A.; Romano, E.; Romano, M.; Hernandez, A. C. Romero; Rompotis, N.; Roos, L.; Rosati, S.; Rosser, B. J.; Rossi, E.; Rossi, E.; Rossi, L. P.; Rossini, L.; Rosten, R.; Rotaru, M.; Rottler, B.; Rousseau, D.; Rousso, D.; Rovelli, G.; Roy, A.; Rozanov, A.; Rozen, Y.; Ruan, X.; Jimenez, A. Rubio; Ruby, A. J.; Ruggeri, T. A.; Ruhr, F.; Ruiz-Martinez, A.; Rummler, A.; Rurikova, Z.; Rusakovich, N. A.; Russell, H. L.; Rutherfoord, J. P.; Ruttinger, E. M.; Rybacki, K.; Rybar, M.; Rye, E. B.; Ryzhov, A.; Iglesias, J. A. Sabater; Sabatini, P.; Sabetta, L.; Sadrozinski, H. F. -W.; Tehr, F. Safai; Samani, B. Safarzadeh; Safdari, M.; Saha, S.; Sahinsoy, M.; Saimpert, M.; Saito, M.; Saito, T.; Salamani, D.; Salamanna, G.; Salnikov, A.; Salt, J.; Salas, A. Salvador; Salvatore, D.; Salvatore, F.; Salzburger, A.; Sammel, D.; Sampsonidis, D.; Sampsonidou, D.; Sanchez, J.; Pineda, A. Sanchez; Sebastian, V. Sanchez; Sandaker, H.; Sander, C. O.; Sandesara, J. A.; Sandhoff, M.; Sandoval, C.; Sankey, D. P. C.; Sansoni, A.; Santi, L.; Santoni, C.; Santos, H.; Santpur, S. N.; Santra, A.; Saoucha, K. A.; Saraiva, J. G.; Sardain, J.; Sasaki, O.; Sato, K.; Sauer, C.; Sauerburger, F.; Sauvan, E.; Savard, P.; Sawada, R.; Sawyer, C.; Sawyer, L.; Galvan, I. Sayago; Sbarra, C.; Sbrizzi, A.; Scanlon, T.; Schaarschmidt, J.; Schacht, P.; Schaefer, D.; Schafer, U.; Schaffer, A. C.; Schaile, D.; Schamberger, R. D.; Schanet, E.; Scharf, C.; Schegelsky, V. A.; Scheirich, D.; Schenck, F.; Schernau, M.; Scheulen, C.; Schiavi, C.; Schillaci, Z. M.; Schioppa, E. J.; Schioppa, M.; Schlag, B.; Schleicher, K. E.; Schlenker, S.; Schmieden, K.; Schmitt, C.; Schmitt, S.; Schoeffel, L.; Schoening, A.; Scholer, P. G.; Schopf, E.; Schott, M.; Schovancova, J.; Schramm, S.; Schroeder, F.; Schultz-Coulon, H. -C.; Schumacher, M.; Schumm, B. A.; Schune, Ph.; Schwartzman, A.; Schwarz, T. A.; Schwemling, Ph.; Schwienhorst, R.; Sciandra, A.; Sciolla, G.; Scuri, F.; Scutti, F.; Sebastiani, C. D.; Sedlaczek, K.; Seema, P.; Seidel, S. C.; Seiden, A.; Seidlitz, B. D.; Seiss, T.; Seitz, C.; Seixas, J. M.; Sekhniaidze, G.; Sekula, S. J.; Selem, L.; Semprini-Cesari, N.; Sen, S.; Sengupta, D.; Senthilkumar, V.; Serin, L.; Serkin, L.; Sessa, M.; Severini, H.; Sevova, S.; Sforza, F.; Sfyrla, A.; Shabalina, E.; Shaheen, R.; Shahinian, J. D.; Shaikh, N. W.; Renous, D. Shaked; Shan, L. Y.; Shapiro, M.; Sharma, A.; Sharma, A. S.; Sharma, P.; Sharma, S.; Shatalov, P. B.; Shaw, K.; Shaw, S. M.; Shen, Q.; Sherwood, P.; Shi, L.; Shimmin, C. O.; Shimogama, Y.; Shinner, J. D.; Shipsey, I. P. J.; Shirabe, S.; Shiyakova, M.(data truncated to fit)</t>
  </si>
  <si>
    <t>A detailed map of Higgs boson interactions by the ATLAS experiment ten years after the discovery</t>
  </si>
  <si>
    <t>BROKEN SYMMETRIES; GAUGE</t>
  </si>
  <si>
    <t>The standard model of particle physics(1-4) describes the known fundamental particles and forces that make up our Universe, with the exception of gravity. One of the central features of the standard model is a field that permeates all of space and interacts with fundamental particles(5-9). The quantum excitation of this field, known as the Higgs field, manifests itself as the Higgs boson, the only fundamental particle with no spin. In 2012, a particle with properties consistent with the Higgs boson of the standard model was observed by the ATLAS and CMS experiments at the Large Hadron Collider at CERN10,11. Since then, more than 30 times as many Higgs bosons have been recorded by the ATLAS experiment, enabling much more precise measurements and new tests of the theory. Here, on the basis of this larger dataset, we combine an unprecedented number of production and decay processes of the Higgs boson to scrutinize its interactions with elementary particles. Interactions with gluons, photons, and W and Z bosons-the carriers of the strong, electromagnetic and weak forces-are studied in detail. Interactions with three third-generation matter particles (bottom (b) and top (t) quarks, and tau leptons (tau)) are well measured and indications of interactions with a second-generation particle (muons, mu) are emerging. These tests reveal that the Higgs boson discovered ten years ago is remarkably consistent with the predictions of the theory and provide stringent constraints on many models of new phenomena beyond the standard model.</t>
  </si>
  <si>
    <t xml:space="preserve">[Aad, G.; Barbero, M.; Coadou, Y.; Diaconu, C.; Djama, F.; Duperrin, A.; Feligioni, L.; Fortin, E.; Hallewell, G. D.; Kumari, N.; Monnier, E.; Muanza, S.; Nagy, E.; Petit, E.; Rozanov, A.; Stark, J.; Strebler, T.; Talby, M.; Tisserant, S.; Vallier, A.] Aix Marseille Univ, CPPM, CNRS, IN2P3, Marseille, France; [Abbott, B.; Alhroob, M.; Buttinger, W.; Gutierrez, P.; Lambert, J. E.; Marjanovic, M.; Muse, J. M.; Roepe-Gier, A. R.; Severini, H.; Skubic, P.; Strauss, M.; Stupak, J.; Wilbern, D. J.] Univ Oklahoma, Homer L Dodge Dept Phys &amp; Astron, Norman, OK USA; [Abbott, D. C.; Brau, B.; Chou, Y.; De Sa, R. Coelho Lopes; Dallapiccola, C.; Javurkova, M.; Krishnamurthy, S.; Kvam, A. K.; Langenberg, R. J.; Leight, W. A.; Outschoorn, V. I. Martinez; Moyse, E. J. W.; Tornambe, P.; Vessella, M.; Wagner, C.; Willocq, S.] Univ Massachusetts, Dept Phys, Amherst, MA USA; [Abeling, K.; Aboulhorma, A.; Achkar, B.; Adiguzel, A.; Beirer, J. F.; Bindi, M.; Gerlach, L. O.; Gama, R. Goncalves; Grosse-Knetter, J.; Hong, Y.; Kawamura, G.; Kirchhoff, A.; Korn, S.; Lai, S.; Melo, A. H.; Mobius, S.; Niemeyer, M.; Pokharel, I.; Quadt, A.; Redlinger, G.; Scheulen, C.; Shabalina, E.; Sindhu, S.; Skaf, A.; Tian, Y.] Georg August Univ Gottingen, Phys Inst 2, Gottingen, Germany; [Abidi, S. H.; Assamagan, K.; Barone, G.; Begel, M.; Benjamin, D. P.; Benoit, M.; Bi, R.; Boye, D.; Brost, E.; Cavaliere, V.; Chen, H.; D'amen, G.; Das, S. J.; Elmsheuser, J.; Garcia, B.; Garonne, V.; Go, Y.; Iakovidis, G.; Kalderon, C. W.; Klimentov, A.; Lancon, E.; Lanni, F.; Ma, H.; Maeno, T.; Mc Ginn, C.; Mwewa, C.; Nagle, J. L.; Nilsson, P.; Nomura, M. A.; Damazio, D. Oliveira; Ouellette, J.; Perepelitsa, D. V.; Pleier, M. -A.; Polychronakos, V.; Protopopescu, S.; Rajagopalan, S.; Rinn, T. T.; Roloff, J.; Snyder, S.; Steinberg, P.; Stucci, S. A.; Tricoli, A.; Undrus, A.; Weber, C.; Wenaus, T.; Ye, S.] Brookhaven Natl Lab, Dept Phys, Upton, NY USA; [Aboulhorma, A.; Batlamous, S.; El Moursli, R. Cherkaoui; El Jarrari, H.; Fassi, F.; Hamdaoui, H.; Ngair, B.; Soumaimi, Z.; Tayalati, Y.; Zaazoua, M.] Univ Mohammed 5, Fac Sci, Rabat, Morocco; [Bassalat, A.] Najah Natl Univ, Dept Phys, Nablus, Palestine; [Abramowicz, H.; Barak, L.; Barron, U.; Bella, G.; Benhammou, Y.; Chen, B.; Cohen, H.; Etzion, E.; Koren, G.; Lutz, M. S.; Nayak, R.; Dominguez, L. Pascual; Reikher, D.; Soffer, A.; Tamir, N. M.; Vannicola, D.] Tel Aviv Univ, Raymond &amp; Beverly Sackler Sch Phys &amp; Astron, Tel Aviv, Israel; [Abreu, H.; Avner, G.; Kajomovitz, E.; Melini, D.; Rozen, Y.; Tarem, S.; Tsur, O.] Technion Israel Inst Technol, Dept Phys, Haifa, Israel; [Abulaiti, Y.; Cranmer, K.; Haas, A.; Mincer, A. I.; Rieck, P.; Vesterbacka, M. L.] NYU, Dept Phys, New York, NY USA; [Hoffman, A. C. Abusleme; Diaz, M. A.; Walls, F. M. Garay] Pontificia Univ Catolica Chile, Dept Fis, Santiago, Chile; [Acharya, B. S.; Cobal, M.; Faraj, M.; Giordani, M. P.; Giugliarelli, G.; Guerrieri, G.; Huang, D. P.; Kelly, A. S.; Kimura, N.; Konstantinidis, N.; Korn, A.; Lad, N. N.; Lee, A. C. A.; Ma, Y.; Martyniuk, A. C.; Mclaughlin, D. J.; Norisam, R. R. B.; Nurse, E.; Donaldson, C. Pitman; Rettie, S.; Scanlon, T.; Sherwood, P.; Shi, L.; Sopio, A. L.; Van Stroud, S.; Waugh, B. M.; Yeh, Y.; Yue, L.] INFN Grp Collegato Udine, Sez Trieste, Udine, Italy; [Acharya, B. S.; Faraj, M.; Guerrieri, G.; Serkin, L.] Abdus Salaam Int Ctr Theoret Phys, Trieste, Italy; [Adam, L.; Aggarwal, A.; Akbiyik, M.; Balz, J.; Basan, A.; Blumenthal, J.; Brickwedde, B.; Buscher, V.; Damp, J.; Fiedler, F.; Geisen, M.; Gugel, R.; Hadef, A.; Herr, H.; Kahra, C.; Kramer, P.; Kremer, J. A.; Laudrain, A.; Masetti, L.; Neuhaus, F.; Rave, S.; Reiss, A.; Manzano, M. Robles; Schafer, U.; Schlag, B.; Schmieden, K.; Schmitt, C.; Schott, M.; Ta, D.; Tapprogge, S.; Tzovara, E.; Vujinovic, O.; Wang, R. -J.; Weirich, M.; Wieseotte, N.; Wolf, A.] Johannes Gutenberg Univ Mainz, Inst Phys, Mainz, Germany; [Bourdarios, C. Adam; Berger, N.; Costanza, F.; Delmastro, M.; Di Ciaccio, L.; Goy, C.; Guillemin, T.; Hryn'ova, T.; Jezequel, S.; Koletsou, I.; Leveque, J.; Little, J. D.; Martinez, N. Lorenzo; Poddar, G.; Rossi, E.; Pineda, A. Sanchez; Sauvan, E.; Selem, L.] Univ Savoie Mt Blanc, LAPP, CNRS, IN2P3, Annecy, France; [Adamczyk, L.; Bold, T.; Ciesla, K. M.; Dabrowski, W.; Dyndal, M.; Gilbert, A. K.; Grabowska-Bold, I.; Janas, K. W.; Koperny, S.; Lakomiec, I. K.; Maj, K.; Mindur, B.; Ogrodnik, A.; Przybycien, M.; Sikora, R.] AGH Univ Krakow, Fac Phys &amp; Appl Comp Sci, Krakow, Poland; [Adamek, L.; Arnaez, O.; Basso, M. J.; Carter, J. W. S.; Casha, A. F.; Ciungu, B. M.; Dette, K.; Foo, J. H.; Garner, C. A.; Giangiacomi, N.; Han, Y. F.; Ilic, N.; Kamenshchikov, A.; Haghighat, S. Ketabchi; Kisliuk, D. P.; Knight, T. M.; Krieger, P.; Meng, H. Y.; Milic, A.; Miu, O.; Orr, R. S.; Park, T. H.; Savard, P.; Sinervo, P.; Singh, S.; Teoh, J. J.; Teuscher, R. J.; Veloce, L. M.] Univ Toronto, Dept Phys, Toronto, ON, Canada; [Addepalli, S. V.; Bensinger, J. R.; Bhattarai, P.; Blocker, C.; Capocasa, F.; Chen, J.; Dodsworth, D.; Frattari, G.; Goblirsch-Kolb, M.; Schillaci, Z. M.; Sciolla, G.; Zenger, D. T., Jr.] Brandeis Univ, Dept Phys, Waltham, MA USA; [Adelman, J.; Chakraborty, D.; D'Eramo, L.; Dwyer, B. L.; Kostecka, W. H.; Lancaster, A. N.; Mlynarikova, M.; Parrish, E. W.] Northern Illinois Univ, Dept Phys, De Kalb, IL USA; [Adiguzel, A.] Istanbul Univ, Dept Phys, Istanbul, Turkey; [Adorni, S.; Amrouche, C. S.; Antel, C.; Axiotis, K.; Clark, A.; Della Volpe, D.; Ehrke, L. F.; Ferrere, D.; Golling, T.; Gonzalez-Sevilla, S.; Guth, M.; Harada, D.; Iacobucci, G.; Iizawa, T.; Nindhito, H. R.; Paolozzi, L.; Poggi, R.; Raine, J. A.; Rizzi, C.; Iglesias, J. A. Sabater; Schramm, S.; Sengupta, D.; Sfyrla, A.; Wu, X.; Zambito, S.; Zoch, K.] Univ Geneva, Dept Phys Nucl &amp; Corpusculaire, Geneva, Switzerland; [Adye, T.; Baines, J. T.; Bird, G. A.; Dopke, J.; Emeliyanov, D.; Gallop, B. J.; Guilloton, E.; Kirk, J.; Martin-Haugh, S.; McMahon, S. J.; Middleton, R. P.; Murray, W. J.; Owen, R. E.; Phillips, P. W.; Sankey, D. P. C.; Sawyer, C.; Smart, B. H.; Walder, J.; Wielers, M.] Rutherford Appleton Lab, Particle Phys Dept, Didcot, Oxon, England; [Affolder, A. A.; Battaglia, M.; Fadeyev, V.; Gee, C. M.; Gignac, M.; Grillo, A. A.; Hance, M.; Kang, N. J.; Mazza, S. M.; Nielsen, J.; Sadrozinski, H. F. -W.; Schumm, B. A.; Sciandra, A.; Seiden, A.; Stark, G. H.; Zhao, Y.] Univ Calif Santa Cruz, Santa Cruz Inst Particle Phys, Santa Cruz, CA USA; [Afik, Y.; Ahmad, A.; Aleksa, M.; Allaire, C.; Amelung, C.; Aranzabal, N.; Armbruster, A. J.; Avolio, G.; Barisits, M. -S.; Beermann, T. A.; Da Cruz E Silva, C. Beirao; Beirer, J. F.; Beresford, L.; Bisanz, T.; Bogavac, D.; Sola, J. D. Bossio; Boyd, J.; Brenner, L.; Calace, N.; Camarda, S.; Carli, T.; Catinaccio, A.; Corpe, L. D.; Cueto, A.; Czodrowski, P.; Dao, V.; Dell'Acqua, A.; Deviveiros, P. O.; Di Girolamo, A.; Dittus, F.; Ducu, O. A.; Dudarev, A.; Duhrssen, M.; Ellis, N.; Elsing, M.; Fabbri, L.; Falke, S.; Francis, D.; Froidevaux, D.; Gabrielli, A.; Gessinger-Befurt, P.; Giuli, F.; Goossens, L.; Gorini, B.; Gottardo, C. A.; Guindon, S.; Gustavino, G.; Hawkings, R. J.; Helsens, C.; Correia, A. M. Henriques; Hervas, L.; Hoecker, A.; Huhtinen, M.; Javurek, T.; Junggeburth, J. J.; Kiehn, M.; Klimek, P.; Klioutchnikova, T.; Kohler, N. M.; Koulouris, A.; Krasznahorkay, A.; Kuehn, S.; Kuwertz, E. S.; Lassnig, M.; LeBlanc, M.; Miotto, G. Lehmann; Paz, I. Lopez; Manzoni, S.; Marzin, A.; Meehan, S.; Mentink, M.; Berlingen, J. Montejo; Morley, A. K.; Morvaj, L.; Moschovakos, P.; Moser, B.; Nairz, A. M.; Nessi, M.; Nikiforou, N.; Palestini, S.; Pauly, T.; Penc, O.; Pernegger, H.; Perrella, S.; Petersen, B. A.; Pettersson, N. E.; Pezzotti, L.; Pontecorvo, L.; Astigarraga, M. E. Pozo; Raymond, M.; Rembser, C.; Riedler, P.; Roe, S.; Rummler, A.; Salamani, D.; Salzburger, A.; Schlenker, S.; Schovancova, J.; Sharma, A.; Sidiropoulou, O.; Oliveira, M. V. Silva; Simoniello, R.; Sanchez, C. A. Solans; Sommer, P.; Spigo, G.; Stewart, G. A.; Stockton, M. C.; Tuna, A. N.; Unal, G.; Vafeiadis, T.; Vandelli, W.; Schroeder, T. Vazquez; Vormwald, B.; Vuillermet, R.; Wengler, T.; Wilkens, H. G.; Zwalinski, L.] CERN, Geneva, Switzerland; [Agaras, M. N.; Bosman, M.; Casado, M. P.; Garcia, L. Castillo; Epari, S.; Gautam, V.; Fernandez, S. Gonzalez; Grieco, C.; Grinstein, S.; Rozas, A. Juste; Kazakos, S.; Korolkov, I.; Mamuzic, J.; Martinez, M.; Suarez, P. Martinez; Mir, L. M.; Martinez, C. Moreno; Martinez, J. L. Munoz; Orlando, N.; Pages, A. Pacheco; Aranda, C. Padilla; Riu, I.; Salas, A. Salvador; Sonay, A.; Terzo, S.] Barcelona Inst Sci &amp; Technol, Inst Fis Altes Energies IFAE, Barcelona, Spain; [Agarwala, J.; Ferrari, R.; Gaudio, G.; Introzzi, G.; Kourkoumeli-Charalampidi, A.; Lanza, A.; Livan, M.; Manco, G.; Negri, A.; Polesello, G.; Rebuzzi, D. M.; Rimoldi, A.; Romano, E.; Sottocornola, S.] INFN, Sez Pavia, Pavia, Italy; [Agarwala, J.; Introzzi, G.; Kourkoumeli-Charalampidi, A.; Livan, M.; Manco, G.; Negri, A.; Rebuzzi, D. M.; Rimoldi, A.; Romano, E.; Sottocornola, S.] Univ Pavia, Dipartimento Fis, Pavia, Italy; [Agheorghiesei, C.; Postolache, P.] Alexandru Ioan Cuza Univ, Dept Phys, Iasi, Romania; [Aguilar-Saavedra, J. A.; Chala, M.] Univ Granada, Dept Fis Teor &amp; Cosmos, Granada, Spain; [Ahmadov, F.; Aleksandrov, I. N.; Bednyakov, V. A.; Boyko, I. R.; Budagov, I. A.; Chelkov, G. A.; Cheplakov, A.; Chizhov, M. V.; Dedovich, D. V.; Demichev, M.; Gongadze, A.; Gostkin, M. I.; Karpov, S. N.; Karpova, Z. M.; Kruchonak, U.; Kukhtin, V.; Ladygin, E.; Lyubushkin, V.; Lyubushkina, T.; Malyukov, S.; Mineev, M.; Plotnikova, E.; Potrap, I. N.; Rusakovich, N. A.; Shiyakova, M.; Soloshenko, A.; Turchikhin, S.; Turtuvshin, T.; Yeletskikh, I.; Zhemchugov, A.; Zimine, N. I.] CERN, Int Lab, Geneva, Switzerland; [Ahmed, W. S.; Ambler, A.; Canesse, A.; Corriveau, F.; Hulsken, R.; Kwan, T.; Li, X.; Li, Z.; Mc Gowan, J. P.; Nelson, C.; Robertson, S. H.; Saha, S.; Starz, S.; Vachon, B.; Warburton, A.] McGill Univ, Dept Phys, Montreal, PQ, Canada; [Ahuja, S.; Berry, T.; Boisvert, V.; Booth, C. D.; Cowan, G.; George, S.; Gibson, S. M.; Lawlor, S. D.; Lefebvre, H. P.; Vazquez, J. G. Panduro; Pastore, F.; Shinner, J. D.; Spano, F.; Teixeira-Dias, P.; Thomas, D. W.; Verschuuren, P. J.] Royal Holloway Univ London, Dept Phys, Egham, Surrey, England; [Ai, X.; Amoroso, S.; Bella, L. Aperio; Arling, J. -H.; Basalaev, A.; Becot, C.; Behr, J. K.; Bloch, I.; Bokan, P.; Braren, F.; Brendlinger, K.; Bruers, B.; Burgard, C. D.; Cheremushkina, E.; Columbie, J. M. Clavijo; Clercx, J.; Cornell, S. Diez; Ferencz, L.; Ferrando, J.; Gadow, P.; Gaycken, G.; Gillwald, N. E. K.; Goumarre, V.; Gregor, I. M.; Guida, A.; Gupta, R.; Habedank, M.; Heim, S.; Helary, L.; Hofer, J.; Issever, C.; Jacobs, R. M.; Katzy, J.; Kuechler, D.; Kuechler, J. T.; Kuhl, T.; Leitgeb, C. E.; Liberatore, M.; Linss, A.; Liu, Y.; Lobodzinska, E. M.; Solis, A. Lopez; Mclachlan, T. C.; Meloni, F.; Moder, P.; Monig, K.; Nechansky, F.; Neundorf, J.; Novak, T.; Ojeda, M. L.; Pani, P.; Peters, K.; Poulsen, T.; Pownall, G.; Renardi, A.; Rimoldi, M.; Rivadeneira, P.; Robin, M.; Rossini, L.; Sander, C. O.; Sandesara, J. A.; Schmitt, S.; Seitz, C.; Sharma, S.; Sinha, S.; South, D.; Stanitzki, M. M.; Stapf, B.; Strom, L. R.; Styles, N. A.; Tackmann, K.; Thompson, E. A.; Von Ahnen, J.; Wells, C. J.; Wongel, A. F.; Worm, S. D.; Yap, Y. C.] Deutsch Elektronen Synchrotron DESY, Hamburg, Germany; [Ai, X.; Amoroso, S.; Bella, L. Aperio; Arling, J. -H.; Basalaev, A.; Becot, C.; Behr, J. K.; Bloch, I.; Bokan, P.; Braren, F.; Brendlinger, K.; Bruers, B.; Burgard, C. D.; Cheremushkina, E.; Columbie, J. M. Clavijo; Clercx, J.; Cornell, S. Diez; Ferencz, L.; Ferrando, J.; Gadow, P.; Gaycken, G.; Gillwald, N. E. K.; Goumarre, V.; Gregor, I. M.; Guida, A.; Gupta, R.; Habedank, M.; Heim, S.; Helary, L.; Hofer, J.; Issever, C.; Jacobs, R. M.; Katzy, J.; Kuechler, D.; Kuechler, J. T.; Kuhl, T.; Leitgeb, C. E.; Liberatore, M.; Linss, A.; Liu, Y.; Lobodzinska, E. M.; Solis, A. Lopez; Mclachlan, T. C.; Meloni, F.; Moder, P.; Monig, K.; Nechansky, F.; Neundorf, J.; Novak, T.; Ojeda, M. L.; Pani, P.; Peters, K.; Poulsen, T.; Pownall, G.; Renardi, A.; Rimoldi, M.; Rivadeneira, P.; Robin, M.; Rossini, L.; Sander, C. O.; Sandesara, J. A.; Schmitt, S.; Seitz, C.; Sharma, S.; Sinha, S.; South, D.; Stanitzki, M. M.; Stapf, B.; Strom, L. R.; Styles, N. A.; Tackmann, K.; Thompson, E. A.; Von Ahnen, J.; Wells, C. J.; Wongel, A. F.; Worm, S. D.; Yap, Y. C.] Deutsch Elektronen Synchrotron DESY, Zeuthen, Germany; [Aielli, G.; Camelia, E. Alunno; Camarri, P.; Cardarelli, R.; Cerrito, L.; De Sanctis, U.; Di Ciaccio, A.; Giannelli, M. Faucci; Liberti, B.; Loffredo, S.; Marcoccia, L.; Pizzimento, L.; Proto, G.; Rocchi, A.; Vanadia, M.] INFN, Sez Roma Tor Vergata, Rome, Italy; [Aielli, G.; Camelia, E. Alunno; Camarri, P.; Cerrito, L.; De Sanctis, U.; Di Ciaccio, A.; Giannelli, M. Faucci; Loffredo, S.; Marcoccia, L.; Pizzimento, L.; Proto, G.; Rocchi, A.; Vanadia, M.] Univ Roma Tor Vergata, Dipartimento Fis, Rome, Italy; [Aizenberg, I.; Birman, M.; Brener, R.; Bressler, S.; Citron, Z. H.; Dreyer, E.; Duchovni, E.; Gross, E.; Hod, N.; Ivina, A.; Jakoubek, T.; Kakati, N.; Levinson, L. J.; Mankad, D. C.; Mikenberg, G.; Milov, A.; Ravinovich, I.; Santra, A.; Saoucha, K. A.; Renous, D. Shaked; Shlomi, J.; Smakhtin, V.] Weizmann Inst Sci, Dept Particle Phys &amp; Astrophys, Rehovot, Israel; [Akesson, T. P. A.; Corrigan, E. E.; Doglioni, C.; Ekman, P. A.; Geisen, J.; Hedberg, V.; Jarlskog, G.; Konya, B.; Lytken, E.; Mankinen, K. H.; Marcon, C.; Mjornmark, J. U.; Mullier, G. A.; Poettgen, R.; Simpson, N. D.; Skorda, E.; Smirnova, O.] Lund Univ, Fys Inst, Lund, Sweden; [Akimov, A. V.; Aliev, M.; Anisenkov, A. V.; Baldin, E. M.; Barsov, S.; Beloborodov, K.; Belotskiy, K.; Belyaev, N. L.; Bobrovnikov, V. S.; Bogdanchikov, A. G.; Bulekov, O.; Buzykaev, A. R.; Denisov, S. P.; Dubinin, F.; Ezhilov, A.; Fakhrutdinov, R. M.; Fedin, O. L.; Fedotov, G.; Fenyuk, A. B.; Gavrilenko, I. L.; Gavrilyuk, A.; Gladilin, L. K.; Golubkov, D.; Gorbounov, P. A.; Gratchev, V.; Harkusha, S.; Hrynevich, A.; Karyukhin, A. N.; Kazanin, V. F.; Kharlamov, A. G.; Kharlamova, T.; Korotkova, N.; Kozhin, A. S.; Kramarenko, V. A.; Kuchinskaia, O.; Kulchitsky, Y.; Kupich, A.; Kurochkin, Y. A.; Kurova, A.; Levchenko, M.; Maleev, V. P.; Maslennikov, A. L.; Maximov, D. A.; Meshkov, O.; Minaenko, A. A.; Myagkov, A. G.; Naryshkin, I.; Nechaeva, P. Y.; Nikolaenko, V.; Peleganchuk, S. V.; Penzin, M.; Petukhov, A.; Ponomarenko, D.; Proklova, N.; Pudzha, D.; Pyatiizbyantseva, D.; Ramakoti, E.; Rezanova, O. L.; Romaniouk, A.; Ryzhov, A.; Schegelsky, V. A.; Shatalov, P. B.; Sinetckii, V.; Sivoklokov, S. Yu.; Smirnov, S. Yu.; Smirnov, Y.; Smirnova, L. N.; Snesarev, A. A.; Soldatov, E. Yu.; Solodkov, A. A.; Solovyanov, O. V.; Solovyev, V.; Starchenko, E. A.; Sulin, V. V.; Sultanaliyeva, L.; Talyshev, A. A.; Tikhomirov, V.; Tikhonov, Yu. A.; Timoshenko, S.; Tsiareshka, P. V.; Tsukerman, I. I.; Vorobev, K.; Zenin, O.; Zhukov, K.; Zhulanov, V.] CERN, Geneva, Switzerland; [Al Khoury, K.; Angerami, A.; Brooijmans, G.; Busch, E. L.; Cole, B.; Emerman, A.; Gilbert, B. J.; Gonski, J. L.; Hangal, D. A.; Hu, Q.; Kahn, A.; Kennedy, K. E.; Mahon, D. J.; Mohapatra, S.; Parsons, J. A.; Seidlitz, B. D.; Smith, A. C.; Tuts, P. M.; Williams, D. M.; Yin, P.; Zou, W.] Columbia Univ, Nevis Lab, Irvington, NY USA; [Aboulhorma, A.; Alberghi, G. L.; Alfonsi, F.; Bellagamba, L.; Biondi, S.; Boscherini, D.; Bruni, A.; Bruni, G.; Bruschi, M.; Cabras, G.; Carratta, G.; Cavalli, N.; Cervelli, A.; Clissa, L.; De Castro, S.; Del Corso, F.; Franchini, M.; Gabrielli, A.; Giacobbe, B.; Manghi, F. Lasagni; Massa, L.; Negrini, M.; Polini, A.; Rinaldi, L.; Romano, M.; Sbarra, C.; Sbrizzi, A.; Semprini-Cesari, N.; Sidoti, A.; Sioli, M.; Todome, K.; Valentinetti, S.; Villa, M.; Vittori, C.; Zoccoli, A.] INFN, Sez Bologna, Bologna, Italy; [Albert, J.; Camincher, C.; Carlson, E. M.; Chen, B.; Chiu, Y. H.; Bostanabad, M. Ghasemi; Hamano, K.; Kay, E. F.; Keeler, R.; Kowalewski, R.; Lefebvre, M.; MacDonell, D. M.; McLean, K. D.; McPherson, R. A.; Vergara, J. C. Rivera; Roja, R. A.; Russell, H. L.; Shroff, M. J.; Sobie, R.; Vasquez, G. A.] Univ Victoria, Dept Phys &amp; Astron, Victoria, BC, Canada; [Albicocco, P.; Antonelli, M.; Arcangeletti, C.; Beretta, M.; Chiarella, V.; Maccarrone, G.; Mancini, G.; Sansoni, A.; Testa, M.; Vilucchi, E.] INFN, Frascati, Italy; [Albicocco, P.; Antonelli, M.; Arcangeletti, C.; Beretta, M.; Chiarella, V.; Maccarrone, G.; Mancini, G.; Sansoni, A.; Testa, M.; Vilucchi, E.] Lab Nazl Frascati, Frascati, Italy; [Verzini, M. J. Alconada; Alonso, F.; Dova, M. T.; Goni, R. Gamboa; Hoya, J.; Monticelli, F.; Rosende, S. J. Noacco; Orellana, G. E.; Sili, F.; Wahlberg, H.] Univ Nacl La Plata, Inst Fis La Plata, La Plata, Argentina; [Verzini, M. J. Alconada; Alonso, F.; Dova, M. T.; Goni, R. Gamboa; Hoya, J.; Monticelli, F.; Rosende, S. J. Noacco; Orellana, G. E.; Sili, F.; Wahlberg, H.] Consejo Nacl Invest Cient &amp; Tecn, La Plata, Argentina; [Alderweireldt, S.; Carter, T. M.; Clark, P. J.; Farrington, S. M.; Gao, Y.; Andana, R. Y. Gonzalez; Hamity, G. N.; Hasib, A.; Heath, M. P.; Jiggins, S.; Leonidopoulos, C.; Martin, V. J.; Mijoviae, L.; Palazzo, S.; Parrish, V. A.; Takeva, E. P.; Themistokleous, N.; Villhauer, E. M.; Vishwakarma, A.; Wynne, B. M.; Zaid, E.] Univ Edinburgh, SUPA Sch Phys &amp; Astron, Edinburgh, Midlothian, Scotland; [Alexa, C.; Chitan, A.; Ciubotaru, D. A.; Dinu, I. -M.; Dumitriu, A. E.; Geanta, A. A.; Jinaru, A.; Martoiu, V. S.; Maurer, J.; Olariu, A.; Pietreanu, D.; Renda, M.; Rotaru, M.; Stoicea, G.; Tarna, G.; Trandafir, I. S.; Tudorache, A.; Tudorache, V.; Vasile, M. E.] Horia Hulubei Natl Inst Phys &amp; Nucl Engn, Bucharest, Romania; [Alexopoulos, T.; Bakalis, C.; Drivas-koulouris, I.; Gazis, E. N.; Kitsaki, C.; Maltezos, S.; Paraskevopoulos, C.; Perganti, M.; Tzanis, P.] Natl Tech Univ Athens, Dept Phys, Zografos, Greece; [Alfonsi, A.; Arnold, H.; Bakker, P. J.; Balasubramanian, R.; Bentvelsen, S.; Bobbink, G. J.; Chan, W. S.; Cherepanova, E.; Chow, E. Y. S.; De Beurs, M.; de Jong, P.; Degens, J.; Dias, F. A.; du Pree, T. A.; Ferrari, P.; Gilles, G.; Kluit, P.; Kortman, B.; McDougall, A. E.; Pandini, C. E.; Pasquali, F.; Pizzini, A.; Snoek, H. L.; Stamenkovic, M.; Van Vulpen, I.; Veen, M. J.; Verkerke, W.; Vermeulen, J. C.; Vozak, M.; Vreeswijk, M.] Nikhef Natl Inst Subat Phys, Amsterdam, Netherlands; [Alfonsi, A.; Arnold, H.; Bakker, P. J.; Balasubramanian, R.; Bentvelsen, S.; Bobbink, G. J.; Chan, W. S.; Cherepanova, E.; Chow, E. Y. S.; De Beurs, M.; de Jong, P.; Degens, J.; Dias, F. A.; du Pree, T. A.; Ferrari, P.; Gilles, G.; Kluit, P.; Kortman, B.; McDougall, A. E.; Pandini, C. E.; Pasquali, F.; Pizzini, A.; Snoek, H. L.; Stamenkovic, M.; Van Vulpen, I.; Veen, M. J.; Verkerke, W.; Vermeulen, J. C.; Vozak, M.; Vreeswijk, M.] Univ Amsterdam, Amsterdam, Netherlands; [Ali, B.; Ferraz, V. Araujo; Augsten, K.; Bergmann, B.; Billoud, T. R. V.; Havranek, M.; Hubacek, Z.; Jacka, P.; Mondal, S.; Myska, M.; Novotny, L.; Petousis, V.; Polifka, R.; Pospisil, S.; Smolek, K.; Sopczak, A.; Vacek, V.; Vokac, P.; Zaplatilek, O.] Czech Tech Univ, Prague, Czech Republic; [Ali, S.; El Jarrari, H.; Hou, S.; Lee, S. C.; Mazini, R.; Varol, T.; Wang, S. M.] Acad Sinica, Inst Phys, Taipei, Taiwan; [Alimonti, G.; Andreazza, A.; Ballabene, E.; Carbone, A.; Carminati, L.; Carra, S.; Citterio, M.; Coelli, S.; Coimbra, A. E. C.; D'Auria, S.; Dell'Asta, L.; Fanti, M.; Giugni, D.; Lari, T.; Lazzaroni, M.; Meroni, C.; Mungo, D. P.; Murrone, A.; Perini, L.; Piazza, F.; Ragusa, F.; Resconi, S.; Stabile, A.; Tartarelli, G. F.; Troncon, C.; Turra, R.] INFN, Sez Milano, Milan, Italy; [Allbrooke, B. M. M.; Aparo, M. A.; Cerri, A.; De Santo, A.; Earnshaw, Z. O.; Evans, M. O.; Grandi, M.; Kelsey, D.; Koeck, D. M.; Kovanda, O.; Mcfayden, J. A.; Samani, B. Safarzadeh; Salvatore, F.; Shaw, K.; Spina, M.; Stevenson, T. J.; Sutton, M. R.; Vivarelli, I.; Xiotidis, I.] Univ Sussex, Dept Phys &amp; Astron, Brighton, E Sussex, England; [Allport, P. P.; Auriol, A. D.; Bellos, P.; Bird, G. A.; Bracinik, J.; Charlton, D. G.; Chisholm, A. S.; Cooke, H. G.; Fitschen, T.; Freeman, P. M.; George, W. F.; Gonella, L.; Gonnella, F.; Gorasia, N. A.; Hawkes, C. M.; Hillier, S. J.; Kempster, J. J.; Kendrick, J.; Lewis, D. J.; Marinescu, M.; Da Costa, A. M. Mendes Jacques; Neep, T. J.; Newman, P. R.; Nikolopoulos, K.; Silva, J. M.; Stampekis, A.; Thomas, J. P.; Thompson, P. D.; Virdee, G. S.; Ward, R. J.; Watson, A. T.; Watson, M. F.] Univ Birmingham, Sch Phys &amp; Astron, Birmingham, W Midlands, England; [Aloisio, A.; Alviggi, M. G.; Auricchio, S.; Canale, V.; Carlino, G.; Cirotto, F.; Conventi, F.; De Asmundis, R.; Della Pietra, M.; Di Donato, C.; Doria, A.; Iengo, P.; Izzo, V.; Massarotti, P.; Merola, L.; Rossi, E.; Sekhniaidze, G.] INFN, Sez Napoli, Naples, Italy; [Aloisio, A.; Alviggi, M. G.; Auricchio, S.; Canale, V.; Cirotto, F.; Della Pietra, M.; Di Donato, C.; Iengo, P.; Massarotti, P.; Merola, L.; Rossi, E.] Univ Napoli, Dipartimento Fis, Naples, Italy; [Alpigiani, C.; Buat, Q.; Gasiorowski, S. J.; Goussiou, A. G.; Hsu, S. -C.; Khoda, E. E.; Li, K.; Liu, Q.; Lubatti, H. J.; Lynn, D.; Proffitt, M. L.; Schaarschmidt, J.; Su, W.; Van Daalen, T. R.; Watts, G.; Zhao, H.] Univ Washington, Dept Phys, Seattle, WA USA; [Estevez, M. Alvarez; Barreiro, F.; Munoz, D. Camarero; Del Peso, J.; Glasman, C.; Martin, M. A. Principe; Terron, J.] Univ Autonoma Madrid, Dept Fis Teor C 15, Madrid, Spain; [Estevez, M. Alvarez; Barreiro, F.; Munoz, D. Camarero; Del Peso, J.; Glasman, C.; Martin, M. A. Principe; Terron, J.] Univ Autonoma Madrid, CIAFF, Madrid, Spain; [Coutinho, Y. Amaral; Begalli, M.; Caloba, L. P.; Pinto, J. V. Da Fonseca; De Souza, E. Egidio Purcino; Freund, W. S.; Gaspar, P.; Marin, J. Lieber; Maidantchik, C.; Seixas, J. M.; De Araujo, M. Verissimo] Univ Fed Rio de Janeiro, COPPE EE IF, Rio De Janeiro, Brazil; [Ames, C. G.; Tame, Z. P. Arrubarrena; Biebel, O.; Duckeck, G.; Hartmann, N. M.; Herrmann, M. G.; Jagfeld, C. S.; Klitzner, F. F.; Krieter, F.; Lorenz, J.; Lory, A. M.; Mann, A.; Matic, A.; Mehlhase, S.; Mogg, P.; Penski, K. E.; Rinnagel, M. P.; Schaile, D.; Schanet, E.; Valderanis, C.; Vogel, F.; Walker, R.] Ludwig Maximilians Univ Munchen, Fak Phys, Munich, Germany; [Amidei, D.; Atmasiddha, P. A.; Chen, A.; Dai, T.; Diehl, E. B.; Ferretti, C.; Fleischmann, P.; Grud, C.; Guan, L.; Guhit, J. A. M.; Guo, Y.; Hayes, C.; Klein, M. H.; Levin, D.; Liu, Y. L.; Mc Kee, S. P.; Merz, G.; Nelson, K.; Qian, J.; Schwarz, T. A.; Sun, S.; Tsai, M.; Wang, Z.; Wang, Z.; Xiao, X.; Xu, T.; Xu, W.; Yang, Z.; Yuan, M.; Zhang, S.; Zhou, B.; Zhu, Y.] Univ Michigan, Dept Phys, Ann Arbor, MI USA; [Dos Santos, S. P. Amor; Teixeira, M. G. Barros; Castro, N. F.; Barrue, R. F. Coelho; Muino, P. Conde; Evans, G.; Fiolhais, M. C. N.; Gomes, A.; Goncalo, R.; Maio, A.; Gouveia, E. D. Mendes; De Carvalho, A. L. Moreira; Ochoa, I.; Seabra, L. F. Oleiro; Onofre, A.; Pedro, R.; Pereira, B. C. Pinheiro; Santos, H.; Saraiva, J. G.; Stolarski, M.; Veloso, F.; Wolters, H.] Lab Instrumentacao &amp; Fis Expt Particulas LIP, Lisbon, Portugal; [Amos, K. R.; Pozo, J. A. Aparisi; Bailey, A. J.; Urban, S. Cabrera; Cantero, J.; Cardillo, F.; Gimenez, V. Castillo; Costa, M. J.; Didenko, M.; Escobar, C.; Fiorini, L.; Torregrosa, E. Fullana; Fuster, J.; Garcia, C.; Navarro, J. E. Garcia; Delegido, A. J. Gomez; de la Hoz, S. Gonzalez; Rodriguez, G. R. Gonzalvo; Rojas, J. G. R. Guerrero; Higon-Rodriguez, E.; Lacasta, C.; Bahilo, J. J. Lozano; Marti-Garcia, S.; Agullo, P. Martinez; Lopez, M. Miralles; Mitsou, V. A.; Romero, L. Monsonis; Llacer, M. Moreno; Perez, D. Munoz; Navarro-Gonzalez, J.; Poveda, J.; Ibanez, A. Prades; Jimenez, A. Rubio; Ruiz-Martinez, A.; Sabatini, P.; Salt, J.; Sanchez, J.; Sebastian, V. Sanchez; Galvan, I. Sayago; Senthilkumar, V.; Soldevila, U.; Pastor, E. Torro; Valero, A.; Ferrer, J. A. Valls; Varriale, L.; Perez, M. Villaplana; Vos, M.] Univ Valencia, Ctr Mixto, Inst Fis Corpuscular IFIC, CSIC, Valencia, Spain; [Ananiev, V.; Bjorke, K.; Bugge, M. K.; Cameron, D.; Catmore, J. R.; Gramstad, E.; Haaland, E. S.; Heggelund, A. L.; Hellesund, S.; Morisbak, V.; Ould-Saada, F.; Pedersen, M.; Read, A. L.; Rohne, O.; Rye, E. B.; Sandaker, H.; Vadla, K. O. H.] Univ Oslo, Dept Phys, Oslo, Norway; [Anastopoulos, C.; Anthony, M. T.; Costanzo, D.; Fell, A.; Hall, J. J.; Hodgkinson, M. C.; Johansson, P.; Lohwasser, K.; MacDonald, J. C.; Maguire, H.; Mildner, H.; Norfolk, M. B.; Puddefoot, J. E.; Readioff, N. P.; Ruttinger, E. M.; Tovey, D. R.; Vickey, T.; Boeriu, O. E. Vickey; Zhang, D. F.; Zorbas, T. G.] Univ Sheffield, Dept Phys &amp; Astron, Sheffield, S Yorkshire, England; [Andari, N.; Bachacou, H.; Balli, F.; Boonekamp, M.; Chevalier, L.; Deliot, F.; Formica, A.; Giraud, P. F.; Guyot, C.; Jeanneau, F.; Kawamoto, T.; Kolb, M.; Kozanecki, W.; Laporte, J. F.; Manisha, M.; Mansoulie, B.; Meyer, J. -P.; Nicolaidou, R.; Peyaud, A.; Saimpert, M.; Schoeffel, L.; Schune, Ph.; Schwemling, Ph.; Vandenbroucke, M.; Wu, Z.] Univ Paris Saclay, IRFU, CEA, Gif Sur Yvette, France; [Andeen, T.; Burton, C. D.; Choi, K.; Onyisi, P. U. E.; Panchal, D. K.; Unal, M.; Webb, A. F.] Univ Texas Austin, Dept Phys, Austin, TX USA; [Anders, J. K.; Beck, H. P.; Chatterjee, M.; Ereditato, A.; Franconi, L.; Halser, L.; Haug, S.; Ilg, A.; Muller, R.; O'Neill, A. P.; Weber, M. S.] Univ Bern, Albert Einstein Ctr Fundamental Phys, Bern, Switzerland; [Anders, J. K.; Beck, H. P.; Chatterjee, M.; Ereditato, A.; Franconi, L.; Halser, L.; Haug, S.; Ilg, A.; Muller, R.; O'Neill, A. P.; Weber, M. S.] Univ Bern, High Energy Phys Lab, Bern, Switzerland; [Andrean, S. Y.; Backman, F.; Navarro, L. Barranco; Bohm, C.; Clement, C.; Dunne, K.; Hellman, S.; Carlson, T. Ingebretsen; Kim, D. W.; Lee, S.; Lou, X.; Milstead, D. A.; Moa, T.; Pasuwan, P.; Sanchez, L. Pereira; Richter, S.; Shaikh, N. W.; Silverstein, S. B.; Sjolin, J.; Strandberg, S.; Strubig, A.; Santurio, E. Valdes] Stockholm Univ, Dept Phys, Stockholm, Sweden; [Andrean, S. Y.; Backman, F.; Navarro, L. Barranco; Clement, C.; Dunne, K.; Hellman, S.; Carlson, T. Ingebretsen; Kim, D. W.; Lee, S.; Lou, X.; Milstead, D. A.; Moa, T.; Pasuwan, P.; Sanchez, L. Pereira; Richter, S.; Shaikh, N. W.; Sjolin, J.; Strandberg, S.; Strubig, A.; Santurio, E. Valdes] Oskar Klein Ctr, Stockholm, Sweden; [Andreazza, A.; Ballabene, E.; Carbone, A.; Carminati, L.; Coimbra, A. E. C.; D'Auria, S.; Dell'Asta, L.; Fanti, M.; Lazzaroni, M.; Meroni, C.; Mungo, D. P.; Murrone, A.; Perini, L.; Piazza, F.; Ragusa, F.; Stabile, A.] Univ Milan, Dipartimento Fis, Milan, Italy; [Angelidakis, S.; Fassouliotis, D.; Fountas, L.; Gkialas, I.; Kourkoumelis, C.] Natl &amp; Kapodistrian Univ Athens, Dept Phys, Athens, Greece; [Annovi, A.; Calvetti, M.; Cavasinni, V.; Chiarelli, G.; Di Gregorio, G.; Francavilla, P.; Giannetti, P.; Leone, S.; Mastrandrea, P.; Roda, C.; Scuri, F.; Verducci, M.] INFN, Sez Pisa, Pisa, Italy; [Antipov, E.; Haley, J.; Khanov, A.; Rizatdinova, F.; Vandewall, E. R.] Oklahoma State Univ, Dept Phys, Stillwater, OK USA; [Antrim, D. J. A.; Barnett, R. M.; Beringer, J.; Calafiura, P.; Cerutti, F.; Ciocio, A.; Dimitrievska, A.; Dyckes, G. I.; Einsweiler, K.; Ene, I.; Foti, M. G.; Gagnon, L. G.; Garcia-Sciveres, M.; Renteria, C. Gonzalez; Gray, H. M.; Haber, C.; Han, S.; Heim, T.; Hinchliffe, I.; Ju, X.; Krizka, K.; Leggett, C.; Marshall, Z.; McCormack, W. P.; Muskinja, M.; Nachman, B. P.; Ottino, G. J.; Griso, S. Pagan; Pascuzzi, V. R.; Pettee, M.; Pianori, E.; Resseguie, E. D.; Reynolds, E.; Roberts, B. R.; Santpur, S. N.; Shapiro, M.; Stanislaus, B.; Tsulaia, V.; Varni, C.; Wang, H.; Xiong, J.; Yamazaki, T.; Yang, H. T.; Yao, W. -M.; Zhang, Z.] Lawrence Berkeley Natl Lab, Div Phys, Berkeley, CA USA; [Shiyakova, M.] Bulgarian Acad Sci, Inst Nucl Res &amp; Nucl Energy INRNE, Sofia, Bulgaria; [Antrim, D. J. A.; Anulli, F.; Artoni, G.; Bagnaia, P.; Bauce, M.; Betti, A.; Bini, C.; Bruscino, N.; Carnesale, M.; Chomont, A. R.; Corradi, M.; De Salvo, A.; Di Bello, F. A.; Di Domenico, A.; Ezzarqtouni, S.; Falciano, S.; Gauzzi, P.; Gentile, S.; Giagu, S.; Ippolito, V.; Kado, M.; Lacava, F.; Longarini, I.; Luci, C.; Martinelli, L.; Morodei, F.; Nisati, A.; Padovano, G.; Pasqualucci, E.; Rosati, S.; Sabetta, L.; Tehr, F. Safai; Santi, L.; Vari, R.; Veneziano, S.] INFN, Sez Roma, Rome, Italy; [Aoki, M.; Hanagaki, K.; Ikegami, Y.; Mizukami, A.; Nagano, K.; Nakahama, Y.; Nakamura, K.; Sasaki, O.; Takubo, Y.; Togawa, M.; Tokushuku, K.; Tomoto, M.; Tsuno, S.] KEK, High Energy Accelerator Res Org, Tsukuba, Ibaraki, Japan; [Appelt, C.; Atlay, N. B.; Bahmani, M.; Berge, D.; Cortes-Gonzalez, A.; Grancagnolo, S.; Issever, C.; Khoo, T. J.; Kreul, K.; Lacker, H.; Lohse, T.; Michetti, M.; Ng, Y. S.; Scharf, C.; Schenck, F.; Seema, P.; Theveneaux-Pelzer, T.] Humboldt Univ, Inst Phys, Berlin, Germany; [Cerqueira, A. S.; de Andrade Filho, L. Manhaes; Goncalves, D. Oliveira; Peralva, B. S.] Univ Fed Juiz de Fora UFJF, Dept Engn Eletr, Juiz De Fora, Brazil; [Arce, A. T. H.; Beacham, J. B.; Davis, D. R.; Eggleston, M. G.; Goshaw, A. T.; Kotwal, A.; Kruse, M. C.; Pachal, K.; Sen, S.; Wang, Z.; Zhao, P.] Duke Univ, Dept Phys, Durham, NC USA; [Arena, E.; Biondini, A.; Burdin, S.; Dervan, P.; D'Onofrio, M.; Lopez, R. Gonzalez; Gwilliam, C. B.; Hayward, H. S.; Jaspan, A. E.; Jones, T. J.; Klein, M.; Klein, U.; Kretzschmar, J.; Li, Z.; Lyons, H.; Mehta, A.; O'Keefe, M. W.; Patton, J.; Rompotis, N.; Ruby, A. J.; Sebastiani, C. D.; Smith, J. L.; Sullivan, M. J.; Teagle, H.; Vossebeld, J. H.] Univ Liverpool, Oliver Lodge Lab, Liverpool, Merseyside, England; [Arguin, J-F.; Azuelos, G.; Borecka-Bielska, H. M.; Godin, D.; Leroy, C.; Mochizuki, K.; Nguyen, H. D. N.; Papadatos, C.; Dias, B. Pascual; Usman, M.] Univ Montreal, Grp Particle Phys, Montreal, PQ, Canada; [Argyropoulos, S.; Becherer, F.; Boehler, M.; Diehl, L.; Pretel, J.; Froch, A.; Gargiulo, S.; Gurdasani, S. S.; Heidegger, C.; Heidegger, K. K.; Herten, G.; Hohn, D.; Honig, J. C.; Jakobs, K.; Jenni, P.; Karentzos, E.; Knue, A.; Koneke, K.; Kuprash, O.; Landgraf, U.; Lang, V. S.; Losle, A.; Magerl, V.; Moskalets, T.; Oncel, O. O.; Parzefall, U.; Plesanovs, V.; Rafanoharana, D.; Rodriguez, A. Rodriguez; Roland, B.; Rottler, B.; Ruhr, F.; Rurikova, Z.; Sammel, D.; Sauerburger, F.; Schleicher, K. E.; Scholer, P. G.; Schumacher, M.; Solomon, S.; Solovieva, K.; Sperlich, D.; Weiser, C.; Wiik-Fuchs, L. A. M.; Winter, B. T.; Young, C. J. S.; Zanzi, D.] Albert Ludwigs Univ Freiburg, Phys Inst, Freiburg, Germany; [Artoni, G.; Bagnaia, P.; Bauce, M.; Betti, A.; Bini, C.; Bruscino, N.; Carnesale, M.; Chomont, A. R.; Corradi, M.; Di Bello, F. A.; Di Domenico, A.; Gauzzi, P.; Gentile, S.; Giagu, S.; Ippolito, V.; Kado, M.; Lacava, F.; Longarini, I.; Luci, C.; Martinelli, L.; Morodei, F.; Padovano, G.; Sabetta, L.; Santi, L.] Sapienza Univ Roma, Dipartimento Fis, Rome, Italy; [Asada, H.; Fortman, A. W.; Hayashida, S.; Horii, Y.; Kano, Y.; Kawaguchi, T.; Tomoto, M.; Wakida, M.] Nagoya Univ, Grad Sch Sci, Nagoya, Aichi, Japan; [Asada, H.; Fortman, A. W.; Hayashida, S.; Horii, Y.; Kano, Y.; Kawaguchi, T.; Tomoto, M.; Wakida, M.] Nagoya Univ, Kobayashi Maskawa Inst, Nagoya, Aichi, Japan; [Asai, K.; Fujimoto, M.; Kono, T.] Ochanomizu Univ, Bunkyo Ku, Tokyo, Japan; [Asai, S.; Chan, W. Y.; Chen, S.; Enari, Y.; Ganguly, S.; Iguchi, R.; Ishino, M.; Kishimoto, T.; Kodama, T.; Mashimo, T.; Masubuchi, T.; Matsuzawa, N.; Minegishi, Y.; Morinaga, M.; Nobe, T.; Oishi, R.; Okumura, Y.; Saito, M.; Saito, T.; Sawada, R.; Sugizaki, K.; Tanaka, A.; Tanaka, J.; Tateno, G.; Terashi, K.; Uchida, K.; Uno, K.; Zang, J.; Zhang, T.] Univ Tokyo, Int Ctr Elementary Particle Phys, Tokyo, Japan; [Asai, S.; Chan, W. Y.; Chen, S.; Enari, Y.; Ganguly, S.; Iguchi, R.; Ishino, M.; Kishimoto, T.; Kodama, T.; Mashimo, T.; Masubuchi, T.; Matsuzawa, N.; Minegishi, Y.; Morinaga, M.; Nobe, T.; Oishi, R.; Okumura, Y.; Saito, M.; Saito, T.; Sawada, R.; Sugizaki, K.; Tanaka, A.; Tanaka, J.; Tateno, G.; Terashi, K.; Uchida, K.; Uno, K.; Zang, J.; Zhang, T.] Univ Tokyo, Dept Phys, Tokyo, Japan; [Asbah, N. A.; Badea, A.; Bullard, B. A.; Francescato, S.; Franklin, M.; Huth, J.; Jia, X.; Kehris, G. V.; Lee, L.; Morii, M.; Bolanos, G. Rabanal; Wang, A. M.; Wang, R.; White, A. S.] Harvard Univ, Lab Particle Phys &amp; Cosmol, Cambridge, MA USA; [Asimakopoulou, E. M.; Kuutmann, E. Bergeaas; Brenner, R.; Dimitriadi, C.; Ekelof, T.; Ellajosyula, V.; Ellert, M.; Ferrari, A.; Suarez, R. Gonzalez; Mathisen, T.; Oerdek, S.; Steentoft, J.; Gudnadottir, O. Sunneborn] Uppsala Univ, Dept Phys &amp; Astron, Uppsala, Sweden; [Assahsah, J.; ; </t>
  </si>
  <si>
    <t>Aix-Marseille Universite; Centre National de la Recherche Scientifique (CNRS); CNRS - National Institute of Nuclear and Particle Physics (IN2P3); University of Oklahoma System; University of Oklahoma - Norman; University of Massachusetts System; University of Massachusetts Amherst; University of Gottingen; United States Department of Energy (DOE); Brookhaven National Laboratory; Mohammed V University in Rabat; An Najah National University; Tel Aviv University; Technion Israel Institute of Technology; New York University; Pontificia Universidad Catolica de Chile; Istituto Nazionale di Fisica Nucleare (INFN); Abdus Salam International Centre for Theoretical Physics (ICTP); Johannes Gutenberg University of Mainz; Centre National de la Recherche Scientifique (CNRS); CNRS - National Institute of Nuclear and Particle Physics (IN2P3); Universite Savoie Mont Blanc; AGH University of Krakow; University of Toronto; Brandeis University; Northern Illinois University; Istanbul University; University of Geneva; UK Research &amp; Innovation (UKRI); Science &amp; Technology Facilities Council (STFC); STFC Rutherford Appleton Laboratory; University of California System; University of California Santa Cruz; European Organization for Nuclear Research (CERN); Barcelona Institute of Science &amp; Technology; Institute for High Energy Physics (IFAE); Istituto Nazionale di Fisica Nucleare (INFN); University of Pavia; Alexandru Ioan Cuza University; University of Granada; European Organization for Nuclear Research (CERN); McGill University; University of London; Royal Holloway University London; Helmholtz Association; Deutsches Elektronen-Synchrotron (DESY); Helmholtz Association; Deutsches Elektronen-Synchrotron (DESY); Istituto Nazionale di Fisica Nucleare (INFN); University of Rome Tor Vergata; Weizmann Institute of Science; Lund University; European Organization for Nuclear Research (CERN); Columbia University; Istituto Nazionale di Fisica Nucleare (INFN); University of Victoria; Istituto Nazionale di Fisica Nucleare (INFN); National University of La Plata; Consejo Nacional de Investigaciones Cientificas y Tecnicas (CONICET); University of Edinburgh; Horia Hulubei National Institute of Physics &amp; Nuclear Engineering; National Technical University of Athens; FOM National Institute for Subatomic Physics; University of Amsterdam; Czech Technical University Prague; Academia Sinica - Taiwan; Istituto Nazionale di Fisica Nucleare (INFN); University of Sussex; University of Birmingham; Istituto Nazionale di Fisica Nucleare (INFN); University of Naples Federico II; University of Washington; University of Washington Seattle; Autonomous University of Madrid; Autonomous University of Madrid; Universidade Federal do Rio de Janeiro; University of Munich; University of Michigan System; University of Michigan; Laboratorio de Instrumentacao e Fisica Experimental de Particulas; University of Valencia; Consejo Superior de Investigaciones Cientificas (CSIC); CSIC - Instituto de Fisica Corpuscular (IFIC); University of Oslo; University of Sheffield; Universite Paris Saclay; CEA; University of Texas System; University of Texas Austin; University of Bern; University of Bern; Stockholm University; Oskar Klein Centre; University of Milan; National &amp; Kapodistrian University of Athens; Istituto Nazionale di Fisica Nucleare (INFN); Oklahoma State University System; Oklahoma State University - Stillwater; United States Department of Energy (DOE); Lawrence Berkeley National Laboratory; Bulgarian Academy of Sciences; Istituto Nazionale di Fisica Nucleare (INFN); High Energy Accelerator Research Organization (KEK); Humboldt University of Berlin; Universidade Federal de Juiz de Fora; Duke University; University of Liverpool; Universite de Montreal; University of Freiburg; Sapienza University Rome; Nagoya University; Nagoya University; Ochanomizu University; University of Tokyo; University of Tokyo; Harvard University; Uppsala University; Mohammed First University of Oujda; Comenius University Bratislava; University of Cape Town; Centre National de la Recherche Scientifique (CNRS); Universite de Toulouse; Universite Toulouse III - Paul Sabatier; University of Illinois System; University of Illinois Urbana-Champaign; Shandong University; Shandong University; University of Wuppertal; Nanjing University; Aristotle University of Thessaloniki; Carleton University; Yale University; University of Belgrade; University of Texas System; University of Texas Arlington; University of Sydney; Charles University Prague; Ruprecht Karls University Heidelberg; University of Cambridge; Polish Academy of Sciences; Institute of Nuclear Physics - Polish Academy of Sciences; Pennsylvania Commonwealth System of Higher Education (PCSHE); University of Pittsburgh; University of Bonn; University of Melbourne; University of Genoa; Istituto Nazionale di Fisica Nucleare (INFN); University of London; University College London; Max Planck Society; University of Oregon; Stanford University; United States Department of Energy (DOE); SLAC National Accelerator Laboratory; Palacky University Olomouc; University of Manchester; Chinese Academy of Sciences; University of Science &amp; Technology of China, CAS; Chinese Academy of Sciences; University of Science &amp; Technology of China, CAS; University of Oxford; Chinese Academy of Sciences; Institute of High Energy Physics, CAS; Tsinghua University; Chinese Academy of Sciences; University of Chinese Academy of Sciences, CAS; Lancaster University; Dortmund University of Technology; Istituto Nazionale di Fisica Nucleare (INFN); Roma Tre University; Universite Paris Cite; Universite Paris Saclay; Centre National de la Recherche Scientifique (CNRS); CNRS - National Institute of Nuclear and Particle Physics (IN2P3); University of Glasgow; Universitat Siegen; Bogazici University; Centre National de la Recherche Scientifique (CNRS); Sorbonne Universite; Universite Paris Cite; Tufts University; University of Warwick; Istinye University; State University of New York (SUNY) System; Stony Brook University; Universidade do Estado do Rio de Janeiro; Technical University of Munich; United Arab Emirates University; Hassan II University of Casablanca; University of Arizona; Universite PSL; Observatoire de Paris; CEA; Centre National de la Recherche Scientifique (CNRS); Universite Paris Cite; Technische Universitat Dresden; University of London; Queen Mary University London; University College London; University of Johannesburg; University of Wurzburg; United States Department of Energy (DOE); Argonne National Laboratory; Gaziantep University; University of Bologna; University of Wisconsin System; University of Wisconsin Madison; Centre National de la Recherche Scientifique (CNRS); CNRS - National Institute of Nuclear and Particle Physics (IN2P3); Universite Clermont Auvergne (UCA); University System of Ohio; Ohio State University; Shanghai Jiao Tong University; Shanghai Jiao Tong University; Universidad Tecnica Federico Santa Maria; Slovak Academy of Sciences; University of Bergen; Simon Fraser University; Boston University; Michigan State University; Justus Liebig University Giessen; Ankara University; Indiana University System; Indiana University Bloomington; University of Pisa; University of Copenhagen; Niels Bohr Institute; University of Iowa; University of Calabria; Istituto Nazionale di Fisica Nucleare (INFN); University of British Columbia; Radboud University Nijmegen; FOM National Institute for Subatomic Physics; University of Witwatersrand; Universidade do Minho; Istituto Nazionale di Fisica Nucleare (INFN); University of Salento; Ivane Javakhishvili Tbilisi State University; Stanford University; Chinese University of Hong Kong; National Tsing Hua University; Czech Academy of Sciences; Institute of Physics of the Czech Academy of Sciences; Slovenian Academy of Sciences &amp; Arts (SASA); Jozef Stefan Institute; University of Ljubljana; University of Udine; Communaute Universite Grenoble Alpes; Institut National Polytechnique de Grenoble; Universite Grenoble Alpes (UGA); Centre National de la Recherche Scientifique (CNRS); Universidade de Lisboa; University of British Columbia; Istituto Nazionale di Fisica Nucleare (INFN); University of Trento; University of California System; University of California Irvine; Ruprecht Karls University Heidelberg; University of Pennsylvania; University of Buenos Aires; Consejo Nacional de Investigaciones Cientificas y Tecnicas (CONICET); York University - Canada; Southern Methodist University; Universidade de Sao Paulo; Ibn Tofail University of Kenitra; National Centre of Scientific Research Demokritos; University of Texas System; University of Texas Dallas; University of Adelaide; Universidade de Coimbra; University of the Philippines System; University of the Philippines Diliman; University of Chicago; Jagiellonian University; University of Alberta; Universidade de Lisboa; West University of Timisoara; California State University System; California State University Long Beach; University of New Mexico; University of Tsukuba; University of Tsukuba; Shinshu University; Institute of Science Tokyo; Tokyo Institute of Technology; Iowa State University; Kobe University; Osaka University; National University of Science &amp; Technology POLITEHNICA Bucharest; University of Hong Kong; Azerbaijan National Academy of Sciences (ANAS); Institute of Physics of the Azerbaijan National Academy of Sciences; Waseda University; Ivane Javakhishvili Tbilisi State University; Universidad de Tarapaca; Kyushu University; Kyushu University; University of Innsbruck; Kyoto University; Universidad Andres Bello; Royal Institute of Technology; Hong Kong University of Science &amp; Technology; Hong Kong University of Science &amp; Technology; Universidade de Lisboa; Universidad Antonio Narino; Universidad Antonio Narino; Transylvania University of Brasov; Babes Bolyai University from Cluj; National Institute for Research &amp; Development of Isotopic &amp; Molecular Technologies Cluj-Napoca; Universidad Nacional de Colombia; University of Louisiana System; Louisiana Technical University; University of Sharjah; TOBB Ekonomi ve Teknoloji University; Kyoto University of Education; Universidad de La Serena; Universidad de La Serena; European Organization for Nuclear Research (CERN); City University of New York (CUNY) System; Fondazione Bruno Kessler; Peking University; European Organization for Nuclear Research (CERN); University of Geneva; Autonomous University of Barcelona; University of Aegean; Michigan State University; University of Louisville; Ben Gurion University; California State University System; California State University Sacramento; University of London; King's College London; University of Fribourg; University of Thessaly; Hellenic Open University; ICREA; University of Hamburg; Azerbaijan National Academy of Sciences (ANAS); Institute of Physics of the Azerbaijan National Academy of Sciences; Ilia State University; United States Department of Energy (DOE); Lawrence Livermore National Laboratory; City University of New York (CUNY) System; City College of New York (CUNY); University of British Columbia; Parthenope University Naples; Chinese Academy of Sciences; University of Chinese Academy of Sciences, CAS; University of Colorado System; University of Colorado Boulder; Yeditepe University</t>
  </si>
  <si>
    <t>Kelsey, Daniel/AAG-2652-2020; Novak, Tibor/JGE-0651-2023; Zhang, Xiaoyu/JXR-6386-2024; Zhang, Kai/KBD-3312-2024; Li, Kun/JLL-6505-2023; Tariq, Khuram/LDG-3808-2024; Cheon, Byung/B-3035-2008; Sanchez, Francisca/AAH-3909-2019; Coccaro, Andrea/AAB-6990-2021; yang, zhou/JKI-3744-2023; Maj, Klaudia/Q-2724-2019; Wan, Yangyang/JCD-4935-2023; Sanchez, Federico/F-5809-2012; Adiguzel, Aytul/AAC-9049-2020; Moreira, Carlos/AAO-9057-2020; Ramakoti, Ekaterina/LJL-2287-2024; Yazgan, Efe/C-4521-2014; Jiménez, Yesenia/ABH-1107-2020; Onyisi, Peter/KYR-8808-2024; Zhu, Li/GXH-9801-2022; Lewicki, Maciej/O-9882-2019; Wang, Xin/JVE-0200-2024; Sultanaliyeva, Laily/ABG-9047-2020; Zhang, Keyue/GXF-4304-2022; Song, Haiyun/KFS-6298-2024; Longo, Riccardo/HHN-5758-2022; SULIN, VLADIMIR/N-2793-2015; Rossi, Eleonora/JYO-6120-2024; Zhao, Yunlong/HPC-9555-2023; Wu, Xin/ABH-1729-2020; WANG, Peng/GSN-5263-2022; Karyukhin, Andrey/J-3904-2014; Gravila, Paul/HLP-6245-2023; Plotnikov, Evgeniy/O-5176-2016; Liu, Liu/JXM-8208-2024; Kramarenko, Victor/E-1781-2012; Wozniak, Krzysztof/P-4475-2017; martinez lopez, joaquin/AAN-6939-2020; Sanchez, Caroline/AAG-5156-2021; Ozcan, Veysi/AAS-4508-2020; Hansen, Jacob/F-3775-2010; Mitsou, Vasiliki/D-1967-2009; Soares, Mara/GZM-6676-2022; Terashi, Koji/ITW-2370-2023; Delmastro, Marco/I-5599-2012; Agaras, Merve/AAB-5221-2021; Rossi, Elvira/KSM-7928-2024; Cieśla, Krzysztof/AAM-4181-2021; Principe Martin, Miguel Angel/HZH-7174-2023; Warburton, Andreas/N-8028-2013; Sopczak, Andre/I-4951-2015; Leite, Marco/F-6686-2012; Torro Pastor, Emma/AAB-5979-2021; Liu, Tong/JDM-9629-2023; , Carlo/B-7410-2009; zhu, yujie/KBC-4009-2024; cobal, m./JNR-8180-2023; bolun, zhang/ADT-6343-2022; Annovi, Alberto/AAA-8638-2020; Negri, Andrea/J-2455-2012; Malecki, Paweł/W-1710-2018; Sikora, Rafał/AAM-4274-2021; Kwok, Ka-Wai/B-8677-2012; Grabowska-Bołd, Iwona/ABI-7829-2020; Castro, Norberto/L-2852-2017; Elewa, Ahmed/GPX-2857-2022; Sivoklokov, Sergey/D-8150-2012; Zi, Ye/GWM-3932-2022; Khanov, Alexander/LDE-6954-2024; chen, huan/GXZ-8858-2022; zheng, hao/HHM-6949-2022; Vachon, Brigitte/KXS-1100-2024; Bold, Tomasz/A-1942-2017; Jakoubek, Tomas/G-8644-2014; Cristoforetti, Marco/JCD-9469-2023; Perez, Miguel/B-2717-2015; Wosiek, Barbara/K-5811-2017; de Faria Alves Pinto, João/ABB-7004-2020; Demichev, Mikhail/A-8469-2015; chen, yuying/JNS-9778-2023; yu, zhang/HNJ-3436-2023; Coadou, Yann/G-2263-2010; Kumar, Mukesh/AAB-5095-2020; Dyndal, Mateusz/AAB-1528-2020; Della Pietra, Massimo/J-5008-2012; Simsek, Sinem/AGG-2640-2022; Gonella, Laura/GLR-3838-2022; Bates, Richard/D-6596-2013; zhang, liuyao/KHU-7252-2024; Shi, Lei/GOP-2629-2022; Buttar, Craig/D-3706-2011; xu, Linlin/JCF-2403-2023; li, bo/JJC-2664-2023; Mohamed, Ahmed/HOF-5887-2023; Wang, Hongmei/HGT-7374-2022; Yang, Chi/JRY-4671-2023; Wang, Hui/GLT-7990-2022; Brooks, William/C-8636-2013; Gabrielli, Andrea/A-7175-2008; Kharlamova, Tatyana/AAQ-5430-2020; yu, yang/HIZ-9682-2022; Czekierda, Sabina/N-9012-2018; Reeves, Katharine/P-9163-2014; Jakubek, Jan/E-6530-2011; Fazio, Salvatore/G-5156-2010; Kazanin, Vasily/HHM-2056-2022; Gonzalez, Barbara/ABG-7021-2020; chevalier, laurent/M-6892-2014; Ereditato, Antonio/ABP-6455-2022; Bayirli, Mehmet/AGG-9689-2022; Brau, James/ACH-1573-2022; Shabalina, Elizaveta/M-2227-2013; Urbán, Susana/H-1376-2015; Talyshev, Alexey/HGC-6910-2022; Zanzi, Daniele/AAY-4102-2020; Chen, Chen-Hui/AAN-9910-2020; Geralis, Theodoros/I-6467-2016; Stabile, Alberto/F-2889-2013; Mungo, Davide Pietro/KSM-9202-2024; Kar, Deepak/N-1844-2014; Sabetta, Luigi/JXW-5405-2024; Nessi, Marzio/L-5194-2017; Becherer, Fabian/LTE-3452-2024; Serkin, Leonid/JQW-0572-2023; García, Josu/AAS-9810-2020; Lasagni Manghi, Federico/JRX-4442-2023; Skubic, Patrick/B-5817-2011; Yang, Weihua/HGF-3893-2022; Gutierrez, Phillip/C-1161-2011; da Cruz e Silva, Cristóvão/KVA-3786-2024; Zhong, Bin/W-1305-2018; Zenin, Oleg/E-6116-2018; Liu, Yanlin/AAW-5103-2021; Kozhin, Anatoly/AAZ-5138-2020; Babal, Dominik/GXG-4304-2022; Rotaru, Marina/A-3097-2011; Meng, Leixin/T-8924-2018; Pereira, Rodrigo/AFV-9983-2022; Billoud, Thomas/AAY-1569-2020; Derendarz, Dominik/AAO-3512-2021; YU, LIWEN/IQT-6967-2023; Filho, Luciano/KDN-5303-2024; zhang, chen/JES-0371-2023; Camarero, Daniel/Z-1924-2019; Masik, Jiri/JVZ-7061-2024; Andreazza, Attilio/E-5642-2011; Grinstein, Sebastian/N-3988-2014; Tapia, Sebastian/ABB-6644-2021; Zhang, Kai/ABA-7428-2020; Garcia, Jose Enrique/KBA-8045-2024; Smykiewicz, Andrzej/W-6236-2018; ezzi, mohammed/AAD-7543-2020; Marcisovsky, Michal/H-1533-2014; Betti, Alessandra/AAD-9964-2019; Perini, Laura/R-8228-2017; Iuppa, Roberto/GQH-7165-2022; Costa, Maria/B-4007-2012; Ochi, Atsuhiko/AAG-8511-2020; Camarda, Stefano/IQW-2840-2023; Zhang, Han/JMR-0670-2023; Lari, Tommaso/JTU-4817-2023; Lee, Shih-Chang/AAV-7016-2021; Chen, Siqi/IZE-8631-2023; Oliveira, Marcus/AAT-1323-2021; Rames, Jiri/H-2450-2014; Zhao, Ruiming/C-1817-2017; Nozka, Libor/G-5550-2014; YILDIZ, Hatice/AAN-3727-2021; cerri, alessandro/KRQ-4175-2024; Kabana, Sonia/ABF-5974-2020; Weber, Michele/H-1001-2012; Xu, Wei/AAY-6275-2021; Zhao, Gang/JMC-6248-2023; Sfyrla, Anna/AEL-2938-2022; Liu, Xiaoyang/JUV-8314-2023; Lopez Paz, Ivan/AFQ-4280-2022; Martin dit Latour, Bertrand/JUV-5162-2023; Snesarev, Andrei/H-5090-2013; Evangelos, Gazis/L-3966-2017; Zeng, Jing-Cai/JZD-6282-2024; wang, long/IZE-1764-2023; Tian, Yutong/KOC-6596-2024; Nemecek, Stanislav/G-5931-2014; Gramstad, Eirik/AAV-9229-2021; Plotnikov, Evgenii/F-8333-2017; Liu, Yu/JFJ-5015-2023; Ferrando, James/KXR-3604-2024; Fabbri, Laura/H-3442-2012; Lee, Suhyun/AAA-3368-2022; Lagouri, Theodota/AAC-7358-2021; Baron, Petr/AAH-9306-2019; Alimonti, Gianluca/AAG-4603-2020; Orlando, Nicola/AAL-1723-2021; Zhou, Ning/D-1123-2017; Sharma, Sandeep/AAE-2538-2021; lei, yuan/GXW-0547-2022; lin, kaili/AAW-7160-2020; Vanadia, Marco/K-5870-2016; HORII, Yasuyuki/I-7208-2014; yuanyuan, Li/JEZ-6497-2023; Giuli, Francesco/HJI-6649-2023; chen, ying/HHS-8254-2022; Smirnova, Lidia/D-8089-2012; Solodkov, Alexander/B-8623-2017; Oyulmaz, Kaan/HKN-0255-2023; Carquin, Edson/G-5221-2015; Beddall, Andrew/AAE-5820-2022; Palka, Marek/GXW-2506-2022; Iglesias, Jaime/F-5719-2013; Hayes, Robin/LBH-0834-2024; Newman, Paul/M-4984-2016; Testa, Marianna/JAZ-0916-2023; zhang, lin/IZQ-4870-2023; Li, Honglin/F-2606-2010; Mikestikova, Marcela/H-1996-2014; Di Micco, Biagio/J-1755-2012; Tudorache, Alexandra/L-3557-2013; Cavaliere, Viviana/CAE-8597-2022; Mali, Miha/KFB-6299-2024; yuan, chen/N-7118-2019; Melo da Costa, Eliza/AAX-2394-2021; Concejal Muñoz, David/JTT-5328-2023; Kupco, Alexander/G-9713-2014; Darbo, Giovanni/C-8175-2012; LIU, Yandong/KVZ-1066-2024; Cervelli, Alberto/X-7416-2018; Benoit, Mathieu/A-1420-2011; Gurbuz, Saime/AAG-5583-2019; Turra, Ruggero/IZE-0280-2023; Li, Yan/KFQ-9244-2024; Kuutmann, Elin/A-5204-2013; Solovyev, Victor/C-4614-2013; Zhu, Li/KBA-1685-2024; yang, xin/HLP-5548-2023; Stoicea, Gabriel/B-6717-2011; Ahuja, Sudha/I-4097-2014; Yang, Haijun/O-1055-2015; chen, lijing/IQX-0065-2023; Li, Kexin/KAO-2519-2024; MEONI, Evelin/ABD-9498-2021; Wu, Yizhi/ABI-7340-2020; Tudorache, Valentina/D-2743-2012; Trzebinski, Maciej/AAO-6821-2021; Sławińska, Magdalena/W-2551-2018; Kagan, Mikhail/M-1110-2014; Chen, Shanshan/M-5985-2013; Bruscino, Nello/ABA-8980-2021; Álvarez, Miguel/AAB-8208-2020; Ohm, Christian/AAU-6572-2020; Marcisovsky, Michal/AAM-2404-2020; Balaji, S/J-1864-2019; della Volpe, Domenico/B-4482-2012; Cerrito, Lucio/KPA-8260-2024; Robson, Aidan/G-1087-2011; Zhao, Hang/KCL-7278-2024; Masik, Jiri/AAE-1203-2021; Alexopoulos, Theodoros/AAC-9633-2022; Carquin, Edson/GLU-9641-2022; Jia, Lanxin/IAO-0795-2023; Deliot, Frederic/F-3321-2014; Citron, Zvi/GRX-7434-2022; Alsager, Ahmed/KFB-6766-2024; Barberio, Elisabetta/A-4978-2010; Tasevsky, Marek/H-4630-2014; li, jing/KHY-5337-2024; Fabbri, Luca/H-8458-2019; Li, Xuefei/C-3861-2012; Tikhonov, Yury/GMW-9870-2022; Augusto, José/M-2428-2015; Brooijmans, Gustaaf H./AGP-4843-2022; Chizhov, Mihail/CAI-8953-2022; Peng, Cheng-Zhi/JLM-8019-2023; Bhamjee, Muaaz/ABE-4708-2020; Su, Lin/E-4929-2015; Burdin, Sergey/AAZ-9062-2021; Feng, Mingyang/HPD-1231-2023; TÜRK ÇAKIR, İLKAY/HNI-7509-2023; Istin, Serhat/HSB-5013-2023; Luci, Claudio/HKW-0143-2023; Roy, Ashim/HLV-9248-2023; Wang, Zhong/ABA-8164-2021; Hu, Zihan/LCE-0528-2024; Luongo, Nicolás/AAR-2772-2021; LeBlanc, Matt/JDV-5150-2023; Salt, Jose/F-4928-2016; García, Elena/AAZ-1125-2020; VALE, ALINE/LLK-0612-2024; Tsybychev, Dmitri/J-3733-2017; Ozturk, Sertac/AGO-2476-2022; Nechaeva, Polina/N-1148-2015; garcía, lucía/P-2092-2019; Doležal, Zdeněk/K-6861-2017; Buckley, Andy/C-3603-2009; Sýkora, Michal/N-4840-2019; Burgard, Carsten/KIE-8584-2024; Franchini, Matteo/AAC-9259-2021; KHOO, TENG/E-1285-2011; Martinez-Ortega, Jorge/M-2556-2017; Leisos, Antonios/AAJ-2351-2021; Capua, Marcella/A-8549-2015; Guida, Reynold/A-1019-2007; garcia, lucia/GXV-8296-2022; Francavilla, Paolo/HKE-1206-2023; Mindur, Bartosz/A-2253-2017; Cheng, Hok-Chuen/GNP-8341-2022; wang, xiang/IVV-6713-2023; Gravili, Francesco Giuseppe/KFT-3060-2024; Gutierrez, Paulo/E-6783-2012; Iengo, Paolo/AAR-7518-2020; Berge, Daniel/J-8783-2017; Meshkov, Oleg/AAM-8539-2021; Crispin-Ortuzar, Mireia/AAN-7108-2020; Buttar, Craig/AAG-5392-2021; Azon, Carmen/L-1599-2014; Artoni, Giacomo/ABA-2164-2020; Wang, Yibin/KEZ-9645-2024; Rossin, Roberto/C-8376-2019; Franchini, Matteo/HNI-8314-2023; Cheng, Shiqi/JZS-9783-2024; Liu, Bo/AAT-4011-2020; Olszewski, Andrzej/AGV-6131-2022; Wozniak, Krzysztof/AAJ-1651-2020; Ma, Hong/F-2725-2011; Wang, Song-Ming/AAP-9832-2021; Mohammed, Ahmed/U-7375-2019; Giancaterini, Francesco/HJI-1305-2023; Hall, Jill/JDC-1715-2023; Malecki, Piotr/O-2434-2018; Bogdanchikov, Alexander/AAB-9414-2022; Gustavino, Giuliano/AAK-6591-2020; Gongadze, Alexi/T-9162-2017; Martinez-Agullo, Pablo/AFR-6708-2022; Chelkov, Georgy/G-9934-2019; Calvetti, Milene/AAQ-1337-2020; Romano, Marino/ACW-0715-2022; Chudoba, Jiri/G-7737-2014; Koperny, Stefan/ABB-4747-2020; Mamuzic, Judita/U-3509-2017; Giagu, Stefano/H-6455-2013; Mikel Eukeni, Pozo Astigarraga/AAZ-8345-2021; Panizzo, Giancarlo/AAS-2986-2020; Cetin, Serkant/AGF-0147-2022; Brahimi, Nihal/HNJ-5325-2023; Peters, Klaus/C-2728-2008; Fisher, Wade/N-4491-2013; Chen, hongyu/KUD-1232-2024; yu, xiao/KFT-1725-2024; Haas, Andrew/I-3074-2015; Amoroso, Simone/AAW-4334-2021; Escobar, Juan/H-9617-2017; Martinez, Mario/I-3549-2015; Gingrich, Douglas/AEU-8727-2022; Giordani, Mario/Q-6211-2018; Rebuzzi, Daniela Marcella/D-9727-2018; Earnshaw, Zoe/KFS-6791-2024; Todorova, Sarka/GXV-2085-2022; Schultz-Coulon, Hans-Christian/X-5006-2018; Gonzalez de la Hoz, Santiago/E-2494-2016; Coccaro, Andrea/P-5261-2016; Schioppa, Enrico Junior/F-4731-2019; Ali, Babar/KGM-2699-2024; Garcia Pascual, Juan Antonio/B-3540-2019; Faltova, Jana/P-6842-2017; Bachas, Konstantinos/C-8101-2019; AGHEORGHIESEI, Catalin/B-8596-2014; Valero, Alberto/G-9866-2015; Korcyl, Krzysztof/W-2111-2018; Fassi, Farida/F-3571-2016; Sykora, Ivan/T-5252-2018; Hansen, Peter Henrik/C-2098-2015; Lazzaroni, Massimo/N-3675-2015; Ciesla, Krzysztof/N-6601-2018; McKee, Shawn/B-6435-2012; Vos, Marcel/G-8123-2015; Baldin, Evgenii/A-6186-2014; Ulloa Poblete, Pablo Augusto/HCH-9521-2022; uysal, zekeriya/AAD-1226-2019; Santra, Arka/AEE-4946-2022; Geanta, Andrei-Alexandru/IAO-0890-2023; Garcia Navarro, Jose Enrique/H-6339-2015; Ducu, Otilia/JZT-8380-2024; Camarri, Paolo/M-7979-2015; Pezzullo, Gianantonio/AAA-1579-2021; Kumar, Mukesh/U-6800-2018; Chwastowski, Janusz/I-4480-2012; Albert, Justin/J-4152-2017; Lopez Solis, Alvaro/KCL-5505-2024; Kulchitsky, Yuri/KJL-1720-2024; D'Auria, Saverio/O-3276-2017; Kuze, Masahiro/V-4251-2018; Maeda, Junpei/B-8131-2018; Padilla, Cristobal/C-3218-2017; Gonzalez Suarez, Rebeca/L-6128-2014; Smirnov, Sergei/F-1014-2011; Pater, Joleen/A-4262-2016; Barreiro, Fernando/D-9808-2012; Gustavino, Giuliano/C-3242-2016; Lee, Lawrence/AAU-6790-2021; Sessa, Marco/AAT-2850-2020; Turtuvshin, Tulgaa/HTP-4981-2023; Worm, Steven/I-3575-2012; Castro, Nuno/AAB-3648-2019; Zivkovic, Lidija/K-4343-2014; Ahmadov, Faig/B-3723-2018; Blue, Andrew/C-9882-2016; Dam, Mogens/C-2081-2015; xella, stefania/E-6752-2015; Doyle, Anthony/C-5889-2009; Wolter, Marcin/A-7412-2012; Bosman, Martine/J-9917-2014; Rodriguez Bosca, Sergi/HPC-6167-2023; Berta, Peter/AAL-7109-2020; Gonzalez Sevilla, Sergio/B-2690-2014; Staszewski, Rafal/V-5240-2018; Bona, Marcella/JPX-4062-2023; Reznicek, Pavel/C-1989-2017; Manisha, Manisha/KVB-3511-2024; Flores Castillo, Luis Roberto/W-3928-2018; Benchekroun, Driss/JCN-4659-2023; LIVAN, Michele/D-7531-2012; Camarero Munoz, Daniel/HTS-3134-2023; Chu, Ming-chung/M-2655-2018; Penc, Ondrej/H-3032-2014; Escobar Ibanez, Carlos/B-3761-2017; Introzzi, Gianluca/K-2497-2015; Svatos, Michal/G-8437-2014; Chen, Jade Hsin-Yuan/JSL-7102-2023; Gauzzi, Paolo/D-2615-2009; Maj, Klaudia/Q-4624-2017; Kaczmarska, Anna/B-2753-2019; Smirnova, Oxana/A-4401-2013; Bogavac, Danijela/KCJ-8078-2024; Berge, David/P-2179-2017; Aguilar Saavedra, Juan Antonio/F-1256-2016; Abramowicz, Halina/KUC-5630-2024; Bergmann, Benedikt Ludwig/L-8368-2019; cerri, alessandro/Q-6884-2016; Zhemchugov, Alexey/N-1717-2017; Dinu, Ioan-Mihail/IQS-2665-2023; Lysak, Roman/H-2995-2014; Fiorini, Luca/W-6250-2018; Sciandra, Andrea/JXY-8826-2024; Vasile, Matei-Eugen/ADS-3975-2022; Sioli, Maximiliano/Q-1597-2016; Dabrowski, Wladyslaw/AAS-6369-2020; Manzoni, Stefano/B-2352-2018; Hobincu, Radu/U-4436-2017; Britton, David/F-2602-2010; Gorisek, Andrej/KQU-6818-2024; Davidek, Tomas/P-2697-2017; Lacasta, Carlos/C-7254-2008; Zenis, Tibor/T-5270-2018; Abusleme, Angel/G-8156-2012; Buckley, Andy/B-8362-2014; D'Eramo, Louis/Q-5816-2017; Mondal, Santu/GSE-1742-2022; Oide, Hideyuki/KOC-2483-2024; Li, Liang/O-1107-2015; Lozano Bahilo, Julio/F-4881-2016; Kodys, Peter/P-2636-2017; Grinstein, Sebastian/ABE-1880-2020; da Cruz e Silva, Cristovao/K-7229-2013; Panizzo, Giancarlo/KHY-5172-2024; Vranjes Milosavljevic, Marija/F-9847-2016; Di Nardo, Roberto/J-4993-2012; Villaplana Perez, Miguel/B-5772-2014; Liu, Xiang/O-3619-2018; Kroll, Jiri/C-8465-2018; Grancagnolo, Sergio/J-3957-2015; Maleev, Victor/R-4140-2016; Dziedzic, Bartosz/Q-4189-2017; Vranjes, Nenad/B-4003-2017; Juste, Aurelio/I-2531-2015; Ventura, Andrea/A-9544-2015; Zhang, Kaili/H-2805-2016; D'Onofrio, Adelina/AAT-3903-2020</t>
  </si>
  <si>
    <t xml:space="preserve">Landon, Murrough/0000-0001-6828-9769; Giordani, Mario/0000-0002-0792-6039; Gongadze, Alexi/0000-0001-8183-1612; Loesle, Alena/0000-0002-6328-8561; Mildner, Hannes/0000-0002-0384-6955; Gaudio, Gabriella/0000-0002-6833-0933; Zenz, Seth/0000-0002-9720-1794; Rebuzzi, Daniela Marcella/0000-0003-4461-3880; Pilkington, Andrew/0000-0001-8007-0778; Lipniacka, Anna/0000-0002-8759-8564; Moyse, Edward/0000-0003-4449-6178; Hugging, Fabian/0000-0002-7472-3151; Earnshaw, Zoe/0000-0002-2878-261X; Todorova, Sarka/0000-0003-2433-231X; Schultz-Coulon, Hans-Christian/0000-0002-0860-7240; Moss, Joshua/0000-0002-6729-4803; Majewski, Stephanie/0000-0002-6871-3395; Gonzalez de la Hoz, Santiago/0000-0001-5304-5390; Vickey Boeriu, Oana/0000-0002-6497-6809; Yuan, Man/0000-0002-0991-5026; Guescini, Francesco/0000-0001-5351-2673; Romano, Marino/0000-0002-6609-7250; Aboulhorma, Asmaa/0000-0002-9987-2292; Adamczyk, Leszek/0000-0002-5859-2075; Zhang, Dengfeng/0000-0001-7335-4983; Seema, Pienpen/0000-0002-3727-5636; Wang, Xiaoning/0000-0002-2411-7399; Sfyrla, Anna/0000-0002-3003-9905; Jackson, Paul/0000-0002-0847-402X; Hrynevich, Aliaksei/0000-0002-5411-114X; Kirk, Julie/0000-0001-8096-7577; Beringer, Juerg/0000-0002-9975-1781; Newhouse, Robin/0000-0001-8026-3836; Coccaro, Andrea/0000-0003-2368-4559; Corrigan, Eric Edward/0000-0003-2485-0248; Ould-Saada, Farid/0000-0002-9404-835X; Carbone, Antonio/0000-0002-4117-3800; Kelsey, Daniel/0000-0002-2297-1356; Smirnov, Yury/0000-0002-2891-0781; Callea, Giuseppe/0000-0001-5969-3786; Filthaut, Frank/0000-0003-3338-2247; Sadrozinski, Hartmut/0000-0003-0019-5410; Alves, Fabio Lucio/0000-0002-1626-6255; Schioppa, Enrico Junior/0000-0002-1369-9944; Ali, Babar/0000-0001-8653-5556; Ohm, Christian/0000-0002-8015-7512; Vazquez Schroeder, Tamara/0000-0002-9780-099X; Beretta, Matteo Mario/0000-0002-7026-8171; Leban, Blaz/0000-0003-1501-7262; Park, Tae Hyoun/0000-0002-1910-0541; Wu, Xin/0000-0001-7655-389X; Sammel, Dirk/0000-0003-4484-1410; Malito, Davide/0000-0002-3996-4662; Gavrilyuk, Alexander/0000-0003-3837-6567; Garcia Pascual, Juan Antonio/0000-0002-7399-7353; Liu, Kun/0000-0001-5807-0501; Pottgen, Ruth/0000-0002-3304-0987; Adelman, Jahred/0000-0002-1041-3496; URQUIJO, PHILLIP/0000-0002-0887-7953; Nobe, Takuya/0000-0002-5809-325X; Vetterli, Michel/0000-0002-7223-2965; Jakel, Gunnar/0000-0001-5687-1006; Abbott, Braden/0000-0002-5888-2734; Andrean, Stefio Yosse/0000-0002-9766-2670; Stabile, Alberto/0000-0002-6868-8329; Kretzschmar, Jan/0000-0002-8515-1355; Faltova, Jana/0000-0003-4278-7182; Cueto Gomez, Ana Rosario/0000-0003-1494-7898; FANTI, MARCELLO/0000-0002-8773-145X; Bachas, Konstantinos/0000-0002-9047-6517; Chargeishvili, Bakar/0000-0002-5376-2397; Ezhilov, Alexey/0000-0002-7520-293X; Orestano, Domizia/0000-0001-5103-5527; Salzburger, Andreas/0000-0001-6004-3510; Gutschow, Christian/0000-0003-0857-794X; Windischhofer, Philipp/0000-0001-5038-1399; Duda, Dominik/0000-0002-5916-3467; Rohne, Ole Myren/0000-0001-7744-9584; Pham, Thu LH/0000-0002-8859-1313; Romain, Madar/0000-0002-6875-6408; Golling, Tobias/0000-0001-8535-6687; Jones, Eleanor/0000-0001-6289-2292; Lu, Sicong/0000-0002-8814-1670; AGHEORGHIESEI, Catalin/0000-0003-3695-1847; Stanislaus, Beojan/0000-0001-9007-7658; White, Martin/0000-0001-5474-4580; Angerami, Aaron/0000-0001-7834-8750; Roda, Chiara Maria/0000-0002-3020-4114; Zhu, Hongbo/0000-0001-8066-7048; Fisher, Wade/0000-0003-3043-3045; Liu, Mingyi/0000-0002-0236-5404; Coadou, Yann/0000-0001-8195-7004; Istin, Serhat/0000-0001-8504-6291; Navarro Gonzalez, Josep/0000-0002-4172-7965; LeBlanc, Matt/0000-0001-5977-6418; Draguet, Maxence/0000-0003-1530-0519; Metcalfe, Jessica/0000-0001-5454-3017; Whalen, Kathleen/0000-0002-9383-8763; Iakovidis, George/0000-0002-0330-5921; Valero, Alberto/0000-0002-9776-5880; snyder, scott/0000-0001-8610-8423; Korcyl, Krzysztof/0000-0001-8085-4505; BALLABENE, ERIC/0000-0001-9700-2587; Schramm, Steven/0000-0001-9031-6751; Fassi, Farida/0000-0002-6423-7213; Dell'Acqua, Andrea/0000-0003-2453-7745; Alimonti, Gianluca/0000-0002-7128-9046; Heinrich, Lukas/0000-0002-4048-7584; Palestini, Sandro/0000-0002-4110-096X; Weingarten, Jens/0000-0003-2165-871X; Kroninger, Kevin/0000-0001-9873-0228; DA FONSECA PINTO, JOAO VICTOR/0000-0003-1746-1914; Liu, Minghui/0000-0003-0056-7296; Sato, Koji/0000-0001-8988-4065; Auriol, Adrien/0000-0002-3623-1228; Sykora, Ivan/0000-0003-3447-5621; Bhattacharya, Deb Sankar/0000-0003-3837-4166; Morodei, Federico/0000-0001-8251-7262; Schmitt, Stefan/0000-0001-8387-1853; Liu, Bingxuan/0000-0002-0721-8331; Abulaiti, Yiming/0000-0003-0403-3697; Karpova, Zoya/0000-0003-0254-4629; Iurii, Naryshkin/0000-0001-6412-4801; Hansen, Peter Henrik/0000-0002-6764-4789; Reeves, Kendall/0000-0003-3504-4882; Lazzaroni, Massimo/0000-0002-4094-1273; Fawcett, William/0000-0003-2596-8264; Ciesla, Krzysztof/0000-0003-2751-3474; Miu, Ovidiu/0000-0002-0287-8293; Hamdaoui, Hassane/0000-0001-5709-2100; Glasman, Claudia/0000-0003-2025-3817; Beck, Hans Peter/0000-0001-7212-1096; McKee, Shawn/0000-0002-4551-4502; Vos, Marcel/0000-0001-8474-5357; Mindur, Bartosz/0000-0002-5511-2611; Feligioni, Lorenzo/0000-0002-1403-0951; FLORES, LUCAS/0000-0002-2748-758X; Yorita, Kohei/0000-0003-1988-8401; Nayak, Ranjit/0000-0001-6988-0606; Baldin, Evgenii/0000-0002-9854-975X; Steinhebel, Amanda/0000-0002-4080-2919; Bouhova-Thacker, Evelina/0000-0002-5103-1558; Marzin, Antoine/0000-0003-4364-4351; Cristinziani, Markus/0000-0003-3893-9171; Rummler, Andre/0000-0001-8945-8760; Goossens, Luc/0000-0002-2536-4498; Saoucha, Kamal/0000-0001-9150-640X; Chou, Yuan-Tang/0000-0002-2204-5731; Vittori, Camilla/0000-0001-9156-970X; Begel, Michael/0000-0002-1634-4399; Gwilliam, Carl/0000-0002-9401-5304; Grandi, Mario/0000-0002-5924-2544; Spolidoro Freund, Werner/0000-0003-4473-1027; Cairo, Valentina Maria Martina/0000-0002-0758-7575; Brost, Elizabeth/0000-0002-6800-9808; Clissa, Luca/0000-0002-4876-5200; Bakos, Evelin/0000-0002-1110-4433; Hopkins, Walter/0000-0001-7814-8740; Ravina, Baptiste/0000-0002-1622-6640; Strom, Rickard/0000-0002-4496-1626; Warburton, Andreas/0000-0002-2298-7315; Xu, Lailin/0000-0001-8997-3199; Vormwald, Benedikt/0000-0003-2607-7287; Ulloa Poblete, Pablo Augusto/0000-0002-0789-7581; Willocq, Stephane/0000-0002-4120-1453; Sedlaczek, Kevin/0000-0003-2052-2386; Yang, Hongtao/0000-0003-3554-7113; Swiatlowski, Maximilian/0000-0001-7287-0468; Allport, Philip/0000-0001-7303-2570; Brandt, Oleg/0000-0001-5219-1417; Rompotis, Nikolaos/0000-0003-2577-1875; Delitzsch, Chris Malena/0000-0001-7021-3333; Qiu, Tong/0000-0001-5047-3031; Baines, John/0000-0003-0770-2702; Duckeck, Guenter/0000-0002-7756-7801; uysal, zekeriya/0000-0002-7110-8065; Djobava, Tamar/0000-0002-9414-8350; Les, Robert/0000-0002-8875-1399; de Vivie, Jean-Baptiste/0000-0001-9163-2211; D'Amen, Gabriele/0000-0002-9742-3709; Dao, Valerio/0000-0003-1645-8393; , Alessandro/0000-0002-8224-6105; Aizenberg, Iakov/0000-0003-2150-1624; Vergis, Christos/0000-0002-3228-6715; Santra, Arka/0000-0003-4644-2579; Kar, Deepak/0000-0002-4238-9822; Bortoletto, Daniela/0000-0002-1287-4712; Vale, Tiago/0000-0001-8855-3520; Sharma, Abhishek/0000-0003-2250-4181; Roland, Christophe/0000-0003-2084-369X; Li, Zhelun/0000-0001-7096-2158; /0000-0001-5765-1750; Bernlochner, Florian/0000-0001-8153-2719; Weirich, Marcel/0000-0002-5129-872X; Yang, Tianyi/0000-0002-4996-1924; Wendland, Bjorn/0000-0003-1623-3899; van Gemmeren, Peter/0000-0002-7227-4006; Kumari, Neelam/0000-0001-9174-6200; Charman, Thomas/0000-0001-6288-5236; Geanta, Andrei-Alexandru/0000-0003-2781-2933; Garcia Navarro, Jose Enrique/0000-0002-0279-0523; iacobucci, giuseppe/0000-0001-9965-5442; Rozen, Yoram/0000-0001-6969-0634; Iuppa, Roberto/0000-0001-5038-2762; Principe Martin, Miguel Angel/0000-0002-5085-2717; Barberio, Elisabetta/0000-0002-3111-0910; Konstantinidis, Nikolaos/0000-0002-4140-6360; Massa, Lorenzo/0000-0002-3735-7762; Meshkov, Oleg/0000-0001-6897-4651; Gessinger, Paul/0000-0002-3056-7417; Hanagaki, Kazunori/0000-0003-0676-0441; Moser, Brian/0000-0001-6750-5060; Giannetti, Paola/0000-0002-3721-9490; Ducu, Otilia/0000-0001-5914-0524; Wu, Yusheng/0000-0002-1528-4865; Camarri, Paolo/0000-0002-5732-5645; Croft, Vincent Alexander/0000-0002-8731-4525; Balaji, Shyam/0000-0002-5364-2109; Masubuchi, Tatsuya/0000-0001-9984-8009; Pezzullo, Gianantonio/0000-0002-6653-1555; Singh, Sahibjeet/0000-0001-5641-5713; Kock, Daniela/0000-0002-9090-5502; Truong, Thi Ngoc Loan/0000-0001-8249-7150; Thompson, Paul/0000-0002-6239-7715; Kumar, Mukesh/0000-0003-3681-1588; Nikiforou, Nikiforos/0000-0003-1267-7740; Diaconu, Cristinel/0000-0002-6193-5091; Kersevan, Borut/0000-0002-4529-452X; Cranmer, Kyle/0000-0002-5769-7094; Soualah, Rachik/0000-0003-0124-3410; Zhang, Shuzhou/0000-0001-9039-9809; Held, Alexander/0000-0002-8924-5885; Dervan, Paul/0000-0003-3929-8046; Solovyev, Victor/0000-0002-9402-6329; Chwastowski, Janusz/0000-0002-6190-8376; Burdin, Sergey/0000-0003-4831-4132; Resconi, Silvia/0000-0003-2313-4020; Di Luca, Andrea/0000-0002-9074-2133; Pleier, Marc-Andre/0000-0002-9461-3494; Bouquet, Romain/0000-0001-9683-7101; Vadla, Knut Oddvar Hoie/0000-0001-6729-1584; Albert, Justin/0000-0003-0253-2505; McCarthy, Thomas G/0000-0002-1182-3526; Saito, Masahiko/0000-0001-5564-0935; Cabrera Urban, Susana/0000-0001-7640-7913; Duehrssen-Debling, Michael/0000-0002-5833-7058; Islam, Wasikul/0000-0002-5624-5934; Tian, Yusong/0000-0001-8739-9250; Roos, Lydia/0000-0001-7151-9983; Sabetta, Luigi/0000-0002-0865-5891; Lopez Solis, Alvaro/0000-0002-0511-4766; Kulchitsky, Yuri/0000-0002-3036-5575; Castillo, Florencia Luciana/0000-0002-1172-1052; D'Auria, Saverio/0000-0003-3393-6318; Takeva, Emily/0000-0003-3142-030X; Yabsley, Bruce/0000-0002-2680-0474; Moskalets, Tetiana/0000-0001-6508-3968; Kupco, Alexander/0000-0003-3692-1410; McNamara, Peter Charles/0000-0002-0676-324X; Gagnon, Louis-Guillaume/0000-0003-3000-8479; Wenaus, Torre/0000-0002-8678-893X; Gurdasani, Simran Sunil/0000-0002-8836-0099; El Ghazali, Yassine/0000-0001-9172-2946; Tal Hod, Noam/0000-0001-5241-0544; Alpigiani, Cristiano/0000-0002-7641-5814; Ellinghaus, Frank/0000-0003-3596-5331; Kuze, Masahiro/0000-0001-8858-8440; Czodrowski, Patrick/0000-0003-0723-1437; Noguchi, Yohei/0000-0002-3113-3127; Maeda, Junpei/0000-0002-9084-3305; Burghgrave, Blake/0000-0001-5686-0948; Padilla, Cristobal/0000-0001-7951-0166; Sankey, David/0000-0003-0955-4213; Wielers, Monika/0000-0001-9232-4827; Haley, Joseph/0000-0002-6938-7405; De Sanctis, Umberto/0000-0003-4704-525X; Tzanis, Polyneikis/0000-0001-6828-1599; Leonidopoulos, Christos/0000-0002-7241-2114; Keeler, Richard/0000-0002-0510-4189; Gonzalez Suarez, Rebeca/0000-0002-6126-7230; Smirnov, Sergei/0000-0002-6778-073X; Li, Zhiying/0000-0001-9800-2626; Pater, Joleen/0000-0002-0598-5035; Lawrence, Zak/0000-0002-9035-9679; Tudorache, Alexandra/0000-0001-6307-1437; Flores, Marvin/0000-0002-4462-2851; Gololo, Mpho Gift Doctor/0000-0002-0689-5402; Turra, Ruggero/0000-0001-8740-796X; de la Torre Perez, Hector/0000-0002-4516-5269; Barreiro, Fernando/0000-0002-3021-0258; Martin dit Latour, Bertrand/0000-0003-3420-2105; Okazaki, Yuta/0000-0003-2677-5827; Sinha, Supriya/0000-0002-3600-2804; Roland, Benoit/0000-0003-3397-6475; Longarini, Iacopo/0000-0002-0352-2854; Pereira Sanchez, Laura/0000-0001-7913-3313; Gustavino, Giuliano/0000-0002-5938-4921; Russakovich, Nikolai/0000-0003-1927-5322; Lee, Lawrence/0000-0002-5590-335X; Llorente Merino, Javier/0000-0003-0027-7969; Anisenkov, Alexey/0000-0002-7201-5936; Ozturk, Nurcan/0000-0003-1125-6784; Shapiro, Marjorie/0000-0001-8540-9654; Schopf, Elisabeth/0000-0002-9340-2214; Li, Huanguo/0000-0002-2459-9068; Grosse-Knetter, Jorn/0000-0003-3085-7067; D'Onofrio, Monica/0000-0003-2408-5099; Wang, Renjie/0000-0002-5059-8456; Nikolopoulos, Konstantinos/0000-0002-3048-489X; Nemecek, Stanislav/0000-0001-8978-7150; Gray, Heather/0000-0002-5293-4716; Sessa, Marco/0000-0002-1402-7525; Turtuvshin, Tulgaa/0000-0001-9471-8627; Kay, Ellis/0000-0002-6304-3230; Stevenson, Thomas/0000-0003-2399-8945; Johnson, Christian/0000-0002-5387-572X; Berger, Nicolas/0000-0002-7963-9725; Grabowska-Bold, Iwona/0000-0001-9159-1210; Zhou, Ning/0000-0002-1775-2511; Barak, Liron/0000-0002-3436-2726; Worm, Steven/0000-0002-3865-4996; Kvam, Audrey/0000-0001-7243-0227; Castro, Nuno/0000-0001-8491-4376; Tu, Yanjun/0000-0002-5865-183X; Djama, Fares/0000-0003-1881-3360; Mungo, Davide Pietro/0000-0002-2567-7857; Leitgeb, Clara Elisabeth/0000-0002-0335-503X; Arnaez, Olivier/0000-0002-6096-0893; Wu, Sau Lan/0000-0001-5866-1504; Nanjo, Hajime/0000-0003-0703-103X; Zivkovic, Lidija/0000-0003-4236-8930; Winter, Benedict Tobias/0000-0001-9606-7688; Nitschke, Jan-Eric/0000-0002-0174-4816; Hirose, Shigeki/0000-0002-2389-1286; Proklova, Nadezda/0000-0002-5237-0201; BRAHIMI, Nihal/0000-0003-0992-3509; Fox, Harald/0000-0003-3089-6090; Ran, Kunlin/0000-0003-3119-9924; Belfkir, Mohamed/0000-0001-9974-1527; Haug, Sigve/0000-0003-0442-3361; Murrone, Alessia/0000-0001-5399-2478; Sforza, Federico/0000-0002-4065-7352; Weber, Christian/0000-0002-8659-5767; Elliot, Alison/0000-0003-0921-0314; Wiedenmann, Werner/0000-0003-3605-3633; Weiser, Christian/0000-0002-6456-6834; van Daalen, Tal/0000-0002-2254-125X; Ahmadov, Faig/0000-0003-3644-540X; Blue, Andrew/0000-0002-7716-5626; Dam, Mogens/0000-0001-6278-9674; Pascual Dominguez, Luis/0000-0003-4701-9481; Long, Jonathan David/0000-0002-2115-9382; Schanet, Eric/0000-0002-8719-4682; Mueller, James/0000-0001-5099-4718; xella, stefania/0000-0002-0988-1655; Rieck, Patrick/0000-0003-0290-0566; Doyle, Anthony/0000-0001-6322-6195; Wolter, Marcin/0000-0001-9184-2921; Smolek, Karel/0000-0002-5996-7000; Klein, Matthew Henry/0000-0002-9999-2534; Ocariz, Jose/0000-0003-2262-0780; Meloni, Federico/0000-0001-7075-2214; Lucotte, Arnaud/0000-0002-5992-0640; ABREU, Henso/0000-0002-1599-2896; Snesarev, Andrei/0000-0002-9067-8362; Oh, Alexander/0000-0001-9025-0422; Buat, Quentin/0000-0001-7318-5251; Bosman, Martine/0000-0002-7290-643X; Froch, Alexander/0000-0002-8259-2622; Rodriguez Bosca, Sergi/0000-0002-4571-2509; Bi, Ran/0009-0007-3434-7386; Nkadimeng, Edward/0000-0003-0800-7963; Wolf, Anton/0000-0002-4368-9202; Berta, Peter/0000-0003-0780-0345; al khoury, konie/0000-0002-0547-8199; Gonzalez Sevilla, Sergio/0000-0003-4458-9403; McCormack, William/0000-0002-0768-1959; Loffredo, Salvatore/0000-0003-2516-5015; Jeanneau, Fabien/0000-0002-6360-6136; Sinha, Sukanya/0000-0002-2438-3785; Argyropoulos, Spyridon/0000-0001-7748-1429; Staszewski, Rafal/0000-0001-7708-9259; Ricci, Ester/0000-0002-4222-9976; Gonnella, Francesco/0000-0003-0885-1654; Wengler, Thorsten/0000-0002-4375-5265; Becherer, Fabian/0000-0003-0562-4616; Mitsou, Vasiliki A./0000-0002-1533-8886; Mincer, Allen/0000-0002-6307-1418; Bona, Marcella/0000-0002-9660-580X; Murray, William/0000-0003-1710-6306; Sandesara, Jay/0000-0002-6016-8011; Bella, Gideon/0000-0002-4009-0990; Adye, Tim/0000-0003-0627-5059; Reznicek, Pavel/0000-0003-4017-9829; Pianori, Elisabetta/0000-0001-9233-5892; Barisits, Martin/0000-0003-0253-106X; Muse, Joseph/0000-0002-2585-3793; Zanzi, Daniele/0000-0002-1222-7937; Kempster, Jacob/0000-0003-4168-3373; Ntekas, Konstantinos/0000-0001-9252-6509; Hillier, Stephen/0000-0002-7599-6469; Palazzo, Serena/0000-0002-4225-387X; Varni, Carlo/0000-0001-6733-4310; Benoit, Mathieu/0000-0002-8623-1699; Manisha, Manisha/0000-0001-7551-0169; Wang, Song-Ming/0000-0002-5821-4875; Flores Castillo, Luis Roberto/0000-0003-1551-5974; Dittus, Fridolin/0000-0002-1760-8237; Benchekroun, Driss/0000-0001-5196-8327; Carratta, Giuseppe/0000-0002-8846-2714; Evans, Harold/0000-0003-2183-3127; Gwenlan, Claire/0000-0002-3518-0617; LIVAN, Michele/0000-0002-5877-0062; Shaikh, Nabila Wahab/0000-0001-9358-3505; Sauvan, Emmanuel/0000-0003-1921-2647; Hoya, Joaquin/0000-0002-7562-0234; Tsai, Fang-Ying/0000-0001-7878-6435; Rossi, Elvira/0000-0001-9476-9854; Falke, Peter Johannes/0000-0002-2004-476X; Kharlamova, Tatyana/0000-0002-0387-6804; Jacques Costa, Antonio/0000-0001-6305-8400; Camarero Munoz, Daniel/0000-0002-2855-7738; Straessner, Arno/0000-0003-2460-6659; Elsing, Markus/0000-0002-1213-0545; Ghneimat, Mazuza/0000-0002-4931-2764; Heath, Matthew/0000-0003-2945-8448; D'Uffizi, Matteo/0000-0003-2499-1649; Henkelmann, Lars/0000-0001-8231-2080; Costanzo, Davide/0000-0003-4920-6264; Chowdhury, Tasnuva/0000-0002-2681-8105; Clark, Allan/0000-0001-8341-5911; Genest, Marie-Helene/0000-0002-4098-2024; Pani, Priscilla/0000-0003-2149-3791; Verissimo de Araujo, Micael/0000-0001-8060-2228; Cunha Sargedas Sousa, Mario Jose/0000-0001-7991-593X; Weber, Michele/0000-0002-2770-9031; lebedev, alexandre/0000-0002-9566-1850; Mullier, Geoffrey/0000-0001-6771-0937; Ellert, Mattias/0000-0001-5265-3175; Chu, Ming-chung/0000-0002-1971-0403; Hays, Chris/0000-0003-2371-9723; Penc, Ondrej/0000-0002-5433-3981; Schoeffel, Laurent/0000-0002-8081-2353; Franchini, Matteo/0000-0002-4554-252X; Lister, Alison/0000-0002-1552-3651; Bold, Tomasz/0000-0002-2432-411X; Pasuwan, Patrawan/0000-0003-2987-2964; Makovec, Nikola/0000-0001-5124-904X; Muller, Roman/0000-0002-5835-0690; Escobar Ibanez, Carlos/0000-0003-4442-4537; Cardillo, Fabio/0000-0002-4478-3524; Dova, Maria Teresa/0000-0001-6113-0878; Introzzi, Gianluca/0000-0002-1314-2580; Stugu, Bjarne/0000-0002-1728-9272; Schaarschmidt, Jana/0000-0002-0433-6439; Degens, Jordy/0000-0002-6966-4935; McLean, Kayla/0000-0001-5475-2521; Karpov, Sergey/0000-0002-2230-5353; Rimoldi, Marco/0000-0003-1165-7940; Robson, Aidan/0000-0002-1659-8284; Ellis, Nicolas/0000-0002-1920-4930; van Vulpen, Ivo/0000-0001-7074-5655; Mezquita, Costa/0000-0002-2064-2954; Calafiura, Paolo/0000-0002-1692-1678; Winklmeier, Frank/0000-0001-8290-3200; Beacham, James/0000-0003-3623-3335; Yamaguchi, Yohei/0000-0002-3725-4800; Svatos, Michal/0000-0002-7199-3383; Chen, Jade Hsin-Yuan/0009-0009-5542-0460; Xu, Wenhao/0000-0001-5661-1917; Gauzzi, Paolo/0000-0003-4841-5822; Maj, Klaudia/0000-0003-4819-9226; Kaczmarska, Anna/0000-0002-8880-4120; Guerrero Rojas, Jesus/0000-0001-8487-3594; Oreglia, Mark/0000-0001-6203-2209; Laurier, Alexandre/0000-0002-2575-0743; Tariq, Khuram/0000-0002-0584-8700; Lari, Tommaso/0000-0002-1388-869X; Bossio Sola, Jonathan David/0000-0002-7134-8077; Gutierrez Zagazeta, Luis Felipe/0000-0003-0374-1595; Gramstad, Eirik/0000-0001-5792-5352; Carlson, Benjamin/0000-0002-7550-7821; Valente, Marco/0000-0002-0486-9569; Deliot, Frederic/0000-0003-0777-6031; Pizzini, Alessio/0000-0001-8891-1842; Durglishvili, Archil/0000-0003-4157-592X; Unal, Guillaume/0000-0001-8130-7423; Sanchez, Javier/0000-0001-9913-310X; Matic, Andrea/0000-0002-2179-0350; Lapertosa, Alessandro/0000-0001-6246-6787; Smirnova, Oxana/0000-0003-2517-531X; Vukotic, Ilija/0000-0003-0472-3516; Coimbra, Artur/0000-0003-2301-1637; Lester, Christopher Gorham/0000-0001-5770-4883; Aoki, Masato/0000-0001-7498-0097; Rurikova, Zuzana/0000-0003-3051-9607; Tudorache, Valentina/0000-0001-5384-3843; Wang, Zirui/0000-0002-0928-2070; Chiarella, Vitaliano/0000-0002-4210-2924; Morley, Anthony/0000-0003-0373-1346; Zakharchuk, Nataliia/0000-0002-4963-8836; Hadavand, Haleh/0000-0001-5447-3346; Stark, Giordon/0000-0001-6616-3433; Heinlein, James/0000-0001-6878-9405; Bogavac, Danijela/0000-0003-2138-9062; Frattari, Guglielmo/0000-0002-7829-6564; Loch, Peter/0000-0002-2005-671X; Grivaz, Jean-Francois/0000-0003-4793-7995; Novak, Tadej/0000-0002-3053-0913; Zhang, Bowen/0000-0002-9726-6707; Ragusa, Francesco/0000-0002-4064-0489; Berge, David/0000-0002-2918-1824; Arling, Jan-Hendrik/0000-0002-1577-5090; KOULOURIS, AIMILIANOS/0000-0003-1012-4675; Russell, Heather/0000-0003-4181-0678; Aad, Georges/0000-0002-6665-4934; Manousos, Athanasios/0000-0003-4627-4026; Strandberg, Jonas/0000-0002-8913-0981; Nielsen, Jason/0000-0002-9175-4419; Bevan, Adrian/0000-0002-4105-9629; Bitadze, Alexander/0000-0001-7979-1092; Orellana, Gonzalo Enrique/0000-0002-4753-4048; Duperrin, Arnaud/0000-0002-5789-9825; chevalier, laurent/0000-0003-3762-7264; Doglioni, Caterina/0000-0002-1509-0390; Lefebvre, Michel/0000-0002-5560-0586; Heim, Sarah/0000-0002-2639-6571; Lin, Kuan-Yu/0000-0002-2269-3632; Wong, Vincent Wai Sum/0000-0001-5975-8164; Butterworth, Jonathan/0000-0002-5905-5394; Potti, Harish/0000-0002-0800-9902; Aguilar Saavedra, Juan Antonio/0000-0002-5475-8920; Dell'Asta, Lidia/0000-0002-9601-4225; jia, Jiangyong/0000-0002-5725-3397; Gouveia, Emanuel/0000-0002-7785-2047; Chudoba, Jiri/0000-0002-6425-2579; Sawyer, Lee/0000-0001-8295-0605; Abramowicz, Halina/0000-0001-5329-6640; Vari, Riccardo/0000-0002-2814-1337; Pan, Tong/0000-0002-4700-1516; Poveda, Joaquin/0000-0001-8144-1964; Keaveney, James/0000-0003-0766-5307; Sawada, Ryu/0000-0002-2226-9874; Bergmann, Benedikt Ludwig/0000-0002-8076-5614; Kourkoumelis, Christine/0000-0003-0083-274X; Hank, Michael/0000-0002-4731-6120; Han, Kunlin/0000-0002-1627-4810; Marjanovic, Marija/0000-0002-4468-0154; cerri, alessandro/0000-0002-1904-6661; Zhemchugov, Alexey/0000-0002-3360-4965; Yamazaki, Yuji/0000-0003-3710-6995; Bednyakov, Vadim/0000-0003-4864-8909; Magro, Jacopo/0000-0001-5704-9700; Kuwertz, Emma Sian/0000-0002-1921-6173; Biondi, Silvia/0000-0002-1492-6715; Meirose, Bernhard/0000-0003-0032-7022; Jinnouchi, Osamu/0000-0001-5073-0974; Dinu, Ioan-Mihail/0000-0002-2683-7349; Lysak, Roman/0000-0003-2990-1673; Fiorini, Luca/0000-0002-5070-2735; Krieter, Ferdinand/0000-0002-7675-8024; Bahmani, Marzieh/0000-0003-4173-0926; Sebastiani, Cristiano/0000-0003-1073-035X; Komarek, Tomas/0000-0002-3047-3146; Mancini, Giada/0000-0001-6158-2751; Jimenez Pena, Javier/0000-0002-8705-628X; Weber, Sebastian/0000-0002-2841-1616; Delsart, Pierre-Antoine/0000-0002-9556-2924; Torro Pastor, Emma/0000-0002-5507-7924; Pascual Dias, Bruna/0000-0002-7673-1067; Sciandra, Andrea/0000-0001-7163-501X; Haas, Andrew/0000-0002-4832-0455; Vermeulen, Jos/0000-0003-4378-5736; Trofymov, Artur/0000-0001-7688-5165; Leight, William/0000-0002-2968-7841; Vasile, Matei-Eugen/0000-0001-8415-0759; Sioli, Maximiliano/0000-0002-0912-9121; Koffas, Thomas/0000-0001-9612-4988; Dabrowski, Wladyslaw/0000-0001-9061-9568; Bandyopadhyay, Anjishnu/0000-0002-5256-839X; Bachacou, Henri/0000-0002-2256-4515; Manzoni, Stefano/0000-0002-2488-0511; Ferrando, James/0000-0002-1007-7816; Morii, Masahiro/0000-0001-9324-057X; McPherson, Robert/0000-0001-9211-7019; Gee, Carolyn/0000-0002-3271-7861; Resseguie, Elodie/0000-0002-7739-6176; Chan, Jay/0000-0001-7069-0295; Hobincu, Radu/0000-0001-7602-5771; Terzo, Stefano/0000-0003-3388-3906; Sawyer, Craig/0000-0002-2027-1428; Cristoforetti, Marco/0000-0002-0127-1342; Britton, David/0000-0001-9998-4342; Przybycien, Mariusz/0000-0002-9235-2649; Ju, Xiangyang/0000-0002-9745-1638; Scharf, Christian/0000-0002-0294-1205; Bruscino, Nello/0000-0002-6168-689X; Marantis, Alexandros/0000-0002-7020-4098; Knue, Andrea/0000-0002-1559-9285; Faraj, Mohammed/0000-0001-9442-7598; Hu, Yifan/0000-0002-0552-3383; Asimakopoulou, Eleni Myrto/0000-0003-2127-373X; Dimitriadi, Christina/0000-0002-9605-3558; Mokgatitswane, Gaogalalwe/0000-0001-9878-4373; BOUMEDIENE, Djamel/0000-0002-7809-3118; Kendrick, James/0000-0001-9845-5473; Araujo Ferraz, Victor/0000-0003-1177-7563; Gorisek, Andrej/0000-0002-3903-3438; Orlando, Nicola/0000-0003-0616-245X; Kotsokechagia, Anastasia/0000-0002-8057-9467; Goumarre, Vincent/0000-0002-1294-9091; Davidek, Tomas/0000-0002-3770-8307; Longo, Luigi/0000-0002-2357-7043; Buttar, Craig/0000-0003-0188-6491; Brooijmans, Gustaaf/0000-0002-3354-1810; Pleskot, Vojtech/0000-0001-5435-497X; Ridel, Melissa/0000-0002-2601-7420; O'Neil, Dugan/0000-0003-0325-472X; Safdari, Murtaza/0000-0001-8323-7318; Lacasta, Carlos/0000-0002-2623-6252; Lie, Ki/0000-0002-5779-5989; Lobodzinska, Ewelina Maria/0000-0001-9012-3431; Zenis, Tibor/0000-0001-8265-6916; Thomson, Evelyn/0000-0001-6031-2768; Vickey, Trevor/0000-0002-1596-2611; Troncon, Clara/0000-0002-7997-8524; Tlou, Humphry/0000-0002-4934-1661; Atkin, Ryan/0000-0002-1972-1006; Formica, Andrea/0000-0001-8308-2643; Zerradi, Soufiane/0000-0001-9101-3226; Mijovic, Liza/0000-0003-0162-2891; Ferrere, Didier/0000-0002-5687-9240; Nisati, Aleandro/0000-0002-5080-2293; Abusleme, Angel/0000-0003-0762-7204; Farrington, Sinead/0000-0001-5350-9271; Lewicki, Maciej Piotr/0000-0002-8972-3066; Munoz Sanchez, Francisca/0000-0002-6374-458X; vannicola, damiano/0000-0001-6814-4674; Buckley, Andy/0000-0001-8355-9237; Arguin, Jean-Francois/0000-0003-0229-3858; Garcia, Carmen/0000-0003-1625-7452; D'Eramo, Louis/0000-0002-4910-5378; Bakalis, Christos/0000-0002-9931-7379; Mondal, Santu/0000-0002-6965-7380; David, Claire/0000-0002-1794-1443; Tsybychev, Dmitri/0000-0001-8212-6894; Oide, Hideyuki/0000-0002-2173-3233; Marcoccia, Lorenzo/0000-0001-6422-7018; Stockton, Mark/0000-0001-9679-0323; Falke, Saskia/0000-0002-0264-1632; Maniatis, Ioannis/0000-0002-4362-0088; Ramakoti, Ekaterina/0000-0003-4495-4335; Vecchio, Valentina/0000-0002-1351-6757; Li, Liang/0000-0001-6411-6107; Palka, Marek/0000-0002-7185-3540; Schleicher, Katharina E./0000-0002-2917-7032; Pollard, Christopher/0000-0002-3690-3960; Astalos, Robert/0000-0001-5095-605X; Masetti, Lucia/0000-0002-0038-5372; Heinrich, Jochen Jens/0000-0002-0253-0924; Gonski, Julia/0000-0003-2037-6315; Vincter, Manuella/0000-0002-5338-8972; TERRON, JUAN/0000-0003-0132-5723; Kurchaninov, Leonid/0000-0001-9392-3936; Alderweireldt, Sara/0000-0002-8224-7036; Ilg, Armin/0000-0001-9488-8095; Perrevoort, Ann-Kathrin/0000-0001-6343-447X; Tisserant, Sylvain/0000-0002-0294-6727; Kortman, Bryan Alexander/0000-0001-7081-3275; Zhang, Zhiqing/0000-0002-7853-9079; Junggeburth, Johannes/0000-0001-7205-1171; Lozano Bahilo, Julio/0000-0003-0613-140X; Leitgeb, Florian/0000-0001-9799-5232; CARRA, SONIA/0000-0001-8650-942X; Stolarski, Marcin/0000-0003-0276-8059; Gregor, Ingrid Maria/0000-0002-5976-7818; Alexa, Calin/0000-0003-0922-7669; franklin, melissa/0000-0002-6595-883X; Jovicevic, Jelena/0000-0001-5650-4556; Artoni, Giacomo/0000-0002-3477-4499; SOUMAIMI, Zainab/0000-0002-8120-478X; Clavijo Columbie, Jose Manuel/0000-0003-3210-1722; Moreno Martinez, Carlos/0000-0002-5719-7655; Kodys, Peter/0000-0002-8644-2349; JEZEQUEL, Stephane/0000-0001-7369-6975; Olivares, Sebastian/0000-0003-4616-6973; Sopczak, Andre/0000-0001-6981-0544; Walkowiak, Wolfgang/0000-0002-0385-3784; Tzovara, Eftychia/0000-0002-0410-0055; Ghosh, Aishik/0000-0003-0819-1553; Shi, Liaoshan/0000-0001-9532-5075; Schmitt, Christian/0000-0003-1471-690X; Little, Jared/0000-0002-9372-0730; Ekman, Per Alexander/0000-0002-7032-2799; Ripellino, Giulia/0000-0002-4053-5144; Chen, Hucheng/0000-0002-9936-0115; Panduro Vazquez, Jose Guillermo/0000-0003-2605-8940; Grinstein, Sebastian/0000-0002-6460-8694; Du, Dongshuo/0000-0002-6758-0113; Zhang, Rui/0000-0002-8265-474X; Morvaj, Ljiljana/0000-0003-2061-2904; Thompson, Emily Anne/0000-0001-7050-8203; Yang, Siqi/0000-0002-0204-984X; Cooper-Sarkar, Amanda/0000-0002-7107-5902; Balek, Petr/0000-0002-0942-1966; gabrielli, andrea/0000-0003-0768-9325; Levchenko, Mikhail/0000-0002-5495-0656; Redlinger, George/0000-0002-6437-9991; Vivarelli, Iacopo/0000-0003-0097-123X; Zoch, Knut/0000-0003-2138-6187; De Almeida Dias, Flavia/0000-0001-6882-5402; da Cruz e Silva, Cristovao/0000-0002-1231-3819; Cindro, Vladimir/0000-0002-2037-7185; Francescato, Simone/0000-0001-5315-9275; Bindi, Marcello/0000-0001-6172-545X; Luehring, Frederick/0000-0001-8721-6901; Ruehr, Frederik/0000-0003-4452-620X; Martinelli, Luca/0000-0002-4466-3864; Ereditato, Antonio/0000-0002-5423-8079; Gomez Delegido, Antonio Jesus/0000-0003-4315-2621; Panizzo, Giancarlo/0000-0002-0352-4833; Vranjes Milosavljevic, Marija/0000-0003-4477-9733; Affolder, Anthony/0000-0002-9058-7217; Behr, J. Katharina/0000-0002-5501-4640; Di Nardo, Roberto/0000-0003-1111-3783; Kourlitis, Vangelis/0000-0001-6568-2047; Etzion, Erez/0000-0001-6871-7794; Primavera, Margherita/0000-0002-6866-3818; Alonso, Francisco/0000-0001-9431-8156; Taylor, Wendy/0000-0002-6596-9125; Zhang, Zhicai/0000-0002-1630-0986; Czurylo, Marta/0000-0003-1943-5883; Balasubramanian, Rahul/0000-0001-5840-1788; Qian, Jianming/0000-0003-4813-8167; Farooque, Trisha/0000-0003-1363-9324; Martinez-Agullo, Pablo/0000-0001-8925-9518; Villaplana Perez, Miguel/0000-0002-0048-4602; Akesson, Torsten/0000-0003-4141-5408; Wiglesworth, Craig/0000-0001-6219-8946; Barr, Alan/0000-0002-3533-3740; Parajuli, Santosh/0000-0003-1499-3990; Majersky, Oliver/0000-0001-8857-5770; Dado, Tomas/0000-0002-7050-2669; Dunne, Katherine/0000-0003-2626-2247; Moreno Llacer, Maria/0000-0003-1113-3645; Bouaouda, Khalil/0000-0002-7723-5030; Gonella, Laura/0000-0002-4919-0808; Liu, Xiang/0000-0001-7413-7817; Feng, Minyu/0000-0002-0698-1482; Camarda, Stefano/0000-0003-0479-7689; Marti-Garcia, Salvador/0000-0002-3897-6223; Bellos, Panagiotis/0000-0003-2049-9622; Dahbi, Salah-eddine/0000-0002-5222-7894; Montejo Berlingen, Javier/0000-0001-9213-904X; Derendarz, Dominik/0000-0001-5660-3095; Yap, Yee Chinn/0000-0001-8939-666X; Leroy, Claude/0000-0003-3105-7045; Rousseau, David/0000-0001-7613-8063; Rossi, Eleonora/0000-0002-2146-677X; Kroll, Jiri/0000-0001-6215-3326; Dallapiccola, Carlo/0000-0002-1391-2477; Mogg, Philipp/0000-0003-2688-234X; Roloff, Jennifer/0000-0001-6479-3079; Lee, Suhyun/0000-0003-0836-416X; Lloyd, Stephen/0000-0002-5073-2264; Saimpert, Matthias/0000-0002-3765-1320; Tanaka, Reisaburo/0000-0002-9929-1797; Corriveau, Francois/0000-0002-4970-7600; Onyisi, Peter/0000-0003-4201-7997; Terashi, Koji/0000-0001-6520-8070; Cavalli, Noemi/0000-0002-1096-5290; Simsek, Sinem/0000-0002-9650-3846; Shahinian, Jeffrey/0000-0002-1325-3432; Beau, Tristan/0000-0002-2022-2140; Walder, James/0000-0002-9039-8758; Serkin, Leonid/0000-0003-4749-5250; Grancagnolo, Sergio/0000-0001-8490-8304; Sommer, Philip/0000-0003-1703-7304; wei, Yingjie/0000-0001-9725-2316; Oyulmaz, Kaan Yuksel/0000-0002-5533-9621; Benjamin, TROCME/0000-0001-9500-2487; Pereira Peixoto, Ana Paula/0000-0003-3424-7338; Ali, Shahzad/0000-0001-5216-3133; Alhroob, Muhammad/0000-0001-7569-7111; Liu, Xiaotian/0000-0003-1366-5530; Maleev, Victor/0000-0003-1028-8602; , Elham E Khoda/0000-0001-8720-6615; Avolio, Giuseppe/0000-0003-2664-3437; Mino, Yuya/0000-0002-2984-8174; Billoud, Thomas/0000-0002-6280-3306; Jakoubek, Tomas/0000-0001-7038-0369; Dziedzic, Bartosz/0000-0002-0805-9184; Hadzic, Sejla/0000-0002-8875-8523; KHWAIRA, Yahya/0000-0001-8538-1647; Vranjes, Nenad/0000-0001-5415-5225; CETIN, SERKANT ALI/0000-0001-5050-8441; Raine, John/0000-0002-5987-4648; Li, Shu/0000-0001-7879-3272; Varvell, Kevin/0000-0003-1017-1295; Kowalewski, Robert/0000-0002-7314-0990; Lassnig, Mario/0000-0002-9541-0592; Azuelos, Georges/0000-0003-4241-022X; Alconada Verzini, Maria Josefina/0000-0003-2212-7830; Carter, Joseph/0000-0002-7836-4264; Rotaru, Marina/0000-0003-4088-6275; Manjarres Ramos, Joany/0000-0003-3896-5222; Leney, Katharine/0000-0002-1525-2695; Roy, Avik/0000-0002-0116-1012; Mohapatra, Soumya/0000-0003-3006-6337; Danninger, Matthias/0000-0002-7807-7484; Juste, Aurelio/0000-0002-1558-3291; Merlassino, Claudia/0000-0002-5445-5938; Simoniello, Rosa/0000-0003-2042-6394; Ventura, Andrea/0000-0002-3368-3413; Sikora, Rafal/0000-0001-5185-2367; Jiggins, Stephen/0000-0003-2906-1977; Cheng, Hok-Chuen/0000-0002-8912-4389; Nairz, Armin/0000-0003-3561-0880; Kono, Takanori/0000-0003-1553-2950; Giangiacomi, Nico/0000-0001-7314-0168; Jamieson, Jonathan/0000-0001-9554-0787; Sabatini, Paolo/0000-0003-0159-697X; Ke, Yan/0000-0001-5798-6665; Potter, Christina/0000-0002-9815-5208; Zhang, Kaili/0000-0002-9778-9209; Shen, Qiuping/0000-0002-4085-1227; D'Onofrio, Adelina/0000-0002-0343-6331; Ryzhov, Andrey/0000-0002-0623-7426; Dyndal, Mateusz/0000-0001-9632-6352; Mkrtchyan, Tigran/0000-0002-5786-3136; Sun, Shaojun/0000-0001-5295-6563; Liu, Yanlin/0000-0001-9190-4547; Baron, Petr/0000-0002-5170-0053; Stucci, Stefania/0000-0002-1639-4484; Morange, Nicolas/0000-0003-0047-7215; Ezzarqtouni, Sanae/0000-0002-7912-2830; Trincaz-Duvoid, Sophie/0000-0001-5913-0828; Silva Oliveira, Marcos Vinicius/0000-0003-2285-478X; Zorbas, Theodore Georgio/0000-0003-2073-4901; Usman, Muhammad/0000-0003-1950-0307; Vachon, Brigitte/0000-0001-8703-6978; Bassalat, Ahmed/0000-0002-0129-1423; Bianchi, Riccardo Maria/0000-0001-7345-7798; Yacoob, Sahal/0000-0001-6977-3456; Klimek, Pawel/0000-0003-1661-6873; Starz, Steffen/0000-0002-2908-3909; Martin-Haugh, Stewart/0000-0001-9457-1928; Ebrahim, Abdualazem/0000-0002-5003-1919; Liu, Yanwen/0000-0003-4448-4679; Giuli, Francesco/0000-0002-8506-274X; bhattarai, prajita/0000-0001-9977-0416; Zhao, Pingchuan/0000-0003-0054-8749; Khoo, Teng Jian/0000-0002-5954-3101; Adam, Lennart/0000-0001-6005-2812; Betti, Alessandra/0000-0003-0839-9311; Solomon, Shalu/0000-0002-7378-4454; Kiryunin, Andrey/0000-0001-7490-6890; Erdmann, Johannes/0000-0002-8073-2740; ; </t>
  </si>
  <si>
    <t>Grants-in-Aid for Scientific Research [21H05085] Funding Source: KAKEN; STFC [ST/M006980/1, ST/R002495/1, ST/L001179/1, ST/W000482/1, ST/W000474/1, ST/W000547/1] Funding Source: UKRI</t>
  </si>
  <si>
    <t>Grants-in-Aid for Scientific Research(Ministry of Education, Culture, Sports, Science and Technology, Japan (MEXT)Japan Society for the Promotion of ScienceGrants-in-Aid for Scientific Research (KAKENHI)); STFC(UK Research &amp; Innovation (UKRI)Science &amp; Technology Facilities Council (STFC))</t>
  </si>
  <si>
    <t>JUL 7</t>
  </si>
  <si>
    <t>10.1038/s41586-022-04893-w</t>
  </si>
  <si>
    <t>JUL 2022</t>
  </si>
  <si>
    <t>2S3FB</t>
  </si>
  <si>
    <t>Green Published, Green Submitted, hybrid, Green Accepted</t>
  </si>
  <si>
    <t>WOS:000820564200004</t>
  </si>
  <si>
    <t>Mi, CR; Ma, L; Yang, MY; Li, XH; Meiri, S; Roll, U; Oskyrko, O; Pincheira-Donoso, D; Harvey, LP; Jablonski, D; Safaei-Mahroo, B; Ghaffari, H; Smid, J; Jarvie, S; Kimani, RM; Masroor, R; Kazemi, SM; Nneji, LM; Fokoua, AMT; Taboue, GTC; Bauer, A; Nogueira, C; Meirte, D; Chapple, DG; Das, I; Grismer, L; Avila, LJ; Junior, MAR; Tallowin, OJS; Torres-Carvajal, O; Wagner, P; Ron, SR; Wang, YZ; Itescu, Y; Nagy, ZT; Wilcove, DS; Liu, X; Du, WG</t>
  </si>
  <si>
    <t>Mi, Chunrong; Ma, Liang; Yang, Mengyuan; Li, Xinhai; Meiri, Shai; Roll, Uri; Oskyrko, Oleksandra; Pincheira-Donoso, Daniel; Harvey, Lilly P.; Jablonski, Daniel; Safaei-Mahroo, Barbod; Ghaffari, Hanyeh; Smid, Jiri; Jarvie, Scott; Kimani, Ronnie Mwangi; Masroor, Rafaqat; Kazemi, Seyed Mahdi; Nneji, Lotanna Micah; Fokoua, Arnaud Marius Tchassem; Tasse Taboue, Geraud C.; Bauer, Aaron; Nogueira, Cristiano; Meirte, Danny; Chapple, David G.; Das, Indraneil; Grismer, Lee; Avila, Luciano Javier; Ribeiro Junior, Marco Antonio; Tallowin, Oliver J. S.; Torres-Carvajal, Omar; Wagner, Philipp; Ron, Santiago R.; Wang, Yuezhao; Itescu, Yuval; Nagy, Zoltan Tamas; Wilcove, David S.; Liu, Xuan; Du, Weiguo</t>
  </si>
  <si>
    <t>Global Protected Areas as refuges for amphibians and reptiles under climate change</t>
  </si>
  <si>
    <t>SPECIES DISTRIBUTION MODELS; 6TH MASS EXTINCTION; LAND-USE-CHANGE; GAP ANALYSIS; CONSERVATION; RISK; BIODIVERSITY; DISTRIBUTIONS; PREDICT; EXPANSION</t>
  </si>
  <si>
    <t>Protected Areas (PAs) are the cornerstone of biodiversity conservation. Here, we collated distributional data for &gt;14,000 (similar to 70% of) species of amphibians and reptiles (herpetofauna) to perform a global assessment of the conservation effectiveness of PAs using species distribution models. Our analyses reveal that &gt;91% of herpetofauna species are currently distributed in PAs, and that this proportion will remain unaltered under future climate change. Indeed, loss of species' distributional ranges will be lower inside PAs than outside them. Therefore, the proportion of effectively protected species is predicted to increase. However, over 7.8% of species currently occur outside PAs, and large spatial conservation gaps remain, mainly across tropical and subtropical moist broadleaf forests, and across non-high-income countries. We also predict that more than 300 amphibian and 500 reptile species may go extinct under climate change over the course of the ongoing century. Our study highlights the importance of PAs in providing herpetofauna with refuge from climate change, and suggests ways to optimize PAs to better conserve biodiversity worldwide.</t>
  </si>
  <si>
    <t>[Mi, Chunrong; Li, Xinhai; Oskyrko, Oleksandra; Liu, Xuan; Du, Weiguo] Chinese Acad Sci, Inst Zool, Key Lab Anim Ecol &amp; Conservat Biol, Beijing, Peoples R China; [Mi, Chunrong] Univ Chinese Acad Sci, Beijing, Peoples R China; [Ma, Liang] Sun Yat sen Univ, Sch Ecol, Shenzhen Campus, Shenzhen, Peoples R China; [Yang, Mengyuan] Zhejiiang Univ, Hangzhou, Peoples R China; [Yang, Mengyuan] Westlake Univ, Hangzhou, Peoples R China; [Meiri, Shai] Tel Aviv Univ, Sch Zool, Steinhardt Museum Nat Hist, Tel Aviv, Israel; [Roll, Uri] Ben Gurion Univ Negev, Jacob Blaustein Inst Desert Res, Mitrani Dept Desert Ecol, Midreshet Bengur, Israel; [Oskyrko, Oleksandra] Taras Shevchenko Natl Univ Kyiv, Inst Biol &amp; Med, Educ &amp; Sci Ctr, Kiev, Ukraine; [Pincheira-Donoso, Daniel] Queens Univ Belfast, Sch Biol Sci, Belfast, North Ireland; [Harvey, Lilly P.] Nottingham Trent Univ, Sch Sci &amp; Technol, Clifton Campus, Nottingham, England; [Jablonski, Daniel] Comenius Univ, Dept Zool, Bratislava, Slovakia; [Safaei-Mahroo, Barbod] Pars Herpetologists Inst, Corner third Jahad alley,Arash Str,Jalal e Ale Ah, Tehran, Iran; [Ghaffari, Hanyeh] Univ Kurdistan, Fac Nat Resources, Dept Environm Sci, Sanandaj, Iran; [Smid, Jiri] Charles Univ Prague, Fac Sci, Dept Zool, Prague, Czech Republic; [Smid, Jiri] Natl Museum Prague, Dept Zool, Prague, Czech Republic; [Jarvie, Scott] Otago Reg Council, Dunedin 9016, Aotearoa, New Zealand; [Kimani, Ronnie Mwangi] Natl Museums Kenya, Herpetol Sect, Nairobi, Kenya; [Masroor, Rafaqat] Pakistan Museum Nat Hist, Zool Sci Div, Garden Ave, Islamabad, Pakistan; [Kazemi, Seyed Mahdi] Zagros Herpetol Inst, Somayyeh Ave, Qom, Iran; [Nneji, Lotanna Micah; Wilcove, David S.] Princeton Univ, Dept Ecol &amp; Evolutionary Biol, Princeton, NJ USA; [Fokoua, Arnaud Marius Tchassem] Univ Yaounde, Lab Zool, Yaounde, Cameroon; [Tasse Taboue, Geraud C.] Inst Agr Res Dev, Multipurpose Res Stn, Bangangte, Cameroon; [Bauer, Aaron] Villanova Univ, Ctr Biodivers &amp; Ecosyst Stewardship, Dept Biol, Villanova, PA USA; [Nogueira, Cristiano] Univ Sao Paulo, Dept Ecol, Inst Biociencias, Sao Paulo, Brazil; [Meirte, Danny] Royal Museum Cent Africa, Tervuren, Belgium; [Chapple, David G.] Monash Univ, Sch Biol Sci, Clayton, Vic, Australia; [Das, Indraneil] Univ Malaysia Sarawak, Inst Biodivers &amp; Environm Conservat, Sarawak, Malaysia; [Grismer, Lee] Sierra Univ, Dept Biol, Riverside, CA USA; [Avila, Luciano Javier] Inst Patagon Estudio Ecosistemas Continentales IP, Grp Herpetol Patagon GHP LASIBIBE, Puerto Madryn, Argentina; [Ribeiro Junior, Marco Antonio] Tel Aviv Univ, Dept Zool, Tel Aviv, Israel; [Tallowin, Oliver J. S.] UN Environm Programme World Conservat Monitoring, Cambridge, England; [Torres-Carvajal, Omar] Pontificia Univ Catolica Ecuador, Escuela Ciencias Biol, Museo Zool, Quito, Ecuador; [Wagner, Philipp] Allwetterzoo, Munster, Germany; [Ron, Santiago R.] Univ Catol Ecuador, Escuela Biol, Fac Ciencias Exactas &amp; Nat, Museo Zool, Quito, Ecuador; [Wang, Yuezhao] Chinese Acad Sci, Chengdu Inst Biol, Chengdu, Peoples R China; [Itescu, Yuval] Leibniz Inst Freshwater Ecol &amp; Inland Fisheries I, Muggelseedamm, Berlin, Germany; [Itescu, Yuval] Free Univ Berlin, Inst Biol, Berlin, Germany; [Wilcove, David S.] Princeton Univ, Princeton Sch Publ &amp; Int Affairs, Princeton, CA USA</t>
  </si>
  <si>
    <t>Chinese Academy of Sciences; Institute of Zoology, CAS; Chinese Academy of Sciences; University of Chinese Academy of Sciences, CAS; Sun Yat Sen University; Westlake University; Tel Aviv University; Ben Gurion University; Ministry of Education &amp; Science of Ukraine; Taras Shevchenko National University of Kyiv; Queens University Belfast; Nottingham Trent University; Comenius University Bratislava; University of Kurdistan; Charles University Prague; National Museum; Pakistan Museum of Natural Historical; Princeton University; University of Yaounde I; Villanova University; Universidade de Sao Paulo; Royal Museum for Central Africa; Monash University; University of Malaysia Sarawak; Tel Aviv University; Pontificia Universidad Catolica del Ecuador; Chinese Academy of Sciences; Chengdu Institute of Biology, CAS; Leibniz Association; Leibniz Institut fur Gewasserokologie und Binnenfischerei (IGB); Free University of Berlin</t>
  </si>
  <si>
    <t>Liu, X; Du, WG (corresponding author), Chinese Acad Sci, Inst Zool, Key Lab Anim Ecol &amp; Conservat Biol, Beijing, Peoples R China.</t>
  </si>
  <si>
    <t>liuxuan@ioz.ac.cn; duweiguo@ioz.ac.cn</t>
  </si>
  <si>
    <t>Ma, Liang/AAR-4724-2021; Nagy, Zoltan/C-6737-2011; Torres-Carvajal, Omar/I-1977-2019; Masroor, Rafaqat/R-2449-2019; Nneji, Lotanna/Z-4551-2019; Ghaffari, Hanyeh/AAY-1375-2020; Roll, Uri/GLN-7974-2022; Das, Indraneil/IZE-4822-2023; Oskyrko, Oleksandra/ABH-1889-2021; Kimani, Ronnie/JDM-8649-2023; Liu, Xuan/AAF-3703-2020; Jarvie, Scott/AFQ-6295-2022; Ribeiro, Marco/KRP-1712-2024; Ron, Santiago/J-4203-2019; Jablonski, Daniel/AAT-7357-2020; Safaei-Mahroo, Barbod/ACF-1449-2022; Smid, Jiri/N-1616-2013; Kazemi, Seyed Mahdi/GLN-5030-2022; li, xinhai/IUQ-5955-2023; Du, Wei-Guo/K-1071-2014; Ribeiro-Junior, Marco/C-2273-2015; Meiri, Shai/D-2403-2010; Chapple, David/B-9073-2008</t>
  </si>
  <si>
    <t>Das, Indraneil/0000-0001-9522-2228; Safaei-Mahroo, Barbod/0000-0002-3365-6546; Itescu, Yuval/0000-0002-6301-7112; Oskyrko, Oleksandra/0000-0003-0092-4193; Li, Xinhai/0000-0003-4514-0149; Roll, Uri/0000-0002-5418-1164; Ma, Liang/0000-0002-5486-4504; Ribeiro-Junior, Marco/0000-0002-0863-6121; Pincheira-Donoso, Daniel/0000-0002-0050-6410; Meiri, Shai/0000-0003-3839-6330; Nneji, Lotanna Micah/0000-0003-1422-1683; Tasse Taboue, Geraud C./0000-0001-8545-7584; Harvey, Lilly P./0000-0003-4852-835X; Chapple, David/0000-0002-7720-6280</t>
  </si>
  <si>
    <t>National Natural Science Foundation of China [31720103904, 31821001, 31870391]; Third Xinjiang Scientific Expedition Program [2022xjkk0800, 2021xjkk0600]; Youth Innovation Promotion Association of Chinese Academy of Sciences [Y201920]; School of Biological Sciences at Queen's University Belfast; Slovak Research and Development Agency [APVV-19-0076, VEGA 1/0242/21]; Scientific Grant Agency of the Slovak Republic; Charles University Research Centre program [204069]; Rufford Foundation [22507-1, 29951-2]; National Geographic Early Career Grant [EC-357C-18]</t>
  </si>
  <si>
    <t>National Natural Science Foundation of China(National Natural Science Foundation of China (NSFC)); Third Xinjiang Scientific Expedition Program; Youth Innovation Promotion Association of Chinese Academy of Sciences; School of Biological Sciences at Queen's University Belfast; Slovak Research and Development Agency(Slovak Research and Development Agency); Scientific Grant Agency of the Slovak Republic; Charles University Research Centre program; Rufford Foundation; National Geographic Early Career Grant</t>
  </si>
  <si>
    <t>We thank all the collaborators and their teams for sharing their precious data so that our research can be completed. We thank the comments from Baojun Sun. This research is funded by National Natural Science Foundation of China (No. 31720103904, 31821001, 31870391). X.L. was supported by the Third Xinjiang Scientific Expedition Program (2022xjkk0800 and 2021xjkk0600), and the grants from Youth Innovation Promotion Association of Chinese Academy of Sciences (Y201920). D.P.D. was supported by a grant provided by the School of Biological Sciences at Queen's University Belfast. D.J. was supported by the Slovak Research and Development Agency under the contract APVV-19-0076 and by the grant VEGA 1/0242/21 of the Scientific Grant Agency of the Slovak Republic. J.S. was supported by the Charles University Research Centre program No. 204069. L.M.N. received funding for field surveys in Nigeria from Rufford Foundation (Grant Nos: 22507-1, 29951-2) and National Geographic Early Career Grant (EC-357C-18).</t>
  </si>
  <si>
    <t>MAR 13</t>
  </si>
  <si>
    <t>10.1038/s41467-023-36987-y</t>
  </si>
  <si>
    <t>I2HA4</t>
  </si>
  <si>
    <t>gold, Green Published, Green Accepted</t>
  </si>
  <si>
    <t>WOS:001001033900001</t>
  </si>
  <si>
    <t>Van Bavel, JJ; Cichocka, A; Capraro, V; Sjastad, H; Nezlek, JB; Pavlovic, T; Alfano, M; Gelfand, MJ; Azevedo, F; Birtel, MD; Cislak, A; Lockwood, PL; Ross, RM; Abts, K; Agadullina, E; Aruta, JJB; Besharati, SN; Bor, A; Choma, BL; Crabtree, CD; Cunningham, WA; De, K; Ejaz, W; Elbaek, CT; Findor, A; Flichtentrei, D; Franc, R; Gjoneska, B; Gruber, J; Gualda, E; Horiuchi, Y; Huynh, TLD; Ibanez, A; Imran, MA; Israelashvili, J; Jasko, K; Kantorowicz, J; Kantorowicz-Reznichenko, E; Krouwel, A; Laakasuo, M; Lamm, C; Leygue, C; Lin, MJ; Mansoor, MS; Marie, A; Mayiwar, L; Mazepus, H; McHugh, C; Minda, JP; Mitkidis, P; Olsson, A; Otterbring, T; Packer, DJ; Perry, A; Petersen, MB; Puthillam, A; Riaño-Moreno, JC; Rothmund, T; Santamaría-García, H; Schmid, PC; Stoyanov, D; Tewari, S; Todosijevic, B; Tsakiris, M; Tung, HH; Umbres, RG; Vanags, E; Vlasceanu, M; Vonasch, A; Yucel, M; Zhang, YC; Abad, M; Adler, E; Akrawi, N; Mdarhri, HA; Amara, H; Amodio, DM; Antazo, BG; Apps, M; Ay, FC; Ba, MH; Barbosa, S; Bastian, B; Berg, A; Bernal-Zárate, MP; Bernstein, M; Bialek, M; Bilancini, E; Bogatyreva, N; Boncinelli, L; Booth, JE; Borau, S; Buchel, O; Cameron, CD; Carvalho, CF; Celadin, T; Cerami, C; Chalise, HN; Cheng, XJ; Cian, L; Cockcroft, K; Conway, J; Córdoba-Delgado, MA; Crespi, C; Crouzevialle, M; Cutler, J; Dabrowska, J; Cypryanska, M; Daniels, MA; Davis, VH; Dayley, PN; Delouvee, S; Denkovski, O; Dezecache, G; Dhaliwal, NA; Diato, AB; Di Paolo, R; Drosinou, M; Dulleck, U; Ekmanis, J; Ertan, AS; Etienne, TW; Farhana, HH; Farkhari, F; Farmer, H; Fenwick, A; Fidanovski, K; Flew, T; Fraser, S; Frempong, RB; Fugelsang, JA; Gale, J; Garcia-Navarro, EB; Garladinne, P; Ghajjou, O; Gkinopoulos, T; Gray, K; Griffin, SM; Gronfeldt, B; Gümren, M; Gurung, RL; Halperin, E; Harris, E; Herzon, V; Hruska, M; Huang, GX; Hudecek, MFC; Isler, O; Jangard, S; Jorgensen, FJ; Kachanoff, F; Kahn, J; Dangol, AK; Keudel, O; Koppel, L; Koverola, M; Kubin, E; Kunnari, A; Kutiyski, Y; Laguna, O; Leota, J; Lermer, E; Levy, J; Levy, N; Li, CY; Long, EU; Longoni, C; Maglic, M; McCashin, D; Metcalf, AL; Miklousic, I; El Mimouni, S; Miura, A; Molina-Paredes, J; Monroy-Fonseca, C; Morales-Marente, E; Moreau, D; Muda, R; Myer, A; Nash, K; Nesh-Nash, T; Nitschke, JP; Nurse, MS; Ohtsubo, Y; de Mello, VO; O'Madagain, C; Onderco, M; Palacios-Galvez, MS; Palomäki, J; Pan, YF; Papp, Z; Pärnamets, P; Paruzel-Czachura, M; Pavlovic, Z; Payán-Gómez, C; Perander, S; Pitman, MM; Prasad, R; Pyrkosz-Pacyna, J; Rathje, S; Raza, A; Rêgo, GG; Rhee, K; Robertson, CE; Rodríguez-Pascual, I; Saikkonen, T; Salvador-Ginez, O; Sampaio, WM; Santi, GC; Santiago-Tovar, N; Savage, D; Scheffer, JA; Schönegger, P; Schultner, DT; Schutte, EM; Scott, A; Sharma, M; Sharma, P; Skali, A; Stadelmann, D; Stafford, CA; Stanojevic, D; Stefaniak, A; Sternisko, A; Stoica, A; Stoyanova, KK; Strickland, B; Sundvall, J; Thomas, JP; Tinghög, G; Torgler, B; Traast, IJ; Tucciarelli, R; Tyrala, M; Ungson, ND; Uysal, MS; Van Lange, PAM; van Prooijen, JW; van Rooy, D; Västfjäll, D; Verkoeijen, P; Vieira, JB; von Sikorski, C; Walker, AC; Watermeyer, J; Wetter, E; Whillans, A; Willardt, R; Wohl, MJA; Wójcik, AD; Wu, KD; Yamada, Y; Yilmaz, O; Yogeeswaran, K; Ziemer, CT; Zwaan, RA; Boggio, PS</t>
  </si>
  <si>
    <t>Van Bavel, Jay J.; Cichocka, Aleksandra; Capraro, Valerio; Sjastad, Hallgeir; Nezlek, John B.; Pavlovic, Tomislav; Alfano, Mark; Gelfand, Michele J.; Azevedo, Flavio; Birtel, Michele D.; Cislak, Aleksandra; Lockwood, Patricia L.; Ross, Robert Malcolm; Abts, Koen; Agadullina, Elena; Aruta, John Jamir Benzon; Besharati, Sahba Nomvula; Bor, Alexander; Choma, Becky L.; Crabtree, Charles David; Cunningham, William A.; De, Koustav; Ejaz, Waqas; Elbaek, Christian T.; Findor, Andrej; Flichtentrei, Daniel; Franc, Renata; Gjoneska, Biljana; Gruber, June; Gualda, Estrella; Horiuchi, Yusaku; Toan Luu Duc Huynh; Ibanez, Augustin; Imran, Mostak Ahamed; Israelashvili, Jacob; Jasko, Katarzyna; Kantorowicz, Jaroslaw; Kantorowicz-Reznichenko, Elena; Krouwel, Andre; Laakasuo, Michael; Lamm, Claus; Leygue, Caroline; Lin, Ming-Jen; Mansoor, Mohammad Sabbir; Marie, Antoine; Mayiwar, Lewend; Mazepus, Honorata; McHugh, Cillian; Minda, John Paul; Mitkidis, Panagiotis; Olsson, Andreas; Otterbring, Tobias; Packer, Dominic J.; Perry, Anat; Petersen, Michael Bang; Puthillam, Arathy; Riano-Moreno, Julian C.; Rothmund, Tobias; Santamaria-Garcia, Hernando; Schmid, Petra C.; Stoyanov, Drozdstoy; Tewari, Shruti; Todosijevic, Bojan; Tsakiris, Manos; Tung, Hans H.; Umbres, Radu G.; Vanags, Edmunds; Vlasceanu, Madalina; Vonasch, Andrew; Yucel, Meltem; Zhang, Yucheng; Abad, Mohcine; Adler, Eli; Akrawi, Narin; Mdarhri, Hamza Alaoui; Amara, Hanane; Amodio, David M.; Antazo, Benedict G.; Apps, Matthew; Ay, F. Ceren; Ba, Mouhamadou Hady; Barbosa, Sergio; Bastian, Brock; Berg, Anton; Bernal-Zarate, Maria P.; Bernstein, Michael; Bialek, Michal; Bilancini, Ennio; Bogatyreva, Natalia; Boncinelli, Leonardo; Booth, Jonathan E.; Borau, Sylvie; Buchel, Ondrej; Cameron, C. Daryl; Carvalho, Chrissie F.; Celadin, Tatiana; Cerami, Chiara; Chalise, Hom Nath; Cheng, Xiaojun; Cian, Luca; Cockcroft, Kate; Conway, Jane; Andres Cordoba-Delgado, Mateo; Crespi, Chiara; Crouzevialle, Marie; Cutler, Jo; Dabrowska, Justyna; Cypryanska, Marzena; Daniels, Michael A.; Davis, Victoria H.; Dayley, Pamala N.; Delouvee, Sylvain; Denkovski, Ognjan; Dezecache, Guillaume; Dhaliwal, Nathan A.; Diato, Alelie B.; Di Paolo, Roberto; Drosinou, Marianna; Dulleck, Uwe; Ekmanis, Janis; Ertan, Arhan S.; Etienne, Tom W.; Farhana, Hapsa Hossain; Farkhari, Fahima; Farmer, Harry; Fenwick, Ali; Fidanovski, Kristijan; Flew, Terry; Fraser, Shona; Frempong, Raymond Boadi; Fugelsang, Jonathan A.; Gale, Jessica; Begona Garcia-Navarro, E.; Garladinne, Prasad; Ghajjou, Oussama; Gkinopoulos, Theofilos; Gray, Kurt; Griffin, Siobhan M.; Gronfeldt, Bjarki; Gumren, Mert; Gurung, Ranju Lama; Halperin, Eran; Harris, Elizabeth; Herzon, Volo; Hruska, Matej; Huang, Guanxiong; Hudecek, Matthias F. C.; Isler, Ozan; Jangard, Simon; Jorgensen, Frederik J.; Kachanoff, Frank; Kahn, John; Dangol, Apsara Katuwal; Keudel, Oleksandra; Koppel, Lina; Koverola, Mika; Kubin, Emily; Kunnari, Anton; Kutiyski, Yordan; Laguna, Oscar; Leota, Josh; Lermer, Eva; Levy, Jonathan; Levy, Neil; Li, Chunyun; Long, Elizabeth U.; Longoni, Chiara; Maglic, Marina; McCashin, Darragh; Metcalf, Alexander L.; Miklousic, Igor; El Mimouni, Soulaimane; Miura, Asako; Molina-Paredes, Juliana; Monroy-Fonseca, Cesar; Morales-Marente, Elena; Moreau, David; Muda, Rafal; Myer, Annalisa; Nash, Kyle; Nesh-Nash, Tarik; Nitschke, Jonas P.; Nurse, Matthew S.; Ohtsubo, Yohsuke; de Mello, Victoria Oldemburgo; O'Madagain, Cathal; Onderco, Michal; Soledad Palacios-Galvez, M.; Palomaki, Jussi; Pan, Yafeng; Papp, Zsofia; Parnamets, Philip; Paruzel-Czachura, Mariola; Pavlovic, Zoran; Payan-Gomez, Cesar; Perander, Silva; Pitman, Michael Mark; Prasad, Rajib; Pyrkosz-Pacyna, Joanna; Rathje, Steve; Raza, Ali; Rego, Gabriel G.; Rhee, Kasey; Robertson, Claire E.; Rodriguez-Pascual, Ivan; Saikkonen, Teemu; Salvador-Ginez, Octavio; Sampaio, Waldir M.; Santi, Gaia C.; Santiago-Tovar, Natalia; Savage, David; Scheffer, Julian A.; Schonegger, Philipp; Schultner, David T.; Schutte, Enid M.; Scott, Andy; Sharma, Madhavi; Sharma, Pujan; Skali, Ahmed; Stadelmann, David; Stafford, Clara Alexandra; Stanojevic, Dragan; Stefaniak, Anna; Sternisko, Anni; Stoica, Augustin; Stoyanova, Kristina K.; Strickland, Brent; Sundvall, Jukka; Thomas, Jeffrey P.; Tinghog, Gustav; Torgler, Benno; Traast, Iris J.; Tucciarelli, Raffaele; Tyrala, Michael; Ungson, Nick D.; Uysal, Mete S.; Van Lange, Paul A. M.; van Prooijen, Jan-Willem; van Rooy, Dirk; Vastfjall, Daniel; Verkoeijen, Peter; Vieira, Joana B.; von Sikorski, Christian; Walker, Alexander Cameron; Watermeyer, Jennifer; Wetter, Erik; Whillans, Ashley; Willardt, Robin; Wohl, Michael J. A.; Wojcik, Adrian Dominik; Wu, Kaidi; Yamada, Yuki; Yilmaz, Onurcan; Yogeeswaran, Kumar; Ziemer, Carolin-Theresa; Zwaan, Rolf A.; Boggio, Paulo S.</t>
  </si>
  <si>
    <t>National identity predicts public health support during a global pandemic</t>
  </si>
  <si>
    <t>COLLECTIVE NARCISSISM; SOCIAL IDENTITY; IDENTIFICATION; MODEL; IMAGE</t>
  </si>
  <si>
    <t>Understanding collective behaviour is an important aspect of managing the pandemic response. Here the authors show in a large global study that participants that reported identifying more strongly with their nation reported greater engagement in public health behaviours and support for public health policies in the context of the pandemic. Changing collective behaviour and supporting non-pharmaceutical interventions is an important component in mitigating virus transmission during a pandemic. In a large international collaboration (Study 1, N = 49,968 across 67 countries), we investigated self-reported factors associated with public health behaviours (e.g., spatial distancing and stricter hygiene) and endorsed public policy interventions (e.g., closing bars and restaurants) during the early stage of the COVID-19 pandemic (April-May 2020). Respondents who reported identifying more strongly with their nation consistently reported greater engagement in public health behaviours and support for public health policies. Results were similar for representative and non-representative national samples. Study 2 (N = 42 countries) conceptually replicated the central finding using aggregate indices of national identity (obtained using the World Values Survey) and a measure of actual behaviour change during the pandemic (obtained from Google mobility reports). Higher levels of national identification prior to the pandemic predicted lower mobility during the early stage of the pandemic (r = -0.40). We discuss the potential implications of links between national identity, leadership, and public health for managing COVID-19 and future pandemics.</t>
  </si>
  <si>
    <t>[Van Bavel, Jay J.; Amodio, David M.; Harris, Elizabeth; Robertson, Claire E.; Sternisko, Anni] NYU, Dept Psychol &amp; Neural Sci, New York, NY 10012 USA; [Cichocka, Aleksandra; Gronfeldt, Bjarki] Univ Kent, Sch Psychol, Canterbury, Kent, England; [Capraro, Valerio] Middlesex Univ London, Dept Econ, London, England; [Sjastad, Hallgeir] Norwegian Sch Econ, Dept Strategy &amp; Management, Bergen, Norway; [Nezlek, John B.; Cislak, Aleksandra; Cypryanska, Marzena] SWPS Univ Social Sci &amp; Humanities, Poznan, Poland; [Nezlek, John B.] Coll William &amp; Mary, Dept Psychol Sci, Williamsburg, VA USA; [Pavlovic, Tomislav; Franc, Renata; Maglic, Marina; Miklousic, Igor] Inst Social Sci Ivo Pilar, Zagreb, Croatia; [Alfano, Mark; Levy, Neil] Macquarie Univ, Departmentof Philosophy, Sydney, NSW, Australia; [Gelfand, Michele J.] Stanford Univ, Stanford Grad Sch Business, Stanford, CA 94305 USA; [Azevedo, Flavio; Rothmund, Tobias; Farkhari, Fahima; Ziemer, Carolin-Theresa] Friedrich Schiller Univ Jena, Inst Commun Sci, Jena, Germany; [Birtel, Michele D.; Farmer, Harry] Univ Greenwich, Sch Human Sci, Inst Lifecourse Dev, London, England; [Lockwood, Patricia L.; Cutler, Jo] Univ Oxford, Dept Expt Psychol, Oxford, England; [Lockwood, Patricia L.; Apps, Matthew; Cutler, Jo] Univ Birmingham, Ctr Human Brain Hlth, Sch Psychol, Birmingham, W Midlands, England; [Ross, Robert Malcolm] Macquarie Univ, Dept Psychol, Sydney, NSW, Australia; [Abts, Koen] Katholieke Univ Leuven, Leuven, Belgium; [Agadullina, Elena; Bogatyreva, Natalia] Natl Res Univ Higher Sch Econ HSE, Moscow, Russia; [Aruta, John Jamir Benzon] De La Salle Univ, Manila, Philippines; [Besharati, Sahba Nomvula; Cockcroft, Kate; Pitman, Michael Mark; Schutte, Enid M.] Univ Witwatersrand, Dept Psychol, Johannesburg, South Africa; [Bor, Alexander; Marie, Antoine; Petersen, Michael Bang; Jorgensen, Frederik J.] Aarhus Univ, Dept Polit Sci, Aarhus, Denmark; [Choma, Becky L.] X Univ, Toronto, ON, Canada; [Crabtree, Charles David; Horiuchi, Yusaku; Kahn, John] Dartmouth Coll, Dept Govt, Hanover, NH 03755 USA; [Cunningham, William A.; Davis, Victoria H.; Long, Elizabeth U.; de Mello, Victoria Oldemburgo] Univ Toronto, Dept Psychol, Toronto, ON, Canada; [De, Koustav] Univ Kentucky, Gatton Coll Business &amp; Econ, Lexington, KY USA; [Ejaz, Waqas] Natl Univ Sci &amp; Technol NUST, Dept Mass Commun, Islamabad, Pakistan; [Elbaek, Christian T.; Mitkidis, Panagiotis] Aarhus Univ, Dept Management, Aarhus, Denmark; [Findor, Andrej; Hruska, Matej] Comenius Univ, Fac Social &amp; Econ Sci, Bratislava, Slovakia; [Flichtentrei, Daniel] IntraMed, Buenos Aires, DF, Argentina; [Gjoneska, Biljana] Macedonian Acad Sci &amp; Arts, Skopje, North Macedonia; [Gruber, June] Univ Colorado, Boulder, CO 80309 USA; [Gualda, Estrella; Begona Garcia-Navarro, E.; Morales-Marente, Elena; Soledad Palacios-Galvez, M.; Rodriguez-Pascual, Ivan] Univ Huelva, ESEIS COIDESO ESEIS, Social Studies &amp; Social Intervent Res Ctr, Huelva, Spain; [Gualda, Estrella; Begona Garcia-Navarro, E.; Morales-Marente, Elena; Soledad Palacios-Galvez, M.; Rodriguez-Pascual, Ivan] Univ Huelva, COIDESO, Ctr Res Contemporary Thought &amp; Innovat Social Dev, Huelva, Spain; [Gualda, Estrella] Univ Huelva, Fac Social Work, Huelva, Spain; [Toan Luu Duc Huynh] WHU Otto Beisheim Sch Management, Vallendar, Germany; [Ibanez, Augustin] Adolfo Ibanez Univ, Latin Amer Brain Hlth Inst BrainLat, Santiago, Chile; [Ibanez, Augustin] Univ San Andres, Global Brain Hlth Inst, Buenos Aires, DF, Argentina; [Imran, Mostak Ahamed; Farhana, Hapsa Hossain] Univ Dhaka, Dept Educ &amp; Counselling Psychol, Dhaka, Bangladesh; [Israelashvili, Jacob; Perry, Anat; Adler, Eli; Halperin, Eran] Hebrew Univ Jerusalem, Psychol Dept, Jerusalem, Israel; [Jasko, Katarzyna] Jagiellonian Univ, Inst Psychol, Krakow, Poland; [Kantorowicz, Jaroslaw] Leiden Univ, Inst Secur &amp; Global Affairs, The Hague, Netherlands; [Kantorowicz-Reznichenko, Elena] Erasmus Univ, Erasmus Sch Law, Rotterdam, Netherlands; [Krouwel, Andre] Vrije Univ VU Amsterdam, Dept Polit Sci, Amsterdam, Netherlands; [Laakasuo, Michael; Berg, Anton; Drosinou, Marianna; Herzon, Volo; Koverola, Mika; Kunnari, Anton; Palomaki, Jussi; Perander, Silva; Sundvall, Jukka] Univ Helsinki, Dept Digital Humanities, Helsinki, Finland; [Lamm, Claus; Nitschke, Jonas P.] Univ Vienna, Dept Cognit Emot &amp; Methods Psychol, Vienna, Austria; [Leygue, Caroline; Salvador-Ginez, Octavio] Univ Nacl Autonoma Mexico, Sch Psychol, Mexico City, DF, Mexico; [Lin, Ming-Jen] Natl Taiwan Univ, Dept Econ, Taipei, Taiwan; [Lin, Ming-Jen; Tung, Hans H.] Natl Taiwan Univ, Ctr Res Econometr Theory &amp; Applicat, Taipei, Taiwan; [Mansoor, Mohammad Sabbir; Chalise, Hom Nath; Gurung, Ranju Lama; Dangol, Apsara Katuwal; Sharma, Madhavi; Sharma, Pujan] Tribhuvan Univ, Kirtipur, Nepal; [Mayiwar, Lewend] BI Norwegian Business Sch, Dept Leadership &amp; Org Behav, Oslo, Norway; [Mazepus, Honorata] Leiden Univ, Inst Secur &amp; Global Affairs, Leiden, Netherlands; [Mazepus, Honorata] Leiden Univ, Fac Governance &amp; Global Affairs, Leiden, Netherlands; [McHugh, Cillian; Griffin, Siobhan M.] Univ Limerick, Dept Psychol, Limerick, Ireland; [Minda, John Paul; Stafford, Clara Alexandra] Univ Western Ontario, Dept Psychol, London, ON, Canada; [Mitkidis, Panagiotis] Duke Univ, Ctr Adv Hindsight, Durham, NC USA; [Olsson, Andreas; Jangard, Simon; Pan, Yafeng; Parnamets, Philip; Vieira, Joana B.] Karolinska Inst, Dept Clin Neurosci, Solna, Sweden; [Otterbring, Tobias] Univ Agder, Dept Management, Kristiansand, Norway; [Otterbring, Tobias] Inst Retail Econ, Stockholm, Sweden; [Packer, Dominic J.] Lehigh Univ, Dept Psychol, Bethlehem, PA 18015 USA; [Puthillam, Arathy] Monk Prayogshala, Dept Psychol, Mumbai, Maharashtra, India; [Riano-Moreno, Julian C.; Bernal-Zarate, Maria P.] Cooperat Univ Colombia, Med Fac, Villavicencio, Colombia; [Riano-Moreno, Julian C.] El Bosque Univ, Dept Bioeth, Bogota, Colombia; [Santamaria-Garcia, Hernando; Andres Cordoba-Delgado, Mateo; Molina-Paredes, Juliana] Pontifical Javeriana Univ, Fac Med, Bogota, Colombia; [Schmid, Petra C.; Crouzevialle, Marie; Willardt, Robin] Swiss Fed Inst Technol, Dept Management Technol &amp; Econ, Zurich, Switzerland; [Stoyanov, Drozdstoy] Med Univ Plovdiv, Res Inst, Dept Psychiat &amp; Med Psychol, Plovdiv, Bulgaria; [Tewari, Shruti; Garladinne, Prasad] Indian Inst Management, Humanities &amp; Social Sci, Indore, India; [Todosijevic, Bojan] Inst Social Sci, Belgrade, Serbia; [Tsakiris, Manos] Royal Holloway Univ London, Dept Psychol, London, England; [Tsakiris, Manos] Univ London, Ctr Polit Feelings, Sch Adv Study, London, England; [Tsakiris, Manos] Univ Luxembourg, Fac Humanities, Dept Behav &amp; Cognit Sci, Luxembourg, Luxembourg; [Tung, Hans H.] Natl Taiwan Univ, Dept Polit Sci, Taipei, Taiwan; [Umbres, Radu G.] Natl Sch Polit Studies &amp; Publ Adm, Fac Polit Sci, Bucharest, Romania; [Vanags, Edmunds; Ekmanis, Janis] Univ Latvia, Dept Psychol, Riga, Latvia; [Vlasceanu, Madalina] Princeton Univ, Dept Psychol, Princeton, NJ 08544 USA; [Vonasch, Andrew; Gale, Jessica; Yogeeswaran, Kumar] Univ Canterbury, Dept Psychol Speech &amp; Hearing, Christchurch, New Zealand; [Yucel, Meltem] Duke Univ, Dept Psychol &amp; Neurosci, Durham, NC USA; [Yucel, Meltem; Myer, Annalisa] Univ Virginia, Dept Psychol, Gilmer Hall, Charlottesville, VA 22903 USA; [Zhang, Yucheng] Hebei Univ Technol, Sch Econ &amp; Management, Tianjin, Peoples R China; [Abad, Mohcine; Mdarhri, Hamza Alaoui; O'Madagain, Cathal; Strickland, Brent] Mohammed VI Polytech Univ, Sch Collect Intelligence, Ben Guerir, Morocco; [Akrawi, Narin] Inst Res &amp; Dev Kurdistan, Middle East, Iraq; [Amara, Hanane; El Mimouni, Soulaimane; Nesh-Nash, Tarik] Impact Dev, North Africa, Morocco; [Amodio, David M.; Denkovski, Ognjan] Univ Amsterdam, Dept Psychol, Amsterdam, Netherlands; [Antazo, Benedict G.; Schultner, David T.; Traast, Iris J.] Jose Rizal Univ, Dept Psychol, Mandaluyong, Philippines; [Ay, F. Ceren] Norwegian Sch Econ, Dept Econ, Bergen, Norway; [Ay, F. Ceren] Telenor Res, Oslo, Norway; [Ba, Mouhamadou Hady] Univ Cheikh Anta Diop, Dept Philosophy, Dakar, Senegal; [Barbosa, Sergio] Univ Rosario, Sch Med &amp; Hlth Sci, Bogota, Colombia; [Barbosa, Sergio] Univ Rosario, Moral Psychol &amp; Decis Sci Res Incubator, Bogota, Colombia; [Bastian, Brock; Thomas, Jeffrey P.] Univ Melbourne, Sch Psychol Sci, Parkville, Vic, Australia; [Bernstein, Michael] Penn State Abington, Dept Psychol &amp; Social Sci, Abington, PA USA; [Bialek, Michal] Univ Wroclaw, Inst Psychol, Wroclaw, Poland; [Bilancini, Ennio; Di Paolo, Roberto] IMT Sch Adv Studies Lucca, Lucca, Italy; [Boncinelli, Leonardo] Univ Florence, Dept Econ &amp; Management, Florence, Italy; [Booth, Jonathan E.; Li, Chunyun] London Sch Econ &amp; Polit Sci, Dept Management, London, England; [Borau, Sylvie] Univ Toulouse, Toulouse Business Sch, Toulouse, France; [Buchel, Ondrej] Minist Labor Family &amp; Social Affairs Slovak Repub, Social Policy Inst, Bratislava, Slovakia; [Buchel, Ondrej] Tilburg Univ, Dept Sociol, Tilburg, Netherlands; [Cameron, C. Daryl; Scheffer, Julian A.] Penn State Univ, Dept Psychol, University Pk, PA 16802 USA; [Cameron, C. Daryl] Penn State Univ, Rock Eth Inst, University Pk, PA 16802 USA; [Carvalho, Chrissie F.] Univ Fed Santa Catarina, Dept Psychol, Florianopolis, SC, Brazil; [Celadin, Tatiana] Univ Bologna, Dept Econ, Bologna, Italy; [Cerami, Chiara; Santi, Gaia C.] Inst Adv Study Pavia, IUSS Cognit Neurosci ICoN Ctr, Pavia, Italy; [Cerami, Chiara; Crespi, Chiara] Fdn Casimiro Mondino, Cognit Computat Neurosci Res Unit, Neurol Inst, Pavia, Italy; [Cheng, Xiaojun] Shenzhen Univ, Sch Psychol, Shenzhen, Peoples R China; [Cian, Luca] Univ Virginia, Darden Sch Business, Charlottesville, VA USA; [Conway, Jane] Univ Toulouse 1 Capitole, Inst Adv Study Toulouse, Toulouse, France; [Crespi, Chiara] Univ Pavia, Dept Brain &amp; Behav Sci, Pavia, Italy; [Dabrowska, Justyna] Cracow Univ Econ, Krakow, Poland; [Daniels, Michael A.; Dhaliwal, Nathan A.] Univ British Columbia, UBC Sauder Sch Business, Vancouver, BC, Canada; [Dayley, Pamala N.] Univ Calif Los Angeles, Dept Psychol, Los Angeles, CA USA; [Delouvee, Sylvain] Rennes 2 Univ, Lab Psychol Cognit Behav &amp; Commun LP3C, Rennes, France; [Dezecache, Guillaume] Clermont Auvergne Univ, Lab Social &amp; Cognit Psychol, CNRS, Clermont Ferrand, France; [Diato, Alelie B.] Cavite State Univ Gen Trias City Campus, Cavite, Philippines; [Dulleck, Uwe; Isler, Ozan; Torgler, Benno] Queensland Univ Technol, Sch Econ &amp; Finance, Brisbane, Qld, Australia; [Dulleck, Uwe; Isler, Ozan; Torgler, Benno] Queensland Univ Technol, Ctr Behav Econ Soc &amp; Technol, Brisbane, Qld, Australia; [Dulleck, Uwe] Australian Natl Univ, Crawford Sch Publ Policy, Canberra, ACT, Australia; [Dulleck, Uwe] Univ Munich, CESifo, Munich, Germany; [Ertan, Arhan S.] Bogazici Univ, Dept Int Trade, Istanbul, Turkey; [Etienne, Tom W.; Kutiyski, Yordan; Laguna, Oscar] Kieskompas Elect Compass, Amsterdam, Netherlands; [Fenwick, Ali] Hult Int Business Sch Dubai, Dubai, U Arab Emirates; [Fidanovski, Kristijan] Univ Oxford, Dept Social Policy &amp; Intervent, Oxford, England; [Flew, Terry] Univ Sydney, Dept Media &amp; Commun, Sydney, NSW, Australia; [Fraser, Shona] Univ Witwatersrand, Dept Psychiat, Johannesburg, South Africa; [Frempong, Raymond Boadi; Stadelmann, David] Univ Bayreuth, Bayreuth, Germany; [Fugelsang, Jonathan A.; Walker, Alexander Cameron] Univ Waterloo, Dept Psychol, Waterloo, ON, Canada; [Ghajjou, Oussama] Univ Bradford, Dept Peace Studies, Bradford, W Yorkshire, England; [Gkinopoulos, Theofilos] Philosophy &amp; Social Studies Dept, Rethimnon, Greece; [Gray, Kurt; Kachanoff, Frank] Univ N Carolina, Dept Psychol &amp; Neurosci, Chapel Hill, NC 27515 USA; [Gumren, Mert] Koc Univ, Dept Econ, Istanbul, Turkey; [Huang, Guanxiong] City Univ Hong Kong, Dept Media &amp; Commun, Kowloon Tong, Hong Kong, Peoples R China; [Hudecek, Matthias F. C.] Univ Regensburg, Regensburg, Germany; [Hudecek, Matthias F. C.; Lermer, Eva] FOM Univ Appl Sci, Essen, Germany; [Keudel, Oleksandra] Free Univ Berlin, Grad Sch Transnatl Studies, Berlin, Germany; [Koppel, Lina; Tinghog, Gustav] Linkoping Univ, Dept Management &amp; Engn, Linkoping, Sweden; [Kubin, Emily] Univ Koblenz Landau, Dept Psychol, Landau, Germany; [Leota, Josh; Nash, Kyle; Scott, Andy] Univ Alberta, Dept Psychol, Edmonton, AB, Canada; [Lermer, Eva] Ludwig Maximilian Univ Munich, LMU Ctr Leadership &amp; People Management, Munich, Germany; [Lermer, Eva] Ansbach Univ Appl Sci, Ansbach, Germany; [Levy, Jonathan] Baruch Ivcher Sch Psychol, Interdisciplinary Ctr Herzliya IDC, Herzliyya, Israel; [Levy, Jonathan] Aalto Univ, Dept Neurosci &amp; Biomed Engn, Espoo, Finland; [Longoni, Chiara] Boston Univ, Questrom Sch Business, Boston, MA 02215 USA; [McCashin, Darragh] Dublin City Univ, Sch Psychol, Dublin, Ireland; [Metcalf, Alexander L.] Univ Montana, Missoula, MT 59812 USA; [Miura, Asako] Osaka Univ, Grad Sch Human Sci HumanSci, Suita, Osaka, Japan; [Monroy-Fonseca, Cesar] SEELE Neurosci, Mexico City, DF, Mexico; [Moreau, David] Univ Auckland, Sch Psychol, Auckland, New Zealand; [Muda, Rafal] Marie Curie Sklodowska Univ, Fac Econ, Lublin, Poland; [Myer, Annalisa] CUNY, Dept Psychol, Grad Ctr, New York, NY USA; [Nurse, Matthew S.] Australian Natl Univ, Australian Natl Ctr Publ Awareness Sci, Canberra, ACT, Australia; [Ohtsubo, Yohsuke] Univ Tokyo, Grad Sch Humanities &amp; Sociol, Dept Social Psychol, Tokyo, Japan; [Onderco, Michal] Erasmus Univ, Dept Publ Adm &amp; Sociol, Rotterdam, Netherlands; [Papp, Zsofia] Hungarian Acad Sci Ctr Excellence, Ctr Social Sci, Budapest, Hungary; [Paruzel-Czachura, Mariola] Univ Silesia, Inst Psychol, Katowice, Poland; [Pavlovic, Zoran] Univ Belgrade, Dept Psychol, Belgrade, Serbia; [Payan-Gomez, Cesar] Univ Rosario, Fac Nat Sci, Dept Biol, Bogota, Colombia; [Prasad, Rajib] Vidyasagar Coll Women, Kolkata, India; [Pyrkosz-Pacyna, Joanna] AGH Univ Sci &amp; Technol, Krakow, Poland; [Rathje, Steve] Univ Cambridge, Dept Psychol, Cambridge, England; [Raza, Ali] Univ Colorado, Dept Comp Sci, Boulder, CO 80309 USA; [Raza, Ali] Univ Colorado, Inst Cognit Sci, Boulder, CO 80309 USA; [Rego, Gabriel G.; Sampaio, Waldir M.; Boggio, Paulo S.] Univ Prebiteriana Mackenzie, Social &amp; Cognit Neurosci Lab, Sao Paulo, Brazil; [Rhee, Kasey] Stanford Univ, Stanford, CA 94305 USA; [Saikkonen, Teemu] Univ Turku, Dept Biol, Turku, Finland; [Santiago-Tovar, Natalia] Cooperat Univ Colombia, Bogota, Colombia; [Savage, David] Univ Newcastle, Newcastle Business Sch, Callaghan, NSW, Australia; [Schonegger, Philipp] Univ St Andrews, Dept Philosophy, St Andrews, Fife, Scotland; [Schonegger, Philipp] Univ St Andrews, Sch Econ &amp; Finance, St Andrews, Fife, Scotland; [Skali, Ahmed] Univ Groningen, Dept Global Econ &amp; Management, Groningen, Netherlands; [Stafford, Clara Alexandra] Univ Western Ontario, Brain &amp; Mind Inst, London, ON, Canada; [Stafford, Clara Alexandra] Univ Western Ontario, Western Interdisciplinary Res Bldg, London, ON, Canada; [Stanojevic, Dragan] Univ Belgrade, Dept Sociol, Belgrade, Serbia; [Stefaniak, Anna; Wohl, Michael J. A.] Carleton Univ, Dept Psychol, Ottawa, ON, Canada; [Stoica, Augustin] Natl Univ Polit Studies &amp; Publ Adm SNSPA, Bucharest, Romania; [Stoyanova, Kristina K.] Med Univ Plovdiv, Div Translat Neurosci, Res Inst, Plovdiv, Bulgaria; [Strickland, Brent] PSL Res Univ, Inst Jean Nicod, Dept Cognit Sci, CNRS,ENS,EHESS, Paris, France; [Torgler, Benno] CREMA Ctr Res Econ, Management &amp; Arts, Basel, Switzerland; [Tucciarelli, Raffaele] Univ London, Sch Adv Study, Warburg Inst, London, England; [Tucciarelli, Raffaele] UCL, Inst Cognit Neurosci, London, England; [Tyrala, Michael] Hong Kong Univ Sci &amp; Technol, Inst Emerging Market Studies, Kowloon, Hong Kong, Peoples R China; [Ungson, Nick D.] Susquehanna Univ, Dept Psychol, Selinsgrove, PA USA; [Uysal, Mete S.] Dokuz Eylul Univ, Psychol Dept, Izmir, Turkey; [Van Lange, Paul A. M.; van Prooijen, Jan-Willem] Vrije Univ Amsterdam, Dept Expt &amp; Appl Psychol, Amsterdam, Netherlands; [van Rooy, Dirk] Australian Natl Univ, Res Sch Psychol, Canberra, ACT, Australia; [Vastfjall, Daniel] Linkoping Univ, Dept Behav Sci &amp; Learning IBL, Linkoping, Sweden; [Verkoeijen, Peter; Zwaan, Rolf A.] Erasmus Univ, Dept Psychol Educ &amp; Child Studies, Rotterdam, Netherlands; [von Sikorski, Christian] Univ Koblenz Landau, Landau, Germany; [Watermeyer, Jennifer] Univ Witwatersrand, Sch Humanand Community Dev, Hlth Commun Res Unit, Johannesburg, South Africa; [Wetter, Erik] Stockholm Sch Econ, Dept Business Adm, Stockholm, Sweden; [Whillans, Ashley] Harvard Univ, Harvard Business Sch, Cambridge, MA 02138 USA; [Wojcik, Adrian Dominik] Nicolaus Copernicus Univ, Torun, Poland; [Wu, Kaidi] Univ Calif San Diego, La Jolla, CA 92093 USA; [Yamada, Yuki] Kyushu Univ, Fukuoka, Japan; [Yilmaz, Onurcan] Kadir Has Univ, Dept Psychol, Istanbul, Turkey</t>
  </si>
  <si>
    <t>New York University; University of Kent; Middlesex University; Norwegian School of Economics (NHH); SWPS University of Social Sciences &amp; Humanities; William &amp; Mary; Macquarie University; Stanford University; Friedrich Schiller University of Jena; University of Greenwich; University of Oxford; University of Birmingham; Macquarie University; KU Leuven; HSE University (National Research University Higher School of Economics); De La Salle University; University of Witwatersrand; Aarhus University; Dartmouth College; University of Toronto; University of Kentucky; National University of Sciences &amp; Technology - Pakistan; Aarhus University; Comenius University Bratislava; University of Colorado System; University of Colorado Boulder; Universidad de Huelva; Universidad de Huelva; Universidad de Huelva; WHU - Otto Beisheim School of Management; Universidad Adolfo Ibanez; Universidad de San Andres Argentina; University of Dhaka; Hebrew University of Jerusalem; Jagiellonian University; Leiden University; Leiden University - Excl LUMC; Erasmus University Rotterdam - Excl Erasmus MC; Erasmus University Rotterdam; Vrije Universiteit Amsterdam; University of Helsinki; University of Vienna; Universidad Nacional Autonoma de Mexico; National Taiwan University; National Taiwan University; Tribhuvan University; BI Norwegian Business School; Leiden University - Excl LUMC; Leiden University; Leiden University; Leiden University - Excl LUMC; University of Limerick; Western University (University of Western Ontario); Duke University; Karolinska Institutet; University of Agder; Lehigh University; Universidad Cooperativa de Colombia; Universidad El Bosque; Swiss Federal Institutes of Technology Domain; ETH Zurich; Medical University Plovdiv; Indian Institute of Management (IIM System); Indian Institute of Management Indore; University of London; Royal Holloway University London; University of London; University of London School of Advanced Study; University of Luxembourg; National Taiwan University; National University of Political Studies &amp; Public Administration (SNSPA) - Romania; University of Latvia; Princeton University; University of Canterbury; Duke University; University of Virginia; Hebei University of Technology; Mohammed VI Polytechnic University; University of Amsterdam; Jose Rizal University; Norwegian School of Economics (NHH); University Cheikh Anta Diop Dakar; Universidad del Rosario; Universidad del Rosario; University of Melbourne; Pennsylvania Commonwealth System of Higher Education (PCSHE); Pennsylvania State University; University of Wroclaw; IMT School for Advanced Studies Lucca; University of Florence; University of London; London School Economics &amp; Political Science; Universite Federale Toulouse Midi-Pyrenees (ComUE); Universite de Toulouse; TBS Education; Tilburg University; 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Universidade Federal de Santa Catarina (UFSC); University of Bologna; IRCCS Fondazione Casimiro Mondino; Shenzhen University; University of Virginia; Universite de Toulouse; Universite Toulouse 1 Capitole; University of Pavia; Cracow University of Economics; University of British Columbia; University of California System; University of California Los Angeles; Universite de Rennes; Universite Clermont Auvergne (UCA); Centre National de la Recherche Scientifique (CNRS); Cavite State University; Queensland University of Technology (QUT); Queensland University of Technology (QUT); Australian National University; University of Munich; Leibniz Association; Ifo Institut; Bogazici University; University of Oxford; University of Sydney; University of Witwatersrand; University of Bayreuth; University of Waterloo; University of Bradford; University of North Carolina; University of North Carolina Chapel Hill; Koc University; City University of Hong Kong; University of Regensburg; Free University of Berlin; Linkoping University; University of Koblenz &amp; Landau; University of Alberta; University of Munich; Reichman University; Aalto University; Boston University; Dublin City University; University of Montana System; University of Montana; Osaka University; University of Auckland; Maria Curie-Sklodowska University; City University of New York (CUNY) System; Australian National University; University of Tokyo; Erasmus University Rotterdam - Excl Erasmus MC; Erasmus University Rotterdam; HUN-REN; Hungarian Academy of Sciences; HUN-REN Centre for Social Sciences; University of Silesia in Katowice; University of Belgrade; Universidad del Rosario; AGH University of Krakow; University of Cambridge; University of Colorado System; University of Colorado Boulder; University of Colorado System; University of Colorado Boulder; Universidade Presbiteriana Mackenzie; Stanford University; University of Turku; Universidad Cooperativa de Colombia; University of Newcastle; University of St Andrews; University of St Andrews; University of Groningen; Western University (University of Western Ontario); Western University (University of Western Ontario); University of Belgrade; Carleton University; National University of Political Studies &amp; Public Administration (SNSPA) - Romania; Medical University Plovdiv; Universite PSL; Ecole Normale Superieure (ENS); Centre National de la Recherche Scientifique (CNRS); University of London; University of London School of Advanced Study; University of London; University College London; Hong Kong University of Science &amp; Technology; Susquehanna University; Dokuz Eylul University; Vrije Universiteit Amsterdam; Australian National University; Linkoping University; Erasmus University Rotterdam; Erasmus University Rotterdam - Excl Erasmus MC; University of Koblenz &amp; Landau; University of Witwatersrand; Stockholm School of Economics; Harvard University; Nicolaus Copernicus University; University of California System; University of California San Diego; Kyushu University; Kadir Has University</t>
  </si>
  <si>
    <t>Van Bavel, JJ (corresponding author), NYU, Dept Psychol &amp; Neural Sci, New York, NY 10012 USA.;Azevedo, F (corresponding author), Friedrich Schiller Univ Jena, Inst Commun Sci, Jena, Germany.</t>
  </si>
  <si>
    <t>jay.vanbavel@nyu.edu; flavio.azevedo@uni-jena.de</t>
  </si>
  <si>
    <t>Delouvée, Sylvain/K-7196-2019; Lin, Ming-Jen/M-5691-2013; Etienne, Tom/AAC-2803-2022; Chalise, Hom/H-8020-2019; Farmer, Harry/AAA-3603-2020; Abts, Koen/AAG-9331-2019; Huang, Guanxiong/JVE-2742-2024; Raza, Ali/JXO-3223-2024; Birtel, Michele/AFP-2213-2022; Yilmaz, Onurcan/I-3839-2019; Cheng, Xiaojun/A-8947-2019; Hudecek, Matthias/AAP-6785-2021; Laakasuo, Michael/ABZ-1307-2022; Todosijević, Bojan/O-9664-2019; Levy, Neil/H-3646-2019; Van Rooy, Dirk/AAH-4985-2019; Di+Paolo, Roberto/ABB-8814-2021; Tinghög, Gustav/K-2961-2012; Fugelsang, Jonathan/C-9723-2009; Horiuchi, Yusaku/G-2505-2010; Savage, David/AAP-6101-2020; TSAKIRIS, MANOS/C-1529-2008; Wetter, Erik/KFT-0764-2024; Santi, Gaia/LSM-2776-2024; Pan, Yafeng/AAG-3584-2020; St. Stoyanov, Drozdstoj/AAM-6018-2020; Israelashvili, Jacob/KFC-0622-2024; von Sikorski, Christian/JZC-7100-2024; Stafford, Clara/AAQ-2967-2021; Tung, Hans/AHC-3029-2022; Miura, Asako/F-3707-2011; McHugh, Cillian/AAD-8479-2020; Västfjäll, Daniel/F-9629-2014; Torgler, Benno/W-4556-2019; Leota, Josh/HGC-6216-2022; Pascual, Iván/K-4221-2017; Otterbring, Tobias/GVS-3728-2022; Tucciarelli, Raffaele/AAG-8469-2020; Petersen, Michael Bang/JOZ-2626-2023; Paruzel-Czachura, Mariola/AFP-2737-2022; Frempong, Raymond Boadi/ABI-8289-2020; Azevedo, Flavio/O-3288-2019; Mazepus, Honorata/LTC-9331-2024; Kubin, Emily/AGX-6522-2022; Perry, Anat/AAF-8396-2020; Cockcroft, Kate/X-6462-2018; Lockwood, Patricia/V-2066-2019; Ejaz, Waqas/GQA-5508-2022; Boggio, Paulo/K-6272-2012; Pavlović, Tomislav/HJI-9271-2023; Lamm, Claus/B-3357-2014; Olsson, Andreas/LTE-8126-2024; Besharati, Sahba/ABE-5091-2021; Vanags, Edmunds/AAW-6347-2020; Wohl, Michael/AAS-5819-2021; Uysal, Mete Sefa/ACN-9663-2022; Willardt, Robin/JCO-7131-2023; Ertan, Arhan/I-4094-2019; Fenwick, Ali/KPY-4944-2024; Long, Elizabeth/KLZ-9786-2024; Lermer, Eva/AAG-7647-2019; Wojcik, Adrian/I-5593-2019; Vlasceanu, Madalina/KYR-0882-2024; Metcalf, Alexander/J-4183-2019; Stadelmann, David/I-1116-2019; Franc, Renata/C-3949-2012; Griffin, Siobhán/AAB-3676-2021; Nitschke, Jonas/M-6526-2019; Gumren, Mert/ABE-6345-2021; Stefaniak, Anna/AAD-6613-2021; Crabtree, Charles/AFH-4603-2022; Gaudencio Rêgo, Gabriel/B-7691-2019; Bogatyreva, Natalia/AHC-1505-2022; Daniels, Michael/AGU-1643-2022; Salvador-Ginez, Octavio/AHA-3860-2022; Nezlek, John/M-7819-2019; kaidi, wu/AAS-9148-2020; Keudel, Oleksandra/ABC-1435-2021; Cypryańska, Marzena/AAI-3811-2021; Maglić, Marina/JZT-7589-2024; Apps, Matthew/ABA-6387-2021; Papp, Zsófia/U-5412-2019; Bor, Alexander/AAE-9421-2020; Puthillam, Arathy/ABC-2340-2021; Flew, Terry/I-9738-2012; Watermeyer, Jennifer/GLV-6655-2022; Zhang, Yucheng/HLO-7487-2023; cerami, chiara/JBR-8304-2023; Pärnamets, Philip/AAM-7681-2020; Crespi, Chiara/M-9039-2019; Findor, Andrej/Q-7689-2019; Ross, Robert/ABR-5640-2022; Bilancini, Ennio/J-6405-2019; Yamada, Yuki/B-2671-2008; Elbaek, Christian/AAV-3958-2020; Yucel, Meltem/S-2689-2019; Minda, John Paul/O-9083-2017; Van Bavel, Jay/I-6748-2015; Garcia Navarro, Esperanza Begona/ABH-3242-2020; Krouwel, Andre/D-3959-2016; Bialek, Michal/L-6167-2016; Gualda, Estrella/D-3189-2013; Delouvee, Sylvain/N-7762-2018; Pavlovic, Zoran/Q-9027-2019; Ibanez, Agustin/H-7976-2015; LONGONI, CHIARA/GVS-8858-2022; Zhang, Yucheng/Z-1425-2018; Cislak, Aleksandra/J-3973-2017; Palomaki, Jussi/I-5961-2018; Stoica, Catalin Augustin/AAM-3241-2020; Torgler, Benno/J-1140-2012; Nurse, Matt/AAX-6090-2020; Sampaio, Waldir M./V-4353-2017; Umbres, Radu/HOI-0132-2023; Cutler, Jo/AAS-9333-2021; Salvador-Ginez, Octavio/F-7102-2019; Payan-Gomez, Cesar/G-8589-2016; Gjoneska, Biljana/ABD-5926-2020</t>
  </si>
  <si>
    <t>Van Lange, Paul/0000-0001-7774-6984; Birtel, Michele Denise/0000-0002-2383-9197; Thomas, Jeffrey/0000-0002-5939-5559; Papp, Zsofia/0000-0001-6257-0568; Yucel, Meltem/0000-0002-7274-5971; Minda, John Paul/0000-0002-4081-010X; TEWARI, SHRUTI/0000-0003-1903-7252; Crabtree, Charles/0000-0001-5144-8671; , Madalina Vlasceanu/0000-0003-2138-1968; Pyrkosz-Pacyna, Joanna/0000-0002-9112-8629; Van Bavel, Jay/0000-0002-2520-0442; Saikkonen, Teemu/0000-0001-9619-3270; Wojcik, Adrian/0000-0002-7073-6019; Garcia Navarro, Esperanza Begona/0000-0001-6913-8882; Davis, Victoria/0000-0002-7207-4629; Krouwel, Andre/0000-0003-0952-6028; Bialek, Michal/0000-0002-5062-5733; Cordoba, Mateo/0000-0002-2264-7388; Bogatyreva, Natalia/0000-0002-6024-2322; Sjastad, Hallgeir/0000-0002-8730-1038; Watermeyer, Jennifer/0000-0001-7918-8832; Nezlek, John/0000-0003-4963-3637; Cerami, Chiara/0000-0003-1974-3421; Alfano, Mark/0000-0001-5879-8033; Todosijevic, Bojan/0000-0002-6116-993X; Tucciarelli, Raffaele/0000-0002-0342-308X; Farmer, Harry/0000-0002-3684-0605; Zwaan, Rolf/0000-0001-9967-7879; Petersen, Michael Bang/0000-0002-6782-5635; Di Paolo, Roberto/0000-0002-6081-6656; Skali, Ahmed/0000-0002-4753-3280; Vanags, Edmunds/0000-0003-1932-936X; Stadelmann, David/0000-0002-1211-9936; Gualda, Estrella/0000-0003-0220-2135; ARUTA, JOHN JAMIR BENZON/0000-0003-4155-1063; Wetter, Erik/0000-0002-5821-6651; Delouvee, Sylvain/0000-0002-4029-597X; Ejaz, Waqas/0000-0002-2492-4115; Pavlovic, Zoran/0000-0002-9231-5100; Cichocka, Aleksandra/0000-0003-1703-1586; Ibanez, Agustin/0000-0001-6758-5101; LONGONI, CHIARA/0000-0002-4945-4957; Jangard, Simon/0000-0002-7876-4161; Bor, Alexander/0000-0002-2624-9221; McCashin, Darragh/0000-0003-2686-2111; Fenwick, Ali/0000-0002-5412-9745; Schmid, Petra/0000-0002-9990-5445; Zhang, Yucheng/0000-0001-9435-6734; Besharati, Sahba/0000-0003-2836-7982; Azevedo, Flavio/0000-0001-9000-8513; Elbaek, Christian/0000-0002-7039-4565; Rathje, Steve/0000-0001-6727-571X; Berg, Anton/0000-0001-7143-762X; Cislak, Aleksandra/0000-0002-9880-6947; Palomaki, Jussi/0000-0001-6063-0926; Nitschke, Jonas/0000-0002-3244-8585; Stoica, Catalin Augustin/0000-0003-0585-1114; Maglic, Marina/0000-0002-6851-4601; Booth, Jonathan E./0000-0002-8563-4613; Torgler, Benno/0000-0002-9809-963X; Frempong, Raymond Boadi/0000-0002-4603-5570; Yilmaz, Onurcan/0000-0002-6094-7162; Van Rooy, Dirk/0000-0003-2525-5408; Apps, Matthew/0000-0001-5793-2202; Pitman, Michael/0000-0001-5532-5388; Isler, Ozan/0000-0002-4638-2230; Flew, Terry/0000-0003-4485-9338; Nurse, Matt/0000-0003-1787-5914; Sampaio, Waldir M./0000-0002-6066-4314; Li, Chunyun/0000-0001-5909-0889; Gaudencio Rego, Gabriel/0000-0003-3304-4723; Umbres, Radu/0000-0002-6121-4518; TYRALA, Michael/0000-0001-5268-8319; Cutler, Jo/0000-0003-1073-764X; Parnamets, Philip/0000-0001-8360-9097; Salvador-Ginez, Octavio/0000-0002-1652-8788; Lermer, Eva/0000-0002-6600-9580; Mayiwar, Lewend/0000-0003-1404-4779; Pavlovic, Tomislav/0000-0002-4470-3715; Tinghog, Gustav/0000-0002-8159-1249; Payan-Gomez, Cesar/0000-0002-0633-1332; Huang, Guanxiong/0000-0002-8588-1454; /0000-0002-9495-7369; Jorgensen, Frederik/0000-0002-5461-912X; van Prooijen, Jan-Willem/0000-0001-6236-0819; Abts, Koen/0000-0001-8546-8347; Tung, Hans/0000-0001-5332-7582; Ba, Mouhamadou El Hady/0000-0002-2707-1242; Gjoneska, Biljana/0000-0003-1200-6672; Griffin, Siobhan M/0000-0002-3613-2844; Dulleck, Uwe/0000-0002-0953-5963; Marie, Antoine/0000-0002-7958-0153; Wohl, Michael/0000-0001-6945-5562</t>
  </si>
  <si>
    <t>John Templeton Foundation (JTF) [61378]; Narodowe Centrum Nauki (National Science Centre) [2018/29/B/HS6/02826, 2015/19/B/HS6/01253]; RCUK | Medical Research Council (MRC) [MR/P014097/1]; Economic Social Research Council Impact Acceleration Award; University of Oxford; Gouvernement du Canada | Social Sciences and Humanities Research Council of Canada (Conseil de recherches en sciences humaines du Canada) [130760, SSHRC-506547., 435-2012-1135]; Agentura na Podporu Vyskumu a Vyvoja (Slovak Research and Development Agency) [APVV-17-0596]; Academy of Finland (Suomen Akatemia); Austrian Science Fund (Fonds zur Forderung der Wissenschaftlichen Forschung) [I3381]; Universitat Wien (University of Vienna); Ministry of Science and Technology, Taiwan (Ministry of Science and Technology of Taiwan); Aarhus Universitets Forskningsfond (Aarhus University Research Foundation) [AUFF-E-201 9-9-4, 28207]; Vetenskapsradet (Swedish Research Council) [2018-00877]; Carlsbergfondet (Carlsberg Foundation) [CF20-0044]; Ministarstvo Prosvete, Nauke i Tehnolokog Razvoja (Ministry of Education, Science and Technological Development of the Republic of Serbia) [47010]; NOMIS Stiftung (NOMIS Foundation); National Natural Science Foundation of China (National Science Foundation of China) [71972065, 71602163]; RCUK|Biotechnology and Biological Sciences Research Council (BBSRC) [BB/R010668/1]; Agence Nationale de la Recherche (French National Research Agency) [ANR-17-EURE-0010, ANR-10-IDEX-0001-02 PSL, ANR-17-EURE-0017]; Deutsche Forschungsgemeinschaft (German Research Foundation) [EXC 2052/1 - 390713894]; Gouvernement du Canada | Natural Sciences and Engineering Research Council of Canada (Conseil de Recherches en Sciences Naturelles et en Genie du Canada); HKUST IEMS research grant project, funded by EY; Coordenacao de Aperfeicoamento de Pessoal de Nivel Superior (Brazilian Federal Agency for the Support and Evaluation of Graduate Education) [88887.310255/2018, 1133/2019]; Ministry of Science, Technology and Innovation | Conselho Nacional de Desenvolvimento Cientifico e Tecnologico (National Council for Scientific and Technological Development) [309905/2019-2]; Research Council of Norway through its Centres of Excellence Scheme [262675]; Institute of Social Sciences Ivo Pilar; J. William Fulbright Program; Institute for Lifecourse Development, University of Greenwich; Project Pro.Co.P.E., IMT School [PAI2019]; Italian Ministry of University and Research - PRIN 2017 [20178293XT]; Princeton Graduate Student Research Funding (Program in Cognitive Science); Corruption Laboratory on Ethics, Accountability; Rule of Law (CLEAR); University of Virginia; Charles Koch Foundation; Center for the Science of Moral Understanding; Australian Research Council [DP180102384]; JSPS KAKENHI [JP16H03079, JP17H00875, JP18K12015, JP20H04581, 21H03784]; St Andrews and Stirling Graduate Programme Research Funding; Sao Paulo Research Foundation - FAPESP [2019/27100-1, 2019/26665-5]; Seele Neuroscience Social Projects Fund [2020/004]; Grants-in-Aid for Scientific Research [21H03784, 20H04581] Funding Source: KAKEN; Austrian Science Fund (FWF) [I3381] Funding Source: Austrian Science Fund (FWF); Academy of Finland (AKA) [130760] Funding Source: Academy of Finland (AKA); BBSRC [BB/R010668/2, BB/R010668/1] Funding Source: UKRI; MRC [MR/P014097/2, MR/P014097/1] Funding Source: UKRI</t>
  </si>
  <si>
    <t>John Templeton Foundation (JTF); Narodowe Centrum Nauki (National Science Centre); RCUK | Medical Research Council (MRC)(UK Research &amp; Innovation (UKRI)Medical Research Council UK (MRC)); Economic Social Research Council Impact Acceleration Award; University of Oxford; Gouvernement du Canada | Social Sciences and Humanities Research Council of Canada (Conseil de recherches en sciences humaines du Canada)(Social Sciences &amp; Humanities Research Council of Canada (SSHRC)); Agentura na Podporu Vyskumu a Vyvoja (Slovak Research and Development Agency); Academy of Finland (Suomen Akatemia)(Research Council of Finland); Austrian Science Fund (Fonds zur Forderung der Wissenschaftlichen Forschung)(Austrian Science Fund (FWF)); Universitat Wien (University of Vienna); Ministry of Science and Technology, Taiwan (Ministry of Science and Technology of Taiwan); Aarhus Universitets Forskningsfond (Aarhus University Research Foundation); Vetenskapsradet (Swedish Research Council)(Swedish Research Council); Carlsbergfondet (Carlsberg Foundation)(Carlsberg Foundation); Ministarstvo Prosvete, Nauke i Tehnolokog Razvoja (Ministry of Education, Science and Technological Development of the Republic of Serbia); NOMIS Stiftung (NOMIS Foundation); National Natural Science Foundation of China (National Science Foundation of China)(National Natural Science Foundation of China (NSFC)); RCUK|Biotechnology and Biological Sciences Research Council (BBSRC)(UK Research &amp; Innovation (UKRI)Biotechnology and Biological Sciences Research Council (BBSRC)); Agence Nationale de la Recherche (French National Research Agency)(Agence Nationale de la Recherche (ANR)); Deutsche Forschungsgemeinschaft (German Research Foundation)(German Research Foundation (DFG)); Gouvernement du Canada | Natural Sciences and Engineering Research Council of Canada (Conseil de Recherches en Sciences Naturelles et en Genie du Canada)(Natural Sciences and Engineering Research Council of Canada (NSERC)); HKUST IEMS research grant project, funded by EY; Coordenacao de Aperfeicoamento de Pessoal de Nivel Superior (Brazilian Federal Agency for the Support and Evaluation of Graduate Education); Ministry of Science, Technology and Innovation | Conselho Nacional de Desenvolvimento Cientifico e Tecnologico (National Council for Scientific and Technological Development); Research Council of Norway through its Centres of Excellence Scheme(Research Council of Norway); Institute of Social Sciences Ivo Pilar; J. William Fulbright Program; Institute for Lifecourse Development, University of Greenwich; Project Pro.Co.P.E., IMT School; Italian Ministry of University and Research - PRIN 2017(Ministry of Education, Universities and Research (MIUR)); Princeton Graduate Student Research Funding (Program in Cognitive Science); Corruption Laboratory on Ethics, Accountability; Rule of Law (CLEAR); University of Virginia; Charles Koch Foundation; Center for the Science of Moral Understanding; Australian Research Council(Australian Research Council); JSPS KAKENHI(Ministry of Education, Culture, Sports, Science and Technology, Japan (MEXT)Japan Society for the Promotion of ScienceGrants-in-Aid for Scientific Research (KAKENHI)); St Andrews and Stirling Graduate Programme Research Funding; Sao Paulo Research Foundation - FAPESP(Fundacao de Amparo a Pesquisa do Estado de Sao Paulo (FAPESP)); Seele Neuroscience Social Projects Fund; Grants-in-Aid for Scientific Research(Ministry of Education, Culture, Sports, Science and Technology, Japan (MEXT)Japan Society for the Promotion of ScienceGrants-in-Aid for Scientific Research (KAKENHI)); Austrian Science Fund (FWF)(Austrian Science Fund (FWF)); Academy of Finland (AKA)(Research Council of Finland); BBSRC(UK Research &amp; Innovation (UKRI)Biotechnology and Biological Sciences Research Council (BBSRC)); MRC(UK Research &amp; Innovation (UKRI)Medical Research Council UK (MRC))</t>
  </si>
  <si>
    <t>The authors wish to thank Katie Eilish Brown for constructive comments throughout the editorial process. We also acknowledge the following funding sources: John Templeton Foundation (JTF) - 61378 [Van Bavel] Narodowe Centrum Nauki (National Science Centre) - 2018/29/B/HS6/02826 [Cislak] RCUK|Medical Research Council (MRC) - MR/P014097/1 [Lockwood] Economic Social Research Council Impact Acceleration Award, University of Oxford [Lockwood] Gouvernement du Canada | Social Sciences and Humanities Research Council of Canada (Conseil de recherches en sciences humaines du Canada) - 130760 [Choma] Gouvernement du Canada | Social Sciences and Humanities Research Council of Canada (Conseil de recherches en sciences humaines du Canada) - SSHRC-506547 [Cunningham] Agentura na Podporu Vyskumu a Vyvoja (Slovak Research and Development Agency) - APVV-17-0596 [Findor] Narodowe Centrum Nauki (National Science Centre) - 2015/19/B/HS6/01253 [Jasko] Academy of Finland (Suomen Akatemia) [Laakasuo] Austrian Science Fund (Fonds zur Forderung der Wissenschaftlichen Forschung) - I3381 [Lamm] Universitat Wien (University of Vienna) [Lamm] Ministry of Science and Technology, Taiwan (Ministry of Science and Technology of Taiwan) [Lin] Aarhus Universitets Forskningsfond (Aarhus University Research Foundation) - AUFF-E-201 9-9-4 [Mitkidis] Vetenskapsradet (Swedish Research Council) - 2018-00877 [Olsson] Aarhus Universitets Forskningsfond (Aarhus University Research Foundation) - 28207 [Otterbring] Carlsbergfondet (Carlsberg Foundation) - CF20-0044 [Petersen] Ministarstvo Prosvete, Nauke i Tehnolokog Razvoja (Ministry of Education, Science and Technological Development of the Republic of Serbia) - 47010 [Todosijevi] NOMIS Stiftung (NOMIS Foundation) [Tsakiris] Ministry of Science and Technology, Taiwan (Ministry of Science and Technology of Taiwan) [Tung] National Natural Science Foundation of China (National Science Foundation of China) - 71972065 [Zhang] National Natural Science Foundation of China (National Science Foundation of China) - 71602163 [Zhang] RCUK|Biotechnology and Biological Sciences Research Council (BBSRC) - BB/R010668/1 [Apps] Agence Nationale de la Recherche (French National Research Agency) - ANR-17-EURE-0010 [Conway] Gouvernement du Canada | Social Sciences and Humanities Research Council of Canada (Conseil de recherches en sciences humaines du Canada) - SSHRC-506547 [Davis] Deutsche Forschungsgemeinschaft (German Research Foundation) - EXC 2052/1 - 390713894 [Frempong] Gouvernement du Canada | Natural Sciences and Engineering Research Council of Canada (Conseil de Recherches en Sciences Naturelles et en Genie du Canada) [Fugelsang] Agentura na Podporu Vyskumu a Vyvoja (Slovak Research and Development Agency) - APVV-17-0596 [Hruka] Carlsbergfondet (Carlsberg Foundation) - CF20-0044 [JOrgensen] Gouvernement du Canada | Social Sciences and Humanities Research Council of Canada (Conseil de recherches en sciences humaines du Canada) - SSHRC-506547 [Long] Austrian Science Fund (Fonds zur Forderung der Wissenschaftlichen Forschung) - I3381 [Nitschke] Universitat Wien (University of Vienna) [Nitschke] Deutsche Forschungsgemeinschaft (German Research Foundation) - EXC 2052/1 - 390713894 [Stadelmann] Agence Nationale de la Recherche (French National Research Agency) - ANR-10-IDEX-0001-02 PSL [Strickland] Agence Nationale de la Recherche (French National Research Agency) - ANR-17-EURE-0017 [Strickland] Vetenskapsradet (Swedish Research Council) [Tinghog] HKUST IEMS research grant project, funded by EY [Tyrala] Vetenskapsradet (Swedish Research Council) [Vastfjall] Gouvernement du Canada | Social Sciences and Humanities Research Council of Canada (Conseil d e recherches en sciences humaines du Canada) - 435-2012-1135 [Wohl] CoordenacAo de Aperfeicoamento de Pessoal de Nivel Superior (Brazilian Federal Agency for the Support and Evaluation of Graduate Education) - 88887.310255/2018 [Boggio] CoordenacAo de Aperfeicoamento de Pessoal de Nivel Superior (Brazilian Federal Agency for the Support and Evaluation of Graduate Education) - 1133/2019 [Boggio] Ministry of Science, Technology and Innovation | Conselho Nacional de Desenvolvimento Cientifico e Tecnologico (National Council for Scientific and Technological Development) - 309905/2019-2 [Boggio] Research Council of Norway through its Centres of Excellence Scheme, FAIR project No 262675 [Sjastad] Institute of Social Sciences Ivo Pilar [Pavlovi] J. William Fulbright Program [Azevedo] Institute for Lifecourse Development, University of Greenwich [Birtel] Institute of Social Sciences Ivo Pilar [Franc] Project Pro.Co.P.E., IMT School (PAI2019) [Bilancini] Italian Ministry of University and Research - PRIN 2017 (20178293XT) [Boncinelli] Princeton Graduate Student Research Funding (Program in Cognitive Science) [Vlasceanu] Corruption Laboratory on Ethics, Accountability, and the Rule of Law (CLEAR), University of Virginia [Yucel] Institute for Lifecourse Development, University of Greenwich [Farmer] Research Council of Norway through its Centres of Excellence Scheme, FAIR project No 262675 [Ay] Charles Koch Foundation, Center for the Science of Moral Understanding [Gray] Australian Research Council (DP180102384) [Levy] JSPS KAKENHI (JP16H03079, JP17H00875, JP18K12015, JP20H04581, and 21H03784) [Yamada] St Andrews and Stirling Graduate Programme Research Funding [Schonegger] Institute of Social Sciences Ivo Pilar [Magli] SAo Paulo Research Foundation - FAPESP (2019/27100-1) [Sampaio] Institute of Social Sciences Ivo Pilar [Mikloui] Seele Neuroscience Social Projects Fund (2020/004) [Monroy-Fonseca] SAo Paulo Research Foundation - FAPESP (2019/26665-5) [Rego]</t>
  </si>
  <si>
    <t>JAN 26</t>
  </si>
  <si>
    <t>10.1038/s41467-021-27668-9</t>
  </si>
  <si>
    <t>YN7AJ</t>
  </si>
  <si>
    <t>Green Published, Green Accepted, Green Submitted, gold</t>
  </si>
  <si>
    <t>WOS:000747407100009</t>
  </si>
  <si>
    <t>Jägermeyr, J; Müller, C; Ruane, AC; Elliott, J; Balkovic, J; Castillo, O; Faye, B; Foster, I; Folberth, C; Franke, JA; Fuchs, K; Guarin, JR; Heinke, J; Hoogenboom, G; Iizumi, T; Jain, AK; Kelly, D; Khabarov, N; Lange, S; Lin, TS; Liu, WF; Mialyk, O; Minoli, S; Moyer, EJ; Okada, M; Phillips, M; Porter, C; Rabin, SS; Scheer, C; Schneider, JM; Schyns, JF; Skalsky, R; Smerald, A; Stella, T; Stephens, H; Webber, H; Zabel, F; Rosenzweig, C</t>
  </si>
  <si>
    <t>Jagermeyr, Jonas; Mueller, Christoph; Ruane, Alex C.; Elliott, Joshua; Balkovic, Juraj; Castillo, Oscar; Faye, Babacar; Foster, Ian; Folberth, Christian; Franke, James A.; Fuchs, Kathrin; Guarin, Jose R.; Heinke, Jens; Hoogenboom, Gerrit; Iizumi, Toshichika; Jain, Atul K.; Kelly, David; Khabarov, Nikolay; Lange, Stefan; Lin, Tzu-Shun; Liu, Wenfeng; Mialyk, Oleksandr; Minoli, Sara; Moyer, Elisabeth J.; Okada, Masashi; Phillips, Meridel; Porter, Cheryl; Rabin, Sam S.; Scheer, Clemens; Schneider, Julia M.; Schyns, Joep F.; Skalsky, Rastislav; Smerald, Andrew; Stella, Tommaso; Stephens, Haynes; Webber, Heidi; Zabel, Florian; Rosenzweig, Cynthia</t>
  </si>
  <si>
    <t>Climate impacts on global agriculture emerge earlier in new generation of climate and crop models</t>
  </si>
  <si>
    <t>NATURE FOOD</t>
  </si>
  <si>
    <t>ELEVATED CO2; GROWTH-MODEL; DATA SET; TEMPERATURE; RESPONSES; SYSTEM; YIELD; UNCERTAINTIES; ENSEMBLE; CMIP5</t>
  </si>
  <si>
    <t>Potential climate-related impacts on future crop yield are a major societal concern. Previous projections of the Agricultural Model Intercomparison and Improvement Project's Global Gridded Crop Model Intercomparison based on the Coupled Model Intercomparison Project Phase 5 identified substantial climate impacts on all major crops, but associated uncertainties were substantial. Here we report new twenty-first-century projections using ensembles of latest-generation crop and climate models. Results suggest markedly more pessimistic yield responses for maize, soybean and rice compared to the original ensemble. Mean end-of-century maize productivity is shifted from +5% to -6% (SSP126) and from +1% to -24% (SSP585)-explained by warmer climate projections and improved crop model sensitivities. In contrast, wheat shows stronger gains (+9% shifted to +18%, SSP585), linked to higher CO2 concentrations and expanded high-latitude gains. The 'emergence' of climate impacts consistently occurs earlier in the new projections-before 2040 for several main producing regions. While future yield estimates remain uncertain, these results suggest that major breadbasket regions will face distinct anthropogenic climatic risks sooner than previously anticipated. Climate change affects agricultural productivity. New systematic global agricultural yield projections of the major crops were conducted using ensembles of the latest generation of crop and climate models. Substantial shifts in global crop productivity due to climate change will occur within the next 20 years-several decades sooner than previous projections-highlighting the need for targeted food system adaptation and risk management in the coming decades.</t>
  </si>
  <si>
    <t>[Jagermeyr, Jonas; Ruane, Alex C.; Guarin, Jose R.; Phillips, Meridel; Rosenzweig, Cynthia] NASA, Goddard Inst Space Studies, New York, NY 10025 USA; [Jagermeyr, Jonas; Guarin, Jose R.; Phillips, Meridel] Columbia Univ, Ctr Climate Syst Res, New York, NY 10027 USA; [Jagermeyr, Jonas; Mueller, Christoph; Heinke, Jens; Lange, Stefan; Minoli, Sara] Potsdam Inst Climate Impacts Res PIK, Leibniz Assoc, Potsdam, Germany; [Elliott, Joshua; Franke, James A.; Moyer, Elisabeth J.; Stephens, Haynes] Univ Chicago, Ctr Robust Decis Making Climate &amp; Energy Policy R, Chicago, IL 60637 USA; [Balkovic, Juraj; Folberth, Christian; Khabarov, Nikolay; Skalsky, Rastislav] Int Inst Appl Syst Anal, Laxenburg, Austria; [Balkovic, Juraj] Comenius Univ, Fac Nat Sci, Bratislava, Slovakia; [Castillo, Oscar; Hoogenboom, Gerrit; Porter, Cheryl] Univ Florida, Agr &amp; Biol Engn Dept, Gainesville, FL USA; [Faye, Babacar] Inst Rech Dev IRD ESPACE DEV, Montpellier, France; [Foster, Ian; Kelly, David] Univ Chicago, Dept Comp Sci, Chicago, IL 60637 USA; [Franke, James A.; Moyer, Elisabeth J.; Stephens, Haynes] Univ Chicago, Dept Geophys Sci, 5734 S Ellis Ave, Chicago, IL 60637 USA; [Fuchs, Kathrin; Rabin, Sam S.; Scheer, Clemens; Smerald, Andrew] Karlsruhe Inst Technol, Inst Meteorol &amp; Climate Res, Atmospher Environm Res, Garmisch Partenkirchen, Germany; [Hoogenboom, Gerrit] Univ Florida, Inst Sustainable Food Syst, Gainesville, FL USA; [Iizumi, Toshichika] Natl Agr &amp; Food Res Org, Inst Agroenvironm Sci, Tsukuba, Ibaraki, Japan; [Jain, Atul K.; Lin, Tzu-Shun] Univ Illinois, Dept Atmospher Sci, 105 S Gregory Ave, Urbana, IL 61801 USA; [Liu, Wenfeng] China Agr Univ, Ctr Agr Water Res China, Coll Water Resources &amp; Civil Engn, Beijing, Peoples R China; [Mialyk, Oleksandr; Schyns, Joep F.] Univ Twente, Multidisciplinary Water Management Grp, Enschede, Netherlands; [Okada, Masashi] Natl Inst Environm Studies, Ctr Climate Change Adaptat, Tsukuba, Ibaraki, Japan; [Rabin, Sam S.] Rutgers State Univ, Dept Environm Sci, New Brunswick, NJ USA; [Schneider, Julia M.; Zabel, Florian] Ludwig Maximilians Univ Munchen LMU, Munich, Germany; [Skalsky, Rastislav] Natl Agr &amp; Food Ctr, Soil Sci &amp; Conservat Res Inst, Bratislava, Slovakia; [Stella, Tommaso; Webber, Heidi] Leibniz Ctr Agr Landscape Res ZALF, Muncheberg, Germany</t>
  </si>
  <si>
    <t>National Aeronautics &amp; Space Administration (NASA); NASA Goddard Space Flight Center; Goddard Institute for Space Studies; Columbia University; University of Chicago; International Institute for Applied Systems Analysis (IIASA); Comenius University Bratislava; State University System of Florida; University of Florida; University of Chicago; University of Chicago; Helmholtz Association; Karlsruhe Institute of Technology; State University System of Florida; University of Florida; National Agriculture &amp; Food Research Organization - Japan; University of Illinois System; University of Illinois Urbana-Champaign; China Agricultural University; University of Twente; National Institute for Environmental Studies - Japan; Rutgers University System; Rutgers University New Brunswick; University of Munich; Slovak Agricultural Research Center; Leibniz Association; Leibniz Zentrum fur Agrarlandschaftsforschung (ZALF)</t>
  </si>
  <si>
    <t>Jägermeyr, J (corresponding author), NASA, Goddard Inst Space Studies, New York, NY 10025 USA.;Jägermeyr, J (corresponding author), Columbia Univ, Ctr Climate Syst Res, New York, NY 10027 USA.;Jägermeyr, J (corresponding author), Potsdam Inst Climate Impacts Res PIK, Leibniz Assoc, Potsdam, Germany.</t>
  </si>
  <si>
    <t>jonas.jaegermeyr@columbia.edu</t>
  </si>
  <si>
    <t>Scheer, Clemens/JZE-5068-2024; Kelly, David/JMQ-6083-2023; Foster, Ian/GNH-1877-2022; Ruane, Alex/ABD-5612-2021; Guarin, Jose/AGP-8773-2022; Porter, Cheryl/AAM-4431-2020; Castillo, Oscar/B-2570-2009; Hoogenboom, Gerrit/F-3946-2010; Minoli, Sara/JDM-9352-2023; Schyns, Joep/H-8559-2014; Rabin, Sam/P-3602-2019; Smerald, Andrew/N-9589-2014; Jain, Atul/D-2851-2016; Muller, Christoph/E-4812-2016; Liu, Wenfeng/D-3715-2017</t>
  </si>
  <si>
    <t>Webber, Heidi/0000-0001-8301-5424; Scheer, Clemens/0000-0001-5396-2076; Smerald, Andrew/0000-0003-2026-273X; Jain, Atul/0000-0002-4051-3228; Mialyk, Oleksandr/0000-0002-7495-2325; Muller, Christoph/0000-0002-9491-3550; Jagermeyr, Jonas/0000-0002-8368-0018; Folberth, Christian/0000-0002-6738-5238; Liu, Wenfeng/0000-0002-8699-3677; Balkovic, Juraj/0000-0003-2955-4931</t>
  </si>
  <si>
    <t>NASA GISS Climate Impacts Group; NASA Earth Sciences Division; Open Philanthropy Project; Leibniz Supercomputing Center of the Bavarian Academy of Sciences and Humanities; German Federal Ministry of Education and Research [031B0230A]; European Research Council (ERC) under the European Union's Horizon 2020 research and innovation programme (Earth@lternatives project) [834716]; NSF NRT programme [DGE-1735359]; NSF Graduate Research Fellowship Program [DGE-1746045]; NSF through the Decision Making Under Uncertainty programme [SES-1463644]; Environment Research and Technology Development Fund [(2-2005)]; Environmental Restoration and Conservation Agency [18H02317]; Japan Society for the Promotion of Science; US National Science Foundation [NSF - 831361857]; Climate Change Adaptation Research Program of NIES, Japan; German Federal Office for Agriculture and Food (BLE) [281B203316]; German Federal Ministry of Education and Research (BMBF)</t>
  </si>
  <si>
    <t>NASA GISS Climate Impacts Group; NASA Earth Sciences Division; Open Philanthropy Project; Leibniz Supercomputing Center of the Bavarian Academy of Sciences and Humanities; German Federal Ministry of Education and Research(Federal Ministry of Education &amp; Research (BMBF)); European Research Council (ERC) under the European Union's Horizon 2020 research and innovation programme (Earth@lternatives project)(European Research Council (ERC)); NSF NRT programme; NSF Graduate Research Fellowship Program(National Science Foundation (NSF)); NSF through the Decision Making Under Uncertainty programme; Environment Research and Technology Development Fund; Environmental Restoration and Conservation Agency; Japan Society for the Promotion of Science(Ministry of Education, Culture, Sports, Science and Technology, Japan (MEXT)Japan Society for the Promotion of Science); US National Science Foundation(National Science Foundation (NSF)); Climate Change Adaptation Research Program of NIES, Japan; German Federal Office for Agriculture and Food (BLE); German Federal Ministry of Education and Research (BMBF)(Federal Ministry of Education &amp; Research (BMBF))</t>
  </si>
  <si>
    <t>J.J., A.C.R., C.R. and M.P. were supported by NASA GISS Climate Impacts Group and Indicators for the National Climate Assessment funding from the NASA Earth Sciences Division. J.J. and J.R.G. received support from the Open Philanthropy Project and thank the University of Chicago Research Computing Center for supercomputer allocations to run the pDSSAT model. Ludwig-Maximilians-Universitat Munchen thanks the Leibniz Supercomputing Center of the Bavarian Academy of Sciences and Humanities for providing capacity on the Cloud computing infrastructure to run the PROMET model. J.M.S. was supported by the German Federal Ministry of Education and Research (grant number 031B0230A: BioNex-The Future of the Biomass Nexus). O.M. and J.F.S. were supported by funding from the European Research Council (ERC) under the European Union's Horizon 2020 research and innovation programme (Earth@lternatives project, grant agreement number 834716). J.A.F. and H.S. were supported by the NSF NRT programme (grant number DGE-1735359). J.A.F was supported by the NSF Graduate Research Fellowship Program (grant number DGE-1746045). RDCEP is funded by NSF through the Decision Making Under Uncertainty programme (grant number SES-1463644). T.I. was partly supported by the Environment Research and Technology Development Fund (2-2005) of the Environmental Restoration and Conservation Agency and Grant-in-Aid for Scientific Research B (18H02317) of the Japan Society for the Promotion of Science. A.K.J and T.-S.L. were supported by the US National Science Foundation (NSF - 831361857). M.O. was supported by the Climate Change Adaptation Research Program of NIES, Japan. S.L. was supported by the German Federal Office for Agriculture and Food (BLE) in the framework of OptAKlim (grant number 281B203316). S.S.R. acknowledges funding from the German Federal Ministry of Education and Research (BMBF) via the ISIpedia project.</t>
  </si>
  <si>
    <t>2662-1355</t>
  </si>
  <si>
    <t>NAT FOOD</t>
  </si>
  <si>
    <t>Nat. Food</t>
  </si>
  <si>
    <t>10.1038/s43016-021-00400-y</t>
  </si>
  <si>
    <t>WZ5EZ</t>
  </si>
  <si>
    <t>Green Submitted</t>
  </si>
  <si>
    <t>WOS:000713538600001</t>
  </si>
  <si>
    <t>Solomon, SD; McMurray, JJ; Vaduganathan, M; Claggett, B; Jhund, PS; Desai, AS; Henderson, AD; Lam, CSP; Pitt, B; Senni, M; Shah, SJ; Voors, AA; Zannad, F; Abidin, IZ; Alcocer-Gamba, MA; Atherton, JJ; Bauersachs, J; Chang-Sheng, M; Chiang, CE; Chioncel, O; Chopra, V; Comin-Colet, J; Filippatos, G; Fonseca, C; Gajos, G; Goland, S; Goncalvesova, E; Kang, S; Katova, T; Kosiborod, MN; Latkovskis, G; Lee, APW; Linssen, GCM; Llamas-Esperón, G; Mareev, V; Martinez, FA; Melenovsky, V; Merkely, B; Nodari, S; Petrie, MC; Saldarriaga, CI; Saraiva, JFK; Sato, N; Schou, M; Sharma, K; Troughton, R; Udell, JA; Ukkonen, H; Vardeny, O; Verma, S; von Lewinski, D; Voronkov, L; Yilmaz, MB; Zieroth, S; Lay-Flurrie, J; van Gameren, I; Amarante, F; Kolkhof, P; Viswanathan, P</t>
  </si>
  <si>
    <t>Solomon, Scott D.; McMurray, John J., V; Vaduganathan, Muthiah; Claggett, Brian; Jhund, Pardeep S.; Desai, Akshay S.; Henderson, Alasdair D.; Lam, Carolyn S. P.; Pitt, Bertram; Senni, Michele; Shah, Sanjiv J.; Voors, Adriaan A.; Zannad, Faiez; Abidin, Imran Zainal; Alcocer-Gamba, Marco Antonio; Atherton, John J.; Bauersachs, Johann; Chang-Sheng, Ma; Chiang, Chern-En; Chioncel, Ovidiu; Chopra, Vijay; Comin-Colet, Josep; Filippatos, Gerasimos; Fonseca, Candida; Gajos, Grzegorz; Goland, Sorel; Goncalvesova, Eva; Kang, Seokmin; Katova, Tzvetana; Kosiborod, Mikhail N.; Latkovskis, Gustavs; Lee, Alex Pui-Wai; Linssen, Gerard C. M.; Llamas-Esperon, Guillermo; Mareev, Vyacheslav; Martinez, Felipe A.; Melenovsky, Vojtech; Merkely, Bela; Nodari, Savina; Petrie, Mark C.; Saldarriaga, Clara Ines; Saraiva, Jose Francisco Kerr; Sato, Naoki; Schou, Morten; Sharma, Kavita; Troughton, Richard; Udell, Jacob A.; Ukkonen, Heikki; Vardeny, Orly; Verma, Subodh; von Lewinski, Dirk; Voronkov, Leonid; Yilmaz, Mehmet Birhan; Zieroth, Shelley; Lay-Flurrie, James; van Gameren, Ilse; Amarante, Flaviana; Kolkhof, Peter; Viswanathan, Prabhakar</t>
  </si>
  <si>
    <t>FINEARTS-HF Comm Investigators</t>
  </si>
  <si>
    <t>Finerenone in Heart Failure with Mildly Reduced or Preserved Ejection Fraction</t>
  </si>
  <si>
    <t>NEW ENGLAND JOURNAL OF MEDICINE</t>
  </si>
  <si>
    <t>WORSENING RENAL-FUNCTION; BLOCKER; SPIRONOLACTONE; IMPACT</t>
  </si>
  <si>
    <t>BACKGROUND Steroidal mineralocorticoid receptor antagonists reduce morbidity and mortality among patients with heart failure and reduced ejection fraction, but their efficacy in those with heart failure and mildly reduced or preserved ejection fraction has not been established. Data regarding the efficacy and safety of the nonsteroidal mineralocorticoid receptor antagonist finerenone in patients with heart failure and mildly reduced or preserved ejection fraction are needed. METHODS In this international, double-blind trial, we randomly assigned patients with heart failure and a left ventricular ejection fraction of 40% or greater, in a 1:1 ratio, to receive finerenone (at a maximum dose of 20 mg or 40 mg once daily) or matching placebo, in addition to usual therapy. The primary outcome was a composite of total worsening heart failure events (with an event defined as a first or recurrent unplanned hospitalization or urgent visit for heart failure) and death from cardiovascular causes. The components of the primary outcome and safety were also assessed. RESULTS Over a median follow-up of 32 months, 1083 primary-outcome events occurred in 624 of 3003 patients in the finerenone group, and 1283 primary-outcome events occurred in 719 of 2998 patients in the placebo group (rate ratio, 0.84; 95% confidence interval [CI], 0.74 to 0.95; P=0.007). The total number of worsening heart failure events was 842 in the finerenone group and 1024 in the placebo group (rate ratio, 0.82; 95% CI, 0.71 to 0.94; P=0.006). The percentage of patients who died from cardiovascular causes was 8.1% and 8.7%, respectively (hazard ratio, 0.93; 95% CI, 0.78 to 1.11). Finerenone was associated with an increased risk of hyperkalemia and a reduced risk of hypokalemia. CONCLUSIONS In patients with heart failure and mildly reduced or preserved ejection fraction, finerenone resulted in a significantly lower rate of a composite of total worsening heart failure events and death from cardiovascular causes than placebo.</t>
  </si>
  <si>
    <t>[Solomon, Scott D.; Vaduganathan, Muthiah; Claggett, Brian; Desai, Akshay S.] Brigham &amp; Womens Hosp, Cardiovasc Div, 75 Francis St, Boston, MA 02115 USA; [Solomon, Scott D.; Vaduganathan, Muthiah; Claggett, Brian; Desai, Akshay S.] Harvard Med Sch, Boston, MA USA; [McMurray, John J., V; Jhund, Pardeep S.; Henderson, Alasdair D.; Petrie, Mark C.] Univ Glasgow, British Heart Fdn Cardiovasc Res Ctr, Sch Cardiovasc &amp; Metab Hlth, Glasgow, Lanark, Scotland; [Lay-Flurrie, James] Bayer, Reading, Berks, England; [Lam, Carolyn S. P.] Natl Heart Ctr Singapore, Singapore, Singapore; [Lam, Carolyn S. P.] Duke Natl Univ Singapore, Singapore, Singapore; [Pitt, Bertram] Univ Michigan, Sch Med, Ann Arbor, MI USA; [Senni, Michele] Univ Milano Bicocca, Bergamo, Italy; [Senni, Michele] Papa Giovanni XXIII Hosp, Bergamo, Italy; [Nodari, Savina] Univ Brescia, Dept Cardiol, Brescia, Italy; [Nodari, Savina] ASST Spedali Civili Hosp, Brescia, Italy; [Shah, Sanjiv J.] Northwestern Univ, Feinberg Sch Med, Chicago, IL USA; [Voors, Adriaan A.] Univ Med Ctr Groningen, Groningen, Netherlands; [Linssen, Gerard C. M.] Hosp Grp Twente, Dept Cardiol, Almelo, Netherlands; [van Gameren, Ilse] Bayer, Hoofddorp, Netherlands; [Zannad, Faiez] Univ Lorraine, INSERM Clin Invest Ctr, Ctr Hosp Univ, Nancy, France; [Abidin, Imran Zainal] Univ Malaya, Kuala Lumpur, Malaysia; [Alcocer-Gamba, Marco Antonio] Ctr Estudios Clin Queretaro, Santiago De Queretaro, Mexico; [Llamas-Esperon, Guillermo] Hosp Cardiol Aguascalientes, Aguascalientes, Mexico; [Atherton, John J.] Univ Queensland, Royal Brisbane &amp; Womens Hosp, Cardiol Res Dept, Brisbane, Qld, Australia; [Bauersachs, Johann] Hannover Med Sch, Dept Cardiol &amp; Angiol, Hannover, Germany; [Kolkhof, Peter] Bayer, Wuppertal, Germany; [Chang-Sheng, Ma] Capital Med Univ, Beijing Anzhen Hosp, Beijing, Peoples R China; [Chiang, Chern-En] Taipei Vet Gen Hosp, Gen Clin Res Ctr, Taipei, Taiwan; [Chiang, Chern-En] Taipei Vet Gen Hosp, Div Cardiol, Taipei, Taiwan; [Chiang, Chern-En] Natl Yang Ming Chiao Tung Univ, Taipei, Taiwan; [Chioncel, Ovidiu] Univ Med &amp; Pharm Carol Davila, Emergency Inst Cardiovasc Dis Prof Dr CC Iliescu, Bucharest, Romania; [Chopra, Vijay] Max Super Specialty Hosp, Heart Failure &amp; Res, Clin Cardiol, New Delhi, India; [Comin-Colet, Josep] Univ Barcelona, Bellvitge Univ Hosp, Dept Cardiol, Barcelona, Spain; [Comin-Colet, Josep] Univ Barcelona, Ctr Invest Biomed Red Enfermedades Cardiovasc, Behivirge Biomed Res Inst, Barcelona, Spain; [Filippatos, Gerasimos] Natl &amp; Kapodistrian Univ Athens, Attikon Univ Hosp, Sch Med, Dept Cardiol, Athens, Greece; [Fonseca, Candida] Univ Nova Lisboa, Hosp Sao Francisco Xavier, Dept Internal Med, Lisbon, Portugal; [Fonseca, Candida] Univ Nova Lisboa, NOVA Med Sch, Lisbon, Portugal; [Gajos, Grzegorz] Jagiellonian Univ Med Coll, Dept Coronary Dis &amp; Heart Failure, Krakow, Poland; [Goland, Sorel] Kaplan Med Ctr, Heart Inst, Rehovot, Israel; [Goland, Sorel] Hebrew Univ Jerusalem, Jerusalem, Israel; [Goland, Sorel] Comenius Univ, Fac Med, Bratislava, Slovakia; [Kang, Seokmin] Severance Hosp, Div Cardiol, Seoul, South Korea; [Kang, Seokmin] Yonsei Univ Hlth Syst, Seoul, South Korea; [Katova, Tzvetana] Natl Cardiol Hosp, Dept Noninvas Cardiol, Sofia, Bulgaria; [Kosiborod, Mikhail N.] Univ Missouri Kansas City, Sr Lukes Mid Amer Heart Inst, Kansas City, MO USA; [Latkovskis, Gustavs] Pauls Stradins Clin Univ Hosp, Latvian Ctr Cardiol, Riga, Latvia; [Lee, Alex Pui-Wai] Chinese Univ Hong Kong, Li Ka Shing Inst Hlth Sci, Hong Kong, Peoples R China; [Mareev, Vyacheslav] Univ Clin Lomonosov Moscow State Univ, Moscow, Russia; [Martinez, Felipe A.] Univ Nacl Cordoba, Cordoba, Argentina; [Melenovsky, Vojtech] Inst Clin &amp; Expt Med, Dept Cardiol, Prague, Czech Republic; [Merkely, Bela] Semmelweis Univ, Heart &amp; Vasc Ctr, Budapest, Hungary; [Saldarriaga, Clara Ines] Clin Santa Maria, Ctr Cardiovasc Colombiano, Medellin, Colombia; [Saraiva, Jose Francisco Kerr] Inst Pesquisa Clin Campinas, Cardiovasc Div, Campinas, Brazil; [Amarante, Flaviana] Bayer, Sao Paulo, Brazil; [Sato, Naoki] Kawaguchi Cardiovasc &amp; Resp Hosp, Saitama, Japan; [Schou, Morten] Herlev Gentofte Univ Hosp, Dept Cardiol, Hellerup, Denmark; [Sharma, Kavita] Johns Hopkins Univ, Div Cardiol, Sch Med, Baltimore, MD USA; [Troughton, Richard] Univ Otago, Christchurch Heart Inst, Dept Med, Christchurch, New Zealand; [Udell, Jacob A.] Univ Toronto, Toronto Gen Hosp, Womens Coll Hosp, Toronto, ON, Canada; [Udell, Jacob A.; Verma, Subodh] St Michaels Hosp, Div Cardiac Surg, Toronto, ON, Canada; [Zieroth, Shelley] Univ Manitoba, Max Rady Coll Med, Sect Cardiol, Winnipeg, MB, Canada; [Ukkonen, Heikki] Turku Univ Hosp, Heart Ctr, Turku, Finland; [Vardeny, Orly] Univ Minnesota, Dept Med, Minneapolis, MN USA; [Vardeny, Orly] Minneapolis VA Hlth Care Syst, Minneapolis, MN USA; [von Lewinski, Dirk] Med Univ Graz, Dept Internal Med, Div Cardiol, Graz, Austria; [Voronkov, Leonid] Natl Acad Med Sci, Natl Sci Ctr, Strazhesko Inst Cardiol, Kiev, Ukraine; [Yilmaz, Mehmet Birhan] Dokuz Eylul Univ, Cardiol Dept, Med Fac, Izmir, Turkiye; [Viswanathan, Prabhakar] Bayer, Whippany, NJ USA</t>
  </si>
  <si>
    <t>Harvard University; Harvard University Medical Affiliates; Brigham &amp; Women's Hospital; Harvard University; Harvard Medical School; University of Glasgow; Bayer AG; National Heart Centre Singapore; National University of Singapore; University of Michigan System; University of Michigan; University of Milano-Bicocca; ASST Papa Giovanni XXIII; University of Brescia; Northwestern University; Feinberg School of Medicine; University of Groningen; Bayer AG; Universite de Lorraine; Institut National de la Sante et de la Recherche Medicale (Inserm); CHU de Toulouse; Universiti Malaya; Royal Brisbane &amp; Women's Hospital; University of Queensland; Hannover Medical School; Capital Medical University; Taipei Veterans General Hospital; Taipei Veterans General Hospital; National Yang Ming Chiao Tung University; Carol Davila University of Medicine &amp; Pharmacy; University of Barcelona; Institut d'Investigacio Biomedica de Bellvitge (IDIBELL); Bellvitge University Hospital; University of Barcelona; CIBER - Centro de Investigacion Biomedica en Red; CIBERCV; Athens Medical School; University Hospital Attikon; National &amp; Kapodistrian University of Athens; Universidade Nova de Lisboa; Universidade Nova de Lisboa; Jagiellonian University; Collegium Medicum Jagiellonian University; Hebrew University of Jerusalem; Kaplan Medical Center; Hebrew University of Jerusalem; Comenius University Bratislava; Yonsei University; Yonsei University Health System; Yonsei University; Yonsei University Health System; Medical University Sofia; University of Missouri System; University of Missouri Kansas City; Pauls Stradins Clinical University Hospital; Chinese University of Hong Kong; National University of Cordoba; Institute for Clinical &amp; Experimental Medicine (IKEM); Semmelweis University; Bayer AG; Johns Hopkins University; University of Otago; University of Toronto; Womens College Hospital; University Health Network Toronto; Toronto General Hospital; University of Toronto; Saint Michaels Hospital Toronto; University of Manitoba; University of Turku; University of Minnesota System; University of Minnesota Twin Cities; US Department of Veterans Affairs; Veterans Health Administration (VHA); Minneapolis VA Health Care System; Medical University of Graz; National Academy of Medical Sciences of Ukraine; National Scientific Center M.D. Strazhesko Institute of Cardiology of the National Academy of Medical Sciences of Ukraine; Dokuz Eylul University; Bayer AG</t>
  </si>
  <si>
    <t>Solomon, SD (corresponding author), Brigham &amp; Womens Hosp, Cardiovasc Div, 75 Francis St, Boston, MA 02115 USA.;McMurray, JJ (corresponding author), Univ Glasgow, British Heart Fdn Cardiovasc Res Ctr, 126 Univ Pl, Glasgow G12 8TA, Lanark, Scotland.</t>
  </si>
  <si>
    <t>ssolomon@bwh.harvard.edu</t>
  </si>
  <si>
    <t>Chioncel, Ovidiu/R-7556-2017; Zannad, Faiez/K-4649-2019; Filippatos, Gerasimos/AFU-7380-2022; YILMAZ, Mehmet Birhan/Y-1372-2019; Saraiva, José/ACS-0621-2022; Comin-Colet, Josep/AAM-3000-2021; Lam, Carolyn SP/ABD-6810-2021; Pitt, Bertram/AFN-6791-2022; Bauersachs, Johann/AFT-4329-2022; Chen, Chien-Hung/AFU-7949-2022; Voors, Adriaan/ABE-6784-2020; Melenovsky, Vojtech/T-9422-2019; Gajos, Grzegorz/S-9545-2019; Shah, Sanjiv/AFQ-9480-2022; Kolkhof, Peter/IST-3079-2023; Henderson, Alasdair/JZT-2800-2024; Von Lewinski, Dirk/AGK-1858-2022; mcmurray, john/B-2467-2013</t>
  </si>
  <si>
    <t>Vaduganathan, Muthiah/0000-0003-0885-1953; mcmurray, john/0000-0002-6317-3975; Henderson, Alasdair David/0000-0002-8903-4906; Petrie, Mark/0000-0002-6333-9496; Bermudez Jimenez, Francisco Jose/0000-0003-0325-7349; von Lewinski, Dirk/0000-0001-9996-6128</t>
  </si>
  <si>
    <t>Bayer</t>
  </si>
  <si>
    <t>Bayer(Bayer AG)</t>
  </si>
  <si>
    <t>Supported by Bayer.</t>
  </si>
  <si>
    <t>MASSACHUSETTS MEDICAL SOC</t>
  </si>
  <si>
    <t>WALTHAM</t>
  </si>
  <si>
    <t>WALTHAM WOODS CENTER, 860 WINTER ST,, WALTHAM, MA 02451-1413 USA</t>
  </si>
  <si>
    <t>0028-4793</t>
  </si>
  <si>
    <t>1533-4406</t>
  </si>
  <si>
    <t>NEW ENGL J MED</t>
  </si>
  <si>
    <t>N. Engl. J. Med.</t>
  </si>
  <si>
    <t>OCT 24</t>
  </si>
  <si>
    <t>10.1056/NEJMoa2407107</t>
  </si>
  <si>
    <t>SEP 2024</t>
  </si>
  <si>
    <t>P7G3Q</t>
  </si>
  <si>
    <t>WOS:001302089300001</t>
  </si>
  <si>
    <t>Bremova-Ertl, T; Ramaswami, U; Brands, M; Foltan, T; Gautschi, M; Gissen, P; Gowing, F; Hahn, A; Jones, S; Kay, R; Kolnikova, M; Arash-Kaps, L; Marquardt, T; Mengel, E; Park, JH; Reichmannová, S; Schneider, SA; Sivananthan, S; Walterfang, M; Wibawa, P; Strupp, M; Martakis, K</t>
  </si>
  <si>
    <t>Bremova-Ertl, Tatiana; Ramaswami, Uma; Brands, Marion; Foltan, Tomas; Gautschi, Matthias; Gissen, Paul; Gowing, Francesca; Hahn, Andreas; Jones, Simon; Kay, Richard; Kolnikova, Miriam; Arash-Kaps, Laila; Marquardt, Thorsten; Mengel, Eugen; Park, Julien H.; Reichmannova, Stella; Schneider, Susanne A.; Sivananthan, Siyamini; Walterfang, Mark; Wibawa, Pierre; Strupp, Michael; Martakis, Kyriakos</t>
  </si>
  <si>
    <t>Trial of N-Acetyl-L-Leucine in Niemann-Pick Disease Type C</t>
  </si>
  <si>
    <t>DL-LEUCINE; ATAXIA; SCALE</t>
  </si>
  <si>
    <t>BACKGROUND Niemann-Pick disease type C is a rare lysosomal storage disorder. We evaluated the safety and efficacy of N-acetyl-l-leucine (NALL), an agent that potentially ameliorates lysosomal and metabolic dysfunction, for the treatment of Niemann-Pick disease type C. METHODS In this double-blind, placebo-controlled, crossover trial, we randomly assigned patients 4 years of age or older with genetically confirmed Niemann-Pick disease type C in a 1:1 ratio to receive NALL for 12 weeks, followed by placebo for 12 weeks, or to receive placebo for 12 weeks, followed by NALL for 12 weeks. NALL or matching placebo was administered orally two to three times per day, with patients 4 to 12 years of age receiving weight-based doses (2 to 4 g per day) and those 13 years of age or older receiving a dose of 4 g per day. The primary end point was the total score on the Scale for the Assessment and Rating of Ataxia (SARA; range, 0 to 40, with lower scores indicating better neurologic status). Secondary end points included scores on the Clinical Global Impression of Improvement, the Spinocerebellar Ataxia Functional Index, and the Modified Disability Rating Scale. Crossover data from the two 12-week periods in each group were included in the comparisons of NALL with placebo. RESULTS A total of 60 patients 5 to 67 years of age were enrolled. The mean baseline SARA total scores used in the primary analysis were 15.88 before receipt of the first dose of NALL (60 patients) and 15.68 before receipt of the first dose of placebo (59 patients; 1 patient never received placebo). The mean (+/- SD) change from baseline in the SARA total score was -1.97 +/- 2.43 points after 12 weeks of receiving NALL and -0.60 +/- 2.39 points after 12 weeks of receiving placebo (least-squares mean difference, -1.28 points; 95% confidence interval, -1.91 to -0.65; P&lt;0.001). The results for the secondary end points were generally supportive of the findings in the primary analysis, but these were not adjusted for multiple comparisons. The incidence of adverse events was similar with NALL and placebo, and no treatment-related serious adverse events occurred. CONCLUSIONS Among patients with Niemann-Pick disease type C, treatment with NALL for 12 weeks led to better neurologic status than placebo. A longer period is needed to determine the long-term effects of this agent in patients with Niemann-Pick disease type C.</t>
  </si>
  <si>
    <t>[Bremova-Ertl, Tatiana; Gautschi, Matthias] Univ Hosp Bern, Bern, Switzerland; [Ramaswami, Uma; Gowing, Francesca] Royal Free London NHS Fdn Trust, London, England; [Ramaswami, Uma] UCL, London, England; [Gissen, Paul; Schneider, Susanne A.] UCL, Great Ormond St Hosp, London, England; [Jones, Simon] Univ Manchester, Royal Manchester Childrens Hosp, Manchester, England; [Kay, Richard] RK Stat, Bakewell, England; [Brands, Marion] Emma Childrens Hosp Amsterdam, Univ Med Ctr, Amsterdam, Netherlands; [Foltan, Tomas; Kolnikova, Miriam] Comenius Univ, Natl Inst Childrens Dis, Bratislava, Slovakia; [Hahn, Andreas; Martakis, Kyriakos] Justus Liebig Univ, Giessen, Germany; [Arash-Kaps, Laila; Mengel, Eugen] SphinCS Inst Clin Sci Lysosomal Storage Disorders, Hochheim, Germany; [Marquardt, Thorsten; Park, Julien H.] Univ Munster, Munster, Germany; [Schneider, Susanne A.; Strupp, Michael] Ludwig Maximilians Univ Munchen, Munich, Germany; [Martakis, Kyriakos] Univ Cologne, Cologne, Germany; [Reichmannova, Stella] Charles Univ Prague, Gen Univ Hosp Prague, Fac Med 1, Prague, Czech Republic; [Walterfang, Mark; Wibawa, Pierre] Royal Melbourne Hosp, Melbourne, Vic, Australia; [Bremova-Ertl, Tatiana] Univ Hosp Bern, Dept Neurol, Freiburgstr 10, CH-3010 Bern, Switzerland; [Strupp, Michael] Hosp Ludwig Maximilians Univ Munich, Dept Neurol, Marchioninistr 15, D-81377 Munich, Germany</t>
  </si>
  <si>
    <t>University of Bern; University Hospital of Bern; University of London; University College London; Royal Free London NHS Foundation Trust; University of London; University College London; University of London; University College London; Great Ormond Street Hospital for Children NHS Foundation Trust; University of Manchester; Royal Manchester Children's Hospital; Vrije Universiteit Amsterdam; Emma Children's Hospital; Comenius University Bratislava; Justus Liebig University Giessen; University of Munster; University of Munich; University of Cologne; General University Hospital Prague; Charles University Prague; Melbourne Health; Royal Melbourne Hospital; University of Bern; University Hospital of Bern; University of Munich</t>
  </si>
  <si>
    <t>Bremova-Ertl, T (corresponding author), Univ Hosp Bern, Dept Neurol, Freiburgstr 10, CH-3010 Bern, Switzerland.;Strupp, M (corresponding author), Hosp Ludwig Maximilians Univ Munich, Dept Neurol, Marchioninistr 15, D-81377 Munich, Germany.</t>
  </si>
  <si>
    <t>tatiana.bremova-ertl@insel.ch; michael.strupp@med.uni-muenchen.de</t>
  </si>
  <si>
    <t>Bremova-Ertl, Tatiana/HGE-0585-2022; Gissen, Paul/A-4352-2010; Gautschi, Matthias/J-3353-2014; Schneider, Susanne/KCK-8114-2024; Jones, Simon/G-9975-2012; Brands, Marion/KCX-6734-2024</t>
  </si>
  <si>
    <t>Hahn, Andreas/0000-0001-9727-7580; Reichmannova, Stella/0000-0002-3719-8650; Bremova, Tatiana/0000-0002-7397-045X; Gissen, Paul/0000-0002-9712-6122; Brands, Marion/0000-0002-2025-5997; Ramaswami, Uma/0000-0002-4703-7447</t>
  </si>
  <si>
    <t>IntraBio; EudraCT [2021-005356-10]</t>
  </si>
  <si>
    <t>IntraBio; EudraCT</t>
  </si>
  <si>
    <t>Funded by IntraBio; ClinicalTrials.gov number, NCT05163288; EudraCT number, 2021-005356-10.</t>
  </si>
  <si>
    <t>10.1056/NEJMoa2310151</t>
  </si>
  <si>
    <t>LC0M6</t>
  </si>
  <si>
    <t>WOS:001184462800013</t>
  </si>
  <si>
    <t>Teerlink, JR; Diaz, R; Felker, GM; McMurray, JJV; Metra, M; Solomon, SD; Adams, KF; Anand, I; Arias-Mendoza, A; Biering-Sorensen, T; Böhm, M; Bonderman, D; Cleland, JGF; Corbalan, R; Crespo-Leiro, MG; Dahlström, U; Echeverria, LE; Fang, JMC; Filippatos, G; Fonseca, C; Goncalvesova, E; Goudev, AR; Howlett, JG; Lanfear, DE; Li, J; Lund, M; Macdonald, P; Mareev, V; Momomura, SI; O'Meara, E; Parkhomenko, A; Ponikowski, P; Ramires, FJA; Serpytis, P; Sliwa, K; Spinar, J; Suter, TM; Tomcsanyi, J; Vandekerckhove, H; Vinereanu, D; Voors, AA; Yilmaz, MB; Zannad, F; Sharpsten, L; Legg, JC; Varin, C; Honarpour, N; Abbasi, SA; Malik, FI; Kurtz, CE</t>
  </si>
  <si>
    <t>Teerlink, John R.; Diaz, Rafael; Felker, G. Michael; McMurray, John J. V.; Metra, Marco; Solomon, Scott D.; Adams, Kirkwood F.; Anand, Inder; Arias-Mendoza, Alexandra; Biering-Sorensen, Tor; Bohm, Michael; Bonderman, Diana; Cleland, John G. F.; Corbalan, Ramon; Crespo-Leiro, Maria G.; Dahlstrom, Ulf; Echeverria, Luis E.; Fang, James C.; Filippatos, Gerasimos; Fonseca, Candida; Goncalvesova, Eva; Goudev, Assen R.; Howlett, Jonathan G.; Lanfear, David E.; Li, Jing; Lund, Mayanna; Macdonald, Peter; Mareev, Viacheslav; Momomura, Shin-ichi; O'Meara, Eileen; Parkhomenko, Alexander; Ponikowski, Piotr; Ramires, Felix J. A.; Serpytis, Pranas; Sliwa, Karen; Spinar, Jindrich; Suter, Thomas M.; Tomcsanyi, Janos; Vandekerckhove, Hans; Vinereanu, Dragos; Voors, Adriaan A.; Yilmaz, Mehmet B.; Zannad, Faiez; Sharpsten, Lucie; Legg, Jason C.; Varin, Claire; Honarpour, Narimon; Abbasi, Siddique A.; Malik, Fady I.; Kurtz, Christopher E.</t>
  </si>
  <si>
    <t>GALACTIC-HF Investigators</t>
  </si>
  <si>
    <t>Cardiac Myosin Activation with Omecamtiv Mecarbil in Systolic Heart Failure</t>
  </si>
  <si>
    <t>REDUCED EJECTION FRACTION; CLINICAL-TRIALS; INCREASE CONTRACTILITY; PHASE-2; DESIGN</t>
  </si>
  <si>
    <t>Among patients with heart failure and a reduced ejection fraction, those who received the cardiac myosin activator omecamtiv mecarbil had a lower incidence of a composite of heart-failure events or cardiovascular death at a median of 22 months than those who received placebo. Background The selective cardiac myosin activator omecamtiv mecarbil has been shown to improve cardiac function in patients with heart failure with a reduced ejection fraction. Its effect on cardiovascular outcomes is unknown. Methods We randomly assigned 8256 patients (inpatients and outpatients) with symptomatic chronic heart failure and an ejection fraction of 35% or less to receive omecamtiv mecarbil (using pharmacokinetic-guided doses of 25 mg, 37.5 mg, or 50 mg twice daily) or placebo, in addition to standard heart-failure therapy. The primary outcome was a composite of a first heart-failure event (hospitalization or urgent visit for heart failure) or death from cardiovascular causes. Results During a median of 21.8 months, a primary-outcome event occurred in 1523 of 4120 patients (37.0%) in the omecamtiv mecarbil group and in 1607 of 4112 patients (39.1%) in the placebo group (hazard ratio, 0.92; 95% confidence interval [CI], 0.86 to 0.99; P=0.03). A total of 808 patients (19.6%) and 798 patients (19.4%), respectively, died from cardiovascular causes (hazard ratio, 1.01; 95% CI, 0.92 to 1.11). There was no significant difference between groups in the change from baseline on the Kansas City Cardiomyopathy Questionnaire total symptom score. At week 24, the change from baseline for the median N-terminal pro-B-type natriuretic peptide level was 10% lower in the omecamtiv mecarbil group than in the placebo group; the median cardiac troponin I level was 4 ng per liter higher. The frequency of cardiac ischemic and ventricular arrhythmia events was similar in the two groups. Conclusions Among patients with heart failure and a reduced ejection, those who received omecamtiv mecarbil had a lower incidence of a composite of a heart-failure event or death from cardiovascular causes than those who received placebo. (Funded by Amgen and others; GALACTIC-HF ClinicalTrials.gov number, ; EudraCT number, 2016-002299-28.)</t>
  </si>
  <si>
    <t>[Teerlink, John R.] San Francisco VA Med Ctr, Cardiol Sect, San Francisco, CA 94143 USA; [Teerlink, John R.] Univ Calif San Francisco, Sch Med, San Francisco, CA 94143 USA; [Sharpsten, Lucie; Legg, Jason C.; Honarpour, Narimon; Abbasi, Siddique A.; Kurtz, Christopher E.] Amgen Inc, Thousand Oaks, CA USA; [Malik, Fady I.] Cytokinetics, San Francisco, CA USA; [Diaz, Rafael] Estudios Clin Latino Amer, Rosario, Argentina; [Felker, G. Michael] Duke Univ, Sch Med, Div Cardiol, Durham, NC 27706 USA; [Felker, G. Michael] Duke Clin Res Inst, Durham, NC USA; [Adams, Kirkwood F.] Univ N Carolina, Chapel Hill, NC 27515 USA; [McMurray, John J. V.] British Heart Fdn, Cardiovasc Res Ctr, London, England; [Cleland, John G. F.] Univ Glasgow, Robertson Ctr Biostat &amp; Clin Trials, Inst Hlth &amp; Wellbeing, Glasgow, Lanark, Scotland; [Cleland, John G. F.] Imperial Coll, Natl Heart &amp; Lung Inst, London, England; [Metra, Marco] Univ Brescia, ASST Spedali Civili, Cardiol, Dept Med &amp; Surg Specialties Radiol Sci &amp; Publ Hlt, Brescia, Italy; [Solomon, Scott D.] Brigham &amp; Womens Hosp, Div Cardiovasc Med, 75 Francis St, Boston, MA 02115 USA; [Anand, Inder] Univ Minnesota, Minneapolis, MN USA; [Arias-Mendoza, Alexandra] Inst Nacl Cardiol, Mexico City, DF, Mexico; [Biering-Sorensen, Tor] Univ Copenhagen, Herlev &amp; Gentofte Hosp, Dept Cardiol, Copenhagen, Denmark; [Biering-Sorensen, Tor] Univ Copenhagen, Dept Biomed Sci, Fac Hlth &amp; Med Sci, Copenhagen, Denmark; [Bohm, Michael] Saarland Univ, Univ Klinikum Saarlandes, Homburg, Germany; [Bonderman, Diana] Med Univ Vienna, Vienna, Austria; [Corbalan, Ramon] Pontificia Univ Catolicica Chile, Santiago, Spain; [Crespo-Leiro, Maria G.] Univ A Coruna, Complexo Hosp Univ A Coruna, Ctr Invest Biomed Red Enfermedades Cardiovasc, Inst Invest Biomed A Coruna, La Coruna, Spain; [Dahlstrom, Ulf] Linkoping Univ, Dept Cardiol &amp; Hlth, Linkoping, Sweden; [Dahlstrom, Ulf] Linkoping Univ, Dept Med, Linkoping, Sweden; [Dahlstrom, Ulf] Linkoping Univ, Dept Caring Sci, Linkoping, Sweden; [Echeverria, Luis E.] Fdn Cardiovasc &amp; Colombia, Floridablanca, Colombia; [Fang, James C.] Univ Utah, Salt Lake City, UT USA; [Felker, G. Michael; Filippatos, Gerasimos] Natl &amp; Kapodistrian Univ Athens, Attikon Univ Hosp, Athens, Greece; [Cleland, John G. F.; Fonseca, Candida] Univ Nova Lisboa, Fac Ciencias Med, NOVA Med Sch, Hosp S Francisco Xavier,Ctr Hosp Lisboa Ocidental, Lisbon, Portugal; [Goncalvesova, Eva] Comenius Univ, Bratislava, Slovakia; [Goudev, Assen R.] Queen Giovanna Univ Hosp &amp; Med Univ, Dept Cardiol, Sofia, Bulgaria; [Howlett, Jonathan G.] Univ Calgary, Libin Cardiovasc Inst, Calgary, AB, Canada; [Howlett, Jonathan G.] Univ Calgary, Cumming Sch Med, Calgary, AB, Canada; [O'Meara, Eileen] Montreal Heart Inst, Montreal, PQ, Canada; [O'Meara, Eileen] Univ Montreal, Montreal, PQ, Canada; [Lanfear, David E.] Henry Ford Hosp, Inst Heart &amp; Vasc, Detroit, MI 48202 USA; [Li, Jing] Chinese Acad Med Sci &amp; Peking Union Med Coll, Fuwai Hosp, Natl Hlth Commiss Key Lab Clin Res Cardiovasc Med, Natl Clin Res Ctr Cardiovasc Dis, Beijing, Peoples R China; [Lund, Mayanna] Middlemore Hosp, Auckland, New Zealand; [Macdonald, Peter] St Vincents Hosp Sydney, Darlinghurst, NSW, Australia; [Mareev, Viacheslav] Moscow MV Lomonosov State Univ, Univ Clin Lomonosov, Moscow, Russia; [Momomura, Shin-ichi] Saitama Citizens Med Ctr, Saitama, Japan; [Parkhomenko, Alexander] Inst Cardiol, Kiev, Ukraine; [Ponikowski, Piotr] Wroclaw Med Univ, Wroclaw, Poland; [Ramires, Felix J. A.] Univ Sao Paulo, Fac Med, Hosp Clin Fac Med, Inst Coracao, Sao Paulo, Brazil; [Serpytis, Pranas] Vilnius Univ, Vilnius, Lithuania; [Sliwa, Karen] Univ Cape Town, Cape Town, South Africa; [Spinar, Jindrich] St Ann Hosp, Internal Cardiol Dept, Brno, Czech Republic; [Spinar, Jindrich] Masaryk Univ Brno, Brno, Czech Republic; [Suter, Thomas M.] Univ Bern, Bern Univ Hosp, Inselspital, Dept Cardiol, Bern, Switzerland; [Tomcsanyi, Janos] St John God Hosp, Budapest, Hungary; [Vandekerckhove, Hans] AZ St Lucas, Ghent, Belgium; [Vinereanu, Dragos] Univ &amp; Emergency Hosp, Univ Med &amp; Pharm Carol Davila, Bucharest, Romania; [Voors, Adriaan A.] Univ Groningen, Groningen, Netherlands; [Yilmaz, Mehmet B.] Dokuz Eylul Univ, Izmir, Turkey; [Zannad, Faiez; Varin, Claire] Univ Lorraine, INSERM Invest Network Initiat Cardiovasc &amp; Renal, Ctr Hosp Reg Univ Nancy, Lorraine, France</t>
  </si>
  <si>
    <t>US Department of Veterans Affairs; Veterans Health Administration (VHA); San Francisco VA Medical Center; University of California System; University of California San Francisco; Amgen; Cytokinetics, Inc.; Duke University; Duke University; University of North Carolina; University of North Carolina Chapel Hill; University of London; University College London; University of Glasgow; Imperial College London; University of Brescia; Hospital Spedali Civili Brescia; Harvard University; Harvard University Medical Affiliates; Brigham &amp; Women's Hospital; University of Minnesota System; University of Minnesota Twin Cities; National Institute of Cardiology - Mexico; University of Copenhagen; University of Copenhagen; Universitatsklinikum des Saarlandes; Medical University of Vienna; CIBER - Centro de Investigacion Biomedica en Red; CIBERCV; Complejo Hospitalario Universitario A Coruna; Universidade da Coruna; Instituto de Investigacion Biomedica de A Coruna (INIBIC); Linkoping University; Linkoping University; Linkoping University; Utah System of Higher Education; University of Utah; National &amp; Kapodistrian University of Athens; University Hospital Attikon; Universidade Nova de Lisboa; Universidade de Lisboa; Centro Hospitalar de Lisboa Ocidental, EPE; Comenius University Bratislava; University of Calgary; Libin Cardiovascular Institute Of Alberta; University of Calgary; Universite de Montreal; Universite de Montreal; Henry Ford Health System; Henry Ford Hospital; Chinese Academy of Medical Sciences - Peking Union Medical College; Peking Union Medical College; Fu Wai Hospital - CAMS; NSW Health; St Vincents Hospital Sydney; Lomonosov Moscow State University; National Academy of Medical Sciences of Ukraine; National Scientific Center M.D. Strazhesko Institute of Cardiology of the National Academy of Medical Sciences of Ukraine; Wroclaw Medical University; Universidade de Sao Paulo; Vilnius University; University of Cape Town; St. Anne's University Hospital Brno (FNUSA); St. Anne's University Hospital Brno (FNUSA-ICRC); Masaryk University Brno; University of Bern; University Hospital of Bern; Carol Davila University of Medicine &amp; Pharmacy; University of Groningen; Dokuz Eylul University; Universite de Lorraine; CHU de Nancy; Institut National de la Sante et de la Recherche Medicale (Inserm)</t>
  </si>
  <si>
    <t>Teerlink, JR (corresponding author), San Francisco VA Med Ctr, Cardiol, 111C,Bldg 203,Rm 2A-49,4150 Clement St, San Francisco, CA 94121 USA.</t>
  </si>
  <si>
    <t>john.teerlink@ucsf.edu</t>
  </si>
  <si>
    <t>Voors, Adriaan/ABE-6784-2020; Ponikowski, Piotr/O-6454-2015; Parkhomenko, Alexander/Oleksandr/JVO-4374-2024; Omeara, Eileen/KZT-8113-2024; Echeverria, Luis/ABG-1319-2021; Filippatos, Gerasimos/ABA-4656-2021; Cleland, John/AAZ-4185-2020; Solomon, Scott/I-5789-2013; Metra, marco/E-7101-2010; Biering-Sørensen, Tor/G-9465-2013; Zannad, Faiez/K-4649-2019; Howlett, Jonathan/T-2589-2019; Teerlink, John/D-2986-2012; Felker, Michael/AAX-2288-2021; Suter, Thomas/LRS-9610-2024; Sverdlov, Aaron/G-1384-2010; Atherton, John/B-9994-2011; Tsabedze, Nqoba/U-5941-2017; Celutkiene, Jelena/P-4267-2015; Urina, Miguel/H-2605-2016; mcmurray, john/B-2467-2013; Recio-Mayoral, Alejandro/L-7249-2017; Onrat, Ersel/KVB-2558-2024; Korzh, Oleksii/E-4291-2016; Ramires, Felix Jose Alvarez/D-5996-2012; Vasilyeva, Larisa/AAZ-3708-2021; Pascual-Figal, Domingo A./B-3794-2008; Climent-Paya, Vicente/D-6129-2019; Motovska, Zuzana/J-1122-2016; Rafalskiy, Vladimir/G-3172-2013; McKenzie, Scott/C-7371-2013; Celik, Ahmet/AAA-6615-2021; Yilmaz, Mehmet Birhan/Y-1372-2019; Bilato, Claudio/ABA-8864-2020</t>
  </si>
  <si>
    <t>Lanas, Fernando/0000-0003-3595-9759; Fonseca, Candida/0000-0003-3019-5956; Sverdlov, Aaron/0000-0003-2539-8038; Diaz Molina, Beatriz/0000-0002-7773-8121; Atherton, John/0000-0003-2271-578X; Arias-Mendoza, Alexandra/0000-0002-5942-4102; Tsabedze, Nqoba/0000-0002-7210-1447; Cleland, John/0000-0002-1471-7016; Felker, Gary/0000-0002-5931-1239; Meyer, Philippe/0000-0002-2430-8953; GALINIER, Michel/0000-0003-1735-3390; giuseppe, ambrosio/0000-0002-9677-980X; Celutkiene, Jelena/0000-0003-3562-9274; Urina, Miguel/0000-0001-6003-4622; mcmurray, john/0000-0002-6317-3975; Recio-Mayoral, Alejandro/0000-0002-3646-0661; Zimmet, Hendrik/0009-0000-3348-0504; Shutemova, Elena/0000-0002-5324-3570; Rajagopalan, Navin/0000-0002-8502-3628; Onrat, Ersel/0000-0002-2215-6570; Horska, Lucia/0000-0002-8737-2274; Gonzalez Juanatey, Jose Ramon/0000-0001-9681-3388; Korzh, Oleksii/0000-0001-6838-4360; Ramires, Felix Jose Alvarez/0000-0003-2437-2485; Vasilyeva, Larisa/0000-0003-0889-7898; Pascual-Figal, Domingo A./0000-0002-4993-9540; Rasputina, Lesia/0000-0003-1230-4039; Climent-Paya, Vicente/0000-0001-7362-1922; Adhya, Shaumik/0000-0001-5299-7402; Motovska, Zuzana/0000-0002-5319-473X; Huber, Kurt/0000-0002-7934-5524; Abhayaratna, Walter/0000-0002-4908-0641; Yehya, Amin/0000-0001-5947-4778; Vinereanu, Dragos/0000-0002-9054-8779; Rafalskiy, Vladimir/0000-0002-2503-9580; Teerlink, John/0000-0001-9527-0852; McKenzie, Scott/0000-0002-1129-2905; Celik, Ahmet/0000-0002-9417-7610; Howlett, Jonathan/0000-0002-0535-9771; Manzur, Fernando/0000-0001-6679-5609; Jondeau, Guillaume/0000-0002-0101-2076; Sliwa, Karen/0000-0002-8272-0911; Parkhomenko, Alexander/0000-0002-3563-9627; Vural, Mustafa Gokhan/0000-0002-7055-0492; Yilmaz, Mehmet Birhan/0000-0002-8169-8628; , IIS Galicia Sur/0000-0003-3812-7413; Bilato, Claudio/0000-0003-3474-0579; Biering-Sorensen, Tor/0000-0003-4209-2778</t>
  </si>
  <si>
    <t>Amgen; Cytokinetics; Servier; Grants-in-Aid for Scientific Research [21K08139] Funding Source: KAKEN</t>
  </si>
  <si>
    <t>Amgen(Amgen); Cytokinetics; Servier(Servier); Grants-in-Aid for Scientific Research(Ministry of Education, Culture, Sports, Science and Technology, Japan (MEXT)Japan Society for the Promotion of ScienceGrants-in-Aid for Scientific Research (KAKENHI))</t>
  </si>
  <si>
    <t>Supported by Amgen, Cytokinetics, and Servier.</t>
  </si>
  <si>
    <t>JAN 14</t>
  </si>
  <si>
    <t>10.1056/NEJMoa2025797</t>
  </si>
  <si>
    <t>PV3JD</t>
  </si>
  <si>
    <t>Bronze, Green Accepted, Green Published</t>
  </si>
  <si>
    <t>WOS:000609886200010</t>
  </si>
  <si>
    <t>Mailloux, J; Abid, N; Abraham, K; Abreu, P; Adabonyan, O; Adrich, P; Afanasev, ; Afzal, M; Ahlgren, T; Aho-Mantila, L; Aiba, N; Airila, M; Akhtar, M; Albanese, R; Alderson-Martin, M; Alegre, D; Aleiferis, S; Aleksa, A; Alekseev, AG; Alessi, E; Aleynikov, P; Algualcil, J; Ali, M; Allinson, M; Alper, B; Alves, E; Ambrosino, G; Ambrosino, R; Amosov, ; Sundén, EA; Andrew, P; Angelini, BM; Angioni, C; Antoniou, ; Appel, LC; Appelbee, C; Aria, S; Ariola, M; Artaserse, G; Arter, W; Artigues, ; Asakura, N; Ash, A; Ashikawa, N; Aslanyan, ; Astrain, M; Asztalos, O; Auld, D; Auriemma, F; Austin, Y; Avotina, L; Aymerich, E; Baciero, A; Bairaktaris, F; Balbin, J; Balbinot, L; Balboa, ; Balden, M; Balshaw, C; Balshaw, N; Bandaru, VK; Banks, J; Baranov, YF; Barcellona, C; Barnard, A; Barnard, M; Barnsley, R; Barth, A; Baruzzo, M; Barwell, S; Bassan, M; Batista, A; Batistoni, P; Baumane, L; Bauvir, B; Baylor, L; Beaumont, PS; Beckett, D; Begolli, A; Beidler, M; Bekris, N; Beldishevski, M; Belli, E; Belli, F; Belonohy, É; Ben Yaala, M; Benayas, J; Bentley, J; Bergsåker, H; Bernardo, J; Bernert, M; Berry, M; Bertalot, L; Betar, H; Beurskens, M; Bickerton, S; Bieg, B; Bielecki, J; Bierwage, A; Biewer, T; Bilato, R; Bílková, P; Birkenmeier, G; Bishop, H; Bizarro, JPS; Blackburn, J; Blanchard, P; Blatchford, P; Bobkov, ; Boboc, A; Bohm, P; Bohm, T; Bolshakova, ; Bolzonella, T; Bonanomi, N; Bonfiglio, D; Bonnin, X; Bonofiglo, P; Boocock, S; Booth, A; Booth, J; Borba, D; Borodin, D; Borodkina, ; Boulbe, C; Bourdelle, C; Bowden, M; Boyd, K; Mihalic, IB; Bradnam, SC; Braic, ; Brandt, L; Bravanec, R; Breizman, B; Brett, A; Brezinsek, S; Brix, M; Bromley, K; Brown, B; Brunetti, D; Buckingham, R; Buckley, M; Budny, R; Buermans, J; Bufferand, H; Buratti, P; Burgess, A; Buscarino, A; Busse, A; Butcher, D; de la Cal, E; Calabrò, G; Calacci, L; Calado, R; Camenen, Y; Canal, G; Cannas, B; Cappelli, M; Carcangiu, S; Card, P; Cardinali, A; Carman, P; Carnevale, D; Carr, M; Carralero, D; Carraro, L; Carvalho, IS; Carvalho, P; Casiraghi, ; Casson, FJ; Castaldo, C; Catalan, JP; Catarino, N; Causa, F; Cavedon, M; Cecconello, M; Challis, CD; Chamberlain, B; Chang, CS; Chankin, A; Chapman, B; Chernyshova, M; Chiariello, A; Chmielewski, P; Chomiczewska, A; Chone, L; Ciraolo, G; Ciric, D; Clark, M; Clarkson, R; Clements, C; Cleverly, M; Coad, JP; Coates, P; Cobalt, A; Coccorese, ; Coelho, R; Coenen, JW; Coffey, IH; Colangeli, A; Colas, L; Collins, C; Collins, J; Collins, S; Conka, D; Conroy, S; Conway, B; Conway, NJ; Coombs, D; Cooper, P; Cooper, S; Corradino, C; Corrigan, G; Coster, D; Cox, P; Craciunescu, T; Cramp, S; Crapper, C; Craven, D; Craven, R; Esposito, MC; Croci, G; Croft, D; Croitoru, A; Crombé, K; Cronin, T; Cruz, N; Crystal, C; Cseh, G; Cufar, A; Cullen, A; Curuia, M; Czarski, T; Dabirikhah, H; Dal Molin, A; Dale, E; Dalgliesh, P; Dalley, S; Dankowski, J; David, P; Davies, A; Davies, S; Davis, G; Dawson, K; Dawson, S; Day, IE; De Bock, M; De Temmerman, G; De Tommasi, G; Deakin, K; Deane, J; Dejarnac, R; Del Sarto, D; Delabie, E; Del-Castillo-Negrete, D; Dempsey, A; Dendy, RO; Devynck, P; Di Siena, A; Di Troia, C; Dickson, T; Dinca, P; Dittmar, T; Dobrashian, J; Doerner, RP; Donné, AJH; Dorling, S; Dormido-Canto, S; Douai, D; Dowson, S; Doyle, R; Dreval, M; Drewelow, P; Drews, P; Drummond, G; Duckworth, P; Dudding, H; Dumont, R; Dumortier, P; Dunai, D; Dunatov, T; Dunne, M; Durodié, F; Dux, R; Dvornova, A; Eastham, R; Edwards, J; Eich, T; Eichorn, A; Eidietis, N; Eksaeva, A; El Haroun, H; Ellwood, G; Elsmore, C; Embreus, O; Emery, S; Ericsson, G; Eriksson, B; Eriksson, F; Eriksson, J; Eriksson, LG; Ertmer, S; Esquembri, S; Esquisabel, AL; Estrada, T; Evans, G; Evans, S; Fable, E; Fagan, D; Faitsch, M; Falessi, M; Fanni, A; Farahani, A; Farquhar, ; Fasoli, A; Faugeras, B; Fazinic, S; Felici, F; Felton, R; Fernandes, A; Fernandes, H; Ferrand, J; Ferreira, DR; Ferreira, J; Ferrò, G; Fessey, J; Ficker, O; Field, AR; Figueiredo, A; Figueiredo, J; Fil, A; Fil, N; Finburg, P; Fiorucci, D; Fischer, U; Fishpool, G; Fittill, L; Fitzgerald, M; Flammini, D; Flanagan, J; Flinders, K; Foley, S; Fonnesu, N; Fontana, M; Fontdecaba, JM; Forbes, S; Formisano, A; Fornal, T; Fortuna, L; Fortuna-Zalesna, E; Fortune, M; Fowler, C; Fransson, E; Frassinetti, L; Freisinger, M; Fresa, R; Fridström, R; Frigione, D; Fülöp, T; Furseman, M; Fusco, ; Futatani, S; Gadariya, D; Gál, K; Galassi, D; Galazka, K; Galeani, S; Gallart, D; Galvao, R; Gao, Y; Garcia, J; García-Muñoz, M; Gardener, M; Garzotti, L; Gaspar, J; Gatto, R; Gaudio, P; Gear, D; Gebhart, T; Gee, S; Gelfusa, M; George, R; Gerasimov, SN; Gervasini, G; Gethins, M; Ghani, Z; Gherendi, M; Ghezzi, F; Giacalone, JC; Giacomelli, L; Giacometti, G; Gibson, C; Gibson, KJ; Gil, L; Gillgren, A; Gin, D; Giovannozzi, E; Giroud, C; Glen, R; Glöggler, S; Goff, J; Gohil, P; Goloborodko, ; Gomes, R; Gonçalves, B; Goniche, M; Goodyear, A; Gore, S; Gorini, G; Görler, T; Gotts, N; Goulding, R; Gow, E; Graham, B; Graves, JP; Greuner, H; Grierson, B; Griffiths, J; Griph, S; Grist, D; Gromelski, W; Groth, M; Grove, R; Gruca, M; Guard, D; Gupta, N; Gurl, C; Gusarov, A; Hackett, L; Hacquin, S; Hager, R; Hägg, L; Hakola, A; Halitovs, M; Hall, S; Hall, SA; Hallworth-Cook, S; Ham, CJ; Hamaguchi, D; Hamed, M; Hamlyn-Harris, C; Hammond, K; Harford, E; Harrison, JR; Harting, D; Hatano, Y; Hatch, DR; Haupt, T; Hawes, J; Hawkes, NC; Hawkins, J; Hayashi, T; Hazael, S; Hazel, S; Heesterman, P; Heidbrink, B; Helou, W; Hemming, O; Henderson, SS; Henriques, RB; Hepple, D; Herfindal, J; Hermon, G; Hill, J; Hillesheim, JC; Hizanidis, K; Hjalmarsson, A; Ho, A; Hobirk, J; Hoenen, O; Hogben, C; Hollingsworth, A; Hollis, S; Hollmann, E; Hölzl, M; Homan, B; Hook, M; Hopley, D; Horsley, D; Horsten, N; Horton, A; Horton, LD; Horvath, L; Hotchin, S; Howell, R; Hu, Z; Huber, A; Huber, ; Huddleston, T; Huijsmans, GTA; Huynh, P; Hynes, A; Iliasova, M; Imrie, D; Imrísek, M; Ingleby, J; Innocente, P; Björk, KI; Isernia, N; Ivanova-Stanik, I; Ivings, E; Jablonski, S; Jachmich, S; Jackson, T; Jacquet, P; Järleblad, H; Jaulmes, F; Rodriguez, JJ; Jepu, ; Joffrin, E; Johnson, R; Johnson, T; Johnston, J; Jones, C; Jones, G; Jones, L; Jones, N; Jones, T; Joyce, A; Juarez, R; Juvonen, M; Kaltiaisenaho, T; Kaniewski, J; Kantor, A; Kappatou, A; Karhunen, J; Karkinsky, D; Kashchuk, Y; Kaufman, M; Kaveney, G; Kazakov, YO; Kazantzidis, ; Keeling, DL; Kelly, R; Kempenaars, M; Kennedy, C; Kennedy, D; Kent, J; Khan, K; Khilkevich, E; Kiefer, C; Kilpeläinen, J; Kim, C; Kim, HT; Kim, SH; King, DB; King, R; Kinna, D; Kiptily, VG; Kirjasuo, A; Kirov, KK; Kirschner, A; Kiviniemi, T; Kizane, G; Klas, M; Klepper, C; Klix, A; Kneale, G; Knight, M; Knight, P; Knights, R; Knipe, S; Knolker, M; Knott, S; Kocan, M; Köchl, F; Kodeli, ; Kolesnichenko, Y; Kominis, Y; Kong, M; Korovin, ; Kos, B; Kos, D; Koslowski, HR; Kotschenreuther, M; Koubiti, M; Koziol, K; Krasilnikov, A; Krasilnikov, ; Kresina, M; Krieger, K; Krishnan, N; Krivska, A; Kruezi, U; Kukushkin, AB; Kumpulainen, H; Kurki-Suonio, T; Kurotaki, H; Kwak, S; Kwon, OJ; Laguardia, L; Lagzdina, E; Lahtinen, A; Laing, A; Lam, N; Lambertz, HT; Lane, B; Lane, C; Neto, EL; Lawson, KD; Lazaros, A; Lazzaro, E; Learoyd, G; Lee, C; Lee, SE; Leerink, S; Leeson, T; Lefebvre, X; Leggate, HJ; Lehmann, J; Lehnen, M; Leichtle, D; Leipold, F; Lengar, ; Lennholm, M; Gutierrez, EL; Lepiavko, B; Leppänen, J; Lerche, E; Lescinskis, A; Lewis, J; Leysen, W; Li, L; Li, Y; Likonen, J; Linsmeier, C; Lipschultz, B; Litaudon, X; Litherland-Smith, E; Liu, F; Loarer, T; Loarte, A; Lobel, R; Lomanowski, B; Lomas, PJ; López, JM; Lorenzini, R; Loreti, S; Losada, U; Loschiavo, VP; Loughlin, M; Louka, Z; Lovell, J; Lowe, T; Lowry, C; Lubbad, S; Luce, T; Lucock, R; Lukin, A; Luna, C; de la Luna, E; Lungaroni, M; Lungu, CP; Lunt, T; Lutsenko, ; Lyons, B; Lyssoivan, A; Machielsen, M; Macusova, E; Mäenpää, R; Maggi, CF; Maggiora, R; Magness, M; Mahesan, S; Maier, H; Maingi, R; Malinowski, K; Manas, P; Mantica, P; Mantsinen, MJ; Manyer, J; Manzanares, A; Maquet, P; Marceca, G; Marcenko, N; Marchetto, C; Marchuk, O; Mariani, A; Mariano, G; Marin, M; Marinelli, M; Markovic, T; Marocco, D; Marot, L; Marsden, S; Marsh, J; Marshall, R; Martellucci, L; Martin, A; Martin, AJ; Martone, R; Maruyama, S; Maslov, M; Masuzaki, S; Matejcik, S; Mattei, M; Matthews, GF; Matveev, D; Matveeva, E; Mauriya, A; Maviglia, F; Mayer, M; Mayoral, ML; Mazzi, S; Mazzotta, C; McAdams, R; McCarthy, PJ; McClements, KG; McClenaghan, J; McCullen, P; McDonald, DC; McGuckin, D; McHugh, D; McIntyre, G; McKean, R; McKehon, J; McMillan, B; McNamee, L; McShee, A; Meakins, A; Medley, S; Meekes, CJ; Meghani, K; Meigs, AG; Meisl, G; Meitner, S; Menmuir, S; Mergia, K; Merriman, S; Mertens, P; Meshchaninov, S; Messiaen, A; Michling, R; Middleton, P; Middleton-Gear, D; Mietelski, J; Milanesio, D; Milani, E; Militello, F; Asp, AM; Milnes, J; Milocco, A; Miloshevsky, G; Minghao, C; Minucci, S; Miron, ; Miyamoto, M; Mlynár, J; Moiseenko, ; Monaghan, P; Monakhov, ; Moody, T; Moon, S; Mooney, R; Moradi, S; Morales, J; Morales, RB; Mordijck, S; Moreira, L; Morgan, L; Moro, F; Morris, J; Morrison, KM; Msero, L; Moulton, D; Mrowetz, T; Mundy, T; Muraglia, M; Murari, A; Muraro, A; Muthusonai, N; Na, YS; Nabais, F; Naden, M; Naish, J; Naish, R; Napoli, F; Nardon, E; Naulin, ; Nave, MFF; Nedzelskiy, ; Nemtsev, G; Nesenevich, ; Nestoras, ; Neu, R; Neverov, VS; Ng, S; Nicassio, M; Nielsen, AH; Nina, D; Nishijima, D; Noble, C; Nobs, CR; Nocente, M; Nodwell, D; Nordlund, K; Nordman, H; Normanton, R; Noterdaeme, JM; Nowak, S; Nunn, E; Nyström, H; Oberparleiter, M; Obryk, B; O'Callaghan, J; Odupitan, T; Oliver, HJC; Olney, R; O'Mullane, M; Ongena, J; Organ, E; Orsitto, F; Orszagh, J; Osborne, T; Otin, R; Otsuka, T; Owen, A; Oya, Y; Oyaizu, M; Paccagnella, R; Pace, N; Packer, LW; Paige, S; Pajuste, E; Palade, D; Pamela, SJP; Panadero, N; Panontin, E; Papadopoulos, A; Papp, G; Papp, P; Parail, VV; Pardanaud, C; Parisi, J; Diaz, FP; Parsloe, A; Parsons, M; Parsons, N; Passeri, M; Patel, A; Pau, A; Pautasso, G; Pavlichenko, R; Pavone, A; Pawelec, E; Soldan, CP; Peacock, A; Pearce, M; Peluso, E; Penot, C; Pepperell, K; Pereira, R; Pereira, T; Cippo, EP; Pereslavtsev, P; von Thun, CP; Pericoli, ; Perry, D; Peterka, M; Petersson, P; Petravich, G; Petrella, N; Peyman, M; Pillon, M; Pinches, S; Pintsuk, G; de Sá, WP; dos Reis, AP; Piron, C; Pionr, L; Pironti, A; Pitts, R; van de Plassche, KL; Platt, N; Plyusnin, ; Podesta, M; Pokol, G; Poli, FM; Pompilian, OG; Popovichev, S; Poradzinski, M; Porfiri, MT; Porkolab, M; Porosnicu, C; Porton, M; Poulipoulis, G; Predebon, ; Prestopino, G; Price, C; Price, D; Price, M; Primetzhofer, D; Prior, P; Provatas, G; Pucella, G; Puglia, P; Purahoo, K; Pusztai, ; Putignano, O; Pütterich, T; Quercia, A; Rachlew, E; Radulescu, G; Radulovic, ; Rainford, M; Raj, P; Ralph, G; Ramogida, G; Rasmussen, D; Rasmussen, JJ; Rattá, G; Ratynskaia, S; Rebai, M; Réfy, D; Reichle, R; Reinke, M; Reiser, D; Reux, C; Reynolds, S; Richiusa, ML; Richyal, S; Rigamonti, D; Rimini, FG; Risner, J; Riva, M; Rivero-Rodriguez, J; Roach, CM; Robins, R; Robinson, S; Robson, D; Rodionov, R; Rodrigues, P; Ramos, MR; Rodriguez-Fernandez, P; Romanelli, F; Romanelli, M; Romanelli, S; Romazanov, J; Rossi, R; Rowe, S; Rowlands, D; Rubel, M; Rubinacci, G; Rubino, G; Ruchko, L; Ruiz, M; Ruiz, JR; Ruset, C; Rzadkiewicz, J; Saarelma, S; Safi, E; Sahlberg, A; Salewski, M; Salmi, A; Salmon, R; Salzedas, F; Sanders, ; Sandiford, D; Santos, B; Santucci, A; Särkimäki, K; Sarwar, R; Sarychev, ; Sauter, O; Sauwan, P; Scapin, N; Schluck, F; Schmid, K; Schmuck, S; Schneider, M; Schneider, PA; Schwörer, D; Scott, G; Scott, M; Scraggs, D; Scully, S; Segato, M; Seo, J; Sergienko, G; Sertoli, M; Sharapov, SE; Shaw, A; Sheikh, H; Sheikh, U; Shepherd, A; Shevelev, A; Shigin, P; Shinohara, K; Shiraiwa, S; Shiraki, D; Short, M; Sias, G; Silburn, SA; Silva, A; Silva, C; Silva, J; Silvagni, D; Simfukwe, D; Simpson, J; Sinclair, D; Sipilä, SK; Sips, ACC; Sirén, P; Sirinelli, A; Sjöstrand, H; Skinner, N; Slater, J; Smith, N; Smith, P; Snell, J; Snoep, G; Snoj, L; Snyder, P; Soare, S; Solano, ER; Solokha, ; Somers, A; Sommariva, C; Soni, K; Sorokovoy, E; Sos, M; Sousa, J; Sozzi, C; Spagnolo, S; Spelzini, T; Spineanu, F; Spong, D; Sprada, D; Sridhar, S; Srinivasan, C; Stables, G; Staebler, G; Stamatelatos, ; Stancar, Z; Staniec, P; Stankunas, G; Stead, M; Stefanikova, E; Stephen, A; Stephens, J; Stevenson, P; Stojanov, M; Strand, P; Strauss, HR; Strikwerda, S; Ström, P; Stuart, C; Studholme, W; Subramani, M; Suchkov, E; Sumida, S; Sun, HJ; Susts, TE; Svensson, J; Svoboda, J; Sweeney, R; Sytnykov, D; Szabolics, T; Szepesi, G; Tabia, B; Tadic, T; Tál, B; Tala, T; Tallargio, A; Tamain, P; Tan, H; Tanaka, K; Tang, W; Tardocchi, M; Taylor, D; Teimane, AS; Telesca, G; Teplova, N; Teplukhina, A; Terentyev, D; Terra, A; Terranova, D; Terranova, N; Testa, D; Tholerus, E; Thomas, J; Thoren, E; Thorman, A; Tierens, W; Tinguely, RA; Tipton, A; Todd, H; Tokitani, M; Tolias, P; Tomes, M; Tookey, A; Torikai, Y; von Toussaint, U; Tsavalas, P; Tskhakaya, D; Turner, ; Turner, M; Turner, MM; Turnyanskiy, M; Tvalashvili, G; Tyrrell, S; Tyshchenko, M; Uccello, A; Udintsev, ; Urbanczyk, G; Vadgama, A; Valcarcel, D; Valisa, M; Olivares, PV; Vallhagen, O; Van Eester, D; Varje, J; Vartanian, S; Vasilopoulou, T; Vayakis, G; Vecsei, M; Vega, J; Ventre, S; Verdoolaege, G; Verona, C; Rinati, GV; Veshchev, E; Vianello, N; Viezzer, E; Vignitchouk, L; Vila, R; Villari, R; Villone, F; Vincenzi, P; Vinyar, ; Viola, B; Virtanen, AJ; Vitins, A; Vizvary, Z; Vlad, G; Vlad, M; Vondracek, P; de Vries, P; Wakeling, B; Walkden, NR; Walker, M; Walker, R; Walsh, M; Wang, E; Wang, N; Warder, S; Warren, R; Waterhouse, J; Watts, C; Wauters, T; Weckmann, A; Maxwell, HW; Weiland, M; Weisen, H; Weiszflog, M; Welch, P; Wendler, N; West, A; Wheatley, M; Wheeler, S; Whitehead, A; Whittaker, D; Widdowson, A; Wiesen, S; Wilkinson, J; Williams, JC; Willoughby, D; Wilson, ; Wilson, J; Wilson, T; Wischmeier, M; Wise, P; Withenshaw, G; Withycombe, A; Witts, D; Wojcik-Gargula, A; Wolfrum, E; Wood, R; Woodley, C; Woodley, R; Woods, B; Wright, J; Wright, JC; Xu, T; Yadikin, D; Yajima, M; Yakovenko, Y; Yang, Y; Yanling, W; Yanovskiy, ; Young, ; Young, R; Zabolockis, RJ; Zacks, J; Zagorski, R; Zaitsev, FS; Zakharov, L; Zarins, A; Fernandez, DZ; Zastrow, KD; Zayachuk, Y; Zerbini, M; Zhang, W; Zhou, Y; Zlobinski, M; Zocco, A; Zohar, A; Zoita, ; Zoletnik, S; Zotta, VK; Zoulias, ; Zwingmann, W; Zychor,</t>
  </si>
  <si>
    <t>Mailloux, J.; Abid, N.; Abraham, K.; Abreu, P.; Adabonyan, O.; Adrich, P.; Afanasev, V; Afzal, M.; Ahlgren, T.; Aho-Mantila, L.; Aiba, N.; Airila, M.; Akhtar, M.; Albanese, R.; Alderson-Martin, M.; Alegre, D.; Aleiferis, S.; Aleksa, A.; Alekseev, A. G.; Alessi, E.; Aleynikov, P.; Algualcil, J.; Ali, M.; Allinson, M.; Alper, B.; Alves, E.; Ambrosino, G.; Ambrosino, R.; Amosov, V; Sunden, E. Andersson; Andrew, P.; Angelini, B. M.; Angioni, C.; Antoniou, I; Appel, L. C.; Appelbee, C.; Aria, S.; Ariola, M.; Artaserse, G.; Arter, W.; Artigues, V; Asakura, N.; Ash, A.; Ashikawa, N.; Aslanyan, V; Astrain, M.; Asztalos, O.; Auld, D.; Auriemma, F.; Austin, Y.; Avotina, L.; Aymerich, E.; Baciero, A.; Bairaktaris, F.; Balbin, J.; Balbinot, L.; Balboa, I; Balden, M.; Balshaw, C.; Balshaw, N.; Bandaru, V. K.; Banks, J.; Baranov, Yu F.; Barcellona, C.; Barnard, A.; Barnard, M.; Barnsley, R.; Barth, A.; Baruzzo, M.; Barwell, S.; Bassan, M.; Batista, A.; Batistoni, P.; Baumane, L.; Bauvir, B.; Baylor, L.; Beaumont, P. S.; Beckett, D.; Begolli, A.; Beidler, M.; Bekris, N.; Beldishevski, M.; Belli, E.; Belli, F.; Belonohy, E.; Ben Yaala, M.; Benayas, J.; Bentley, J.; Bergsaker, H.; Bernardo, J.; Bernert, M.; Berry, M.; Bertalot, L.; Betar, H.; Beurskens, M.; Bickerton, S.; Bieg, B.; Bielecki, J.; Bierwage, A.; Biewer, T.; Bilato, R.; Bilkova, P.; Birkenmeier, G.; Bishop, H.; Bizarro, J. P. S.; Blackburn, J.; Blanchard, P.; Blatchford, P.; Bobkov, V; Boboc, A.; Bohm, P.; Bohm, T.; Bolshakova, I; Bolzonella, T.; Bonanomi, N.; Bonfiglio, D.; Bonnin, X.; Bonofiglo, P.; Boocock, S.; Booth, A.; Booth, J.; Borba, D.; Borodin, D.; Borodkina, I; Boulbe, C.; Bourdelle, C.; Bowden, M.; Boyd, K.; Mihalic, I. Bozicevic; Bradnam, S. C.; Braic, V; Brandt, L.; Bravanec, R.; Breizman, B.; Brett, A.; Brezinsek, S.; Brix, M.; Bromley, K.; Brown, B.; Brunetti, D.; Buckingham, R.; Buckley, M.; Budny, R.; Buermans, J.; Bufferand, H.; Buratti, P.; Burgess, A.; Buscarino, A.; Busse, A.; Butcher, D.; de la Cal, E.; Calabro, G.; Calacci, L.; Calado, R.; Camenen, Y.; Canal, G.; Cannas, B.; Cappelli, M.; Carcangiu, S.; Card, P.; Cardinali, A.; Carman, P.; Carnevale, D.; Carr, M.; Carralero, D.; Carraro, L.; Carvalho, I. S.; Carvalho, P.; Casiraghi, I; Casson, F. J.; Castaldo, C.; Catalan, J. P.; Catarino, N.; Causa, F.; Cavedon, M.; Cecconello, M.; Challis, C. D.; Chamberlain, B.; Chang, C. S.; Chankin, A.; Chapman, B.; Chernyshova, M.; Chiariello, A.; Chmielewski, P.; Chomiczewska, A.; Chone, L.; Ciraolo, G.; Ciric, D.; Clark, M.; Clarkson, R.; Clements, C.; Cleverly, M.; Coad, J. P.; Coates, P.; Cobalt, A.; Coccorese, V; Coelho, R.; Coenen, J. W.; Coffey, I. H.; Colangeli, A.; Colas, L.; Collins, C.; Collins, J.; Collins, S.; Conka, D.; Conroy, S.; Conway, B.; Conway, N. J.; Coombs, D.; Cooper, P.; Cooper, S.; Corradino, C.; Corrigan, G.; Coster, D.; Cox, P.; Craciunescu, T.; Cramp, S.; Crapper, C.; Craven, D.; Craven, R.; Esposito, M. Crialesi; Croci, G.; Croft, D.; Croitoru, A.; Crombe, K.; Cronin, T.; Cruz, N.; Crystal, C.; Cseh, G.; Cufar, A.; Cullen, A.; Curuia, M.; Czarski, T.; Dabirikhah, H.; Dal Molin, A.; Dale, E.; Dalgliesh, P.; Dalley, S.; Dankowski, J.; David, P.; Davies, A.; Davies, S.; Davis, G.; Dawson, K.; Dawson, S.; Day, I. E.; De Bock, M.; De Temmerman, G.; De Tommasi, G.; Deakin, K.; Deane, J.; Dejarnac, R.; Del Sarto, D.; Delabie, E.; Del-Castillo-Negrete, D.; Dempsey, A.; Dendy, R. O.; Devynck, P.; Di Siena, A.; Di Troia, C.; Dickson, T.; Dinca, P.; Dittmar, T.; Dobrashian, J.; Doerner, R. P.; Donne, A. J. H.; Dorling, S.; Dormido-Canto, S.; Douai, D.; Dowson, S.; Doyle, R.; Dreval, M.; Drewelow, P.; Drews, P.; Drummond, G.; Duckworth, Ph; Dudding, H.; Dumont, R.; Dumortier, P.; Dunai, D.; Dunatov, T.; Dunne, M.; Durodie, F.; Dux, R.; Dvornova, A.; Eastham, R.; Edwards, J.; Eich, Th; Eichorn, A.; Eidietis, N.; Eksaeva, A.; El Haroun, H.; Ellwood, G.; Elsmore, C.; Embreus, O.; Emery, S.; Ericsson, G.; Eriksson, B.; Eriksson, F.; Eriksson, J.; Eriksson, L. G.; Ertmer, S.; Esquembri, S.; Esquisabel, A. L.; Estrada, T.; Evans, G.; Evans, S.; Fable, E.; Fagan, D.; Faitsch, M.; Falessi, M.; Fanni, A.; Farahani, A.; Farquhar, I; Fasoli, A.; Faugeras, B.; Fazinic, S.; Felici, F.; Felton, R.; Fernandes, A.; Fernandes, H.; Ferrand, J.; Ferreira, D. R.; Ferreira, J.; Ferro, G.; Fessey, J.; Ficker, O.; Field, A. R.; Figueiredo, A.; Figueiredo, J.; Fil, A.; Fil, N.; Finburg, P.; Fiorucci, D.; Fischer, U.; Fishpool, G.; Fittill, L.; Fitzgerald, M.; Flammini, D.; Flanagan, J.; Flinders, K.; Foley, S.; Fonnesu, N.; Fontana, M.; Fontdecaba, J. M.; Forbes, S.; Formisano, A.; Fornal, T.; Fortuna, L.; Fortuna-Zalesna, E.; Fortune, M.; Fowler, C.; Fransson, E.; Frassinetti, L.; Freisinger, M.; Fresa, R.; Fridstrom, R.; Frigione, D.; Fulop, T.; Furseman, M.; Fusco, V; Futatani, S.; Gadariya, D.; Gal, K.; Galassi, D.; Galazka, K.; Galeani, S.; Gallart, D.; Galvao, R.; Gao, Y.; Garcia, J.; Garcia-Munoz, M.; Gardener, M.; Garzotti, L.; Gaspar, J.; Gatto, R.; Gaudio, P.; Gear, D.; Gebhart, T.; Gee, S.; Gelfusa, M.; George, R.; Gerasimov, S. N.; Gervasini, G.; Gethins, M.; Ghani, Z.; Gherendi, M.; Ghezzi, F.; Giacalone, J. C.; Giacomelli, L.; Giacometti, G.; Gibson, C.; Gibson, K. J.; Gil, L.; Gillgren, A.; Gin, D.; Giovannozzi, E.; Giroud, C.; Glen, R.; Gloeggler, S.; Goff, J.; Gohil, P.; Goloborodko, V; Gomes, R.; Goncalves, B.; Goniche, M.; Goodyear, A.; Gore, S.; Gorini, G.; Goerler, T.; Gotts, N.; Goulding, R.; Gow, E.; Graham, B.; Graves, J. P.; Greuner, H.; Grierson, B.; Griffiths, J.; Griph, S.; Grist, D.; Gromelski, W.; Groth, M.; Grove, R.; Gruca, M.; Guard, D.; Gupta, N.; Gurl, C.; Gusarov, A.; Hackett, L.; Hacquin, S.; Hager, R.; Hagg, L.; Hakola, A.; Halitovs, M.; Hall, S.; Hall, S. A.; Hallworth-Cook, S.; Ham, C. J.; Hamaguchi, D.; Hamed, M.; Hamlyn-Harris, C.; Hammond, K.; Harford, E.; Harrison, J. R.; Harting, D.; Hatano, Y.; Hatch, D. R.; Haupt, T.; Hawes, J.; Hawkes, N. C.; Hawkins, J.; Hayashi, T.; Hazael, S.; Hazel, S.; Heesterman, P.; Heidbrink, B.; Helou, W.; Hemming, O.; Henderson, S. S.; Henriques, R. B.; Hepple, D.; Herfindal, J.; Hermon, G.; Hill, J.; Hillesheim, J. C.; Hizanidis, K.; Hjalmarsson, A.; Ho, A.; Hobirk, J.; Hoenen, O.; Hogben, C.; Hollingsworth, A.; Hollis, S.; Hollmann, E.; Holzl, M.; Homan, B.; Hook, M.; Hopley, D.; Horsley, D.; Horsten, N.; Horton, A.; Horton, L. D.; Horvath, L.; Hotchin, S.; Howell, R.; Hu, Z.; Huber, A.; Huber, V; Huddleston, T.; Huijsmans, G. T. A.; Huynh, P.; Hynes, A.; Iliasova, M.; Imrie, D.; Imrisek, M.; Ingleby, J.; Innocente, P.; Bjork, K. Insulander; Isernia, N.; Ivanova-Stanik, I.; Ivings, E.; Jablonski, S.; Jachmich, S.; Jackson, T.; Jacquet, P.; Jarleblad, H.; Jaulmes, F.; Rodriguez, J. Jenaro; Jepu, I; Joffrin, E.; Johnson, R.; Johnson, T.; Johnston, J.; Jones, C.; Jones, G.; Jones, L.; Jones, N.; Jones, T.; Joyce, A.; Juarez, R.; Juvonen, M.; Kaltiaisenaho, T.; Kaniewski, J.; Kantor, A.; Kappatou, A.; Karhunen, J.; Karkinsky, D.; Kashchuk, Yu; Kaufman, M.; Kaveney, G.; Kazakov, Ye O.; Kazantzidis, V; Keeling, D. L.; Kelly, R.; Kempenaars, M.; Kennedy, C.; Kennedy, D.; Kent, J.; Khan, K.; Khilkevich, E.; Kiefer, C.; Kilpelainen, J.; Kim, C.; Kim, Hyun-Tae; Kim, S. H.; King, D. B.; King, R.; Kinna, D.; Kiptily, V. G.; Kirjasuo, A.; Kirov, K. K.; Kirschner, A.; Kiviniemi, T.; Kizane, G.; Klas, M.; Klepper, C.; Klix, A.; Kneale, G.; Knight, M.; Knight, P.; Knights, R.; Knipe, S.; Knolker, M.; Knott, S.; Kocan, M.; Kochl, F.; Kodeli, I; Kolesnichenko, Y.; Kominis, Y.; Kong, M.; Korovin, V; Kos, B.; Kos, D.; Koslowski, H. R.; Kotschenreuther, M.; Koubiti, M.; Koziol, K.; Krasilnikov, A.; Krasilnikov, V; Kresina, M.; Krieger, K.; Krishnan, N.; Krivska, A.; Kruezi, U.; Kukushkin, A. B.; Kumpulainen, H.; Kurki-Suonio, T.; Kurotaki, H.; Kwak, S.; Kwon, O. J.; Laguardia, L.; Lagzdina, E.; Lahtinen, A.; Laing, A.; Lam, N.; Lambertz, H. T.; Lane, B.; Lane, C.; Neto, E. Lascas; Lawson, K. D.; Lazaros, A.; Lazzaro, E.; Learoyd, G.; Lee, Chanyoung; Lee, S. E.; Leerink, S.; Leeson, T.; Lefebvre, X.; Leggate, H. J.; Lehmann, J.; Lehnen, M.; Leichtle, D.; Leipold, F.; Lengar, I; Lennholm, M.; Leon Gutierrez, E.; Lepiavko, B.; Leppanen, J.; Lerche, E.; Lescinskis, A.; Lewis, J.; Leysen, W.; Li, L.; Li, Y.; Likonen, J.; Linsmeier, Ch; Lipschultz, B.; Litaudon, X.; Litherland-Smith, E.; Liu, F.; Loarer, T.; Loarte, A.; Lobel, R.; Lomanowski, B.; Lomas, P. J.; Lopez, J. M.; Lorenzini, R.; Loreti, S.; Losada, U.; Loschiavo, V. P.; Loughlin, M.; Louka, Z.; Lovell, J.; Lowe, T.; Lowry, C.; Lubbad, S.; Luce, T.; Lucock, R.; Lukin, A.; Luna, C.; de la Luna, E.; Lungaroni, M.; Lungu, C. P.; Lunt, T.; Lutsenko, V; Lyons, B.; Lyssoivan, A.; Machielsen, M.; Macusova, E.; Maenpaa, R.; Maggi, C. F.; Maggiora, R.; Magness, M.; Mahesan, S.; Maier, H.; Maingi, R.; Malinowski, K.; Manas, P.; Mantica, P.; Mantsinen, M. J.; Manyer, J.; Manzanares, A.; Maquet, Ph; Marceca, G.; Marcenko, N.; Marchetto, C.; Marchuk, O.; Mariani, A.; Mariano, G.; Marin, M.; Marinelli, M.; Markovic, T.; Marocco, D.; Marot, L.; Marsden, S.; Marsh, J.; Marshall, R.; Martellucci, L.; Martin, A.; Martin, A. J.; Martone, R.; Maruyama, S.; Maslov, M.; Masuzaki, S.; Matejcik, S.; Mattei, M.; Matthews, G. F.; Matveev, D.; Matveeva, E.; Mauriya, A.; Maviglia, F.; Mayer, M.; Mayoral, M-L; Mazzi, S.; Mazzotta, C.; McAdams, R.; McCarthy, P. J.; McClements, K. G.; McClenaghan, J.; McCullen, P.; McDonald, D. C.; McGuckin, D.; McHugh, D.; McIntyre, G.; McKean, R.; McKehon, J.; McMillan, B.; McNamee, L.; McShee, A.; Meakins, A.; Medley, S.; Meekes, C. J.; Meghani, K.; Meigs, A. G.; Meisl, G.; Meitner, S.; Menmuir, S.; Mergia, K.; Merriman, S.; Mertens, Ph; Meshchaninov, S.; Messiaen, A.; Michling, R.; Middleton, P.; Middleton-Gear, D.; Mietelski, J.; Milanesio, D.; Milani, E.; Militello, F.; Asp, A. Militello; Milnes, J.; Milocco, A.; Miloshevsky, G.; Minghao, C.; Minucci, S.; Miron, I; Miyamoto, M.; Mlynar, J.; Moiseenko, V; Monaghan, P.; Monakhov, I; Moody, T.; Moon, S.; Mooney, R.; Moradi, S.; Morales, J.; Morales, R. B.; Mordijck, S.; Moreira, L.; Morgan, L.; Moro, F.; Morris, J.; Morrison, K-M; Msero, L.; Moulton, D.; Mrowetz, T.; Mundy, T.; Muraglia, M.; Murari, A.; Muraro, A.; Muthusonai, N.; Na, Yong-Su; Nabais, F.; Naden, M.; Naish, J.; Naish, R.; Napoli, F.; Nardon, E.; Naulin, V; Nave, M. F. F.; Nedzelskiy, I; Nemtsev, G.; Nesenevich, V; Nestoras, I; Neu, R.; Neverov, V. S.; Ng, S.; Nicassio, M.; Nielsen, A. H.; Nina, D.; Nishijima, D.; Noble, C.; Nobs, C. R.; Nocente, M.; Nodwell, D.; Nordlund, K.; Nordman, H.; Normanton, R.; Noterdaeme, J. M.; Nowak, S.; Nunn, E.; Nystrom, H.; Oberparleiter, M.; Obryk, B.; O'Callaghan, J.; Odupitan, T.; Oliver, H. J. C.; Olney, R.; O'Mullane, M.; Ongena, J.; Organ, E.; Orsitto, F.; Orszagh, J.; Osborne, T.; Otin, R.; Otsuka, T.; Owen, A.; Oya, Y.; Oyaizu, M.; Paccagnella, R.; Pace, N.; Packer, L. W.; Paige, S.; Pajuste, E.; Palade, D.; Pamela, S. J. P.; Panadero, N.; Panontin, E.; Papadopoulos, A.; Papp, G.; Papp, P.; Parail, V. V.; Pardanaud, C.; Parisi, J.; Diaz, F. Parra; Parsloe, A.; Parsons, M.; Parsons, N.; Passeri, M.; Patel, A.; Pau, A.; Pautasso, G.; Pavlichenko, R.; Pavone, A.; Pawelec, E.; Soldan, C. Paz; Peacock, A.; Pearce, M.; Peluso, E.; Penot, C.; Pepperell, K.; Pereira, R.; Pereira, T.; Cippo, E. Perelli; Pereslavtsev, P.; von Thun, C. Perez; Pericoli, V; Perry, D.; Peterka, M.; Petersson, P.; Petravich, G.; Petrella, N.; Peyman, M.; Pillon, M.; Pinches, S.; Pintsuk, G.; de Sa, W. Pires; dos Reis, A. Pires; Piron, C.; Pionr, L.; Pironti, A.; Pitts, R.; van de Plassche, K. L.; Platt, N.; Plyusnin, V; Podesta, M.; Pokol, G.; Poli, F. M.; Pompilian, O. G.; Popovichev, S.; Poradzinski, M.; Porfiri, M. T.; Porkolab, M.; Porosnicu, C.; Porton, M.; Poulipoulis, G.; Predebon, I; Prestopino, G.; Price, C.; Price, D.; Price, M.; Primetzhofer, D.; Prior, P.; Provatas, G.; Pucella, G.; Puglia, P.; Purahoo, K.; Pusztai, I; Putignano, O.; Puetterich, T.; Quercia, A.; Rachlew, E.; Radulescu, G.; Radulovic, V; Rainford, M.; Raj, P.; Ralph, G.; Ramogida, G.; Rasmussen, D.; Rasmussen, J. J.; Ratta, G.; Ratynskaia, S.; Rebai, M.; Refy, D.; Reichle, R.; Reinke, M.; Reiser, D.; Reux, C.; Reynolds, S.; Richiusa, M. L.; Richyal, S.; Rigamonti, D.; Rimini, F. G.; Risner, J.; Riva, M.; Rivero-Rodriguez, J.; Roach, C. M.; Robins, R.; Robinson, S.; Robson, D.; Rodionov, R.; Rodrigues, P.; Ramos, M. Rodriguez; Rodriguez-Fernandez, P.; Romanelli, F.; Romanelli, M.; Romanelli, S.; Romazanov, J.; Rossi, R.; Rowe, S.; Rowlands, D.; Rubel, M.; Rubinacci, G.; Rubino, G.; Ruchko, L.; Ruiz, M.; Ruiz, J. Ruiz; Ruset, C.; Rzadkiewicz, J.; Saarelma, S.; Safi, E.; Sahlberg, A.; Salewski, M.; Salmi, A.; Salmon, R.; Salzedas, F.; Sanders, I; Sandiford, D.; Santos, B.; Santucci, A.; Sarkimaki, K.; Sarwar, R.; Sarychev, I; Sauter, O.; Sauwan, P.; Scapin, N.; Schluck, F.; Schmid, K.; Schmuck, S.; Schneider, M.; Schneider, P. A.; Schworer, D.; Scott, G.; Scott, M.; Scraggs, D.; Scully, S.; Segato, M.; Seo, Jaemin; Sergienko, G.; Sertoli, M.; Sharapov, S. E.; Shaw, A.; Sheikh, H.; Sheikh, U.; Shepherd, A.; Shevelev, A.; Shigin, P.; Shinohara, K.; Shiraiwa, S.; Shiraki, D.; Short, M.; Sias, G.; Silburn, S. A.; Silva, A.; Silva, C.; Silva, J.; Silvagni, D.; Simfukwe, D.; Simpson, J.; Sinclair, D.; Sipila, S. K.; Sips, A. C. C.; Siren, P.; Sirinelli, A.; Sjostrand, H.; Skinner, N.; Slater, J.; Smith, N.; Smith, P.; Snell, J.; Snoep, G.; Snoj, L.; Snyder, P.; Soare, S.; Solano, E. R.; Solokha, V; Somers, A.; Sommariva, C.; Soni, K.; Sorokovoy, E.; Sos, M.; Sousa, J.; Sozzi, C.; Spagnolo, S.; Spelzini, T.; Spineanu, F.; Spong, D.; Sprada, D.; Sridhar, S.; Srinivasan, C.; Stables, G.; Staebler, G.; Stamatelatos, I; Stancar, Z.; Staniec, P.; Stankunas, G.; Stead, M.; Stefanikova, E.; Stephen, A.; Stephens, J.; Stevenson, P.; Stojanov, M.; Strand, P.; Strauss, H. R.; Strikwerda, S.; Strom, P.; Stuart, C., I; Studholme, W.; Subramani, M.; Suchkov, E.; Sumida, S.; Sun, H. J.; Susts, T. E.; Svensson, J.; Svoboda, J.; Sweeney, R.; Sytnykov, D.; Szabolics, T.; Szepesi, G.; Tabia, B.; Tadic, T.; Tal, B.; Tala, T.; Tallargio, A.; Tamain, P.; Tan, H.; Tanaka, K.; Tang, W.; Tardocchi, M.; Taylor, D.; Teimane, A. S.; Telesca, G.; Teplova, N.; Teplukhina, A.; Terentyev, D.; Terra, A.; Terranova, D.; Terranova, N.; Testa, D.; Tholerus, E.; Thomas, J.; Thoren, E.; Thorman, A.; Tierens, W.; Tinguely, R. A.; Tipton, A.; Todd, H.; Tokitani, M.; Tolias, P.; Tomes, M.; Tookey, A.; Torikai, Y.; von Toussaint, U.; Tsavalas, P.; Tskhakaya, D.; Turner, I; Turner, M.; Turner, M. M.; Turnyanskiy, M.; Tvalashvili, G.; Tyrrell, S.; Tyshchenko, M.; Uccello, A.; Udintsev, V; Urbanczyk, G.; Vadgama, A.; Valcarcel, D.; Valisa, M.; Olivares, P. Vallejos; Vallhagen, O.; Van Eester, D.; Varje, J.; Vartanian, S.; Vasilopoulou, T.; Vayakis, G.; Vecsei, M.; Vega, J.; Ventre, S.; Verdoolaege, G.; Verona, C.; Rinati, G. Verona; Veshchev, E.; Vianello, N.; Viezzer, E.; Vignitchouk, L.; Vila, R.; Villari, R.; Villone, F.; Vincenzi, P.; Vinyar, I; Viola, B.; Virtanen, A. J.; Vitins, A.; Vizvary, Z.; Vlad, G.; Vlad, M.; Vondracek, P.; de Vries, P.; Wakeling, B.; Walkden, N. R.; Walker, M.; Walker, R.; Walsh, M.; Wang, E.; Wang, N.; Warder, S.; Warren, R.; Waterhouse, J.; Watts, C.; Wauters, T.; Weckmann, A.; Maxwell, H. Wedderburn; Weiland, M.; Weisen, H.; Weiszflog, M.; Welch, P.; Wendler, N.; West, A.; Wheatley, M.; Wheeler, S.; Whitehead, A.; Whittaker, D.; Widdowson, A.; Wiesen, S.; Wilkinson, J.; Williams, J. C.; Willoughby, D.; Wilson, I; Wilson, J.; Wilson, T.; Wischmeier, M.; Wise, P.; Withenshaw, G.; Withycombe, A.; Witts, D.; Wojcik-Gargula, A.; Wolfrum, E.; Wood, R.; Woodley, C.; Woodley, R.; Woods, B.; Wright, J.; Wright, J. C.; Xu, T.; Yadikin, D.; Yajima, M.; Yakovenko, Y.; Yang, Y.; Yanling, W.; Yanovskiy, V; Young, I; Young, R.; Zabolockis, R. J.; Zacks, J.; Zagorski, R.; Zaitsev, F. S.; Zakharov, L.; Zarins, A.; Fernandez, D. Zarzoso; Zastrow, K-D; Zayachuk, Y.; Zerbini, M.; Zhang, W.; Zhou, Y.; Zlobinski, M.; Zocco, A.; Zohar, A.; Zoita, V; Zoletnik, S.; Zotta, V. K.; Zoulias, I; Zwingmann, W.; Zychor, I</t>
  </si>
  <si>
    <t>Overview of JET results for optimising ITER operation</t>
  </si>
  <si>
    <t>NUCLEAR FUSION</t>
  </si>
  <si>
    <t>overview; D-T preparation; tritium operations; plasma facing components (PFC); nuclear technology; JET with ITER-like wall; isotope</t>
  </si>
  <si>
    <t>GAS HANDLING-SYSTEM; SHUTDOWN DOSE-RATE; PERFORMANCE; DEUTERIUM; TRITIUM; CONFINEMENT; SIMULATION; DIVERTOR; PLASMAS; BERYLLIUM</t>
  </si>
  <si>
    <t>The JET 2019-2020 scientific and technological programme exploited the results of years of concerted scientific and engineering work, including the ITER-like wall (ILW: Be wall and W divertor) installed in 2010, improved diagnostic capabilities now fully available, a major neutral beam injection upgrade providing record power in 2019-2020, and tested the technical and procedural preparation for safe operation with tritium. Research along three complementary axes yielded a wealth of new results. Firstly, the JET plasma programme delivered scenarios suitable for high fusion power and alpha particle (alpha) physics in the coming D-T campaign (DTE2), with record sustained neutron rates, as well as plasmas for clarifying the impact of isotope mass on plasma core, edge and plasma-wall interactions, and for ITER pre-fusion power operation. The efficacy of the newly installed shattered pellet injector for mitigating disruption forces and runaway electrons was demonstrated. Secondly, research on the consequences of long-term exposure to JET-ILW plasma was completed, with emphasis on wall damage and fuel retention, and with analyses of wall materials and dust particles that will help validate assumptions and codes for design and operation of ITER and DEMO. Thirdly, the nuclear technology programme aiming to deliver maximum technological return from operations in D, T and D-T benefited from the highest D-D neutron yield in years, securing results for validating radiation transport and activation codes, and nuclear data for ITER.</t>
  </si>
  <si>
    <t>[Mailloux, J.; Abid, N.; Abraham, K.; Adabonyan, O.; Afzal, M.; Akhtar, M.; Alderson-Martin, M.; Aleksa, A.; Ali, M.; Allinson, M.; Alper, B.; Antoniou, I; Appel, L. C.; Appelbee, C.; Aria, S.; Arter, W.; Ash, A.; Auld, D.; Austin, Y.; Balboa, I; Balshaw, C.; Balshaw, N.; Banks, J.; Baranov, Yu F.; Barnard, A.; Barnard, M.; Barth, A.; Barwell, S.; Beaumont, P. S.; Beckett, D.; Begolli, A.; Beldishevski, M.; Belonohy, E.; Benayas, J.; Bentley, J.; Berry, M.; Bickerton, S.; Bishop, H.; Blackburn, J.; Blatchford, P.; Boboc, A.; Boocock, S.; Booth, A.; Booth, J.; Bowden, M.; Boyd, K.; Bradnam, S. C.; Brett, A.; Brix, M.; Bromley, K.; Brown, B.; Brunetti, D.; Buckingham, R.; Buckley, M.; Burgess, A.; Busse, A.; Butcher, D.; Card, P.; Carman, P.; Carr, M.; Casson, F. J.; Challis, C. D.; Chamberlain, B.; Chapman, B.; Ciric, D.; Clark, M.; Clarkson, R.; Clements, C.; Cleverly, M.; Coad, J. P.; Coates, P.; Cobalt, A.; Collins, J.; Collins, S.; Conway, B.; Conway, N. J.; Coombs, D.; Cooper, P.; Cooper, S.; Corrigan, G.; Cox, P.; Cramp, S.; Crapper, C.; Craven, D.; Craven, R.; Croft, D.; Cronin, T.; Cullen, A.; Dabirikhah, H.; Dale, E.; Dalgliesh, P.; Dalley, S.; Davies, A.; Davies, S.; Davis, G.; Dawson, K.; Dawson, S.; Day, I. E.; Deakin, K.; Deane, J.; Dendy, R. O.; Dickson, T.; Dobrashian, J.; Dorling, S.; Dowson, S.; Drummond, G.; Dudding, H.; Eastham, R.; Edwards, J.; Eichorn, A.; El Haroun, H.; Elsmore, C.; Emery, S.; Evans, G.; Evans, S.; Fagan, D.; Farahani, A.; Farquhar, I; Felton, R.; Ferrand, J.; Fessey, J.; Field, A. R.; Fil, A.; Fil, N.; Finburg, P.; Fishpool, G.; Fittill, L.; Fitzgerald, M.; Flanagan, J.; Flinders, K.; Foley, S.; Forbes, S.; Fortune, M.; Fowler, C.; Furseman, M.; Gardener, M.; Garzotti, L.; Gear, D.; Gee, S.; George, R.; Gerasimov, S. N.; Gethins, M.; Ghani, Z.; Gibson, C.; Giroud, C.; Glen, R.; Goff, J.; Goodyear, A.; Gore, S.; Gotts, N.; Gow, E.; Graham, B.; Griffiths, J.; Griph, S.; Grist, D.; Guard, D.; Gupta, N.; Gurl, C.; Hackett, L.; Hall, S.; Hall, S. A.; Hallworth-Cook, S.; Ham, C. J.; Hamlyn-Harris, C.; Hammond, K.; Harford, E.; Harrison, J. R.; Harting, D.; Haupt, T.; Hawes, J.; Hawkes, N. C.; Hawkins, J.; Hazael, S.; Hazel, S.; Heesterman, P.; Hemming, O.; Henderson, S. S.; Hepple, D.; Hermon, G.; Hill, J.; Hillesheim, J. C.; Hogben, C.; Hollingsworth, A.; Hollis, S.; Hook, M.; Hopley, D.; Horsley, D.; Horton, A.; Horvath, L.; Hotchin, S.; Howell, R.; Huddleston, T.; Hynes, A.; Imrie, D.; Ingleby, J.; Ivings, E.; Jackson, T.; Jacquet, P.; Rodriguez, J. Jenaro; Johnson, R.; Johnston, J.; Jones, C.; Jones, G.; Jones, L.; Jones, N.; Jones, T.; Joyce, A.; Juvonen, M.; Kaniewski, J.; Kantor, A.; Karkinsky, D.; Kaveney, G.; Keeling, D. L.; Kelly, R.; Kennedy, C.; Kennedy, D.; Kent, J.; Khan, K.; Kim, Hyun-Tae; King, D. B.; King, R.; Kinna, D.; Kiptily, V. G.; Kirov, K. K.; Kneale, G.; Knight, M.; Knight, P.; Knights, R.; Knipe, S.; Kochl, F.; Kong, M.; Kos, D.; Kresina, M.; Krishnan, N.; Laing, A.; Lam, N.; Lane, B.; Lane, C.; Lawson, K. D.; Learoyd, G.; Leeson, T.; Lefebvre, X.; Lehmann, J.; Lennholm, M.; Lewis, J.; Litherland-Smith, E.; Lobel, R.; Lomas, P. J.; Louka, Z.; Lowe, T.; Lowry, C.; Lubbad, S.; Lucock, R.; Maggi, C. F.; Magness, M.; Mahesan, S.; Marsden, S.; Marsh, J.; Marshall, R.; Martin, A.; Martin, A. J.; Maslov, M.; Matthews, G. F.; Mayoral, M-L; McAdams, R.; McClements, K. G.; McCullen, P.; McDonald, D. C.; McGuckin, D.; McHugh, D.; McIntyre, G.; McKean, R.; McKehon, J.; McNamee, L.; McShee, A.; Meakins, A.; Medley, S.; Meghani, K.; Meigs, A. G.; Menmuir, S.; Merriman, S.; Middleton, P.; Middleton-Gear, D.; Militello, F.; Asp, A. Militello; Milnes, J.; Minghao, C.; Monaghan, P.; Monakhov, I; Moody, T.; Mooney, R.; Morales, R. B.; Moreira, L.; Morgan, L.; Morris, J.; Morrison, K-M; Moulton, D.; Mrowetz, T.; Mundy, T.; Muthusonai, N.; Naden, M.; Naish, J.; Naish, R.; Nestoras, I; Ng, S.; Nicassio, M.; Noble, C.; Nobs, C. R.; Nodwell, D.; Normanton, R.; Nunn, E.; O'Callaghan, J.; Odupitan, T.; Oliver, H. J. C.; Olney, R.; Organ, E.; Otin, R.; Owen, A.; Pace, N.; Packer, L. W.; Paige, S.; Pamela, S. J. P.; Parail, V. V.; Parisi, J.; Parsloe, A.; Parsons, N.; Patel, A.; Peacock, A.; Pearce, M.; Pepperell, K.; Perry, D.; Petrella, N.; Peyman, M.; Platt, N.; Popovichev, S.; Porton, M.; Price, C.; Price, D.; Price, M.; Prior, P.; Purahoo, K.; Rainford, M.; Ralph, G.; Reynolds, S.; Richiusa, M. L.; Richyal, S.; Rimini, F. G.; Roach, C. M.; Robins, R.; Robinson, S.; Robson, D.; Romanelli, M.; Romanelli, S.; Rowe, S.; Rowlands, D.; Saarelma, S.; Salmon, R.; Sanders, I; Sandiford, D.; Sarwar, R.; Sarychev, I; Scott, G.; Scott, M.; Scraggs, D.; Scully, S.; Segato, M.; Sertoli, M.; Sharapov, S. E.; Shaw, A.; Sheikh, H.; Shepherd, A.; Short, M.; Silburn, S. A.; Silva, J.; Simfukwe, D.; Simpson, J.; Sinclair, D.; Skinner, N.; Slater, J.; Smith, N.; Smith, P.; Snell, J.; Spelzini, T.; Sprada, D.; Srinivasan, C.; Stables, G.; Staniec, P.; Stead, M.; Stephen, A.; Stephens, J.; Stevenson, P.; Stojanov, M.; Strikwerda, S.; Stuart, C., I; Studholme, W.; Subramani, M.; Sun, H. J.; Szepesi, G.; Tabia, B.; Tallargio, A.; Tan, H.; Taylor, D.; Tholerus, E.; Thomas, J.; Thorman, A.; Tipton, A.; Todd, H.; Tookey, A.; Turner, I; Turner, M.; Turnyanskiy, M.; Tvalashvili, G.; Tyrrell, S.; Vadgama, A.; Valcarcel, D.; Vizvary, Z.; Wakeling, B.; Walkden, N. R.; Walker, M.; Walker, R.; Wang, N.; Warder, S.; Warren, R.; Waterhouse, J.; Maxwell, H. Wedderburn; Welch, P.; West, A.; Wheatley, M.; Wheeler, S.; Whitehead, A.; Whittaker, D.; Widdowson, A.; Wilkinson, J.; Williams, J. C.; Willoughby, D.; Wilson, I; Wilson, J.; Wilson, T.; Wise, P.; Withenshaw, G.; Withycombe, A.; Witts, D.; Wood, R.; Woodley, C.; Woodley, R.; Woods, B.; Wright, J.; Xu, T.; Young, I; Young, R.; Zacks, J.; Zastrow, K-D; Zayachuk, Y.; Zoulias, I] Culham Sci Ctr, United Kingdom Atom Energy Author, Abingdon OX14 3DB, Oxon, England; [Abreu, P.; Alves, E.; Batista, A.; Bernardo, J.; Bizarro, J. P. S.; Borba, D.; Calado, R.; Carvalho, I. S.; Carvalho, P.; Catarino, N.; Coelho, R.; Cruz, N.; Fernandes, A.; Fernandes, H.; Ferreira, D. R.; Ferreira, J.; Figueiredo, A.; Figueiredo, J.; Gil, L.; Gomes, R.; Goncalves, B.; Henriques, R. B.; Mauriya, A.; Nabais, F.; Nave, M. F. F.; Nina, D.; Pereira, R.; Pereira, T.; Plyusnin, V; Rodrigues, P.; Salzedas, F.; Santos, B.; Silva, A.; Silva, C.; Sousa, J.; Zwingmann, W.] Univ Lisbon, Inst Plasmas &amp; Fusao Nucl, Inst Super Tecn, P-1049001 Lisbon, Portugal; [Adrich, P.; Koziol, K.; Nedzelskiy, I; Rodriguez-Fernandez, P.; Rzadkiewicz, J.; Zagorski, R.; Zychor, I] Natl Ctr Nucl Res NCBJ, PL-05400 Otwock, Poland; [Afanasev, V; Gin, D.; Iliasova, M.; Khilkevich, E.; Nesenevich, V; Shevelev, A.; Teplova, N.] Ioffe Phys Tech Inst, 26 Politekhnicheskaya, St Petersburg 194021, Russia; [Ahlgren, T.; Karhunen, J.; Lahtinen, A.; Nordlund, K.; Safi, E.; Siren, P.; Zakharov, L.] Univ Helsinki, POB 43, FI-00014 Helsinki, Finland; [Aho-Mantila, L.; Airila, M.; Hakola, A.; Kaltiaisenaho, T.; Kirjasuo, A.; Leppanen, J.; Likonen, J.; Salmi, A.; Tala, T.] VTT Tech Res Ctr Finland, POB 1000, FIN-02044 Espoo, Finland; [Aiba, N.; Asakura, N.; Bierwage, A.; Hamaguchi, D.; Hayashi, T.; Kurotaki, H.; Oyaizu, M.; Sumida, S.] Natl Inst Quantum &amp; Radiol Sci &amp; Technol, Naka, Ibaraki 3110193, Japan; [Albanese, R.; Ambrosino, G.; Ambrosino, R.; Ariola, M.; Chiariello, A.; Coccorese, V; De Tommasi, G.; Formisano, A.; Fresa, R.; Isernia, N.; Loschiavo, V. P.; Martone, R.; Mattei, M.; Maviglia, F.; Orsitto, F.; Pironti, A.; Quercia, A.; Rubinacci, G.; Ventre, S.; Villone, F.] Consorzio CREATE, Via Claudio 21, I-80125 Naples, Italy; [Alegre, D.; Baciero, A.; de la Cal, E.; Carralero, D.; Estrada, T.; Fontdecaba, J. M.; Leon Gutierrez, E.; Losada, U.; de la Luna, E.; Panadero, N.; Ratta, G.; Solano, E. R.; Vega, J.; Vila, R.] CIEMAT, Lab Nacl Fus, Madrid, Spain; [Aleiferis, S.; Mergia, K.; Stamatelatos, I; Tsavalas, P.; Vasilopoulou, T.] NCSR Demokritos, Aghia Paraskevi 15310, Greece; [Alekseev, A. G.; Kukushkin, A. B.; Neverov, V. S.] NRC Kurchatov Inst, 1 Kurchatov Sq, Moscow 123182, Russia; [Alessi, E.; Brunetti, D.; Causa, F.; Gervasini, G.; Ghezzi, F.; Giacomelli, L.; Laguardia, L.; Lazzaro, E.; Mantica, P.; Mariani, A.; Muraro, A.; Nowak, S.; Cippo, E. Perelli; Rebai, M.; Rigamonti, D.; Schmuck, S.; Sozzi, C.; Tardocchi, M.; Uccello, A.] CNR, Inst Plasma Sci &amp; Technol, Via R Cozzi 53, I-20125 Milan, Italy; [Aleynikov, P.; Andrew, P.; Barnsley, R.; Bassan, M.; Bauvir, B.; Bertalot, L.; Bonnin, X.; De Bock, M.; De Temmerman, G.; Duckworth, Ph; Ellwood, G.; Helou, W.; Hoenen, O.; Huijsmans, G. T. A.; Jachmich, S.; Kempenaars, M.; Kim, S. H.; Kocan, M.; Krasilnikov, V; Kruezi, U.; Lehnen, M.; Leipold, F.; Loarte, A.; Loughlin, M.; Luce, T.; Maquet, Ph; Maruyama, S.; Msero, L.; Nordman, H.; Penot, C.; Pinches, S.; Pitts, R.; Reichle, R.; Schneider, M.; Shigin, P.; Sirinelli, A.; Udintsev, V; Vayakis, G.; Veshchev, E.; de Vries, P.; Walsh, M.; Watts, C.; Yang, Y.] ITER Org, Route Vinon Sur Verdon,CS 90 046, F-13067 St Paul Les Durance, France; [Algualcil, J.; Catalan, J. P.; Juarez, R.; Sauwan, P.] Univ Nacl Educ Distancia, Dept Ingn Energet, Calle Juan del Rosal 12, E-28040 Madrid, Spain; [Amosov, V; Krasilnikov, V; Meshchaninov, S.; Nemtsev, G.] Troitsk Inst Innovating &amp; Thermonucl Res TRINITI, Troitsk 142190, Moscow Region, Russia; [Sunden, E. Andersson; Cecconello, M.; Conroy, S.; Ericsson, G.; Eriksson, B.; Eriksson, J.; Hagg, L.; Hjalmarsson, A.; Primetzhofer, D.; Sahlberg, A.; Sjostrand, H.; Weiszflog, M.] Uppsala Univ, Dept Phys &amp; Astron, SE-75120 Uppsala, Sweden; [Angelini, B. M.; Artaserse, G.; Baruzzo, M.; Batistoni, P.; Belli, F.; Buratti, P.; Cappelli, M.; Cardinali, A.; Castaldo, C.; Colangeli, A.; Di Troia, C.; Falessi, M.; Flammini, D.; Fonnesu, N.; Futatani, S.; Giovannozzi, E.; Loreti, S.; Mariano, G.; Marocco, D.; Mazzotta, C.; Moro, F.; Napoli, F.; Pillon, M.; Piron, C.; Porfiri, M. T.; Pucella, G.; Ramogida, G.; Riva, M.; Santucci, A.; Terranova, N.; Villari, R.; Viola, B.; Vlad, G.; Zerbini, M.] ENEA CR Frascati, Dipto Fus &amp; Tecnol Sicurezza Nucl, Via E Fermi 45, I-00044 Rome, Italy; [Angioni, C.; Artigues, V; Balden, M.; Bandaru, V. K.; Bernert, M.; Bilato, R.; Birkenmeier, G.; Bobkov, V; Bonanomi, N.; Cavedon, M.; Chankin, A.; Coster, D.; David, P.; Di Siena, A.; Dunne, M.; Dux, R.; Eich, Th; Fable, E.; Faitsch, M.; Gloeggler, S.; Goerler, T.; Greuner, H.; Hobirk, J.; Holzl, M.; Kappatou, A.; Kiefer, C.; Krieger, K.; Lunt, T.; Maier, H.; Manas, P.; Mayer, M.; Meisl, G.; Neu, R.; Noterdaeme, J. M.; Papp, G.; Pautasso, G.; Puetterich, T.; Schmid, K.; Schneider, P. A.; Silvagni, D.; Tal, B.; Tierens, W.; von Toussaint, U.; Weiland, M.; Wischmeier, M.; Wolfrum, E.; Zhang, W.] Max Planck Inst Plasma Phys, D-85748 Garching, Germany; [Ashikawa, N.; Masuzaki, S.; Tanaka, K.; Tokitani, M.; Yajima, M.] Natl Inst Fus Sci, Toki, Gifu 5095292, Japan; [Aslanyan, V; Fil, N.; Porkolab, M.; Sweeney, R.; Tinguely, R. A.; Wright, J. C.] MIT, Plasma Sci &amp; Fus Ctr, Cambridge, MA 02139 USA; [Astrain, M.; Esquembri, S.; Lopez, J. M.; Ruiz, M.] Univ Politecn Madrid, Grp I2A2, Madrid, Spain; [Asztalos, O.; Cseh, G.; Dunai, D.; Petravich, G.; Pokol, G.; Refy, D.; Szabolics, T.; Vecsei, M.; Zoletnik, S.] Ctr Energy Res, POB 49, H-1525 Budapest, Hungary; [Auriemma, F.; Balbinot, L.; Bolzonella, T.; Bonfiglio, D.; Carraro, L.; Fiorucci, D.; Innocente, P.; Lorenzini, R.; Murari, A.; Paccagnella, R.; Pionr, L.; Predebon, I; Spagnolo, S.; Terranova, D.; Valisa, M.; Vianello, N.; Vincenzi, P.] Consorzio RFX, Corso Stati Uniti 4, I-35127 Padua, Italy; [Avotina, L.; Baumane, L.; Conka, D.; Fusco, V; Halitovs, M.; Kizane, G.; Lagzdina, E.; Lescinskis, A.; Pajuste, E.; Susts, T. E.; Teimane, A. S.; Vitins, A.; Zabolockis, R. J.; Zarins, A.] Univ Latvia, 19 Raina Blvd, LV-1586 Riga, Latvia; [Aymerich, E.; Cannas, B.; Carcangiu, S.; Fanni, A.; Sias, G.] Univ Cagliari, Dept Elect &amp; Elect Engn, Piazza Armi, I-09123 Cagliari, Italy; [Bairaktaris, F.; Hizanidis, K.; Kazantzidis, V; Kominis, Y.; Lazaros, A.; Papadopoulos, A.] Natl Tech Univ Athens, Iroon Politechniou 9, Athens 15773, Greece; [Balbin, J.; Bourdelle, C.; Bufferand, H.; Ciraolo, G.; Colas, L.; Devynck, P.; Douai, D.; Dumont, R.; Dvornova, A.; Garcia, J.; Giacalone, J. C.; Goniche, M.; Hacquin, S.; Hamed, M.; Huynh, P.; Joffrin, E.; Kresina, M.; Litaudon, X.; Liu, F.; Loarer, T.; Morales, J.; Nardon, E.; Reux, C.; Sridhar, S.; Tamain, P.; Urbanczyk, G.; Vartanian, S.] IRFM, CEA, F-13108 St Paul Les Durance, France; [Barcellona, C.; Buscarino, A.; Corradino, C.; Fortuna, L.] Univ Catania, Dipartimento Ingn Elettr Elettron &amp; Informat, I-95125 Catania, Italy; [Baylor, L.; Beidler, M.; Biewer, T.; Collins, C.; Delabie, E.; Del-Castillo-Negrete, D.; Gebhart, T.; Grove, R.; Herfindal, J.; Kaufman, M.; Klepper, C.; Lomanowski, B.; Lovell, J.; Meitner, S.; Parsons, M.; Radulescu, G.; Rasmussen, D.; Reinke, M.; Risner, J.; Shiraki, D.; Spong, D.] Oak Ridge Natl Lab, Oak Ridge, TN 37831 USA; [Bekris, N.; Borba, D.; Figueiredo, J.; Hacquin, S.; Horton, L. D.; Jachmich, S.; Kim, Hyun-Tae; Litaudon, X.; Liu, F.; Murari, A.; Rowlands, D.] Culham Sci Ctr, EUROfus Programme Management Unit, Abingdon OX14 3DB, Oxon, England; [Bekris, N.; Fischer, U.; Klix, A.; Leichtle, D.; Raj, P.] Karlsruhe Inst Technol, POB 3640, D-76021 Karlsruhe, Germany; [Belli, E.; Crystal, C.; Eidietis, N.; Gohil, P.; Kim, C.; Knolker, M.; Lyons, B.; McClenaghan, J.; Osborne, T.; Snyder, P.; Staebler, G.] Gen Atom Co, POB 85608, San Diego, CA 92186 USA; [Ben Yaala, M.; Marot, L.; Msero, L.; Soni, K.] Univ Basel, Dept Phys, Basel, Switzerland; [Bergsaker, H.; Frassinetti, L.; Fridstrom, R.; Johnson, T.; Moon, S.; Nystrom, H.; Petersson, P.; Rubel, M.; Stefanikova, E.; Strom, P.; Tholerus, E.; Olivares, P. Vallejos; Weckmann, A.; Zhou, Y.] KTH Royal Inst Technol, EECS, Fus Plasma Phys, SE-10044 Stockholm, Sweden; [Betar, H.; Del Sarto, D.] Univ Lorraine, UMR 7198, CNRS, Inst Jean Lamour, F-54500 Vandoeuvre Les Nancy, France; [Beurskens, M.; Drewelow, P.; Kwak, S.; Pavone, A.; Svensson, J.; Zocco, A.] Teilinst Greifswald, Max Planck Inst Plasmaphys, D-17491 Greifswald, Germany; [Bieg, B.] Maritime Univ Szczecin, Fac Marine Engn, Waly Chrobrego 1-2, PL-70500 Szczecin, Poland; [Bielecki, J.; Dankowski, J.; Mietelski, J.; Obryk, B.; Wojcik-Gargula, A.] Inst Nucl Phys, Radzikowskiego 152, PL-31342 Krakow, Poland; [Bilkova, P.; Bohm, P.; Borodkina, I; Dejarnac, R.; Ficker, O.; Imrisek, M.; Jaulmes, F.; Macusova, E.; Markovic, T.; Matveeva, E.; Mlynar, J.; Peterka, M.; Sos, M.; Svoboda, J.; Tomes, M.; Tskhakaya, D.; Vondracek, P.; Yanovskiy, V] CAS, Inst Plasma Phys, Za Slovankou 1782-3, Prague 18200 8, Czech Republic; [Blanchard, P.; Fasoli, A.; Felici, F.; Fontana, M.; Galassi, D.; Graves, J. P.; Horton, L. D.; Neto, E. Lascas; Machielsen, M.; Marceca, G.; Pau, A.; Puglia, P.; Sauter, O.; Sheikh, U.; Sommariva, C.; Testa, D.; Weisen, H.] Ecole Polytech Fed Lausanne EPFL, Swiss Plasma Ctr SPC, CH-1015 Lausanne, Switzerland; [Bohm, T.] Univ Wisconsin, Madison, WI 53706 USA; [Bolshakova, I] Lviv Polytech Natl Univ, Magnet Sensor Lab, Lvov, Ukraine; [Bonofiglo, P.; Chang, C. S.; Goulding, R.; Grierson, B.; Hager, R.; Maingi, R.; Podesta, M.; Poli, F. M.; Shiraiwa, S.; Tang, W.; Teplukhina, A.] Princeton Plasma Phys Lab, James Forrestal Campus, Princeton, NJ 08543 USA; [Borodin, D.; Borodkina, I; Brezinsek, S.; Coenen, J. W.; Dittmar, T.; Drews, P.; Eksaeva, A.; Ertmer, S.; Freisinger, M.; Gao, Y.; Huber, A.; Huber, V; Kirschner, A.; Koslowski, H. R.; Lambertz, H. T.; Li, L.; Li, Y.; Linsmeier, Ch; Marchuk, O.; Matveev, D.; Mertens, Ph; Pintsuk, G.; Reiser, D.; Romazanov, J.; Schluck, F.; Sergienko, G.; Terra, A.; Wang, E.; Wiesen, S.; Yanling, W.; Zlobinski, M.] Forschungszentrum Julich, Plasmaphys, Inst Energie &amp; Klimaforsch, D-52425 Julich, Germany; [Boulbe, C.; Faugeras, B.; Homan, B.] Univ Cote Azur, INRIA, CNRS, LJAD, Parc Valrose, F-06108 Nice 02, France; [Mihalic, I. Bozicevic; Dunatov, T.; Fazinic, S.; Provatas, G.; Tadic, T.] Rudjer Boskovic Inst, Bijenicka 54, Zagreb 10000, Croatia; [Braic, V] Natl Inst Optoelect, Magurele, Romania; [Brandt, L.; Esposito, M. Crialesi; Scapin, N.] KTH, Mech, SCI, SE-10044 Stockholm, Sweden; [Bravanec, R.] Fourth State Res, 503 Lockhart Dr, Austin, TX USA; [Breizman, B.; Hatch, D. R.; Kotschenreuther, M.; Oliver, H. J. C.] Univ Texas Austin, Inst Fus Studies, Austin, TX 78712 USA; [Buermans, J.; Crombe, K.; Dumortier, P.; Durodie, F.; Jachmich, S.; Kazakov, Ye O.; Krivska, A.; Lerche, E.; Lyssoivan, A.; Messiaen, A.; Moradi, S.; Ongena, J.; Van Eester, D.; Wauters, T.] Lab Plasma Phys LPP ERM KMS, B-1000 Brussels, Belgium; [Calabro, G.; Minucci, S.; Rubino, G.] Univ Tuscia, DEIM, Via Paradiso 47, I-01100 Viterbo, Italy; [Calacci, L.; Carnevale, D.; Ferro, G.; Frigione, D.; Galeani, S.; Gaudio, P.; Gelfusa, M.; Lungaroni, M.; Marinelli, M.; Martellucci, L.; Milani, E.; Passeri, M.; Peluso, E.; Prestopino, G.; Rossi, R.; Verona, C.; Rinati, G. Verona] Univ Roma Tor Vergata, Via Politecn 1, Rome, Italy; [Camenen, Y.; Giacometti, G.; Koubiti, M.; Manas, P.; Mazzi, S.; Muraglia, M.; Pardanaud, C.; Fernandez, D. Zarzoso] Aix Marseille Univ, PIIM, CNRS, UMR 7345, F-13013 Marseille, France; [Canal, G.; Galvao, R.; de Sa, W. Pires; dos Reis, A. Pires; Ruchko, L.] Univ Sao Paulo, Inst Fis, Rua Matao Travessa R 187,Cidade Univ, BR-05508090 Sao Paulo, Brazil; [Casiraghi, I; Croci, G.; Dal Molin, A.; Gorini, G.; Hu, Z.; Milocco, A.; Nocente, M.; Panontin, E.; Putignano, O.] Univ Milano Bicocca, Piazza Sci 3, I-20126 Milan, Italy; [Chapman, B.; Dendy, R. O.; McMillan, B.; Michling, R.] Univ Warwick, Ctr Fus Space &amp; Astrophys, Coventry CV4 7AL, W Midlands, England; [Chernyshova, M.; Chmielewski, P.; Chomiczewska, A.; Czarski, T.; Fornal, T.; Galazka, K.; Gromelski, W.; Gruca, M.; Ivanova-Stanik, I.; Jablonski, S.; Malinowski, K.; von Thun, C. Perez; Pericoli, V; Poradzinski, M.; Telesca, G.; Wendler, N.] Inst Plasma Phys &amp; Laser Microfus, Hery 23, PL-01497 Warsaw, Poland; [Chone, L.; Groth, M.; Horsten, N.; Kilpelainen, J.; Kiviniemi, T.; Kumpulainen, H.; Kurki-Suonio, T.; Leerink, S.; Maenpaa, R.; Simpson, J.; Sipila, S. K.; Solokha, V; Varje, J.; Virtanen, A. J.] Aalto Univ, POB 14100, FIN-00076 Aalto, Finland; [Ho, A.; Marin, M.; Meekes, C. J.; van de Plassche, K. L.; Snoep, G.] FOM Inst DIFFER, Eindhoven, Netherlands; [Fortuna-Zalesna, E.] Warsaw Univ Technol, PL-02507 Warsaw, Poland; [Coffey, I. H.] Queens Univ, Astrophys Res Ctr, Sch Math &amp; Phys, Belfast BT7 1NN, Antrim, North Ireland; [Craciunescu, T.; Croitoru, A.; Dinca, P.; Gherendi, M.; Jepu, I; Lungu, C. P.; Miron, I; Palade, D.; Pompilian, O. G.; Porosnicu, C.; Ruset, C.; Soare, S.; Spineanu, F.; Vlad, M.; Zoita, V] Natl Inst Laser Plasma &amp; Radiat Phys, Magurele, Romania; [Crombe, K.; Verdoolaege, G.] Univ Ghent, Dept Appl Phys, B-9000 Ghent, Belgium; [Cufar, A.; Kodeli, I; Kos, B.; Lengar, I; Radulovic, V; Snoj, L.; Stancar, Z.; Zohar, A.] Jozef Stefan Inst, Slovenian Fus Assoc SFA, Jamova 39, SI-1000 Ljubljana, Slovenia; [Curuia, M.] Natl Inst Cryogen &amp; Isotop Technol, Ramnicu Valcea, Romania; [Dempsey, A.; Doyle, R.; Leggate, H. J.; Schworer, D.; Somers, A.; Turner, M. M.] Dublin City Univ, Dublin, Ireland; [Doerner, R. P.; Hollmann, E.] Univ Calif San Diego, La Jolla, CA 92093 USA; [Donne, A. J. H.; Gal, K.; Mayoral, M-L; Turnyanskiy, M.] EUROfus Programme Management Unit, Boltzmannstr 2, D-85748 Garching, Germany; [Dormido-Canto, S.] UNED, Dept Informat &amp; Automat, Madrid, Spain; [Dreval, M.; Korovin, V; Moiseenko, V; Pavlichenko, R.; Sorokovoy, E.; Sytnykov, D.] Natl Sci Ctr, Kharkov Inst Phys &amp; Technol, Akad 1, UA-61108 Kharkiv, Ukraine; [Dudding, H.; Gibson, K. J.; Horvath, L.; Lipschultz, B.] Univ York, York Plasma Inst, Dept Phys, York YO10 5DD, N Yorkshire, England; [Embreus, O.; Fulop, T.; Bjork, K. Insulander; Pusztai, I; Rachlew, E.; Sarkimaki, K.; Vallhagen, O.] Chalmers Univ Technol, Dept Phys, SE-41296 Gothenburg, Sweden; [Eriksson, F.; Fransson, E.; Gillgren, A.; Oberparleiter, M.; Romanelli, F.; Strand, P.; Yadikin, D.] Chalmers Univ Technol, Dept Space Earth &amp; Environm, SE-41296 Gothenburg, Sweden; [Eriksson, L. G.; Lennholm, M.; Lowry, C.; Peacock, A.; Sips, A. C. C.] European Commiss, B-1049 Brussels, Belgium; [Esquisabel, A. L.] Univ Tennessee, Knoxville, TN 37996 USA; [Gadariya, D.] Univ Politecn Cataluna, Barcelona, Spain; [Gallart, D.; Mantsinen, M. J.; Manyer, J.] Barcelona Supercomp Ctr, Barcelona, Spain; [Garcia-Munoz, M.; Rivero-Rodriguez, J.; Viezzer, E.] Univ Seville, Seville, Spain; [Gaspar, J.] Aix Marseille Univ, IUSTI, CNRS, UMR 7343, F-13013 Marseille, France; [Gatto, R.; Zotta, V. K.] SAPIENZA Univ Roma, Dipartimento Ingn Astronaut Elettr &amp; Energet, Via Eudossiana 18, I-00184 Rome, Italy; [Goloborodko, V; Kolesnichenko, Y.; Lepiavko, B.; Lutsenko, V; Tyshchenko, M.; Yakovenko, Y.] Inst Nucl Res, Prospekt Nauky 47, UA-03680 Kiev, Ukraine; [Gusarov, A.; Leysen, W.; Terentyev, D.] Ctr Etud Energie Nucl, Studiectr Kernenergie, Boeretang 200, B-2400 Mol, Belgium; [Hatano, Y.; Lee, S. E.] Univ Toyama, Toyama 9308555, Japan; [Heidbrink, B.] Univ Calif Irvine, Irvine, CA 92697 USA; [Jarleblad, H.; Naulin, V; Nielsen, A. H.; Rasmussen, J. J.; Salewski, M.] Tech Univ Denmark, Dept Phys, Bldg 309, DK-2800 Lyngby, Denmark; [Kashchuk, Yu; Krasilnikov, A.; Marcenko, N.; Rodionov, R.] Inst Project Ctr ITER, Moscow 123182, Russia; [Klas, M.; Matejcik, S.; Orszagh, J.; Papp, P.; Suchkov, E.; Zaitsev, F. S.] Comenius Univ, Fac Math, Dept Expt Phys Phys &amp; Informat, Mlynska Dolina F2, Bratislava 84248, Slovakia; [Knott, S.; McCarthy, P. J.] Univ Coll Cork UCC, Cork, Ireland; [Pawelec, E.] Opole Univ, Inst Phys, Oleska 48, PL-45052 Opole, Poland; [Kwon, O. J.] Daegu Univ, Gyongsan 712174, Gyeongbuk, South Korea; [Lee, Chanyoung; Na, Yong-Su; Seo, Jaemin] Seoul Natl Univ, Dept Nucl Engn, Seoul, South Korea; [Leichtle, D.] Fus Energy Joint Undertaking, Josep Pl 2,Torres Diagonal Litoral B3, Barcelona 08019, Spain; [Lukin, A.; Vinyar, I] PELIN LLC, 27a Gzhatskaya Ulitsa, St Petersburg 195220, Russia; [Luna, C.] Arizona State Univ, Tempe, AZ USA; [Maggiora, R.; Milanesio, D.] Politecn Torino, Corso Duca Abruzzi 24, I-10129 Turin, Italy; [Mantsinen, M. J.] ICREA, Barcelona, Spain; [Manzanares, A.] Univ Complutense Madrid, Madrid, Spain; [Marchetto, C.] CNR, Ist Sistemi Complessi, Cso Duca Abruzzi 24, I-10129 Turin, Italy; [Marchetto, C.] Politecn Torino, Dipartimento Energia, Cso Duca Abruzzi 24, I-10129 Turin, Italy; [Meekes, C. J.] Eindhoven Univ Technol, Eindhoven, Netherlands; [Miloshevsky, G.] Purdue Univ, 610 Purdue Mall, W Lafayette, IN 47907 USA; [Miyamoto, M.] Shimane Univ, Dept Mat Sci, 1060 Nishikawatsu, Matsue, Shimane 6908504, Japan; [Mlynar, J.] Czech Tech Univ, Fac Nucl Sci &amp; Phys Engn, Brehova 78-7, Prague 11519 1, Czech Republic; [Mordijck, S.] Coll William &amp; Mary, Williamsburg, VA 23185 USA; [Nishijima, D.] Univ Calif Oakland, 1111 Franklin St, Oakland, CA 94607 USA; [O'Mullane, M.] Univ Strathclyde, Glasgow G4 0NG, Lanark, Scotland; [Otsuka, T.; Pereslavtsev, P.] Kindai Univ, Higashiosaka, Osaka 5778502, Japan; [Oya, Y.] Shizuoka Univ, Shizuoka 4228529, Japan; [Parisi, J.; Diaz, F. Parra; Ramos, M. Rodriguez; Ruiz, J. Ruiz] Univ Oxford, Rudolf Peierls Ctr Theoret Phys, Oxford OX1 3PU, England; [Soldan, C. Paz] Columbia Univ, New York, NY 10027 USA; [Pionr, L.] Univ Padua, Dipartimento Fis G Galilei, Padua, Italy; [Poulipoulis, G.] KTH, Space &amp; Plasma Phys, EECS, SE-10044 Stockholm, Sweden; [Ratynskaia, S.; Thoren, E.; Tolias, P.; Vignitchouk, L.] Univ Ioannina, POB 1186, Ioannina 45110, Greece; [Salzedas, F.] Univ Porto, Fac Engn, P-4200465 Porto, Portugal; [Shinohara, K.] Univ Tokyo, Kashiwa, Chiba 2770882, Japan; [Stankunas, G.] Lithuanian Energy Inst, Breslaujos G 3, LT-44403 Kaunas, Lithuania; [Strauss, H. R.] HRS Fus, W Orange, NJ USA; [Torikai, Y.] Ibaraki Univ, Grad Sch Sci &amp; Engn, Mito, Ibaraki 3108512, Japan; [Tskhakaya, D.] Tech Univ Wien, Fus OAW Osterreich Akad Wissensch OAW, Vienna, Austria</t>
  </si>
  <si>
    <t>UK Atomic Energy Authority; Culham Science Centre; Universidade de Lisboa; National Centre for Nuclear Research; Russian Academy of Sciences; St. Petersburg Scientific Centre of the Russian Academy of Sciences; Ioffe Physical Technical Institute; University of Helsinki; VTT Technical Research Center Finland; National Institutes for Quantum Science &amp; Technology; Centro de Investigaciones Energeticas, Medioambientales Tecnologicas; National Centre of Scientific Research Demokritos; National Research Centre - Kurchatov Institute; Consiglio Nazionale delle Ricerche (CNR); Istituto per la Scienza Tecnologia dei Plasmi (ISTP-CNR); ITER; Universidad Nacional de Educacion a Distancia (UNED); Uppsala University; Italian National Agency New Technical Energy &amp; Sustainable Economics Development; Max Planck Society; National Institutes of Natural Sciences (NINS) - Japan; National Institute for Fusion Science (NIFS) - Japan; Massachusetts Institute of Technology (MIT); Universidad Politecnica de Madrid; HUN-REN; Hungarian Academy of Sciences; HUN-REN Centre for Energy Research; University of Latvia; University of Cagliari; National Technical University of Athens; CEA; University of Catania; United States Department of Energy (DOE); Oak Ridge National Laboratory; Culham Science Centre; UK Atomic Energy Authority; Helmholtz Association; Karlsruhe Institute of Technology; General Atomics &amp; Affiliated Companies; University of Basel; Royal Institute of Technology; Centre National de la Recherche Scientifique (CNRS); CNRS - Institute of Chemistry (INC); Universite de Lorraine; Max Planck Society; Maritime University of Szczecin; Polish Academy of Sciences; Institute of Nuclear Physics - Polish Academy of Sciences; Czech Academy of Sciences; Institute of Plasma Physics of the Czech Academy of Sciences; Swiss Federal Institutes of Technology Domain; Ecole Polytechnique Federale de Lausanne; University of Wisconsin System; University of Wisconsin Madison; Ministry of Education &amp; Science of Ukraine; Lviv Polytechnic National University; Princeton University; United States Department of Energy (DOE); Princeton Plasma Physics Laboratory; Helmholtz Association; Research Center Julich; Universite Cote d'Azur; Centre National de la Recherche Scientifique (CNRS); Inria; Rudjer Boskovic Institute; National Research &amp; Development Institute Optoelectronics INOE 2000; Royal Institute of Technology; University of Texas System; University of Texas Austin; Tuscia University; University of Rome Tor Vergata; Aix-Marseille Universite; Centre National de la Recherche Scientifique (CNRS); CNRS - Institute for Engineering &amp; Systems Sciences (INSIS); Universidade de Sao Paulo; University of Milano-Bicocca; University of Warwick; Institute of Plasma Physics &amp; Laser Microfusion (IFPiLM); Aalto University; Warsaw University of Technology; Queens University Belfast; National Institute for Laser, Plasma &amp; Radiation Physics - Romania; Ghent University; Slovenian Academy of Sciences &amp; Arts (SASA); Jozef Stefan Institute; National Institute of Research &amp; Development for Cryogenic &amp; Isotopic Technologies; Dublin City University; University of California System; University of California San Diego; Universidad Nacional de Educacion a Distancia (UNED); Kharkov Institute of Physics &amp; Technology; University of York - UK; Chalmers University of Technology; Chalmers University of Technology; University of Tennessee System; University of Tennessee Knoxville; Universitat Politecnica de Catalunya; Universitat Politecnica de Catalunya; Barcelona Supercomputer Center (BSC-CNS); University of Sevilla; Aix-Marseille Universite; Centre National de la Recherche Scientifique (CNRS); CNRS - Institute for Engineering &amp; Systems Sciences (INSIS); Sapienza University Rome; National Academy of Sciences Ukraine; V. M. Glushkov Institute of Cybernetics, National Academy of Sciences of Ukraine; Institute for Nuclear Research of NASU; Belgian Nuclear Research Centre (SCK CEN); University of Toyama; University of California System; University of California Irvine; Technical University of Denmark; Comenius University Bratislava; University College Cork; University of Opole; Daegu University; Seoul National University (SNU); PELIN; Arizona State University; Arizona State University-Tempe; Polytechnic University of Turin; ICREA; Complutense University of Madrid; Consiglio Nazionale delle Ricerche (CNR); Istituto dei Sistemi Complessi (ISC-CNR); Polytechnic University of Turin; Polytechnic University of Turin; Eindhoven University of Technology; Purdue University System; Purdue University; Shimane University; Czech Technical University Prague; William &amp; Mary; University of Strathclyde; Kindai University (Kinki University); Shizuoka University; University of Oxford; Columbia University; University of Padua; Royal Institute of Technology; University of Ioannina; Universidade do Porto; University of Tokyo; Lithuanian Energy Institute; Ibaraki University; Technische Universitat Wien</t>
  </si>
  <si>
    <t>Mailloux, J (corresponding author), Culham Sci Ctr, United Kingdom Atom Energy Author, Abingdon OX14 3DB, Oxon, England.</t>
  </si>
  <si>
    <t>joelle.mailloux@ukaea.uk</t>
  </si>
  <si>
    <t>Goulding, Richard/C-5982-2016; Jepu, Ionut/C-2195-2012; Auriemma, Fulvio/L-2764-2019; tardocchi, marco/LOR-5122-2024; Sweeney, Ryan/P-7745-2019; cappelli, mauro/AAQ-9221-2021; VILA, RAFAEL/C-5903-2011; Nocente, Massimo/I-7889-2014; Primetzhofer, Daniel/J-2189-2014; Solano, Enrique/C-2895-2017; Refy, Daniel Imre/JGC-8599-2023; Pinches, Simon/ABA-3298-2021; Dreval, Mykola/ABF-6843-2021; Linsmeier, Christian/P-9062-2019; Flammini, Davide/LCD-5642-2024; Birkenmeier, Gregor/AAH-4221-2020; Boboc, Alexandru/M-3650-2015; Gelfusa, Michela/C-4979-2014; Turner, Miles/I-3105-2019; Abid, Nadia/AAV-3315-2020; Zoletnik, Sandor/KIG-9275-2024; Aleiferis, Spyridon/AAC-1010-2019; Kiefer, Christian/IYT-3644-2023; Fortuna-Zalesna, Elzbieta/T-1036-2018; Rivero Rodriguez, Juan Francisco/AFC-9809-2022; Afanasyev, Valery/C-7657-2014; Fil, Alexandre/ABB-8323-2021; Chernyshova, Maryna/LHA-0600-2024; Vignitchouk, Ladislas/AAE-8200-2021; Bonfiglio, Daniele/I-9398-2012; Shigin, Pavel/B-9078-2011; Crombe, Kristel/N-1946-2019; Romanelli, Francesco/JVZ-4888-2024; HO, Ho-Pui/AAT-9650-2021; Vincenzi, Pietro/AAF-8209-2020; Ruchko, Leonid/AAE-2541-2022; Silvagni, Davide/AAZ-6156-2021; Minucci, Simone/AAI-7191-2021; Lomanowski, Bartosz/GPT-0626-2022; Macusova, Eva/W-3000-2018; CRACIUNESCU, Teddy/IUP-3826-2023; Fazinic, Stjepko/J-9481-2019; Maier, Hans/AAU-8183-2021; Palade, Dragos/AAG-8203-2020; Országh, Juraj/A-2475-2012; Balbinot, Luca/AFU-6630-2022; Ivanova-Stanik, Irena/KIC-8071-2024; Terranova, Nicholas/ADA-7212-2022; poli, francesca/C-2226-2008; Bieg, Bohdan/AAC-9902-2020; Vianello, Nicola/B-6323-2008; Buermans, Johan/GXV-5481-2022; Sousa, Jorge/R-9782-2017; faugeras, blaise/N-1788-2016; Abreu, Paulo/N-1116-2013; Baciero, Alfonso/B-4942-2008; Scully, Shane/LFG-1240-2024; Baruzzo, Matteo/LZE-7410-2025; Mariano, Giovanni/GPW-9947-2022; Faitsch, Michael/JGD-8395-2023; Nabais, Fernando/K-6226-2015; Iliasova, Margarita/S-6427-2018; Crialesi-Esposito, Marco/AAX-4523-2021; Del Sarto, Daniele/HJP-4019-2023; Loarer, Thierry/GLS-6626-2022; Kozioł, Karol/P-4626-2019; Stankunas, Gediminas/AAD-1781-2019; O'Mullane, Martin/AAT-6561-2021; Causa, Federica/AAY-2222-2020; Tokitani, Masayuki/KPB-3583-2024; Sheikh, Umar/GXH-8882-2022; Fanni, Alessandra/HNR-6462-2023; Coster, David/B-4311-2010; Pajuste, Elina/J-5284-2013; Podesta, Mario/AGX-2278-2022; Jaulmes, Fabien/G-6121-2018; Loschiavo, Vincenzo/AAQ-4276-2020; Borodkina, Irina/AAX-2373-2021; Bielecki, Jakub/AAM-7159-2021; Seo, Jaemin/ISU-2793-2023; Aymerich, Enrico/ABE-8044-2020; Alguacil, Javier/AIC-4613-2022; corradino, claudia/LQJ-9387-2024; Figueiredo, Joao/G-1052-2019; Nordlund, Kai/AAC-8197-2020; Uccello, Andrea/IUQ-3339-2023; Gomes, Rui/K-4164-2015; Groth, Mathias/G-2227-2013; Wiesen, Sven/P-9185-2019; BETAR, Homam/AAJ-3400-2021; ambrosino, roberto/G-3726-2010; Croitoru, Andreea/M-9286-2017; Bilkova, Petra/G-9496-2014; Colangeli, Andrea/KHV-5277-2024; Snoj, Luka/AAV-9408-2021; Pardanaud, Cédric/I-6169-2019; Miloshevsky, Gennady/ABA-5727-2020; Napoli, Francesco/JFJ-8974-2023; Rasmussen, Jens/A-2757-2012; Böhm, Petr/JAC-5722-2023; Garzotti, Luca/AAJ-8952-2021; Moro, Fabio/S-5435-2019; Eriksson, Jacob/R-9707-2019; Brezinsek, Sebastijan/B-2796-2017; Nielsen, Anders/A-3973-2012; Passeri, Marco/M-8505-2019; Soare, Sorin/AAB-3135-2019; Innocente, Paolo/GPF-5701-2022; Cavedon, Marco/AAO-8184-2020; Tomes, Matej/K-1904-2015; David, Pierre/AAE-7905-2021; Juarez, Rafael/M-3542-2014; Chang, Choongseok/AAB-2499-2021; Calabro, Giuseppe/M-7846-2019; Hu, Zhimeng/JPX-1743-2023; Horsten, Niels/ABE-3894-2021; Sridhar, Sundaresan/AAS-2574-2021; Panadero, Nerea/T-4649-2019; Kong, Mengdi/ABI-5544-2020; Herfindal, Jeffrey/M-1631-2017; Adrich, Przemyslaw/Z-2202-2019; Mariani, Alberto/AAK-7479-2020; Teplova, Natalia/L-7982-2017; Falessi, Matteo/HNO-9320-2023; Albanese, Raffaele/B-5394-2016; Telesca, Giuseppe/GSI-4442-2022; De Tommasi, Gianmaria/A-8787-2012; Coelho, Rui/HPC-3099-2023; Matveev, Dmitry/U-4376-2019; Miron, Gabriel/AAK-7366-2021; Chiariello, Andrea/AAG-6499-2021; Pereira, Rute/R-1228-2018; Militello, Fulvio/M-2960-2017; Clarkson, Richard/A-7505-2010; Viezzer, Eleonora/H-4896-2011; Kumpulainen, Henri/KHE-3215-2024; Hoelzl, Matthias/J-9378-2013; Huber, Alexander/X-7394-2019; Koubiti, Mohammed/AEV-9668-2022; Vlad, Gregorio/AAB-8785-2022; Sorokovoy, Eduard/R-5207-2018; Parisi, Jason/GRS-9698-2022; Alves, Eduardo/K-2481-2013; Fernandes, Ana/AGQ-7119-2022; maingi, rajesh/ABA-3235-2021; Fülöp, Tünde/AAX-7617-2021; Scapin, Nicolo/LMQ-0746-2024; Lungu, Cristian/C-2788-2011; Galassi, Davide/AAL-5782-2020; Papp, Gergely/J-6106-2012; Quercia, Antonio/AAH-7047-2020; Mazzotta, Cristina/HZK-6241-2023; sun, houjun/ISV-5918-2023; Ng, Sarah/AAF-9041-2019; Gatto, Renato/AFV-8377-2022; Zocco, Alessandro/AAJ-2323-2020; Galeani, Sergio/F-7859-2014; Pusztai, István/ABA-9869-2020; Harrison, Judith/AAC-2289-2020; Airila, Markus/F-6369-2011; Klepper, C.Christopher/I-9904-2016; Mlynar, Jan/G-9941-2014; Kukushkin, Alexander/JAC-4517-2023; Loreti, Stefano/U-3774-2019; Loreti, Stefano/O-9325-2015; Spong, Donald/C-6887-2012; Rossi, Riccardo/AAA-3754-2019; Alegre Castro, Daniel/L-3270-2014; Gaudio, Pasqualino/B-3009-2014; de la Cal, Eduardo/V-5513-2017; Naulin, Volker/A-2419-2012; Borba, Duarte/K-6148-2015; Fresa, Raffaele/I-3330-2012; Carvalho, Ivo/K-4457-2015; DAL MOLIN, ANDREA/X-1667-2018; Rodrigues, Paulo/G-4226-2010; Carralero, Daniel/T-9804-2019; Nordlund, Kai/L-8275-2014; Cruz, Nuno/K-4893-2015; Neu, Rudolf/B-4438-2010; Zoulias, Ioannis Dimitrios/I-7009-2019; Ficker, Ondrej/D-2035-2017; Coelho, Rui/N-2692-2013; MARCHETTO, CHIARA/AAX-9490-2020; Salewski, Mirko/C-7104-2008; Wojcik-Gargula, Anna/M-7839-2018; Silva, Carlos Garcia/L-6490-2013; Catalan, Juan Pablo/I-2641-2015; Otin, Ruben/D-4258-2019; B. Henriques, Rafael/AAM-4174-2021; Figueiredo, Antonio/F-9261-2011; Bielecki, Jakub/X-5779-2018; Santos, Bruno/Y-4519-2018; Shiraiwa, Syunichi/GNP-5645-2022; Fontdecaba Climent, Josep Maria/V-5441-2017; Palade, Dragos Iustin/M-9285-2017; Coenen, Jan Willem/K-7802-2013; Tolias, Panagiotis/Z-4295-2019; Mietelski, Jerzy Wojciech/AAO-5241-2021; Gil, Luis/R-5502-2017; Dendy, Richard/A-4533-2009; Dankowski, Jan/S-9994-2018; Tang, William/AHA-7918-2022; Goncalves, Bruno/H-8679-2012; Pereira Ehrhardt Goncalves Silva, Antonio Guilherme/N-2711-2013; Ratta, Giuseppe A./I-5515-2012; Plyusnin, Vladislav/N-1253-2013; Borodin, Dmitriy V./B-4339-2010</t>
  </si>
  <si>
    <t>Mariani, Alberto/0000-0003-0476-3825; Kumpulainen, Henri/0000-0003-1301-0497; Crialesi-Esposito, Marco/0000-0002-5983-9199; Bradnam, Steven Charles/0000-0001-9754-4239; Manyer Fuertes, Jordi/0000-0002-0178-3890; Loreti, Stefano/0000-0003-1888-2921; Spong, Donald/0000-0003-2370-1873; Safi, Elnaz/0000-0002-4786-5234; Rossi, Riccardo/0000-0003-4414-6119; Alegre Castro, Daniel/0000-0002-1665-7811; Gaudio, Pasqualino/0000-0003-0861-558X; B. Morales, Rennan/0000-0003-0667-3356; Fanni, Alessandra/0000-0001-8604-5282; Leppanen, Jaakko/0000-0003-1907-2883; Zhang, Wenzhong/0000-0001-9184-0723; Chone, Laurent/0000-0003-3864-615X; Ghezzi, Francesco/0000-0003-3363-5187; de la Cal, Eduardo/0000-0001-8020-7682; Papp, Gergely/0000-0003-0694-5446; Maingi, Rajesh/0000-0003-1238-8121; Naulin, Volker/0000-0001-5452-9215; Davies, Alex/0000-0001-6697-3831; Borba, Duarte/0000-0001-5305-2857; Aho-Mantila, Leena/0000-0002-0587-9857; Afanasyev, Valery/0009-0002-3218-2411; Nishijima, Daisuke/0000-0002-3119-4827; Mlynar, Jan/0000-0003-4718-4321; Minucci, Simone/0000-0002-9374-5743; Fresa, Raffaele/0000-0001-5140-0299; Terranova, Nicholas/0000-0002-4241-6528; Klepper, C.Christopher/0000-0001-9107-8337; Bohm, Petr/0000-0003-2590-4420; Belli, Emily/0000-0001-7947-2841; tardocchi, marco/0000-0001-8443-1809; Carvalho, Ivo/0000-0002-2458-8377; Horvath, Laszlo/0000-0002-5692-6772; Bierwage, Andreas/0000-0003-1243-0502; Rodriguez Fernandez, Pablo/0000-0002-7361-1131; DAL MOLIN, ANDREA/0000-0003-0471-1718; Monakhov, Igor/0009-0009-2936-5605; Rodrigues, Paulo/0000-0001-6189-6865; Carralero, Daniel/0000-0002-7824-3307; Sweeney, Ryan/0000-0003-3408-1497; Verona Rinati, Gianluca/0000-0003-1542-9910; Nordlund, Kai/0000-0001-6244-1942; Cruz, Nuno/0000-0002-3976-4871; O'Callaghan, James/0009-0009-2570-7559; Neu, Rudolf/0000-0002-6062-1955; Seo, Jaemin/0000-0003-0635-0282; Chiariello, Andrea Gaetano/0000-0003-0506-8955; Zoulias, Ioannis Dimitrios/0000-0002-6107-8149; Ficker, Ondrej/0000-0001-6418-9517; Coelho, Rui/0000-0002-1127-1661; MARCHETTO, CHIARA/0000-0002-7920-2873; Panadero, Nerea/0000-0003-0462-2432; Bonofiglo, Phillip/0000-0001-5057-7383; Salewski, Mirko/0000-0002-3699-679X; Lomanowski, Bartosz/0000-0003-2226-2004; Koziol, Karol/0000-0002-2928-2940; Kennedy, Daniel/0000-0001-7666-782X; Ciupinski, Lukasz/0000-0002-4536-3177; Wojcik-Gargula, Anna/0000-0002-9598-3139; Silva, Carlos Garcia/0000-0001-6348-0505; Catalan, Juan Pablo/0000-0001-6599-1720; Scapin, Nicolo/0000-0002-1330-3348; Otin, Ruben/0000-0002-3053-2695; Falessi, Matteo Valerio/0000-0002-2105-226X; Colas, Laurent/0000-0002-4573-3326; Romazanov, Juri/0000-0001-9439-786X; Futatani, Shimpei/0000-0001-5742-5454; Buermans, Johan/0000-0001-5623-551X; B. Henriques, Rafael/0000-0003-0585-0904; Kalnina, Patricija/0009-0001-4506-4388; cappelli, mauro/0000-0002-4344-6067; Figueiredo, Antonio/0000-0003-0487-8956; Malinowski, Karol/0000-0001-8761-3165; Bielecki, Jakub/0000-0002-3460-8677; Douai, David/0009-0002-6980-9927; Santos, Bruno/0000-0002-1245-1760; Ors, Asztalos/0000-0002-5734-4635; Leichtle, Dieter/0000-0003-1741-5061; Shiraiwa, Syunichi/0000-0001-5249-0441; Fontdecaba Climent, Josep Maria/0000-0001-7678-0240; Hakola, Antti/0000-0003-1385-1296; Palade, Dragos Iustin/0000-0002-0685-5822; Antoniou, Ioannis E./0000-0001-8080-0945; Nabais, Fernando/0000-0003-4644-2827; Rivero-Rodriguez, Juan Francisco/0000-0001-5074-0267; Aymerich, Enrico/0000-0003-3787-7685; Coenen, Jan Willem/0000-0002-8579-908X; Stankunas, Gediminas/0000-0002-4996-4834; Bieg, Bohdan/0000-0002-3649-6349; Rebai, Marica/0000-0002-0247-9073; Flammini, Davide/0000-0002-7382-5826; Pajuste, Elina/0000-0003-1036-4679; Tolias, Panagiotis/0000-0001-9632-8104; Sorin, Soare/0000-0002-3803-2724; GATTO, Renato/0000-0002-8048-5604; Martellucci, Luca/0000-0001-6791-1261; Mietelski, Jerzy Wojciech/0000-0002-9430-1386; Insulander Bjork, Klara/0000-0002-8092-0389; Cavedon, Marco/0000-0002-0013-9753; Gil, Luis/0000-0002-9970-2154; Parisi, Jason/0000-0003-1328-7154; Alguacil, Javier/0000-0002-5663-215X; Dendy, Richard/0009-0002-0017-9103; Neverov, Vladislav/0000-0001-9519-9750; De Tommasi, Gianmaria/0000-0002-8509-7176; Dankowski, Jan/0000-0003-0168-0274; Nielsen, Anders Henry/0000-0003-3642-3905; Alves, Eduardo/0000-0003-0633-8937; Tang, William/0000-0002-8211-3636; Pawelec, Ewa/0000-0003-1333-6331; Jaulmes, Fabien/0000-0002-8036-6517; Fazinic, Stjepko/0000-0001-6252-8175; Hager, Robert/0000-0002-4624-3150; Maenpaa, Roni/0000-0002-9555-7412; Gadariya, Dhaval/0000-0001-8026-3393; Goncalves, Bruno/0000-0003-0670-1214; Refy, Daniel Imre/0000-0002-0846-8236; Ben Yaala, Marwa/0000-0002-6754-0875; Pereira Ehrhardt Goncalves Silva, Antonio Guilherme/0000-0002-0003-7263; Ratta, Giuseppe A./0000-0002-5676-9631; Dreval, Mykola/0000-0003-0482-0981; Plyusnin, Vladislav/0000-0003-1277-820X; Marsden, Stephen Philip/0009-0005-1175-7329; Shigin, Pavel/0000-0003-1648-070X; Dumortier, Pierre/0000-0002-6372-5450; TOKITANI, Masayuki/0000-0002-3744-2481; Moro, Fabio/0000-0001-9948-4268; Murari, Andrea/0000-0002-3932-3865; PUTIGNANO, OSCAR/0000-0002-4215-218X; Sorokovoy, Eduard/0000-0002-8801-4647; Borodin, Dmitriy V./0000-0001-8354-1387</t>
  </si>
  <si>
    <t>Euratom research and training programme [633053]</t>
  </si>
  <si>
    <t>Euratom research and training programme(Euratom)</t>
  </si>
  <si>
    <t>This work has been carried out within the framework of the EUROfusion Consortium and has received funding from the Euratom research and training programme 2014-2018 and 2019-2020 under Grant Agreement No. 633053. The views and opinions expressed herein do not necessarily reflect those of the European Commission.</t>
  </si>
  <si>
    <t>0029-5515</t>
  </si>
  <si>
    <t>1741-4326</t>
  </si>
  <si>
    <t>NUCL FUSION</t>
  </si>
  <si>
    <t>Nucl. Fusion</t>
  </si>
  <si>
    <t>10.1088/1741-4326/ac47b4</t>
  </si>
  <si>
    <t>Physics, Fluids &amp; Plasmas</t>
  </si>
  <si>
    <t>3D9XW</t>
  </si>
  <si>
    <t>WOS:000829648300001</t>
  </si>
  <si>
    <t>Pludowski, P; Takacs, I; Boyanov, M; Belaya, Z; Diaconu, CC; Mokhort, T; Zherdova, N; Rasa, I; Payer, J; Pilz, S</t>
  </si>
  <si>
    <t>Pludowski, Pawel; Takacs, Istvan; Boyanov, Mihail; Belaya, Zhanna; Diaconu, Camelia C.; Mokhort, Tatiana; Zherdova, Nadiia; Rasa, Ingvars; Payer, Juraj; Pilz, Stefan</t>
  </si>
  <si>
    <t>Clinical Practice in the Prevention, Diagnosis and Treatment of Vitamin D Deficiency: A Central and Eastern European Expert Consensus Statement</t>
  </si>
  <si>
    <t>NUTRIENTS</t>
  </si>
  <si>
    <t>vitamin D; recommendations; guidelines; supplementation; cholecalciferol; treatment</t>
  </si>
  <si>
    <t>25-HYDROXYVITAMIN D; D SUPPLEMENTATION; GUIDELINES; RECOMMENDATIONS; HEALTH; CHOLECALCIFEROL; INSUFFICIENCY; OVERWEIGHT; STRATEGIES; ADULTS</t>
  </si>
  <si>
    <t>Vitamin D deficiency has a high worldwide prevalence, but actions to improve this public health problem are challenged by the heterogeneity of nutritional and clinical vitamin D guidelines, with respect to the diagnosis and treatment of vitamin D deficiency. We aimed to address this issue by providing respective recommendations for adults, developed by a European expert panel, using the Delphi method to reach consensus. Increasing the awareness of vitamin D deficiency and efforts to harmonize vitamin D guidelines should be pursued. We argue against a general screening for vitamin D deficiency but suggest 25-hydroxyvitamin D (25(OH)D) testing in certain risk groups. We recommend a vitamin D supplementation dose of 800 to 2000 international units (IU) per day for adults who want to ensure a sufficient vitamin D status. These doses are also recommended for the treatment of vitamin D deficiency, but higher vitamin D doses (e.g., 6000 IU per day) may be used for the first 4 to 12 weeks of treatment if a rapid correction of vitamin D deficiency is clinically indicated before continuing, with a maintenance dose of 800 to 2000 IU per day. Treatment success may be evaluated after at least 6 to 12 weeks in certain risk groups (e.g., patients with malabsorption syndromes) by measurement of serum 25(OH)D, with the aim to target concentrations of 30 to 50 ng/mL (75 to 125 nmol/L).</t>
  </si>
  <si>
    <t>[Pludowski, Pawel] Childrens Mem Hlth Inst, Dept Biochem Radioimmunol &amp; Expt Med, PL-04730 Warsaw, Poland; [Takacs, Istvan] Semmelweis Univ, Dept Internal Med &amp; Oncol, Fac Med, H-1085 Budapest, Hungary; [Boyanov, Mihail] Med Univ Sofia, Univ Hosp Alexandrovska, Dept Internal Med, Clin Endocrinol &amp; Metab, 1 G Sofiyski Str, Sofia 1431, Bulgaria; [Belaya, Zhanna] Natl Med Res Ctr Endocrinol, Moscow 117036, Russia; [Diaconu, Camelia C.] Carol Davila Univ Med &amp; Pharm, Fac Med, Bucharest 050474, Romania; [Mokhort, Tatiana] Belarussian State Med Univ, Dept Endocrinol, Minsk 220116, BELARUS; [Zherdova, Nadiia] Natl Acad Sci Ukraine, Dept Diagnost &amp; Treatment Metab Dis, Ctr Innovat Med Technol, UA-01030 Kiev, Ukraine; [Rasa, Ingvars] Riga Stradins Univ, Ctr Continuing Educ, LV-1002 Riga, Latvia; [Payer, Juraj] Comenius Univ, Univ Hosp Bratislava, Dept Internal Med, Fac Med, Bratislava 82606, Slovakia; [Pilz, Stefan] Med Univ Graz, Div Endocrinol &amp; Diabetol, Dept Internal Med, Auenbruggerpl 15, A-8036 Graz, Austria</t>
  </si>
  <si>
    <t>Children's Memorial Health Institute; Semmelweis University; Medical University Sofia; Russian Academy of Medical Sciences; Endocrinology Research Centre; Carol Davila University of Medicine &amp; Pharmacy; National Academy of Sciences Ukraine; Riga Stradins University; Comenius University Bratislava; Slovak Medical University Bratislava; Medical University of Graz</t>
  </si>
  <si>
    <t>Pludowski, P (corresponding author), Childrens Mem Hlth Inst, Dept Biochem Radioimmunol &amp; Expt Med, PL-04730 Warsaw, Poland.</t>
  </si>
  <si>
    <t>p.pludowski@ipczd.pl; takacs.istvan@med.semmelweis-univ.hu; mihailboyanov@yahoo.com; jannabelaya@gmail.com; drcameliadiaconu@gmail.com; tatsianamokhort@gmail.com; nadejda05.1977@gmail.com; dr.irasa@inbox.lv; payer@ru.unb.sk; stefan.pilz@medunigraz.at</t>
  </si>
  <si>
    <t>Zherdova, Nadiia/W-1914-2018; Diaconu, Camelia/A-2144-2019; Payer, Juraj/AAG-1606-2019; Pludowski, Pawel/P-2154-2018; Belaya, Zhanna/C-5221-2016</t>
  </si>
  <si>
    <t>Boyanov, Mihail/0000-0002-5695-2831; Pludowski, Pawel/0000-0001-8475-7112; Belaya, Zhanna/0000-0002-6674-6441; Mokhort, Tatiana/0000-0002-7510-1944</t>
  </si>
  <si>
    <t>Worwag Pharma</t>
  </si>
  <si>
    <t>Worwag Pharma(Dexcel Pharma)</t>
  </si>
  <si>
    <t>This research was supported by Worwag Pharma.</t>
  </si>
  <si>
    <t>2072-6643</t>
  </si>
  <si>
    <t>Nutrients</t>
  </si>
  <si>
    <t>10.3390/nu14071483</t>
  </si>
  <si>
    <t>Nutrition &amp; Dietetics</t>
  </si>
  <si>
    <t>0N8WG</t>
  </si>
  <si>
    <t>WOS:000783111300001</t>
  </si>
  <si>
    <t>Hrubsa, M; Siatka, T; Nejmanová, I; Voprsalová, M; Krcmová, LK; Matousová, K; Javorská, L; Macaková, K; Mercolini, L; Remiao, F; Mátus, M; Mladenka, P; Oemonom</t>
  </si>
  <si>
    <t>Hrubsa, Marcel; Siatka, Tomas; Nejmanova, Iveta; Voprsalova, Marie; Kujovska Krcmova, Lenka; Matousova, Katerina; Javorska, Lenka; Macakova, Katerina; Mercolini, Laura; Remiao, Fernando; Matus, Marek; Mladenka, Premysl; OEMONOM</t>
  </si>
  <si>
    <t>Biological Properties of Vitamins of the B-Complex, Part 1: Vitamins B1, B2, B3, and B5</t>
  </si>
  <si>
    <t>thiamine; riboflavin; niacin; pantothenic acid; essential</t>
  </si>
  <si>
    <t>FORTIFIED FOODS; NICOTINIC ACID; RIBOFLAVIN; BIOSYNTHESIS; METABOLISM; PHOTODEGRADATION; DEFICIENCY; TRYPTOPHAN; TRANSPORT; THIAMINE</t>
  </si>
  <si>
    <t>This review summarizes the current knowledge on essential vitamins B-1, B-2, B-3, and B-5. These B-complex vitamins must be taken from diet, with the exception of vitamin B-3, that can also be synthetized from amino acid tryptophan. All of these vitamins are water soluble, which determines their main properties, namely: they are partly lost when food is washed or boiled since they migrate to the water; the requirement of membrane transporters for their permeation into the cells; and their safety since any excess is rapidly eliminated via the kidney. The therapeutic use of B-complex vitamins is mostly limited to hypovitaminoses or similar conditions, but, as they are generally very safe, they have also been examined in other pathological conditions. Nicotinic acid, a form of vitamin B-3, is the only exception because it is a known hypolipidemic agent in gram doses. The article also sums up: (i) the current methods for detection of the vitamins of the B-complex in biological fluids; (ii) the food and other sources of these vitamins including the effect of common processing and storage methods on their content; and (iii) their physiological function.</t>
  </si>
  <si>
    <t>[Hrubsa, Marcel; Voprsalova, Marie; Mladenka, Premysl] Charles Univ Prague, Fac Pharm Hradec Kralove, Dept Pharmacol &amp; Toxicol, Akad Heyrovskeho 1203, Hradec Kralove 50005, Czech Republic; [Siatka, Tomas; Macakova, Katerina] Charles Univ Prague, Fac Pharm Hradec Kralove, Dept Pharmacognosy, Akad Heyrovskeho 1203, Hradec Kralove 50005, Czech Republic; [Nejmanova, Iveta] Charles Univ Prague, Fac Pharm Hradec Kralove, Dept Biol &amp; Med Sci, Akad Heyrovskeho 1203, Hradec Kralove 50005, Czech Republic; [Kujovska Krcmova, Lenka] Charles Univ Prague, Fac Pharm Hradec Kralove, Dept Analyt Chem, Akad Heyrovskeho 1203, Hradec Kralove 50005, Czech Republic; [Kujovska Krcmova, Lenka; Matousova, Katerina; Javorska, Lenka] Univ Hosp Hradec Kralove, Dept Clin Biochem &amp; Diagnost, Sokolska 581, Hradec Kralove 50005, Czech Republic; [Mercolini, Laura] Alma Mater Studiorum Univ Bologna, Dept Pharm &amp; Biotechnol FaBiT, Res Grp Pharmacotoxicol Anal PTA Lab, Via Belmeloro 6, I-40126 Bologna, Italy; [Remiao, Fernando] Univ Porto, Dept Fac Pharm, UCIBIO Appl Mol Biosci Unit, REQUINTE,Toxicol Lab,Biol Sci, P-4050313 Porto, Portugal; [Remiao, Fernando] Univ Porto, Fac Pharm, i4HB Inst Hlth &amp; Bioecon, Associate Lab, P-4050313 Porto, Portugal; [Matus, Marek] Comenius Univ, Fac Pharm, Dept Pharmacol &amp; Toxicol, Odbojarov 10, Bratislava 83232, Slovakia</t>
  </si>
  <si>
    <t>Charles University Prague; Charles University Prague; Charles University Prague; Charles University Prague; University Hospital Hradec Kralove; University of Bologna; Universidade do Porto; Universidade do Porto; Comenius University Bratislava</t>
  </si>
  <si>
    <t>Mátus, M (corresponding author), Comenius Univ, Fac Pharm, Dept Pharmacol &amp; Toxicol, Odbojarov 10, Bratislava 83232, Slovakia.</t>
  </si>
  <si>
    <t>hrubsam@faf.cuni.cz; siatka@faf.cuni.cz; ivetanajmanova@seznam.cz; voprsalova@faf.cuni.cz; lenka.kujovska@fnhk.cz; katerina.matousova@fnhk.cz; lenka.javorska@fnhk.cz; macakovak@faf.cuni.cz; laura.mercolini@unibo.it; remiao@ff.up.pt; matus@fpharm.uniba.sk; mladenkap@faf.cuni.cz</t>
  </si>
  <si>
    <t>Najmanová, Iveta/T-5295-2017; Matus, Marek/KEI-4870-2024; Hrubša, Marcel/HKM-3707-2023; Siatka, Tomas/S-8723-2017; Kujovská Krčmová, Lenka/JQV-7723-2023; Remiao, Fernando/D-8646-2013; Javorska, Lenka/S-8394-2017; Matousova, Katerina/S-6675-2017; Mladenka, Premysl/S-5929-2017; Macakova, Katerina/S-9312-2017; Kujovska Krcmova, Lenka/S-7188-2017</t>
  </si>
  <si>
    <t>Remiao, Fernando/0000-0003-1382-5119; MERCOLINI, LAURA/0000-0002-0644-9461; Javorska, Lenka/0000-0002-9135-4511; Matousova, Katerina/0000-0001-8283-5770; Mladenka, Premysl/0000-0002-6076-6900; Macakova, Katerina/0000-0003-2805-8741; Matus, Marek/0000-0001-9344-5399; Najmanova, Iveta/0000-0002-8443-0512; Hrubsa, Marcel/0000-0002-9958-9366; Kujovska Krcmova, Lenka/0000-0003-3825-0294</t>
  </si>
  <si>
    <t>Erasmus+ Programme of the European Union [2020-1-CZ01-KA203-078218]; Charles University [SVV 260 549]; MH-CZ-DRO [00179906]</t>
  </si>
  <si>
    <t>Erasmus+ Programme of the European Union(Erasmus+); Charles University; MH-CZ-DRO</t>
  </si>
  <si>
    <t>FundingThis open-access review paper was supported by the Erasmus+ Programme of the European Union, Key Action 2: Strategic Partnerships, Project no. 2020-1-CZ01-KA203-078218. MH thanks to the Charles University (SVV 260 549). LKK and LJ give thanks to MH-CZ-DRO (UHHK, 00179906).</t>
  </si>
  <si>
    <t>10.3390/nu14030484</t>
  </si>
  <si>
    <t>ZG8DL</t>
  </si>
  <si>
    <t>WOS:000760483600001</t>
  </si>
  <si>
    <t>Shevroja, E; Reginster, JY; Lamy, O; Al-Daghri, N; Chandran, M; Demoux-Baiada, AL; Kohlmeier, L; Lecart, MP; Messina, D; Camargos, BM; Payer, J; Tuzun, S; Veronese, N; Cooper, C; McCloskey, EV; Harvey, NC</t>
  </si>
  <si>
    <t>Shevroja, Enisa; Reginster, Jean-Yves; Lamy, Olivier; Al-Daghri, Nasser; Chandran, Manju; Demoux-Baiada, Anne-Laurence; Kohlmeier, Lynn; Lecart, Marie-Paule; Messina, Daniel; Camargos, Bruno Muzzi; Payer, Juraj; Tuzun, Sansin; Veronese, Nicola; Cooper, Cyrus; McCloskey, Eugene V.; Harvey, Nicholas C.</t>
  </si>
  <si>
    <t>Update on the clinical use of trabecular bone score (TBS) in the management of osteoporosis: results of an expert group meeting organized by the European Society for Clinical and Economic Aspects of Osteoporosis, Osteoarthritis and Musculoskeletal Diseases (ESCEO), and the International Osteoporosis Foundation (IOF) under the auspices of WHO Collaborating Center for Epidemiology of Musculoskeletal Health and Aging</t>
  </si>
  <si>
    <t>OSTEOPOROSIS INTERNATIONAL</t>
  </si>
  <si>
    <t>Trabecular bone score; TBS; Fracture; Osteoporosis; Guidelines</t>
  </si>
  <si>
    <t>RHEUMATOID-ARTHRITIS PATIENTS; FRACTURE RISK-ASSESSMENT; X-RAY ABSORPTIOMETRY; MS. OS COHORT; POSTMENOPAUSAL WOMEN; MINERAL DENSITY; VERTEBRAL FRACTURES; AROMATASE-INHIBITORS; GLUCOCORTICOID THERAPY; SPINE BMD</t>
  </si>
  <si>
    <t>PurposeTrabecular bone score (TBS) is a grey-level textural measurement acquired from dual-energy X-ray absorptiometry lumbar spine images and is a validated index of bone microarchitecture. In 2015, a Working Group of the European Society on Clinical and Economic Aspects of Osteoporosis, Osteoarthritis and Musculoskeletal Diseases (ESCEO) published a review of the TBS literature, concluding that TBS predicts hip and major osteoporotic fracture, at least partly independent of bone mineral density (BMD) and clinical risk factors. It was also concluded that TBS is potentially amenable to change as a result of pharmacological therapy. Further evidence on the utility of TBS has since accumulated in both primary and secondary osteoporosis, and the introduction of FRAX and BMD T-score adjustment for TBS has accelerated adoption. This position paper therefore presents a review of the updated scientific literature and provides expert consensus statements and corresponding operational guidelines for the use of TBS.MethodsAn Expert Working Group was convened by the ESCEO and a systematic review of the evidence undertaken, with defined search strategies for four key topics with respect to the potential use of TBS: (1) fracture prediction in men and women; (2) initiating and monitoring treatment in postmenopausal osteoporosis; (3) fracture prediction in secondary osteoporosis; and (4) treatment monitoring in secondary osteoporosis. Statements to guide the clinical use of TBS were derived from the review and graded by consensus using the Grades of Recommendation, Assessment, Development and Evaluation (GRADE) approach.ResultsA total of 96 articles were reviewed and included data on the use of TBS for fracture prediction in men and women, from over 20 countries. The updated evidence shows that TBS enhances fracture risk prediction in both primary and secondary osteoporosis, and can, when taken with BMD and clinical risk factors, inform treatment initiation and the choice of antiosteoporosis treatment. Evidence also indicates that TBS provides useful adjunctive information in monitoring treatment with long-term denosumab and anabolic agents. All expert consensus statements were voted as strongly recommended.ConclusionThe addition of TBS assessment to FRAX and/or BMD enhances fracture risk prediction in primary and secondary osteoporosis, adding useful information for treatment decision-making and monitoring. The expert consensus statements provided in this paper can be used to guide the integration of TBS in clinical practice for the assessment and management of osteoporosis. An example of an operational approach is provided in the appendix.This position paper presents an up-to-date review of the evidence base, synthesised through expert consensus statements, which informs the implementation of Trabecular Bone Score in clinical practice.</t>
  </si>
  <si>
    <t>[Shevroja, Enisa; Lamy, Olivier] Lausanne Univ Hosp, Interdisciplinary Ctr Bone Dis, CH-1011 Lausanne, Switzerland; [Shevroja, Enisa; Lamy, Olivier] Univ Lausanne, CH-1011 Lausanne, Switzerland; [Reginster, Jean-Yves] World Hlth Org Collaborating Ctr Epidemiol Muscul, Liege, Belgium; [Reginster, Jean-Yves] Univ Liege, Dept Publ Hlth Epidemiol &amp; Hlth Econ, CHU Sart Tilman B23, B-4000 Liege, Belgium; [Al-Daghri, Nasser] King Saud Univ, Coll Sci, Biochem Dept, Riyadh 11451, Saudi Arabia; [Chandran, Manju] Singapore Gen Hosp, Acad, Dept Endocrinol, Osteoporosis &amp; Bone Metab Unit, 20 Coll Rd, Singapore 169856, Singapore; [Demoux-Baiada, Anne-Laurence] CHU Nord Chemin Des Bourrely, Serv Med Interne &amp; Geriatr, Marseille, France; [Kohlmeier, Lynn] Spokane Strides Strong Bones, Spokane, WA USA; [Kohlmeier, Lynn] West Coast Bone Hlth CME TeleECHO, Spokane, WA USA; [Lecart, Marie-Paule] Quartier Hosp, Fac Med, Liege, Belgium; [Messina, Daniel] IRO Med Res Ctr, Buenos Aires, DF, Argentina; [Messina, Daniel] Cosme Argerich, Rheumatol Sect, Buenos Aires, DF, Argentina; [Camargos, Bruno Muzzi] Hosp Santo Agostinho, Densitometry Unit Coordinator, Rede Materdei Saude, Belo Horizonte, Brazil; [Payer, Juraj] Comenius Univ, Univ Hosp, Fac Med, Dept Internal Med 5, Bratislava, Slovakia; [Payer, Juraj] Ruzinovska 6, Bratislava 82101, Slovakia; [Tuzun, Sansin] Istanbul Univ Cerrahpasa, Cerrahpasa Sch Med, Dept Phys Med &amp; Rehabil, Istanbul, Turkiye; [Veronese, Nicola] Univ Palermo, Dept Hlth Promot Mother &amp; Child Care Internal Med, I-90127 Palermo, Italy; [Cooper, Cyrus] Univ Southampton, MRC Lifecourse Epidemiol Ctr, Southampton SO16 6YD, Hants, England; [Cooper, Cyrus] Univ Southampton, NIHR Southampton Biomed Res Ctr, Southampton, Hants, England; [Cooper, Cyrus; Harvey, Nicholas C.] Univ Hosp Southampton NHS Fdn Trust, Southampton, Hants, England; [Cooper, Cyrus] Univ Oxford, NIHR Biomed Res Ctr, Oxford, England; [McCloskey, Eugene V.] Univ Sheffield, Ctr Metab Bone Dis, Sheffield, S Yorkshire, England; [McCloskey, Eugene V.] Univ Sheffield, MRC Versus Arthrit Ctr Integrated Res Musculoskel, Mellanby Ctr Musculoskeletal Res, Sheffield, S Yorkshire, England</t>
  </si>
  <si>
    <t>University of Lausanne; Centre Hospitalier Universitaire Vaudois (CHUV); University of Lausanne; University of Liege; King Saud University; Singapore General Hospital; Slovak Medical University Bratislava; Comenius University Bratislava; Istanbul University - Cerrahpasa; University of Palermo; University of Southampton; University of Southampton; University of Southampton; University Hospital Southampton NHS Foundation Trust; University of Oxford; University of Sheffield; University of Sheffield</t>
  </si>
  <si>
    <t>Harvey, NC (corresponding author), Univ Hosp Southampton NHS Fdn Trust, Southampton, Hants, England.</t>
  </si>
  <si>
    <t>Enisa.shevroja@chuv.ch; jyreginster@uliege.be; Olivier.Lamy@chuv.ch; ndaghri@ksu.edu.sa; manju.chandran@singhealth.com.sg; anne-laure.demoux@ap-hm.fr; kohlmeiermd@gmail.com; mplecart@chuliege.be; drosvaldodanielmessina@gmail.com; drbmuzzi@gmail.com; payer@ru.unb.sk; sansin@istanbul.edu.tr; Nicola.veronese@unipa.it; cc@mrc.soton.ac.uk; e.v.mccloskey@sheffield.ac.uk; nch@mrc.soton.ac.uk</t>
  </si>
  <si>
    <t>Cooper, Cyrus/ADV-7232-2022; McCloskey, Eugene/T-5197-2019; Veronese, Nicola/K-4343-2018; Reginster, Jean-Yves/AGC-6097-2022; Payer, Juraj/AAG-1606-2019; Harvey, Nicholas/JWO-4341-2024</t>
  </si>
  <si>
    <t>Shevroja, Enisa/0000-0001-6338-2948</t>
  </si>
  <si>
    <t>ESCEO; MRC [MC_UU_12011/2, MR/P020941/1, MC_PC_21003] Funding Source: UKRI</t>
  </si>
  <si>
    <t>ESCEO; MRC(UK Research &amp; Innovation (UKRI)Medical Research Council UK (MRC))</t>
  </si>
  <si>
    <t>We gratefully acknowledge information on technical considerations from Medimaps Group. The ESCEO Working Group was funded by the ESCEO. The ESCEO receives unrestricted educational grants to support its educational and scientific activities from non-governmental organisations, not-for-profit organisations, non-commercial or corporate partners. The choice of topics, participants, content and agenda of the Working Groups as well as the writing, editing, submission and reviewing of the manuscript are the sole responsibility of the ESCEO, without any influence from third parties.</t>
  </si>
  <si>
    <t>SPRINGER LONDON LTD</t>
  </si>
  <si>
    <t>236 GRAYS INN RD, 6TH FLOOR, LONDON WC1X 8HL, ENGLAND</t>
  </si>
  <si>
    <t>0937-941X</t>
  </si>
  <si>
    <t>1433-2965</t>
  </si>
  <si>
    <t>OSTEOPOROSIS INT</t>
  </si>
  <si>
    <t>Osteoporosis Int.</t>
  </si>
  <si>
    <t>10.1007/s00198-023-06817-4</t>
  </si>
  <si>
    <t>JUL 2023</t>
  </si>
  <si>
    <t>Endocrinology &amp; Metabolism</t>
  </si>
  <si>
    <t>O9LK9</t>
  </si>
  <si>
    <t>WOS:001020228500001</t>
  </si>
  <si>
    <t>Mirzaei, S; Mohammadi, AT; Gholami, MH; Hashemi, F; Zarrabi, A; Zabolian, A; Hushmandi, K; Makvandi, P; Samec, M; Liskova, A; Kubatka, P; Nabavi, N; Aref, AR; Ashrafizadeh, M; Khan, H; Najafi, M</t>
  </si>
  <si>
    <t>Mirzaei, Sepideh; Mohammadi, Aliasghar Tabatabaei; Gholami, Mohammad Hossein; Hashemi, Farid; Zarrabi, Ali; Zabolian, Amirhossein; Hushmandi, Kiavash; Makvandi, Pooyan; Samec, Marek; Liskova, Alena; Kubatka, Peter; Nabavi, Noushin; Aref, Amir Reza; Ashrafizadeh, Milad; Khan, Haroon; Najafi, Masoud</t>
  </si>
  <si>
    <t>Nrf2 signaling pathway in cisplatin chemotherapy: Potential involvement in organ protection and chemoresistance</t>
  </si>
  <si>
    <t>PHARMACOLOGICAL RESEARCH</t>
  </si>
  <si>
    <t>Nrf2; Cisplatin; Chemoresistance; Chemoprotection; ROS; Oxidative stress</t>
  </si>
  <si>
    <t>CELL LUNG-CANCER; TRANSCRIPTION FACTOR NRF2; ACUTE KIDNEY INJURY; PROTEIN-KINASE PHOSPHATASE-1; NF-KAPPA-B; INDUCED NEPHROTOXICITY; HEPATOCELLULAR-CARCINOMA; INDUCED OTOTOXICITY; COLORECTAL-CANCER; GASTRIC-CANCER</t>
  </si>
  <si>
    <t>Nuclear factor erythroid 2-related factor 2 (Nrf2) is a vital transcription factor and its induction is of significant importance for protecting against oxidative damage. Increased levels of Reactive Oxygen Species (ROS) stimulate Nrf2 signaling, enhancing the activity of antioxidant enzymes such as catalase, superoxide dismutase and glutathione peroxidase. These enzymes are associated with retarding oxidative stress. On the other hand, Nrf2 activation in cancer cells is responsible for the development of chemoresistance due to disrupting oxidative mediated-cell death by reducing ROS levels. Cisplatin (CP), cis-diamminedichloroplatinum(II), is a potent antitumor agent extensively used in cancer therapy, but its frequent application leads to the development of chemoresistance as well. In the present study, association of Nrf2 signaling with chemoresistance to CP and protection against its deleterious effects is discussed. Anti-tumor compounds, mainly phytochemicals, retard chemoresistance by suppressing Nrf2 signaling. Upstream mediators such as microRNAs can regulate Nrf2 expression during CP chemotherapy regimens. Protection against side effects of CP is mediated via activating Nrf2 signaling and its downstream targets activating antioxidant defense system. Protective agents that activate Nrf2 signaling, can ameliorate CP-mediated ototoxicity, nephrotoxicity and neurotoxicity. Reducing ROS levels and preventing cell death are the most important factors involved in alleviating CP toxicity upon Nrf2 activation. As pre-clinical experiments advocate the role of Nrf2 in chemoprotection and CP resistance, translating these findings to the clinic can provide a significant progress in treatment of cancer patients.</t>
  </si>
  <si>
    <t>[Mirzaei, Sepideh] Islamic Azad Univ, Fac Sci, Dept Biol, Sci &amp; Res Branch, Tehran, Iran; [Mohammadi, Aliasghar Tabatabaei] Islamic Azad Univ, Tehran Med Sci, Asu Vanda Gene Res Co, Tehran, Iran; [Mohammadi, Aliasghar Tabatabaei] Islamic Azad Univ, Farhikhtegan Hosp Tehran Med Sci, Farhikhtegan Med Convergence Sci Res Ctr, Tehran, Iran; [Gholami, Mohammad Hossein] Islamic Azad Univ, Fac Vet Med, Kazerun Branch, Kazerun, Iran; [Hashemi, Farid] Univ Tehran, Fac Vet Med, Dept Comparat Biosci, Tehran, Iran; [Zarrabi, Ali; Ashrafizadeh, Milad] Sabanci Univ, Nanotechnol Res &amp; Applicat Ctr SUNUM, TR-34956 Istanbul, Turkey; [Zabolian, Amirhossein] Islamic Azad Univ, Tehran Med Sci, Young Researchers &amp; Elite Club, Tehran, Iran; [Hushmandi, Kiavash] Univ Tehran, Fac Vet Med, Dept Food Hyg &amp; Qual Control, Div Epidemiol, Tehran, Iran; [Makvandi, Pooyan] Ist Italiano Tecnol, Ctr Mat Interface, Viale Rinaldo Piaggio 34, I-56025 Pisa, Pontedera, Italy; [Samec, Marek; Liskova, Alena] Comenius Univ, Jessenius Fac Med, Dept Obstet &amp; Gynecol, Martin, Slovakia; [Kubatka, Peter] Comenius Univ, Jessenius Fac Med, Dept Med Biol, Martin, Slovakia; [Nabavi, Noushin] Univ British Columbia, Dept Urol Sci, Vancouver, BC V6H 3Z6, Canada; [Nabavi, Noushin] Univ British Columbia, Vancouver Prostate Ctr, Vancouver, BC V6H 3Z6, Canada; [Aref, Amir Reza] Harvard Med Sch, Belfer Ctr Appl Canc Sci, Dana Farber Canc Inst, Boston, MA 02115 USA; [Aref, Amir Reza] Xsphera Biosci Inc, Dept Translat Sci, Boston, MA USA; [Ashrafizadeh, Milad] Sabanci Univ, Fac Engn &amp; Nat Sci, Univ Caddesi 27, TR-34956 Istanbul, Turkey; [Khan, Haroon] Abdul Wali Khan Univ, Dept Pharm, Mardan 23200, Pakistan; [Najafi, Masoud] Kermanashah Univ Med Sci, Inst Hlth Technol, Med Technol Res Ctr, Kermanshah 6715847141, Iran; [Najafi, Masoud] Kermanshah Univ Med Sci, Sch Paramed Sci, Radiol &amp; Nucl Med Dept, Kermanshah, Iran</t>
  </si>
  <si>
    <t>Islamic Azad University; Islamic Azad University; Islamic Azad University; Islamic Azad University; University of Tehran; Sabanci University; Islamic Azad University; University of Tehran; Istituto Italiano di Tecnologia - IIT; Comenius University Bratislava; Comenius University Bratislava; University of British Columbia; University of British Columbia; Harvard University; Harvard Medical School; Harvard University Medical Affiliates; Dana-Farber Cancer Institute; Xsphera Biosciences; Sabanci University; Abdul Wali Khan University; Kermanshah University of Medical Sciences</t>
  </si>
  <si>
    <t>Ashrafizadeh, M (corresponding author), Sabanci Univ, Fac Engn &amp; Nat Sci, Univ Caddesi 27, TR-34956 Istanbul, Turkey.;Khan, H (corresponding author), Abdul Wali Khan Univ, Dept Pharm, Mardan 23200, Pakistan.;Najafi, M (corresponding author), Kermanashah Univ Med Sci, Inst Hlth Technol, Med Technol Res Ctr, Kermanshah 6715847141, Iran.</t>
  </si>
  <si>
    <t>milad.ashrafizadeh@sabanciuniv.edu; haroonkhan@awkum.edu.pk; masoud.najafi@kums.ac.ir</t>
  </si>
  <si>
    <t>Najafi, Masoud/L-8434-2019; Khan, Prof. Dr. Haroon/AAY-1785-2020; Mirzaei, Sepideh/AAB-1637-2022; Ashrafizadeh, Milad/JGC-9775-2023; TabaTabaei mohammadi, Ali Asghar/AAA-9532-2022; Zarrabi, Ali/U-2602-2019; Makvandi, Pooyan/G-9237-2016</t>
  </si>
  <si>
    <t>Zarrabi, Ali/0000-0003-0391-1769; najafi, masoud/0000-0002-6341-9007; Kubatka, Peter/0000-0003-4312-5076; Tabatabaei Mohammadi, Aliasghar/0000-0002-3285-8701; Makvandi, Pooyan/0000-0003-2456-0961; Nabavi, Noushin/0000-0002-5471-6229; Mazurakova, Alena/0000-0002-1111-0120</t>
  </si>
  <si>
    <t>ACADEMIC PRESS LTD- ELSEVIER SCIENCE LTD</t>
  </si>
  <si>
    <t>24-28 OVAL RD, LONDON NW1 7DX, ENGLAND</t>
  </si>
  <si>
    <t>1043-6618</t>
  </si>
  <si>
    <t>1096-1186</t>
  </si>
  <si>
    <t>PHARMACOL RES</t>
  </si>
  <si>
    <t>Pharmacol. Res.</t>
  </si>
  <si>
    <t>10.1016/j.phrs.2021.105575</t>
  </si>
  <si>
    <t>Pharmacology &amp; Pharmacy</t>
  </si>
  <si>
    <t>RS2NO</t>
  </si>
  <si>
    <t>WOS:000643618900043</t>
  </si>
  <si>
    <t>Aad, G; Abbott, B; Abbott, DC; Abud, AA; Abeling, K; Abhayasinghe, DK; Abidi, SH; AbouZeid, OS; Abraham, NL; Abramowicz, H; Abreu, H; Abulaiti, Y; Acharya, BS; Achkar, B; Adam, L; Bourdarios, CA; Adamczyk, L; Adamek, L; Adelman, J; Adersberger, M; Adiguzel, A; Adorni, S; Adye, T; Affolder, AA; Afik, Y; Agapopoulou, C; Agaras, MN; Aggarwal, A; Agheorghiesei, C; Aguilar-Saavedra, JA; Ahmad, A; Ahmadov, F; Ahmed, WS; Ai, X; Aielli, G; Akatsuka, S; Åkesson, TPA; Akilli, E; Akimov, A; Al Khoury, K; Alberghi, GL; Albert, J; Verzini, MJA; Alderweireldt, S; Aleksa, M; Aleksandrov, IN; Alexa, C; Alexopoulos, T; Alfonsi, A; Alfonsi, F; Alhroob, M; Ali, B; Ali, S; Aliev, M; Alimonti, G; Allaire, C; Allbrooke, BMM; Allen, BW; Allport, PP; Aloisio, A; Alonso, F; Alpigiani, C; Alshehri, AA; Camelia, EA; Estevez, MA; Alviggi, MG; Coutinho, YA; Ambler, A; Ambroz, L; Amelung, C; Amidei, D; Dos Santos, SPA; Amoroso, S; Amrouche, CS; An, F; Anastopoulos, C; Andari, N; Andeen, T; Anders, CF; Anders, JK; Andrean, SY; Andreazza, A; Andrei, ; Anelli, CR; Angelidakis, S; Angerami, A; Anisenkov, A; Annovi, A; Antel, C; Anthony, MT; Antipov, E; Antonelli, M; Antrim, DJA; Anulli, F; Aoki, M; Pozo, JAA; Aparo, MA; Bella, LA; Ferraz, VA; Pereira, RA; Arcangeletti, C; Arce, ATH; Arduh, FA; Arguin, JF; Argyropoulos, S; Arling, JH; Armbruster, AJ; Armstrong, A; Arnaez, O; Arnold, H; Tame, ZPA; Artoni, G; Artz, S; Asai, S; Asawatavonvanich, T; Asbah, N; Asimakopoulou, EM; Asquith, L; Assahsah, J; Assamagan, K; Astalos, R; Atkin, RJ; Atkinson, M; Atlay, NB; Atmani, H; Augsten, K; Avolio, G; Ayoub, MK; Azuelos, G; Bachacou, H; Bachas, K; Backes, M; Backman, F; Bagnaia, P; Bahmani, M; Bahrasemani, H; Bailey, AJ; Bailey, VR; Baines, JT; Bakalis, C; Baker, OK; Bakker, PJ; Gupta, DB; Balaji, S; Baldin, EM; Balek, P; Balli, F; Balunas, WK; Balz, J; Banas, E; Bandieramonte, M; Bandyopadhyay, A; Banerjee, S; Barak, L; Barbe, WM; Barberio, EL; Barberis, D; Barbero, M; Barbour, G; Barillari, T; Barisits, MS; Barkeloo, J; Barklow, T; Barnea, R; Barnett, BM; Barnett, RM; Barnovska-Blenessy, Z; Baroncelli, A; Barone, G; Barr, AJ; Navarro, LB; Barreiro, F; da Costa, JBG; Barron, U; Barsov, S; Bartels, F; Bartoldus, R; Bartolini, G; Barton, AE; Bartos, P; Basalaev, A; Basan, A; Bassalat, A; Basso, MJ; Bates, RL; Batlamous, S; Batley, JR; Batool, B; Battaglia, M; Bauce, M; Bauer, F; Bauer, KT; Bawa, HS; Beacham, JB; Beau, T; Beauchemin, PH; Becherer, F; Bechtle, P; Beck, HC; Beck, HP; Becker, K; Becot, C; Beddall, A; Beddall, AJ; Bednyakov, VA; Bedognetti, M; Beermann, TA; Begalli, M; Begel, M; Behera, A; Behr, JK; Beisiegel, F; Belfkir, M; Bell, AS; Bella, G; Bellagamba, L; Bellerive, A; Bellos, P; Beloborodov, K; Belotskiy, K; Belyaev, NL; Benchekroun, D; Benekos, N; Benhammou, Y; Benjamin, DP; Benoit, M; Bensinger, JR; Bentvelsen, S; Beresford, L; Beretta, M; Berge, D; Kuutmann, EB; Berger, N; Bergmann, B; Bergsten, LJ; Beringer, J; Berlendis, S; Bernardi, G; Bernius, C; Bernlochner, FU; Berry, T; Berta, P; Bertella, C; Berthold, A; Bertram, IA; Bylund, OB; Besson, N; Bethani, A; Bethke, S; Betti, A; Bevan, AJ; Beyer, J; Bhattacharya, DS; Bhattarai, P; Bi, R; Bianchi, RM; Biebel, O; Biedermann, D; Bielski, R; Bierwagen, K; Biesuz, N; Biglietti, M; Billoud, TR; Bindi, M; Bingul, A; Bini, C; Biondi, S; Birman, M; Bisanz, T; Biswal, JP; Biswas, D; Bitadze, A; Bittrich, C; Bjrke, K; Blazek, T; Bloch, ; Blocker, C; Blue, A; Blumenschein, U; Bobbink, GJ; Bobrovnikov, VS; Bocchetta, SS; Bocci, A; Boerner, D; Bogavac, D; Bogdanchikov, AG; Bohm, C; Boisvert, ; Bokan, P; Bold, T; Bolz, AE; Bomben, M; Bona, M; Bonilla, JS; Boonekamp, M; Booth, CD; Borecka-Bielska, HM; Borgna, LS; Borisov, A; Borissov, G; Bortfeldt, J; Bortoletto, D; Boscherini, D; Bosman, M; Sola, JDB; Bouaouda, K; Boudreau, J; Bouhova-Thacker, E; Boumediene, D; Boutle, SK; Boveia, A; Boyd, J; Boye, D; Boyko, IR; Bozson, AJ; Bracinik, J; Brahimi, N; Brandt, G; Brandt, O; Braren, F; Brau, B; Brau, JE; Madden, WDB; Brendlinger, K; Brenner, L; Brenner, R; Bressler, S; Brickwedde, B; Briglin, DL; Britton, D; Britzger, D; Brock, ; Brock, R; Brooijmans, G; Brooks, WK; Brost, E; de Renstrom, PAB; Bruncko, D; Bruni, A; Bruni, G; Bruni, LS; Bruno, S; Bruschi, M; Bruscino, N; Bryngemark, L; Buanes, T; Buat, Q; Buchholz, P; Buckley, AG; Budagov, IA; Bugge, MK; Bhrer, F; Bulekov, O; Bullard, BA; Burch, TJ; Burdin, S; Burgard, CD; Burger, AM; Burghgrave, B; Burr, JTP; Burton, CD; Burzynski, JC; Büscher, ; Buschmann, E; Bussey, PJ; Butler, JM; Buttar, CM; Butterworth, JM; Butti, P; Buttinger, W; Vazquez, CJB; Buzatu, A; Buzykaev, AR; Cabras, G; Urbán, SC; Caforio, D; Cai, H; Cairo, VMM; Cakir, O; Calace, N; Calafiura, P; Calderini, G; Calfayan, P; Callea, G; Caloba, LP; Caltabiano, A; Lopez, SC; Calvet, D; Calvet, S; Calvet, TP; Calvetti, M; Toro, RC; Camarda, S; Munoz, DC; Camarri, P; Camerlingo, MT; Cameron, D; Camincher, C; Campana, S; Campanelli, M; Camplani, A; Campoverde, A; Canale, ; Canesse, A; Bret, MC; Cantero, J; Cao, T; Cao, Y; Garrido, MDMC; Capua, M; Cardarelli, R; Cardillo, F; Carducci, G; Carli, ; Carli, T; Carlino, G; Carlson, BT; Carlson, EM; Carminati, L; Carney, RMD; Caron, S; Carquin, E; Carrá, S; Carter, JWS; Carter, TM; Casado, MP; Casha, AF; Castillo, FL; Garcia, LC; Gimenez, VC; Castro, NF; Catinaccio, A; Catmore, JR; Cattai, A; Cavaliere, ; Cavallaro, E; Cavasinni, ; Celebi, E; Celli, F; Alberich, LC; Cerny, K; Cerqueira, AS; Cerri, A; Cerrito, L; Cerutti, F; Cervelli, A; Cetin, SA; Chadi, Z; Chakraborty, D; Chan, J; Chan, WS; Chan, WY; Chapman, JD; Chargeishvili, B; Charlton, DG; Charman, TP; Chau, CC; Che, S; Chekanov, S; Chekulaev, S; Chelkov, GA; Chen, B; Chen, C; Chen, CH; Chen, H; Chen, J; Chen, S; Chen, SJ; Chen, X; Chen, Y; Chen, YH; Cheng, HC; Cheng, HJ; Cheplakov, A; Cheremushkina, E; El Moursli, RC; Cheu, E; Cheung, K; Chevalérias, TJA; Chevalier, L; Chiarella, ; Chiarelli, G; Chiodini, G; Chisholm, AS; Chitan, A; Chiu, ; Chiu, YH; Chizhov, M; Choi, K; Chomont, AR; Chouridou, S; Chow, YS; Christopher, LD; Chu, MC; Chu, X; Chudoba, J; Chwastowski, JJ; Chytka, L; Cieri, D; Ciesla, KM; Cinca, D; Cindro, ; Cioara, IA; Ciocio, A; Cirotto, F; Citron, ZH; Citterio, M; Ciubotaru, DA; Ciungu, BM; Clark, A; Clark, MR; Clark, PJ; Clawson, SE; Clement, C; Coadou, Y; Cobal, M; Coccaro, A; Cochran, J; De Sa, RCL; Cohen, H; Coimbra, AEC; Cole, B; Colijn, AP; Collot, J; Muio, PC; Connell, SH; Connelly, IA; Constantinescu, S; Conventi, F; Cooper-Sarkar, KAM; Cormier, F; Cormier, KJR; Corpe, LD; Corradi, M; Corrigan, EE; Corriveau, F; Costa, MJ; Costanza, F; Costanzo, D; Cowan, G; Cowley, JW; Crane, J; Cranmer, K; Crawley, SJ; Creager, RA; Crépé-Renaudin, S; Crescioli, F; Cristinziani, M; Croft, ; Crosetti, G; Cueto, A; Donszelmann, TC; Cukierman, AR; Cunningham, WR; Czekierda, S; Czodrowski, P; Czurylo, MM; De Sousa, MJDS; Pinto, JVD; Da Via, C; Dabrowski, W; Dachs, F; Dado, T; Dahbi, S; Dallapiccola, C; Damen, G; D'Amico, ; Damp, J; Dandoy, JR; Daneri, MF; Dann, NS; Danninger, M; Darbo, G; Dartsi, O; Dattagupta, A; Daubney, T; D'Auria, S; David, C; Davidek, T; Davis, DR; Dawson, ; De, K; De Asmundis, R; De Beurs, M; De Castro, S; De Cecco, S; De Groot, N; de Jong, P; De la Torre, H; De Maria, A; De Pedis, D; De Salvo, A; De Sanctis, U; De Santis, M; De Santo, A; Corga, KD; De Regie, JBD; Debenedetti, C; Dedovich, D; Deiana, AM; Del Peso, J; Diaz, YD; Delgove, D; Deliot, F; Delitzsch, CM; Della Pietra, M; Della Volpe, D; Dell'Acqua, A; Dell'Asta, L; Delmastro, M; Delporte, C; Delsart, PA; DeMarco, DA; Demers, S; Demichev, M; Demontigny, G; Denisov, SP; D'Eramo, L; Derendarz, D; Derkaoui, JE; Derue, F; Dervan, P; Desch, K; Deterre, C; Dette, K; Deutsch, C; Devesa, MR; Deviveiros, PO; Di Bello, FA; Di Ciaccio, A; Di Ciaccio, L; Di Clemente, WK; Di Donato, C; Di Girolamo, A; Di Gregorio, G; Di Micco, B; Di Nardo, R; Di Petrillo, KF; Di Sipio, R; Diaconu, C; Dias, FA; Vale, TD; Diaz, MA; Capriles, FGD; Dickinson, J; Diehl, EB; Dietrich, J; Cornell, SD; Dimitrievska, A; Ding, W; Dingfelder, J; Dittus, F; Djama, F; Djobava, T; Djuvsland, J; Do Vale, MAB; Dobre, M; Dodsworth, D; Doglioni, C; Dolejsi, J; Dolezal, Z; Donadelli, M; Dong, B; Donini, J; D'Onofrio, A; D'Onofrio, M; Dopke, J; Doria, A; Dova, MT; Doyle, AT; Drechsler, E; Dreyer, E; Dreyer, T; Drobac, AS; Du, D; du Pree, TA; Duan, Y; Dubinin, F; Dubovsky, M; Dubreuil, A; Duchovni, E; Duckeck, G; Ducu, OA; Duda, D; Dudarev, A; Dudder, AC; Duffield, EM; Duflot, L; Dhrssen, M; Dülsen, C; Dumancic, M; Dumitriu, AE; Duncan, AK; Dunford, M; Duperrin, A; Yildiz, HD; Düren, M; Durglishvili, A; Duschinger, D; Dutta, B; Duvnjak, D; Dyckes, G; Dyndal, M; Dysch, S; Dziedzic, BS; Ecker, KM; Eggleston, MG; Eifert, T; Eigen, G; Einsweiler, K; Ekelof, T; El Jarrari, H; El Kosseifi, R; Ellajosyula, ; Ellert, M; Ellinghaus, F; Elliot, AA; Ellis, N; Elmsheuser, J; Elsing, M; Emeliyanov, D; Emerman, A; Enari, Y; Epland, MB; Erdmann, J; Ereditato, A; Erland, PA; Errenst, M; Escalier, M; Escobar, C; Pastor, OE; Etzion, E; Evans, H; Evans, MO; Ezhilov, A; Fabbri, F; Fabbri, L; Fabiani, ; Facini, G; Pereira, RMFR; Fakhrutdinov, RM; Falciano, S; Falke, PJ; Falke, S; Faltova, J; Fang, Y; Fanourakis, G; Fanti, M; Faraj, M; Farbin, NA; Farilla, A; Farina, EM; Farooque, T; Farrington, SM; Farthouat, P; Fassi, F; Fassnacht, P; Fassouliotis, D; Giannelli, MF; Fawcett, WJ; Fayard, L; Fedin, OL; Fedorko, W; Fehr, A; Feickert, M; Feligioni, L; Fell, A; Feng, C; Feng, M; Fenton, MJ; Fenyuk, AB; Ferguson, SW; Ferrando, J; Ferrante, A; Ferrari, A; Ferrari, P; Ferrari, R; de Lima, DEF; Ferrer, A; Ferrere, D; Ferretti, C; Fiedler, F; Filipi, A; Filthaut, F; Finelli, KD; Fiolhais, MCN; Fiorini, PL; Fischer, F; Fisher, WC; Fleck, ; Fleischmann, P; Flick, T; Flierl, BM; Flores, L; Castillo, LRF; Follega, FM; Fomin, N; Foo, JH; Forcolin, GT; Formica, A; Förster, FA; Forti, AC; Fortin, E; Foti, MG; Fournier, D; Fox, H; Francavilla, P; Francescato, S; Franchini, M; Franchino, S; Francis, D; Franco, L; Franconi, L; Franklin, M; Fray, AN; Freeman, PM; Freund, B; Freund, WS; Freundlich, EM; Frizzell, DC; Froidevaux, D; Frost, JA; Fujimoto, M; Fukunaga, C; Torregrosa, EF; Fusayasu, T; Fuster, J; Gabrielli, A; Gadatsch, S; Gadow, P; Gagliardi, G; Gagnon, LG; Galhardo, B; Gallardo, GE; Gallas, EJ; Gallop, BJ; Galster, G; Goni, RG; Gan, KK; Ganguly, S; Gao, J; Gao, Y; Gao, YS; García, C; Navarro, JEG; Pascual, JAG; Garcia-Argos, C; Garcia-Sciveres, M; Gardner, RW; Garelli, N; Gargiulo, S; Garner, CA; Garonne, ; Gasiorowski, SJ; Gaspar, P; Gaudiello, A; Gaudio, G; Gavrilenko, IL; Gavrilyuk, A; Gay, C; Gaycken, G; Gazis, EN; Geanta, AA; Gee, CM; Gee, CNP; Geisen, J; Geisen, M; Gemme, C; Genest, MH; Geng, C; Gentile, S; George, S; Geralis, T; Gerlach, LO; Gessinger-Befurt, P; Gessner, G; Ghasemi, S; Bostanabad, MG; Ghneimat, M; Ghosh, A; Giacobbe, B; Giagu, S; Giangiacomi, N; Giannetti, P; Giannini, A; Giannini, G; Gibson, SM; Gignac, M; Gillberg, D; Gilles, G; Gingrich, DM; Giordani, MP; Giraud, PF; Giugliarelli, G; Giugni, D; Giuli, F; Gkaitatzis, S; Gkialas, ; Gkougkousis, EL; Gkountoumis, P; Gladilin, LK; Glasman, C; Glatzer, J; Glaysher, PCF; Glazov, A; Gledhill, GR; Gnesi, ; Goblirsch-Kolb, M; Godin, D; Goldfarb, S; Golling, T; Golubkov, D; Gomes, A; Gama, RG; Gonçalo, R; Gonella, G; Gonella, L; Gongadze, A; Gonnella, F; Gonski, JL; de la Hoz, SG; Fernandez, SG; Renteria, CG; Suarez, RG; Gonzalez-Sevilla, S; Rodriguez, GRG; Goossens, L; Gorasia, NA; Gorbounov, PA; Gordon, HA; Gorini, B; Gorini, E; Goriek, A; Goshaw, AT; Gostkin, M; Gottardo, CA; Gouighri, M; Goussiou, AG; Govender, N; Goy, C; Gozani, E; Grabowska-Bold, ; Graham, EC; Gramling, J; Gramstad, E; Grancagnolo, S; Grandi, M; Gratchev, ; Gravila, PM; Gravili, FG; Gray, C; Gray, HM; Grefe, C; Gregersen, K; Gregor, IM; Grenier, P; Grevtsov, K; Grieco, C; Grieser, NA; Grillo, AA; Grimm, K; Grinstein, S; Grivaz, JF; Groh, S; Gross, E; Grosse-Knetter, J; Grout, ZJ; Grud, C; Grummer, A; Grundy, JC; Guan, L; Guan, W; Gubbels, C; Guenther, J; Guerguichon, A; Rojas, JGRG; Guescini, F; Guest, D; Gugel, R; Guillemin, T; Guindon, S; Gul, U; Guo, J; Guo, W; Guo, Y; Guo, Z; Gupta, R; Gurbuz, S; Gustavino, G; Guth, M; Gutierrez, P; Gutschow, C; Guyot, C; Gwenlan, C; Gwilliam, CB; Haas, A; Haber, C; Hadavand, HK; Hadef, A; Haleem, M; Haley, J; Hall, JJ; Halladjian, G; Hallewell, GD; Hamacher, K; Hamal, P; Hamano, K; Hamdaoui, H; Hamer, M; Hamity, GN; Han, K; Han, UL; Han, S; Han, YF; Hanagaki, K; Hance, M; Handl, DM; Haney, B; Hank, MD; Hankache, R; Hansen, E; Hansen, JB; Hansen, JD; Hansen, MC; Hansen, PH; Hanson, EC; Hara, K; Harenberg, T; Harkusha, S; Harrison, PF; Hartman, NM; Hartmann, NM; Hasegawa, Y; Hasib, A; Hassani, S; Haug, S; Hauser, R; Havener, LB; Havranek, M; Hawkes, CM; Hawkings, RJ; Hayashida, S; Hayden, D; Hayes, C; Hayes, RL; Hays, CP; Hays, JM; Hayward, HS; Haywood, SJ; He, F; Heath, MP; Hedberg, ; Heer, S; Heggelund, AL; Heidegger, KK; Heidorn, WD; Heilman, J; Heim, S; Heim, T; Heinemann, B; Heinrich, JJ; Heinrich, L; Hejbal, J; Helary, L; Held, A; Hellesund, S; Helling, CM; Hellman, S; Helsens, C; Henderson, RCW; Heng, Y; Henkelmann, L; Correia, AMH; Herde, H; Jiménez, YH; Herr, H; Herrmann, MG; Herrmann, T; Herten, G; Hertenberger, R; Hervas, L; Herwig, TC; Hesketh, GG; Hessey, NP; Hibi, H; Higashida, A; Higashino, S; Higón-Rodriguez, E; Hildebrand, K; Hill, JC; Hill, KK; Hiller, KH; Hillier, SJ; Hils, M; Hinchliffe, ; Hinterkeuser, F; Hirose, M; Hirose, S; Hirschbuehl, D; Hiti, B; Hladik, O; Hlaluku, DR; Hobbs, J; Hod, N; Hodgkinson, MC; Hoecker, A; Hohn, D; Hohov, D; Holm, T; Holmes, TR; Holzbock, M; Hommels, LBAH; Hong, TM; Honig, JC; Hönle, A; Hooberman, BH; Hopkins, WH; Horii, Y; Horn, P; Horyn, LA; Hou, S; Hoummada, A; Howarth, J; Hoya, J; Hrabovsky, M; Hrdinka, J; Hristova, ; Hrivnac, J; Hrynevich, A; Hryn'ova, T; Hsu, PJ; Hsu, SC; Hu, Q; Hu, S; Hu, YF; Huang, DP; Huang, X; Huang, Y; Hubacek, Z; Hubaut, F; Huebner, M; Huegging, F; Huffman, TB; Huhtinen, M; Hunter, RFH; Huo, P; Huseynov, N; Huston, J; Huth, J; Hyneman, R; Hyrych, S; Iacobucci, G; Iakovidis, G; Ibragimov, I; Iconomidou-Fayard, L; Iengo, P; Ignazzi, R; Igonkina, O; Iguchi, YR; Iizawa, T; Ikegami, Y; Ikeno, M; Iliadis, D; Ilic, N; Iltzsche, F; Imam, H; Introzzi, G; Iodice, M; Iordanidou, K; Ippolito, ; Isacson, MF; Ishino, M; Islam, W; Issever, C; Istin, S; Ito, F; Ponce, JMI; Iuppa, R; Ivina, A; Iwasaki, H; Izen, JM; Izzo, ; Jacka, P; Jackson, P; Jacobs, RM; Jaeger, BP; Jain, ; Jäkel, G; Jakobi, KB; Jakobs, K; Jakoubek, T; Jamieson, J; Janas, KW; Jansky, R; Janus, M; Janus, PA; Jarlskog, G; Jaspan, AE; Javadov, N; Javrek, T; Javurkova, M; Jeanneau, F; Jeanty, L; Jejelava, J; Jelinskas, A; Jenni, P; Jeong, N; Jézéquel, S; Ji, H; Jia, J; Jiang, H; Jiang, Y; Jiang, Z; Jiggins, S; Morales, FAJ; Pena, JJ; Jin, S; Jinaru, A; Jinnouchi, O; Jivan, H; Johansson, P; Johns, KA; Johnson, CA; Jones, RWL; Jones, SD; Jones, S; Jones, TJ; Jongmanns, J; Jorge, PM; Jovicevic, J; Ju, X; Junggeburth, JJ; Rozas, AJ; Kaczmarska, A; Kado, M; Kagan, H; Kagan, M; Kahn, A; Kahra, C; Kaji, T; Kajomovitz, E; Kalderon, CW; Kaluza, A; Kamenshchikov, A; Kaneda, M; Kang, NJ; Kang, S; Kano, Y; Kanzaki, J; Kaplan, LS; Kar, D; Karava, K; Kareem, MJ; Karkanias, ; Karpov, SN; Karpova, ZM; Kartvelishvili, ; Karyukhin, AN; Kastanas, A; Kato, C; Katzy, J; Kawade, K; Kawagoe, K; Kawaguchi, T; Kawamoto, T; Kawamura, G; Kay, EF; Kazakos, S; Kazanin, VF; Keeler, R; Kehoe, R; Keller, JS; Kellermann, E; Kelsey, D; Kempster, JJ; Kendrick, J; Kennedy, KE; Kepka, O; Kersten, S; Kerevan, BP; Haghighat, SK; Khader, M; Khalil-Zada, F; Khandoga, M; Khanov, A; Kharlamov, AG; Kharlamova, T; Khoda, EE; Khodinov, A; Khoo, TJ; Khoriauli, G; Khramov, E; Khubua, J; Kido, S; Kiehn, M; Kilby, CR; Kim, E; Kim, YK; Kimura, N; Kind, OM; King, BT; Kirchmeier, D; Kirk, J; Kiryunin, AE; Kishimoto, T; Kisliuk, DP; Kitali, ; Kitsaki, C; Kivernyk, O; Klapdor-Kleingrothaus, T; Klassen, M; Klein, C; Klein, MH; Klein, M; Klein, U; Kleinknecht, K; Klimek, P; Klimentov, A; Klingl, T; Klioutchnikova, T; Klitzner, FF; Kluit, P; Kluth, S; Kneringer, E; Knoops, EBFG; Knue, A; Kobayashi, D; Kobayashi, T; Kobel, M; Kocian, M; Kodama, T; Kodys, P; Koeck, DM; Koenig, PT; Koffas, T; Köhler, NM; Kolb, M; Koletsou, ; Komarek, T; Kondo, T; Köneke, K; Kong, AXY; König, AC; Kono, T; Konstantinides, ; Konstantinidis, N; Konya, B; Kopeliansky, R; Koperny, S; Korcyl, K; Kordas, K; Koren, G; Korn, A; Korolkov, ; Korolkova, E; Korotkova, N; Kortner, O; Kortner, S; Kostyukhin, VV; Kotsokechagia, A; Kotwal, A; Koulouris, A; Kourkoumeli-Charalampidi, A; Kourkoumelis, C; Kourlitis, E; Kouskoura, ; Kowalewska, AB; Kowalewski, R; Kozanecki, W; Kozhin, AS; Kramarenko, VA; Kramberger, G; Krasnopevtsev, D; Krasny, MW; Krasznahorkay, A; Krauss, D; Kremer, JA; Kretzschmar, J; Krieger, P; Krieter, F; Krishnan, A; Krizka, K; Kroeninger, K; Kroha, H; Kroll, J; Krowpman, KS; Kruchonak, U; Krüger, H; Krumnack, N; Kruse, MC; Krzysiak, JA; Kubota, T; Kuchinskaia, O; Kuday, S; Kuechler, JT; Kuehn, S; Kugel, A; Kuhl, T; Kukhtin, ; Kulchitsky, Y; Kuleshov, AS; Kulinich, YP; Kuna, M; Kunigo, T; Kupco, A; Kupfer, T; Kuprash, O; Kurashige, H; Kurchaninov, LL; Kurochkin, YA; Kurova, A; Kurth, MG; Kuwertz, ES; Kuze, M; Kvam, AK; Kvita, J; Kwan, T; La Rotonda, L; La Ruffa, F; Lacasta, C; Lacava, F; Lack, DPJ; Lacker, H; Lacour, D; Ladygin, E; Lafaye, R; Laforge, B; Lagouri, T; Lai, S; Lakomiec, IK; Lammers, S; Lampl, W; Lampoudis, C; Lançon, E; Landgraf, U; Landon, MPJ; Lanfermann, MC; Lang, VS; Lange, JC; Langenberg, RJ; Lankford, AJ; Lanni, F; Lantzsch, K; Lanza, A; Lapertosa, A; Laplace, S; Laporte, JF; Lari, T; Manghi, FL; Lassnig, M; Lau, TS; Laudrain, A; Laurier, A; Lavorgna, M; Lawlor, SD; Lazzaroni, M; Le, B; Le Guirriec, E; Lebedev, A; LeBlanc, M; LeCompte, T; Ledroit-Guillon, F; Lee, ACA; Lee, CA; Lee, GR; Lee, L; Lee, SC; Lee, S; Lefebvre, B; Lefebvre, HP; Lefebvre, M; Leggett, C; Lehmann, K; Lehmann, N; Miotto, GL; Leight, WA; Leisos, A; Leite, BMAL; Leitgeb, CE; Leitner, R; Lellouch, D; Leney, KJC; Lenz, T; Leone, R; Leone, S; Leonidopoulos, C; Leopold, A; Leroy, C; Les, R; Lester, CG; Levchenko, M; Levque, J; Levin, D; Levinson, LJ; Lewis, DJ; Li, B; Li, CQ; Li, F; Li, H; Li, J; Li, K; Li, L; Li, M; Li, Q; Li, QY; Li, S; Li, X; Li, Y; Li, Z; Liang, Z; Liberatore, M; Liberti, B; Liblong, A; Lie, K; Lim, S; Lin, CY; Lin, K; Lin, TH; Linck, RA; Lindley, RE; Lindon, JH; Linss, A; Lionti, AL; Lipeles, E; Lipniacka, A; Liss, TM; Lister, A; Little, JD; Liu, B; Liu, BL; Liu, HB; Liu, H; Liu, JB; Liu, JKK; Liu, K; Liu, M; Liu, P; Liu, Y; Liu, YL; Liu, YW; Livan, M; Lleres, A; Merino, JL; Lloyd, SL; Lo, CY; Lobodzinska, EM; Loch, P; Loffredo, S; Lohse, T; Lohwasser, K; Lokajicek, M; Long, JD; Long, RE; Longo, L; Looper, KA; Paz, IL; Solis, AL; Lorenz, J; Martinez, NL; Lory, AM; Lsel, PJ; Lösle, A; Lou, X; Lounis, A; Love, J; Love, PA; Bahilo, JJL; Lu, M; Lu, YJ; Lubatti, HJ; Luci, C; Lucotte, A; Luedtke, C; Luehring, F; Luise, ; Luminari, L; Lund-Jensen, B; Lutz, MS; Lynn, D; Lyons, H; Lysak, R; Lytken, E; Lyu, F; Lyubushkin, ; Lyubushkina, T; Ma, H; Ma, LL; Ma, Y; Maccarrone, G; Macchiolo, A; Macdonald, CM; Miguens, JM; Madaffari, D; Madar, R; Mader, WF; Don, MMR; Madysa, N; Maeda, J; Maeno, T; Maerker, M; Magerl, ; Magini, N; Magro, J; Mahon, NDJ; Maidantchik, C; Maier, T; Maio, A; Majersky, O; Majewski, S; Makida, Y; Makovec, N; Malaescu, B; Malecki, P; Maleev, VP; Malek, F; Mallik, U; Malon, D; Malone, C; Maltezos, S; Malyukov, S; Mamuzic, J; Mancini, G; Mandi, ; de Andrade, LM; Maniatis, IM; Ramos, JM; Mankinen, KH; Mann, A; Manousos, A; Mansoulie, B; Manthos, ; Manzoni, S; Marantis, A; Marceca, G; Marchese, L; Marchiori, G; Marcisovsky, M; Marcoccia, L; Marcon, C; Tobon, CAM; Marjanovic, M; Marshall, Z; Martensson, MUF; Marti-Garcia, S; Martin, CB; Martin, TA; Martin, VJ; Latour, BMD; Martinelli, L; Martinez, M; Agullo, PM; Outschoorn, VIM; Martin-Haugh, S; Martoiu, VS; Martyniuk, AC; Marzin, A; Maschek, SR; Masetti, L; Mashimo, T; Mashinistov, R; Masik, J; Maslennikov, AL; Massa, L; Massarotti, P; Mastrandrea, P; Mastroberardino, A; Masubuchi, T; Matakias, D; Matic, A; Matsuzawa, N; Mättig, P; Maurer, J; Maek, B; Maximov, DA; Mazini, R; Maznas, ; Mazza, SM; Mc Gowan, JP; Mc Kee, SP; McCarthy, TG; McCormack, WP; McDonald, EF; Mcfayden, JA; Mchedlidze, G; McKay, MA; McLean, KD; McMahon, SJ; McNamara, PC; McNicol, CJ; McPherson, RA; Mdhluli, JE; Meadows, ZA; Meehan, S; Megy, T; Mehlhase, S; Mehta, A; Meirose, B; Melini, D; Garcia, BRM; Mellenthin, JD; Melo, M; Meloni, F; Melzer, A; Menary, SB; Gouveia, EDM; Meng, L; Meng, XT; Menke, S; Meoni, E; Mergelmeyer, S; Merkt, SAM; Merlassino, C; Mermod, P; Merola, L; Meroni, C; Merz, G; Meshkov, O; Meshreki, JKR; Messina, A; Metcalfe, J; Mete, AS; Meyer, C; Meyer, JP; Zu Theenhausen, HM; Miano, F; Michetti, M; Middleton, RP; Mijovi, L; Mikenberg, G; Mikestikova, M; Miku, M; Mildner, H; Milesi, M; Milic, A; Milke, CD; Miller, DW; Milov, A; Milstead, DA; Mina, RA; Minaenko, AA; Moya, MM; Minashvili, IA; Mincer, A; Mindur, B; Mineev, M; Minegishi, Y; Mir, LM; Mironova, M; Mirto, A; Mistry, KP; Mitani, T; Mitrevski, J; Mitsou, VA; Mittal, M; Miu, O; Miucci, A; Miyagawa, PS; Mizukami, A; Mjörnmark, JU; Mkrtchyan, T; Mlynarikova, M; Moa, T; Mobius, S; Mochizuki, K; Mogg, P; Mohapatra, S; Moles-Valls, R; Mondragon, MC; Mönig, K; Monnier, E; Montalbano, A; Berlingen, JM; Montella, M; Monticelli, F; Monzani, S; Morange, N; Moreno, D; Llácer, MM; Martinez, CM; Morettini, P; Morgenstern, M; Morgenstern, S; Mori, D; Morii, M; Morinaga, M; Morisbak, ; Morley, AK; Mornacchi, G; Morris, AP; Morvaj, L; Moschovakos, P; Moser, B; Mosidze, M; Moskalets, T; Moss, HJ; Moss, J; Moyse, EJW; Muanza, S; Mueller, J; Mueller, RSP; Muenstermann, D; Mullier, GA; Mungo, DP; Martinez, JLM; Sanchez, FJM; Murin, P; Murray, WJ; Murrone, A; Muskinja, M; Mwewa, C; Myagkov, AG; Myers, AA; Myers, J; Myska, M; Nachman, BP; Nackenhorst, O; Nag, AN; Nagai, K; Nagano, K; Nagasaka, Y; Nagle, JL; Nagy, E; Nairz, AM; Nakahama, Y; Nakamura, K; Nakamura, T; Nanjo, H; Napolitano, F; Garcia, RFN; Narayan, R; Naryshkin, ; Naumann, T; Navarro, G; Nechaeva, PY; Nechansky, F; Neep, TJ; Negri, A; Negrini, M; Nellist, C; Nelson, ME; Nemecek, S; Nessi, M; Neubauer, EMS; Neuhaus, F; Neumann, M; Newhouse, R; Newman, PR; Ng, CW; Ng, YS; Ng, YWY; Ngair, B; Nguyen, HDN; Manh, TN; Nibigira, E; Nickerson, RB; Nicolaidou, R; Nielsen, DS; Nielsen, J; Nikiforou, N; Nikolaenko, ; Nikolic-Audit, ; Nikolopoulos, K; Nilsson, P; Nindhito, HR; Ninomiya, Y; Nisati, A; Nishu, N; Nisius, R; Nitsche, ; Nitta, T; Nobe, T; Noel, DL; Noguchi, Y; Nomidis, ; Nomura, MA; Nordberg, M; Novak, J; Novak, T; Novgorodova, O; Novotny, R; Nozka, L; Ntekas, K; Nurse, E; Oakham, FG; Oberlack, H; Ocariz, J; Ochi, A; Ochoa, ; Ochoa-Ricoux, JP; O'Connor, K; Oda, S; Odaka, S; Oerdek, S; Ogrodnik, A; Oh, A; Oh, SH; Ohm, CC; Oide, H; Ojeda, ML; Okawa, H; Okazaki, Y; O'Keefe, MW; Okumura, Y; Okuyama, T; Olariu, A; Seabra, LFO; Pino, SAO; Damazio, DO; Oliver, JL; Olsson, MJR; Olszewski, A; Olszowska, J; O'Neil, DC; O'neill, AP; Onofre, A; Onyisi, PUE; Oppen, H; Madriz, RGO; Oreglia, MJ; Orellana, GE; Orestano, D; Orlando, N; Orr, RS; OShea, ; Ospanov, R; Garzon, GOY; Otono, H; Ott, PS; Ottino, GJ; Ouchrif, M; Ouellette, J; Ould-Saada, F; Ouraou, A; Ouyang, Q; Owen, M; Owen, RE; Ozcan, VE; Ozturk, N; Pacalt, J; Pacey, HA; Pachal, K; Pages, AP; Aranda, CP; Griso, SP; Paganini, M; Palacino, G; Palazzo, S; Palestini, S; Palka, M; Pallin, D; Palni, P; Panagoulias, ; Pandini, CE; Vazquez, JGP; Pani, P; Panizzo, G; Paolozzi, L; Papadatos, C; Papageorgiou, K; Parajuli, S; Paramonov, A; Paraskevopoulos, C; Hernandez, DP; Saenz, SRP; Parida, B; Park, TH; Parker, AJ; Parker, MA; Parodi, F; Parrish, EW; Parsons, JA; Parzefall, U; Dominguez, LP; Pascuzzi, VR; Pasner, JMP; Pasquali, F; Pasqualucci, E; Passaggio, S; Pastore, F; Pasuwan, P; Pataraia, S; Pater, JR; Pathak, A; Patton, J; Pauly, T; Pearkes, J; Pearson, B; Pedersen, M; Diaz, LP; Pedro, R; Peiffer, T; Peleganchuk, S; Penc, O; Peng, H; Peralva, BS; Perego, MM; Peixoto, APP; Sanchez, LP; Perepelitsa, D; Peri, F; Perini, L; Pernegger, H; Perrella, S; Perrevoort, A; Peters, K; Peters, RFY; Petersen, BA; Petersen, TC; Petit, E; Petridis, A; Petridou, C; Petroff, P; Petrucci, F; Pettee, M; Pettersson, NE; Petukhova, K; Peyaud, A; Pezoa, R; Pezzotti, L; Pham, T; Phillips, FH; Phillips, PW; Phipps, MW; Piacquadio, G; Pianori, E; Picazio, A; Pickles, RH; Piegaia, R; Pietreanu, D; Pilcher, JE; Pilkington, AD; Pinamonti, M; Pinfold, JL; Donaldson, CP; Pitt, M; Pizzimento, L; Pleier, MA; Pleskot, ; Plotnikova, E; Podberezko, P; Poettgen, R; Poggi, R; Poggioli, L; Pogrebnyak, ; Pohl, D; Pokharel, ; Polesello, G; Poley, A; Policicchio, A; Polifka, R; Polini, A; Pollard, CS; Polychronakos, ; Ponomarenko, D; Pontecorvo, L; Popa, S; Popeneciu, GA; Portales, L; Quintero, DMP; Pospisil, S; Potamianos, K; Potrap, IN; Potter, CJ; Potti, H; Poulsen, T; Poveda, J; Powell, TD; Pownall, G; Astigarraga, MEP; Pralavorio, P; Prell, S; Price, D; Primavera, M; Prince, S; Proffitt, ML; Proklova, N; Prokofiev, K; Prokoshin, F; Protopopescu, S; Proudfoot, J; Przybycien, M; Pudzha, D; Puri, A; Puzo, P; Qian, J; Qin, Y; Quadt, A; Queitsch-Maitland, M; Qureshi, A; Racko, M; Ragusa, F; Rahal, G; Raine, JA; Rajagopalan, S; Morales, AR; Ran, K; Rashid, T; Rauch, DM; Rauscher, F; Rave, S; Ravina, B; Ravinovich, ; Rawling, JH; Raymond, M; Read, AL; Readioff, NP; Reale, M; Rebuzzi, DM; Redlinger, G; Reeves, K; Rehnisch, L; Reichert, J; Reikher, D; Reiss, A; Rej, A; Rembser, C; Renardi, A; Renda, M; Rescigno, M; Resconi, S; Resseguie, ED; Rettie, S; Reynolds, B; Reynolds, E; Rezanova, OL; Reznicek, P; Ricci, E; Richter, R; Richter, S; Richter-Was, E; Ricken, O; Ridel, M; Rieck, P; Rifki, O; Rijssenbeek, M; Rimoldi, A; Rimoldi, M; Rinaldi, L; Ripellino, G; Riu, ; Rivadeneira, P; Vergara, JCR; Rizatdinova, F; Rizvi, E; Rizzi, C; Roberts, RT; Robertson, SH; Robin, M; Robinson, D; Gajardo, CMR; Manzano, MR; Robson, A; Rocchi, A; Rocco, E; Roda, C; Bosca, SR; Rodriguez, DR; Vera, AMR; Roe, S; Rohne, O; Röhrig, R; Rojas, RA; Roland, B; Roland, CPA; Roloff, J; Romaniouk, A; Romano, M; Rompotis, N; Ronzani, M; Roos, L; Rosati, S; Rosin, G; Rosser, BJ; Rossi, E; Rossi, LP; Rossini, L; Rosten, R; Rotaru, M; Rottler, B; Rousseau, D; Rovelli, G; Roy, A; Roy, D; Rozanov, A; Rozen, Y; Ruan, X; Rühr, F; Ruiz-Martinez, A; Rummler, A; Rurikova, Z; Rusakovich, NA; Russell, HL; Rustige, L; Rutherfoord, JP; Rüttinger, EM; Rybar, M; Rybkin, G; Rye, EB; Ryzhov, A; Iglesias, JAS; Sabatini, P; Sacerdoti, S; Sadrozinski, HFW; Sadykov, R; Tehrani, FS; Samani, BS; Safdari, M; Saha, P; Saha, S; Sahinsoy, M; Sahu, A; Saimpert, M; Saito, M; Saito, T; Sakamoto, H; Salamani, D; Salamanna, G; Loyola, JES; Salnikov, A; Salt, J; Salas, AS; Salvatore, D; Salvatore, F; Salvucci, A; Salzburger, A; Samarati, J; Sammel, D; Sampsonidis, D; Sampsonidou, D; Sánchez, J; Pineda, AS; Sandaker, H; Sander, CO; Sanderswood, IG; Sandhoff, M; Sandoval, C; Sankey, DPC; Sannino, M; Sano, Y; Sansoni, A; Santoni, C; Santos, H; Santpur, SN; Santra, A; Sapronov, A; Saraiva, JG; Sasaki, O; Sato, K; Sauerburger, F; Sauvan, E; Savard, P; Sawada, R; Sawyer, C; Sawyer, L; Sbarra, FC; Sbrizzi, A; Scanlon, T; Schaarschmidt, J; Schacht, P; Schachtner, BM; Schaefer, D; Schaefer, L; Schaeffer, J; Schaepe, S; Schfer, U; Schaffer, AC; Schaile, D; Schamberger, RD; Schanet, E; Scharmberg, N; Schegelsky, VA; Scheirich, D; Schenck, F; Schernau, M; Schiavi, C; Schildgen, LK; Schillaci, ZM; Schioppa, EJ; Schioppa, M; Schleicher, KE; Schlenker, S; Schmidt-Sommerfeld, KR; Schmieden, K; Schmitt, C; Schmitt, S; Schmitz, S; Schmoeckel, JC; Schoeffel, L; Schoening, A; Scholer, PG; Schopf, E; Schott, M; Schouwenberg, JFP; Schovancova, J; Schramm, S; Schroeder, F; Schulte, A; Schultz-Coulon, HC; Schumacher, M; Schumm, BA; Schune, P; Schwartzman, A; Schwarz, TA; Schwemling, P; Schwienhorst, R; Sciandra, A; Sciolla, G; Scodeggio, M; Scornajenghi, M; Scuri, F; Scutti, F; Scyboz, LM; Sebastiani, CD; Seema, P; Seidel, SC; Seiden, A; Seidlitz, BD; Seiss, T; Seitz, C; Seixas, JM; Sekhniaidze, G; Sekula, SJ; Semprini-Cesari, N; Sen, S; Serfon, C; Serin, L; Serkin, L; Sessa, M; Severini, H; Sevova, S; Sforza, F; Sfyrla, A; Shabalina, E; Shahinian, JD; Shaikh, NW; Renous, DS; Shan, LY; Shapiro, M; Sharma, A; Sharma, AS; Shatalov, PB; Shaw, K; Shaw, SM; Shehade, M; Shen, Y; Sherman, AD; Sherwood, P; Shi, L; Shimizu, S; Shimmin, CO; Shimogama, Y; Shimojima, M; Shipsey, IPJ; Shirabe, S; Shiyakova, M; Shlomi, GJ; Shmeleva, A; Shochet, MJ; Shojaii, J; Shope, DR; Shrestha, S; Shrif, EM; Shulga, E; Sicho, P; Sickles, AM; Haddad, ES; Sidiropoulou, O; Sidoti, A; Siegert, F; Sijacki, D; Silva, M ; Oliveira, MVS; Silverstein, SB; Simion, S; Simoniello, R; Simpson-allsop, CJ; Simsek, S; Sinervo, P; Sinetckii, ; Singh, S; Sioli, M; Siral, ; Sivoklokov, SY; Sjölin, J; Skaf, A; Skorda, E; Skubic, P; Slawinska, M; Sliwa, K; Slovak, R; Smakhtin, ; Smart, BH; Smiesko, J; Smirnov, N; Smirnov, SY; Smirnov, Y; Smirnova, LN; Smirnova, HO; Smith, JW; Smizanska, M; Smolek, K; Smykiewicz, A; Snesarev, AA; Snoek, HL; Snyder, IM; Snyder, S; Sobie, R; Soffer, A; Sgaard, A; Sohns, F; Sanchez, CAS; Soldatov, EY; Soldevila, U; Solodkov, AA; Soloshenko, A; Solovyanov, O; Solovyev, ; Sommer, P; Son, H; Song, W; Song, WY; Sopczak, A; Sopio, AL; Sopkova, F; Sotiropoulou, CL; Sottocornola, S; Soualah, R; Soukharev, IAM; South, D; Spagnolo, S; Spalla, M; Spangenberg, M; Span, F; Sperlich, D; Spieker, TM; Spigo, G; Spina, M; Spiteri, DP; Spousta, M; Stabile, A; Stamas, BL; Stamen, R; Stamenkovic, M; Stanecka, E; Stanislaus, B; Stanitzki, MM; Stankaityte, M; Stapf, B; Starchenko, EA; Stark, GH; Stark, J; Staroba, P; Starovoitov, P; Strz, S; Staszewski, R; Stavropoulos, G; Stegler, M; Steinberg, P; Steinhebel, AL; Stelzer, B; Stelzer, HJ; Stelzer-Chilton, O; Stenzel, H; Stevenson, TJ; Stewart, GA; Stockton, MC; Stoicea, G; Stolarski, M; Stonjek, S; Straessner, A; Strandberg, J; Strandberg, S; Strauss, M; Strebler, T; Strizenec, P; Strhmer, R; Strom, DM; Stroynowski, R; Strubig, A; Stucci, SA; Stugu, B; Stupak, J; Styles, NA; Su, D; Su, W; Suchek, S; Sulin, VV; Sullivan, MJ; Sultan, DMS; Sultansoy, S; Sumida, T; Sun, S; Sun, X; Suruliz, K; Suster, CJE; Sutton, MR; Suzuki, S; Svatos, M; Swiatlowski, M; Swift, SP; Swirski, T; Sydorenko, A; Sykora, ; Sykora, M; Sykora, T; Ta, D; Tackmann, K; Taenzer, JJ; Taffard, A; Tafirout, R; Takashima, R; Takeda, K; Takeshita, T; Takeva, EP; Takubo, Y; Talby, M; Talyshev, AA; Tam, KC; Tamir, NM; Tanaka, J; Tanaka, R; Araya, ST; Tapprogge, S; Mohamed, ATA; Tarem, S; Tariq, K; Tarna, G; Tartarelli, KGF; Tas, P; Tasevsky, M; Tashiro, T; Tassi, E; Delgado, AT; Tayalati, Y; Taylor, AJ; Taylor, GN; Taylor, W; Teagle, H; Tee, AS; De Lima, RT; Teixeira-Dias, P; Ten Kate, H; Teoh, JJ; Terada, S; Terashi, K; Terron, J; Terzo, S; Testa, M; Teuscher, RJ; Thais, SJ; Themistokleous, N; Theveneaux-Pelzer, T; Thiele, F; Thomas, DW; Thomas, JO; Thomas, JP; Thompson, EA; Thompson, PD; Thomson, E; Thorpe, EJ; Torres, RET; Tikhomirov, VO; Tikhonov, LYA; Timoshenko, S; Tipton, P; Tisserant, S; Todome, K; Todorova-Nova, S; Todt, S; Tojo, J; Tokár, S; Tokushuku, K; Tolley, E; Tombs, R; Tomiwa, KG; Tomoto, M; Tompkins, L; Tornambe, P; Torrence, E; Torres, H; Pastor, ET; Tosciri, C; Toth, J; Tovey, MDR; Traeet, A; Treado, CJ; Trefzger, T; Tresoldi, F; Tricoli, A; Trigger, IM; Trincaz-Duvoid, S; Trischuk, DA; Trischuk, W; Trocm, EB; Trofymov, A; Troncon, C; Trovato, F; Truong, L; Trzebinski, M; Trzupek, A; Tsai, F; Tseng, JCL; Tsiareshka, P; Tsirigotis, A; Tsiskaridze, B; Tskhadadze, EG; Tsopoulou, M; Tsukerman, II; Tsulaia, ; Tsuno, S; Tsybychev, D; Tu, Y; Tudorache, A; Tudorache, ; Tulbure, TT; Tuna, AN; Turchikhin, S; Turgeman, D; Cakir, IT; Turner, RJ; Turra, R; Tuts, PM; Tzamarias, S; Tzovara, E; Ucchielli, G; Uchida, K; Ukegawa, F; Unal, G; Undrus, A; Unel, G; Ungaro, FC; Unno, Y; Uno, K; Urban, J; Urquijo, P; Usai, G; Uysal, Z; Vacek, V; Vachon, B; Vadla, KOH; Vaidya, A; Valderanis, C; Santurio, EV; Valente, M; Valentinetti, S; Valero, A; Ery, LV; Vallance, RA; Vallier, A; Ferrer, JAV; Van Daalen, TR; Van Gemmeren, P; Van Vulpen, ; Vanadia, M; Vandelli, W; Vandenbroucke, M; Vandewall, ER; Vaniachine, A; Vannicola, D; Vari, R; Varnes, EW; Varni, C; Varol, T; Varouchas, D; Varvell, KE; Vasile, ME; Vasquez, GA; Vazeille, F; Furelos, DV; Schroeder, TV; Veatch, J; Vecchio, V; Veen, MJ; Veloce, LM; Veloso, F; Veneziano, S; Ventura, A; Venturi, N; Verbytskyi, A; Vercesi, V; Verducci, M; Infante, CMV; Vergis, C; Verkerke, W; Vermeulen,(data truncated to fit)</t>
  </si>
  <si>
    <t>Aad, G.; Abbott, B.; Abbott, D. C.; Abud, A. Abed; Abeling, K.; Abhayasinghe, D. K.; Abidi, S. H.; AbouZeid, O. S.; Abraham, N. L.; Abramowicz, H.; Abreu, H.; Abulaiti, Y.; Acharya, B. S.; Achkar, B.; Adam, L.; Bourdarios, C. Adam; Adamczyk, L.; Adamek, L.; Adelman, J.; Adersberger, M.; Adiguzel, A.; Adorni, S.; Adye, T.; Affolder, A. A.; Afik, Y.; Agapopoulou, C.; Agaras, M. N.; Aggarwal, A.; Agheorghiesei, C.; Aguilar-Saavedra, J. A.; Ahmad, A.; Ahmadov, F.; Ahmed, W. S.; Ai, X.; Aielli, G.; Akatsuka, S.; Akesson, T. P. A.; Akilli, E.; Akimov, A., V; Al Khoury, K.; Alberghi, G. L.; Albert, J.; Verzini, M. J. Alconada; Alderweireldt, S.; Aleksa, M.; Aleksandrov, I. N.; Alexa, C.; Alexopoulos, T.; Alfonsi, A.; Alfonsi, F.; Alhroob, M.; Ali, B.; Ali, S.; Aliev, M.; Alimonti, G.; Allaire, C.; Allbrooke, B. M. M.; Allen, B. W.; Allport, P. P.; Aloisio, A.; Alonso, F.; Alpigiani, C.; Alshehri, A. A.; Camelia, E. Alunno; Estevez, M. Alvarez; Alviggi, M. G.; Coutinho, Y. Amaral; Ambler, A.; Ambroz, L.; Amelung, C.; Amidei, D.; Dos Santos, S. P. Amor; Amoroso, S.; Amrouche, C. S.; An, F.; Anastopoulos, C.; Andari, N.; Andeen, T.; Anders, C. F.; Anders, J. K.; Andrean, S. Y.; Andreazza, A.; Andrei, V; Anelli, C. R.; Angelidakis, S.; Angerami, A.; Anisenkov, A., V; Annovi, A.; Antel, C.; Anthony, M. T.; Antipov, E.; Antonelli, M.; Antrim, D. J. A.; Anulli, F.; Aoki, M.; Pozo, J. A. Aparisi; Aparo, M. A.; Bella, L. Aperio; Ferraz, V. Araujo; Pereira, R. Araujo; Arcangeletti, C.; Arce, A. T. H.; Arduh, F. A.; Arguin, J-F; Argyropoulos, S.; Arling, J-H; Armbruster, A. J.; Armstrong, A.; Arnaez, O.; Arnold, H.; Tame, Z. P. Arrubarrena; Artoni, G.; Artz, S.; Asai, S.; Asawatavonvanich, T.; Asbah, N.; Asimakopoulou, E. M.; Asquith, L.; Assahsah, J.; Assamagan, K.; Astalos, R.; Atkin, R. J.; Atkinson, M.; Atlay, N. B.; Atmani, H.; Augsten, K.; Avolio, G.; Ayoub, M. K.; Azuelos, G.; Bachacou, H.; Bachas, K.; Backes, M.; Backman, F.; Bagnaia, P.; Bahmani, M.; Bahrasemani, H.; Bailey, A. J.; Bailey, V. R.; Baines, J. T.; Bakalis, C.; Baker, O. K.; Bakker, P. J.; Gupta, D. Bakshi; Balaji, S.; Baldin, E. M.; Balek, P.; Balli, F.; Balunas, W. K.; Balz, J.; Banas, E.; Bandieramonte, M.; Bandyopadhyay, A.; Banerjee, Sw; Barak, L.; Barbe, W. M.; Barberio, E. L.; Barberis, D.; Barbero, M.; Barbour, G.; Barillari, T.; Barisits, M-S; Barkeloo, J.; Barklow, T.; Barnea, R.; Barnett, B. M.; Barnett, R. M.; Barnovska-Blenessy, Z.; Baroncelli, A.; Barone, G.; Barr, A. J.; Navarro, L. Barranco; Barreiro, F.; da Costa, J. Barreiro Guimaraes; Barron, U.; Barsov, S.; Bartels, F.; Bartoldus, R.; Bartolini, G.; Barton, A. E.; Bartos, P.; Basalaev, A.; Basan, A.; Bassalat, A.; Basso, M. J.; Bates, R. L.; Batlamous, S.; Batley, J. R.; Batool, B.; Battaglia, M.; Bauce, M.; Bauer, F.; Bauer, K. T.; Bawa, H. S.; Beacham, J. B.; Beau, T.; Beauchemin, P. H.; Becherer, F.; Bechtle, P.; Beck, H. C.; Beck, H. P.; Becker, K.; Becot, C.; Beddall, A.; Beddall, A. J.; Bednyakov, V. A.; Bedognetti, M.; Beermann, T. A.; Begalli, M.; Begel, M.; Behera, A.; Behr, J. K.; Beisiegel, F.; Belfkir, M.; Bell, A. S.; Bella, G.; Bellagamba, L.; Bellerive, A.; Bellos, P.; Beloborodov, K.; Belotskiy, K.; Belyaev, N. L.; Benchekroun, D.; Benekos, N.; Benhammou, Y.; Benjamin, D. P.; Benoit, M.; Bensinger, J. R.; Bentvelsen, S.; Beresford, L.; Beretta, M.; Berge, D.; Kuutmann, E. Bergeaas; Berger, N.; Bergmann, B.; Bergsten, L. J.; Beringer, J.; Berlendis, S.; Bernardi, G.; Bernius, C.; Bernlochner, F. U.; Berry, T.; Berta, P.; Bertella, C.; Berthold, A.; Bertram, I. A.; Bylund, O. Bessidskaia; Besson, N.; Bethani, A.; Bethke, S.; Betti, A.; Bevan, A. J.; Beyer, J.; Bhattacharya, D. S.; Bhattarai, P.; Bi, R.; Bianchi, R. M.; Biebel, O.; Biedermann, D.; Bielski, R.; Bierwagen, K.; Biesuz, N., V; Biglietti, M.; Billoud, T. R., V; Bindi, M.; Bingul, A.; Bini, C.; Biondi, S.; Birman, M.; Bisanz, T.; Biswal, J. P.; Biswas, D.; Bitadze, A.; Bittrich, C.; Bjrke, K.; Blazek, T.; Bloch, I; Blocker, C.; Blue, A.; Blumenschein, U.; Bobbink, G. J.; Bobrovnikov, V. S.; Bocchetta, S. S.; Bocci, A.; Boerner, D.; Bogavac, D.; Bogdanchikov, A. G.; Bohm, C.; Boisvert, V; Bokan, P.; Bold, T.; Bolz, A. E.; Bomben, M.; Bona, M.; Bonilla, J. S.; Boonekamp, M.; Booth, C. D.; Borecka-Bielska, H. M.; Borgna, L. S.; Borisov, A.; Borissov, G.; Bortfeldt, J.; Bortoletto, D.; Boscherini, D.; Bosman, M.; Sola, J. D. Bossio; Bouaouda, K.; Boudreau, J.; Bouhova-Thacker, E., V; Boumediene, D.; Boutle, S. K.; Boveia, A.; Boyd, J.; Boye, D.; Boyko, I. R.; Bozson, A. J.; Bracinik, J.; Brahimi, N.; Brandt, G.; Brandt, O.; Braren, F.; Brau, B.; Brau, J. E.; Madden, W. D. Breaden; Brendlinger, K.; Brenner, L.; Brenner, R.; Bressler, S.; Brickwedde, B.; Briglin, D. L.; Britton, D.; Britzger, D.; Brock, I; Brock, R.; Brooijmans, G.; Brooks, W. K.; Brost, E.; de Renstrom, P. A. Bruckman; Bruncko, D.; Bruni, A.; Bruni, G.; Bruni, L. S.; Bruno, S.; Bruschi, M.; Bruscino, N.; Bryngemark, L.; Buanes, T.; Buat, Q.; Buchholz, P.; Buckley, A. G.; Budagov, I. A.; Bugge, M. K.; Bhrer, F.; Bulekov, O.; Bullard, B. A.; Burch, T. J.; Burdin, S.; Burgard, C. D.; Burger, A. M.; Burghgrave, B.; Burr, J. T. P.; Burton, C. D.; Burzynski, J. C.; Buescher, V; Buschmann, E.; Bussey, P. J.; Butler, J. M.; Buttar, C. M.; Butterworth, J. M.; Butti, P.; Buttinger, W.; Vazquez, C. J. Buxo; Buzatu, A.; Buzykaev, A. R.; Cabras, G.; Urban, S. Cabrera; Caforio, D.; Cai, H.; Cairo, V. M. M.; Cakir, O.; Calace, N.; Calafiura, P.; Calderini, G.; Calfayan, P.; Callea, G.; Caloba, L. P.; Caltabiano, A.; Lopez, S. Calvente; Calvet, D.; Calvet, S.; Calvet, T. P.; Calvetti, M.; Toro, R. Camacho; Camarda, S.; Munoz, D. Camarero; Camarri, P.; Camerlingo, M. T.; Cameron, D.; Camincher, C.; Campana, S.; Campanelli, M.; Camplani, A.; Campoverde, A.; Canale, V; Canesse, A.; Bret, M. Cano; Cantero, J.; Cao, T.; Cao, Y.; Garrido, M. D. M. Capeans; Capua, M.; Cardarelli, R.; Cardillo, F.; Carducci, G.; Carli, I; Carli, T.; Carlino, G.; Carlson, B. T.; Carlson, E. M.; Carminati, L.; Carney, R. M. D.; Caron, S.; Carquin, E.; Carra, S.; Carter, J. W. S.; Carter, T. M.; Casado, M. P.; Casha, A. F.; Castillo, F. L.; Garcia, L. Castillo; Gimenez, V. Castillo; Castro, N. F.; Catinaccio, A.; Catmore, J. R.; Cattai, A.; Cavaliere, V; Cavallaro, E.; Cavasinni, V; Celebi, E.; Celli, F.; Alberich, L. Cerda; Cerny, K.; Cerqueira, A. S.; Cerri, A.; Cerrito, L.; Cerutti, F.; Cervelli, A.; Cetin, S. A.; Chadi, Z.; Chakraborty, D.; Chan, J.; Chan, W. S.; Chan, W. Y.; Chapman, J. D.; Chargeishvili, B.; Charlton, D. G.; Charman, T. P.; Chau, C. C.; Che, S.; Chekanov, S.; Chekulaev, S., V; Chelkov, G. A.; Chen, B.; Chen, C.; Chen, C. H.; Chen, H.; Chen, J.; Chen, S.; Chen, S. J.; Chen, X.; Chen, Y.; Chen, Y-H; Cheng, H. C.; Cheng, H. J.; Cheplakov, A.; Cheremushkina, E.; El Moursli, R. Cherkaoui; Cheu, E.; Cheung, K.; Chevalerias, T. J. A.; Chevalier, L.; Chiarella, V; Chiarelli, G.; Chiodini, G.; Chisholm, A. S.; Chitan, A.; Chiu, I; Chiu, Y. H.; Chizhov, M., V; Choi, K.; Chomont, A. R.; Chouridou, S.; Chow, Y. S.; Christopher, L. D.; Chu, M. C.; Chu, X.; Chudoba, J.; Chwastowski, J. J.; Chytka, L.; Cieri, D.; Ciesla, K. M.; Cinca, D.; Cindro, V; Cioara, I. A.; Ciocio, A.; Cirotto, F.; Citron, Z. H.; Citterio, M.; Ciubotaru, D. A.; Ciungu, B. M.; Clark, A.; Clark, M. R.; Clark, P. J.; Clawson, S. E.; Clement, C.; Coadou, Y.; Cobal, M.; Coccaro, A.; Cochran, J.; De Sa, R. Coelho Lopes; Cohen, H.; Coimbra, A. E. C.; Cole, B.; Colijn, A. P.; Collot, J.; Muio, P. Conde; Connell, S. H.; Connelly, I. A.; Constantinescu, S.; Conventi, F.; Cooper-Sarkar, K. A. M.; Cormier, F.; Cormier, K. J. R.; Corpe, L. D.; Corradi, M.; Corrigan, E. E.; Corriveau, F.; Costa, M. J.; Costanza, F.; Costanzo, D.; Cowan, G.; Cowley, J. W.; Crane, J.; Cranmer, K.; Crawley, S. J.; Creager, R. A.; Crepe-Renaudin, S.; Crescioli, F.; Cristinziani, M.; Croft, V; Crosetti, G.; Cueto, A.; Donszelmann, T. Cuhadar; Cukierman, A. R.; Cunningham, W. R.; Czekierda, S.; Czodrowski, P.; Czurylo, M. M.; De Sousa, M. J. Da Cunha Sargedas; Pinto, J. V. Da Fonseca; Da Via, C.; Dabrowski, W.; Dachs, F.; Dado, T.; Dahbi, S.; Dallapiccola, C.; Damen, G.; D'Amico, V; Damp, J.; Dandoy, J. R.; Daneri, M. F.; Dann, N. S.; Danninger, M.; Darbo, G.; Dartsi, O.; Dattagupta, A.; Daubney, T.; D'Auria, S.; David, C.; Davidek, T.; Davis, D. R.; Dawson, I; De, K.; De Asmundis, R.; De Beurs, M.; De Castro, S.; De Cecco, S.; De Groot, N.; de Jong, P.; De la Torre, H.; De Maria, A.; De Pedis, D.; De Salvo, A.; De Sanctis, U.; De Santis, M.; De Santo, A.; Corga, K. De Vasconcelos; De Regie, J. B. De Vivie; Debenedetti, C.; Dedovich, D., V; Deiana, A. M.; Del Peso, J.; Diaz, Y. Delabat; Delgove, D.; Deliot, F.; Delitzsch, C. M.; Della Pietra, M.; Della Volpe, D.; Dell'Acqua, A.; Dell'Asta, L.; Delmastro, M.; Delporte, C.; Delsart, P. A.; DeMarco, D. A.; Demers, S.; Demichev, M.; Demontigny, G.; Denisov, S. P.; D'Eramo, L.; Derendarz, D.; Derkaoui, J. E.; Derue, F.; Dervan, P.; Desch, K.; Deterre, C.; Dette, K.; Deutsch, C.; Devesa, M. R.; Deviveiros, P. O.; Di Bello, F. A.; Di Ciaccio, A.; Di Ciaccio, L.; Di Clemente, W. K.; Di Donato, C.; Di Girolamo, A.; Di Gregorio, G.; Di Micco, B.; Di Nardo, R.; Di Petrillo, K. F.; Di Sipio, R.; Diaconu, C.; Dias, F. A.; Vale, T. Dias; Diaz, M. A.; Capriles, F. G. Diaz; Dickinson, J.; Diehl, E. B.; Dietrich, J.; Cornell, S. Diez; Dimitrievska, A.; Ding, W.; Dingfelder, J.; Dittus, F.; Djama, F.; Djobava, T.; Djuvsland, J., I; Do Vale, M. A. B.; Dobre, M.; Dodsworth, D.; Doglioni, C.; Dolejsi, J.; Dolezal, Z.; Donadelli, M.; Dong, B.; Donini, J.; D'Onofrio, A.; D'Onofrio, M.; Dopke, J.; Doria, A.; Dova, M. T.; Doyle, A. T.; Drechsler, E.; Dreyer, E.; Dreyer, T.; Drobac, A. S.; Du, D.; du Pree, T. A.; Duan, Y.; Dubinin, F.; Dubovsky, M.; Dubreuil, A.; Duchovni, E.; Duckeck, G.; Ducu, O. A.; Duda, D.; Dudarev, A.; Dudder, A. C.; Duffield, E. M.; Duflot, L.; Dhrssen, M.; Duelsen, C.; Dumancic, M.; Dumitriu, A. E.; Duncan, A. K.; Dunford, M.; Duperrin, A.; Yildiz, H. Duran; Deuren, M.; Durglishvili, A.; Duschinger, D.; Dutta, B.; Duvnjak, D.; Dyckes, G., I; Dyndal, M.; Dysch, S.; Dziedzic, B. S.; Ecker, K. M.; Eggleston, M. G.; Eifert, T.; Eigen, G.; Einsweiler, K.; Ekelof, T.; El Jarrari, H.; El Kosseifi, R.; Ellajosyula, V; Ellert, M.; Ellinghaus, F.; Elliot, A. A.; Ellis, N.; Elmsheuser, J.; Elsing, M.; Emeliyanov, D.; Emerman, A.; Enari, Y.; Epland, M. B.; Erdmann, J.; Ereditato, A.; Erland, P. A.; Errenst, M.; Escalier, M.; Escobar, C.; Pastor, O. Estrada; Etzion, E.; Evans, H.; Evans, M. O.; Ezhilov, A.; Fabbri, F.; Fabbri, L.; Fabiani, V; Facini, G.; Pereira, R. M. Faisca Rodrigues; Fakhrutdinov, R. M.; Falciano, S.; Falke, P. J.; Falke, S.; Faltova, J.; Fang, Y.; Fanourakis, G.; Fanti, M.; Faraj, M.; Farbin, N. A.; Farilla, A.; Farina, E. M.; Farooque, T.; Farrington, S. M.; Farthouat, P.; Fassi, F.; Fassnacht, P.; Fassouliotis, D.; Giannelli, M. Faucci; Fawcett, W. J.; Fayard, L.; Fedin, O. L.; Fedorko, W.; Fehr, A.; Feickert, M.; Feligioni, L.; Fell, A.; Feng, C.; Feng, M.; Fenton, M. J.; Fenyuk, A. B.; Ferguson, S. W.; Ferrando, J.; Ferrante, A.; Ferrari, A.; Ferrari, P.; Ferrari, R.; de Lima, D. E. Ferreira; Ferrer, A.; Ferrere, D.; Ferretti, C.; Fiedler, F.; Filipi, A.; Filthaut, F.; Finelli, K. D.; Fiolhais, M. C. N.; Fiorini, P. L.; Fischer, F.; Fisher, W. C.; Fleck, I; Fleischmann, P.; Flick, T.; Flierl, B. M.; Flores, L.; Castillo, L. R. Flores; Follega, F. M.; Fomin, N.; Foo, J. H.; Forcolin, G. T.; Formica, A.; Foerster, F. A.; Forti, A. C.; Fortin, E.; Foti, M. G.; Fournier, D.; Fox, H.; Francavilla, P.; Francescato, S.; Franchini, M.; Franchino, S.; Francis, D.; Franco, L.; Franconi, L.; Franklin, M.; Fray, A. N.; Freeman, P. M.; Freund, B.; Freund, W. S.; Freundlich, E. M.; Frizzell, D. C.; Froidevaux, D.; Frost, J. A.; Fujimoto, M.; Fukunaga, C.; Torregrosa, E. Fullana; Fusayasu, T.; Fuster, J.; Gabrielli, A.; Gadatsch, S.; Gadow, P.; Gagliardi, G.; Gagnon, L. G.; Galhardo, B.; Gallardo, G. E.; Gallas, E. J.; Gallop, B. J.; Galster, G.; Goni, R. Gamboa; Gan, K. K.; Ganguly, S.; Gao, J.; Gao, Y.; Gao, Y. S.; Garcia, C.; Navarro, J. E. Garcia; Pascual, J. A. Garcia; Garcia-Argos, C.; Garcia-Sciveres, M.; Gardner, R. W.; Garelli, N.; Gargiulo, S.; Garner, C. A.; Garonne, V; Gasiorowski, S. J.; Gaspar, P.; Gaudiello, A.; Gaudio, G.; Gavrilenko, I. L.; Gavrilyuk, A.; Gay, C.; Gaycken, G.; Gazis, E. N.; Geanta, A. A.; Gee, C. M.; Gee, C. N. P.; Geisen, J.; Geisen, M.; Gemme, C.; Genest, M. H.; Geng, C.; Gentile, S.; George, S.; Geralis, T.; Gerlach, L. O.; Gessinger-Befurt, P.; Gessner, G.; Ghasemi, S.; Bostanabad, M. Ghasemi; Ghneimat, M.; Ghosh, A.; Giacobbe, B.; Giagu, S.; Giangiacomi, N.; Giannetti, P.; Giannini, A.; Giannini, G.; Gibson, S. M.; Gignac, M.; Gillberg, D.; Gilles, G.; Gingrich, D. M.; Giordani, M. P.; Giraud, P. F.; Giugliarelli, G.; Giugni, D.; Giuli, F.; Gkaitatzis, S.; Gkialas, I; Gkougkousis, E. L.; Gkountoumis, P.; Gladilin, L. K.; Glasman, C.; Glatzer, J.; Glaysher, P. C. F.; Glazov, A.; Gledhill, G. R.; Gnesi, I; Goblirsch-Kolb, M.; Godin, D.; Goldfarb, S.; Golling, T.; Golubkov, D.; Gomes, A.; Gama, R. Goncalves; Goncalo, R.; Gonella, G.; Gonella, L.; Gongadze, A.; Gonnella, F.; Gonski, J. L.; de la Hoz, S. Gonzalez; Fernandez, S. Gonzalez; Renteria, C. Gonzalez; Suarez, R. Gonzalez; Gonzalez-Sevilla, S.; Rodriguez, G. R. Gonzalvo; Goossens, L.; Gorasia, N. A.; Gorbounov, P. A.; Gordon, H. A.; Gorini, B.; Gorini, E.; Goriek, A.; Goshaw, A. T.; Gostkin, M., I; Gottardo, C. A.; Gouighri, M.; Goussiou, A. G.; Govender, N.; Goy, C.; Gozani, E.; Grabowska-Bold, I; Graham, E. C.; Gramling, J.; Gramstad, E.; Grancagnolo, S.; Grandi, M.; Gratchev, V; Gravila, P. M.; Gravili, F. G.; Gray, C.; Gray, H. M.; Grefe, C.; Gregersen, K.; Gregor, I. M.; Grenier, P.; Grevtsov, K.; Grieco, C.; Grieser, N. A.; Grillo, A. A.; Grimm, K.; Grinstein, S.; Grivaz, J-F; Groh, S.; Gross, E.; Grosse-Knetter, J.; Grout, Z. J.; Grud, C.; Grummer, A.; Grundy, J. C.; Guan, L.; Guan, W.; Gubbels, C.; Guenther, J.; Guerguichon, A.; Rojas, J. G. R. Guerrero; Guescini, F.; Guest, D.; Gugel, R.; Guillemin, T.; Guindon, S.; Gul, U.; Guo, J.; Guo, W.; Guo, Y.; Guo, Z.; Gupta, R.; Gurbuz, S.; Gustavino, G.; Guth, M.; Gutierrez, P.; Gutschow, C.; Guyot, C.; Gwenlan, C.; Gwilliam, C. B.; Haas, A.; Haber, C.; Hadavand, H. K.; Hadef, A.; Haleem, M.; Haley, J.; Hall, J. J.; Halladjian, G.; Hallewell, G. D.; Hamacher, K.; Hamal, P.; Hamano, K.; Hamdaoui, H.; Hamer, M.; Hamity, G. N.; Han, K.; Han, U. L.; Han, S.; Han, Y. F.; Hanagaki, K.; Hance, M.; Handl, D. M.; Haney, B.; Hank, M. D.; Hankache, R.; Hansen, E.; Hansen, J. B.; Hansen, J. D.; Hansen, M. C.; Hansen, P. H.; Hanson, E. C.; Hara, K.; Harenberg, T.; Harkusha, S.; Harrison, P. F.; Hartman, N. M.; Hartmann, N. M.; Hasegawa, Y.; Hasib, A.; Hassani, S.; Haug, S.; Hauser, R.; Havener, L. B.; Havranek, M.; Hawkes, C. M.; Hawkings, R. J.; Hayashida, S.; Hayden, D.; Hayes, C.; Hayes, R. L.; Hays, C. P.; Hays, J. M.; Hayward, H. S.; Haywood, S. J.; He, F.; Heath, M. P.; Hedberg, V; Heer, S.; Heggelund, A. L.; Heidegger, K. K.; Heidorn, W. D.; Heilman, J.; Heim, S.; Heim, T.; Heinemann, B.; Heinrich, J. J.; Heinrich, L.; Hejbal, J.; Helary, L.; Held, A.; Hellesund, S.; Helling, C. M.; Hellman, S.; Helsens, C.; Henderson, R. C. W.; Heng, Y.; Henkelmann, L.; Correia, A. M. Henriques; Herde, H.; Jimenez, Y. Hernnadez; Herr, H.; Herrmann, M. G.; Herrmann, T.; Herten, G.; Hertenberger, R.; Hervas, L.; Herwig, T. C.; Hesketh, G. G.; Hessey, N. P.; Hibi, H.; Higashida, A.; Higashino, S.; Higon-Rodriguez, E.; Hildebrand, K.; Hill, J. C.; Hill, K. K.; Hiller, K. H.; Hillier, S. J.; Hils, M.; Hinchliffe, I; Hinterkeuser, F.; Hirose, M.; Hirose, S.; Hirschbuehl, D.; Hiti, B.; Hladik, O.; Hlaluku, D. R.; Hobbs, J.; Hod, N.; Hodgkinson, M. C.; Hoecker, A.; Hohn, D.; Hohov, D.; Holm, T.; Holmes, T. R.; Holzbock, M.; Hommels, L. B. A. H.; Hong, T. M.; Honig, J. C.; Hoenle, A.; Hooberman, B. H.; Hopkins, W. H.; Horii, Y.; Horn, P.; Horyn, L. A.; Hou, S.; Hoummada, A.; Howarth, J.; Hoya, J.; Hrabovsky, M.; Hrdinka, J.; Hristova, I; Hrivnac, J.; Hrynevich, A.; Hryn'ova, T.; Hsu, P. J.; Hsu, S-C; Hu, Q.; Hu, S.; Hu, Y. F.; Huang, D. P.; Huang, X.; Huang, Y.; Hubacek, Z.; Hubaut, F.; Huebner, M.; Huegging, F.; Huffman, T. B.; Huhtinen, M.; Hunter, R. F. H.; Huo, P.; Huseynov, N.; Huston, J.; Huth, J.; Hyneman, R.; Hyrych, S.; Iacobucci, G.; Iakovidis, G.; Ibragimov, I.; Iconomidou-Fayard, L.; Iengo, P.; Ignazzi, R.; Igonkina, O.; Iguchi, Y. R.; Iizawa, T.; Ikegami, Y.; Ikeno, M.; Iliadis, D.; Ilic, N.; Iltzsche, F.; Imam, H.; Introzzi, G.; Iodice, M.; Iordanidou, K.; Ippolito, V; Isacson, M. F.; Ishino, M.; Islam, W.; Issever, C.; Istin, S.; Ito, F.; Ponce, J. M. Iturbe; Iuppa, R.; Ivina, A.; Iwasaki, H.; Izen, J. M.; Izzo, V; Jacka, P.; Jackson, P.; Jacobs, R. M.; Jaeger, B. P.; Jain, V; Jaekel, G.; Jakobi, K. B.; Jakobs, K.; Jakoubek, T.; Jamieson, J.; Janas, K. W.; Jansky, R.; Janus, M.; Janus, P. A.; Jarlskog, G.; Jaspan, A. E.; Javadov, N.; Javrek, T.; Javurkova, M.; Jeanneau, F.; Jeanty, L.; Jejelava, J.; Jelinskas, A.; Jenni, P.; Jeong, N.; Jezequel, S.; Ji, H.; Jia, J.; Jiang, H.; Jiang, Y.; Jiang, Z.; Jiggins, S.; Morales, F. A. Jimenez; Pena, J. Jimenez; Jin, S.; Jinaru, A.; Jinnouchi, O.; Jivan, H.; Johansson, P.; Johns, K. A.; Johnson, C. A.; Jones, R. W. L.; Jones, S. D.; Jones, S.; Jones, T. J.; Jongmanns, J.; Jorge, P. M.; Jovicevic, J.; Ju, X.; Junggeburth, J. J.; Rozas, A. Juste; Kaczmarska, A.; Kado, M.; Kagan, H.; Kagan, M.; Kahn, A.; Kahra, C.; Kaji, T.; Kajomovitz, E.; Kalderon, C. W.; Kaluza, A.; Kamenshchikov, A.; Kaneda, M.; Kang, N. J.; Kang, S.; Kano, Y.; Kanzaki, J.; Kaplan, L. S.; Kar, D.; Karava, K.; Kareem, M. J.; Karkanias, I; Karpov, S. N.; Karpova, Z. M.; Kartvelishvili, V; Karyukhin, A. N.; Kastanas, A.; Kato, C.; Katzy, J.; Kawade, K.; Kawagoe, K.; Kawaguchi, T.; Kawamoto, T.; Kawamura, G.; Kay, E. F.; Kazakos, S.; Kazanin, V. F.; Keeler, R.; Kehoe, R.; Keller, J. S.; Kellermann, E.; Kelsey, D.; Kempster, J. J.; Kendrick, J.; Kennedy, K. E.; Kepka, O.; Kersten, S.; Kerevan, B. P.; Haghighat, S. Ketabchi; Khader, M.; Khalil-Zada, F.; Khandoga, M.; Khanov, A.; Kharlamov, A. G.; Kharlamova, T.; Khoda, E. E.; Khodinov, A.; Khoo, T. J.; Khoriauli, G.; Khramov, E.; Khubua, J.; Kido, S.; Kiehn, M.; Kilby, C. R.; Kim, E.; Kim, Y. K.; Kimura, N.; Kind, O. M.; King, B. T.; Kirchmeier, D.; Kirk, J.; Kiryunin, A. E.; Kishimoto, T.; Kisliuk, D. P.; Kitali, V; Kitsaki, C.; Kivernyk, O.; Klapdor-Kleingrothaus, T.; Klassen, M.; Klein, C.; Klein, M. H.; Klein, M.; Klein, U.; Kleinknecht, K.; Klimek, P.; Klimentov, A.; Klingl, T.; Klioutchnikova, T.; Klitzner, F. F.; Kluit, P.; Kluth, S.; Kneringer, E.; Knoops, E. B. F. G.; Knue, A.; Kobayashi, D.; Kobayashi, T.; Kobel, M.; Kocian, M.; Kodama, T.; Kodys, P.; Koeck, D. M.; Koenig, P. T.; Koffas, T.; Koehler, N. M.; Kolb, M.; Koletsou, I; Komarek, T.; Kondo, T.; Koeneke, K.; Kong, A. X. Y.; Koenig, A. C.; Kono, T.; Konstantinides, V; Konstantinidis, N.; Konya, B.; Kopeliansky, R.; Koperny, S.; Korcyl, K.; Kordas, K.; Koren, G.; Korn, A.; Korolkov, I; Korolkova, E., V; Korotkova, N.; Kortner, O.; Kortner, S.; Kostyukhin, V. V.; Kotsokechagia, A.; Kotwal, A.; Koulouris, A.; Kourkoumeli-Charalampidi, A.; Kourkoumelis, C.; Kourlitis, E.; Kouskoura, V; Kowalewska, A. B.; Kowalewski, R.; Kozanecki, W.; Kozhin, A. S.; Kramarenko, V. A.; Kramberger, G.; Krasnopevtsev, D.; Krasny, M. W.; Krasznahorkay, A.; Krauss, D.; Kremer, J. A.; Kretzschmar, J.; Krieger, P.; Krieter, F.; Krishnan, A.; Krizka, K.; Kroeninger, K.; Kroha, H.; Kroll, J.; Krowpman, K. S.; Kruchonak, U.; Krueger, H.; Krumnack, N.; Kruse, M. C.; Krzysiak, J. A.; Kubota, T.; Kuchinskaia, O.; Kuday, S.; Kuechler, J. T.; Kuehn, S.; Kugel, A.; Kuhl, T.; Kukhtin, V; Kulchitsky, Y.; Kuleshov, A. S.; Kulinich, Y. P.; Kuna, M.; Kunigo, T.; Kupco, A.; Kupfer, T.; Kuprash, O.; Kurashige, H.; Kurchaninov, L. L.; Kurochkin, Y. A.; Kurova, A.; Kurth, M. G.; Kuwertz, E. S.; Kuze, M.; Kvam, A. K.; Kvita, J.; Kwan, T.; La Rotonda, L.; La Ruffa, F.; Lacasta, C.; Lacava, F.; Lack, D. P. J.; Lacker, H.; Lacour, D.; Ladygin, E.; Lafaye, R.; Laforge, B.; Lagouri, T.; Lai, S.; Lakomiec, I. K.; Lammers, S.; Lampl, W.; Lampoudis, C.; Lancon, E.; Landgraf, U.; Landon, M. P. J.; Lanfermann, M. C.; Lang, V. S.; Lange, J. C.; Langenberg, R. J.; Lankford, A. J.; Lanni, F.; Lantzsch, K.; Lanza, A.; Lapertosa, A.; Laplace, S.; Laporte, J. F.; Lari, T.; Manghi, F. Lasagni; Lassnig, M.; Lau, T. S.; Laudrain, A.; Laurier, A.; Lavorgna, M.; Lawlor, S. D.; Lazzaroni, M.; Le, B.; Le Guirriec, E.; Lebedev, A.; LeBlanc, M.; LeCompte, T.; Ledroit-Guillon, F.; Lee, A. C. A.; Lee, C. A.; Lee, G. R.; Lee, L.; Lee, S. C.; Lee, S.; Lefebvre, B.; Lefebvre, H. P.; Lefebvre, M.; Leggett, C.; Lehmann, K.; Lehmann, N.; Miotto, G. Lehmann; Leight, W. A.; Leisos, A.; Leite, B. M. A. L.; Leitgeb, C. E.; Leitner, R.; Lellouch, D.; Leney, K. J. C.; Lenz, T.; Leone, R.; Leone, S.; Leonidopoulos, C.; Leopold, A.; Leroy, C.; Les, R.; Lester, C. G.; Levchenko, M.; Levque, J.; Levin, D.; Levinson, L. J.; Lewis, D. J.; Li, B.; Li, C-Q; Li, F.; Li, H.; Li, J.; Li, K.; Li, L.; Li, M.; Li, Q.; Li, Q. Y.; Li, S.; Li, X.; Li, Y.; Li, Z.; Liang, Z.; Liberatore, M.; Liberti, B.; Liblong, A.; Lie, K.; Lim, S.; Lin, C. Y.; Lin, K.; Lin, T. H.; Linck, R. A.; Lindley, R. E.; Lindon, J. H.; Linss, A.; Lionti, A. L.; Lipeles, E.; Lipniacka, A.; Liss, T. M.; Lister, A.; Little, J. D.; Liu, B.; Liu, B. L.; Liu, H. B.; Liu, H.; Liu, J. B.; Liu, J. K. K.; Liu, K.; Liu, M.; Liu, P.; Liu, Y.; Liu, Y. L.; Liu, Y. W.; Livan, M.; Lleres, A.; Merino, J. Llorente; Lloyd, S. L.; Lo, C. Y.; Lobodzinska, E. M.; Loch, P.; Loffredo, S.; Lohse, T.; Lohwasser, K.; Lokajicek, M.; Long, J. D.; Long, R. E.; Longo, L.; Looper, K. A.; Paz, I. Lopez; Solis, A. Lopez; Lorenz, J.; Martinez, N. Lorenzo; Lory, A. M.; Lsel, P. J.; Loesle, A.; Lou, X.; Lounis, A.; Love, J.; Love, P. A.; Bahilo, J. J. Lozano; Lu, M.; Lu, Y. J.; Lubatti, H. J.; Luci, C.; Lucotte, A.; Luedtke, C.; Luehring, F.; Luise, I; Luminari, L.; Lund-Jensen, B.; Lutz, M. S.; Lynn, D.; Lyons, H.; Lysak, R.; Lytken, E.; Lyu, F.; Lyubushkin, V; Lyubushkina, T.; Ma, H.; Ma, L. L.; Ma, Y.; Maccarrone, G.; Macchiolo, A.; Macdonald, C. M.; Miguens, J. Machado; Madaffari, D.; Madar, R.; Mader, W. F.; Don, M. Madugoda Ralalage; Madysa, N.; Maeda, J.; Maeno, T.; Maerker, M.; Magerl, V; Magini, N.; Magro, J.; Mahon, N. D. J.; Maidantchik, C.; Maier, T.; Maio, A.; Majersky, O.; Majewski, S.; Makida, Y.; Makovec, N.; Malaescu, B.; Malecki, Pa; Maleev, V. P.; Malek, F.; Mallik, U.; Malon, D.; Malone, C.; Maltezos, S.; Malyukov, S.; Mamuzic, J.; Mancini, G.; Mandi, I; de Andrade Filho, L. Manhaes; Maniatis, I. M.; Ramos, J. Manjarres; Mankinen, K. H.; Mann, A.; Manousos, A.; Mansoulie, B.; Manthos, I; Manzoni, S.; Marantis, A.; Marceca, G.; Marchese, L.; Marchiori, G.; Marcisovsky, M.; Marcoccia, L.; Marcon, C.; Tobon, C. A. Marin; Marjanovic, M.; Marshall, Z.; Martensson, M. U. F.; Marti-Garcia, S.; Martin, C. B.; Martin, T. A.; Martin, V. J.; Latour, B. Martin Dit; Martinelli, L.; Martinez, M.; Agullo, P. Martinez; Outschoorn, V. I. Martinez; Martin-Haugh, S.; Martoiu, V. S.; Martyniuk, A. C.; Marzin, A.; Maschek, S. R.; Masetti, L.; Mashimo, T.; Mashinistov, R.; Masik, J.; Maslennikov, A. L.; Massa, L.; Massarotti, P.; Mastrandrea, P.; Mastroberardino, A.; Masubuchi, T.; Matakias, D.; Matic, A.; Matsuzawa, N.; Mattig, P.; Maurer, J.; Maek, B.; Maximov, D. A.; Mazini, R.; Maznas, I; Mazza, S. M.; Mc Gowan, J. P.; Mc Kee, S. P.; McCarthy, T. G.; McCormack, W. P.; McDonald, E. F.; Mcfayden, J. A.; Mchedlidze, G.; McKay, M. A.; McLean, K. D.; McMahon, S. J.; McNamara, P. C.; McNicol, C. J.; McPherson, R. A.; Mdhluli, J. E.; Meadows, Z. A.; Meehan, S.; Megy, T.; Mehlhase, S.; Mehta, A.; Meirose, B.; Melini, D.; Garcia, B. R. Mellado; Mellenthin, J. D.; Melo, M.; Meloni, F.; Melzer, A.; Menary, S. B.; Gouveia, E. D. Mendes; Meng, L.; Meng, X. T.; Menke, S.; Meoni, E.; Mergelmeyer, S.; Merkt, S. A. M.; Merlassino, C.; Mermod, P.; Merola, L.; Meroni, C.; Merz, G.; Meshkov, O.; Meshreki, J. K. R.; Messina, A.; Metcalfe, J.; Mete, A. S.; Meyer, C.; Meyer, J-P; Zu Theenhausen, H. Meyer; Miano, F.; Michetti, M.; Middleton, R. P.; Mijovi, L.; Mikenberg, G.; Mikestikova, M.; Miku, M.; Mildner, H.; Milesi, M.; Milic, A.; Milke, C. D.; Miller, D. W.; Milov, A.; Milstead, D. A.; Mina, R. A.; Minaenko, A. A.; Moya, M. Miano; Minashvili, I. A.; Mincer, A., I; Mindur, B.; Mineev, M.; Minegishi, Y.; Mir, L. M.; Mironova, M.; Mirto, A.; Mistry, K. P.; Mitani, T.; Mitrevski, J.; Mitsou, V. A.; Mittal, M.; Miu, O.; Miucci, A.; Miyagawa, P. S.; Mizukami, A.; Mjornmark, J. U.; Mkrtchyan, T.; Mlynarikova, M.; Moa, T.; Mobius, S.; Mochizuki, K.; Mogg, P.; Mohapatra, S.; Moles-Valls, R.; Mondragon, M. C.; Moenig, K.; Monnier, E.; Montalbano, A.; Berlingen, J. Montejo; Montella, M.; Monticelli, F.; Monzani, S.; Morange, N.; Moreno, D.; Llacer, M. Moreno; Martinez, C. Moreno; Morettini, P.; Morgenstern, M.; Morgenstern, S.; Mori, D.; Morii, M.; Morinaga, M.; Morisbak, V; Morley, A. K.; Mornacchi, G.; Morris, A. P.; Morvaj, L.; Moschovakos, P.; Moser, B.; Mosidze, M.; Moskalets, T.; Moss, H. J.; Moss, J.; Moyse, E. J. W.; Muanza, S.; Mueller, J.; Mueller, R. S. P.; Muenstermann, D.; Mullier, G. A.; Mungo, D. P.; Martinez, J. L. Munoz; Sanchez, F. J. Munoz; Murin, P.; Murray, W. J.; Murrone, A.; Muskinja, M.; Mwewa, C.; Myagkov, A. G.; Myers, A. A.; Myers, J.; Myska, M.; Nachman, B. P.; Nackenhorst, O.; Nag, A. Nag; Nagai, K.; Nagano, K.; Nagasaka, Y.; Nagle, J. L.; Nagy, E.; Nairz, A. M.; Nakahama, Y.; Nakamura, K.; Nakamura, T.; Nanjo, H.; Napolitano, F.; Garcia, R. F. Naranjo; Narayan, R.; Naryshkin, I; Naumann, T.; Navarro, G.; Nechaeva, P. Y.; Nechansky, F.; Neep, T. J.; Negri, A.; Negrini, M.; Nellist, C.; Nelson, M. E.; Nemecek, S.; Nessi, M.; Neubauer, E. M. S.; Neuhaus, F.; Neumann, M.; Newhouse, R.; Newman, P. R.; Ng, C. W.; Ng, Y. S.; Ng, Y. W. Y.; Ngair, B.; Nguyen, H. D. N.; Manh, T. Nguyen; Nibigira, E.; Nickerson, R. B.; Nicolaidou, R.; Nielsen, D. S.; Nielsen, J.; Nikiforou, N.; Nikolaenko, V; Nikolic-Audit, I; Nikolopoulos, K.; Nilsson, P.; Nindhito, H. R.; Ninomiya, Y.; Nisati, A.; Nishu, N.; Nisius, R.; Nitsche, I; Nitta, T.; Nobe, T.; Noel, D. L.; Noguchi, Y.; Nomidis, I; Nomura, M. A.; Nordberg, M.; Novak, J.; Novak, T.; Novgorodova, O.; Novotny, R.; Nozka, L.; Ntekas, K.; Nurse, E.; Oakham, F. G.; Oberlack, H.; Ocariz, J.; Ochi, A.; Ochoa, I; Ochoa-Ricoux, J. P.; O'Connor, K.; Oda, S.; Odaka, S.; Oerdek, S.; Ogrodnik, A.; Oh, A.; Oh, S. H.; Ohm, C. C.; Oide, H.; Ojeda, M. L.; Okawa, H.; Okazaki, Y.; O'Keefe, M. W.; Okumura, Y.; Okuyama, T.; Olariu, A.; Seabra, L. F. Oleiro; Pino, S. A. Olivares; Damazio, D. Oliveira; Oliver, J. L.; Olsson, M. J. R.; Olszewski, A.; Olszowska, J.; O'Neil, D. C.; O'neill, A. P.; Onofre, A.; Onyisi, P. U. E.; Oppen, H.; Madriz, R. G. Oreamuno; Oreglia, M. J.; Orellana, G. E.; Orestano, D.; Orlando, N.; Orr, R. S.; OShea, V; Ospanov, R.; Garzon, G. Otero Y.; Otono, H.; Ott, P. S.; Ottino, G. J.; Ouchrif, M.; Ouellette, J.; Ould-Saada, F.; Ouraou, A.; Ouyang, Q.; Owen, M.; Owen, R. E.; Ozcan, V. E.; Ozturk, N.; Pacalt, J.; Pacey, H. A.; Pachal, K.; Pages, A. Pacheco; Aranda, C. Padilla; Griso, S. Pagan; Paganini, M.; Palacino, G.; Palazzo, S.; Palestini, S.; Palka, M.; Pallin, D.; Palni, P.; Panagoulias, I; Pandini, C. E.; Vazquez, J. G. Panduro; Pani, P.; Panizzo, G.; Paolozzi, L.; Papadatos, C.; Papageorgiou, K.; Parajuli, S.; Paramonov, A.; Paraskevopoulos, C.; Hernandez, D. Paredes; Saenz, S. R. Paredes; Parida, B.; Park, T. H.; Parker, A. J.; Parker, M. A.; Parodi, F.; Parrish, E. W.; Parsons, J. A.; Parzefall, U.; Dominguez, L. Pascual; Pascuzzi, V. R.; Pasner, J. M. P.; Pasquali, F.; Pasqualucci, E.; Passaggio, S.; Pastore, F.; Pasuwan, P.; Pataraia, S.; Pater, J. R.; Pathak, A.; Patton, J.; Pauly, T.; Pearkes, J.; Pearson, B.; Pedersen, M.; Diaz, L. Pedraza; Pedro, R.; Peiffer, T.; Peleganchuk, S., V; Penc, O.; Peng, H.; Peralva, B. S.; Perego, M. M.; Peixoto, A. P. Pereira; Sanchez, L. Pereira; Perepelitsa, D., V; Peri, F.; Perini, L.; Pernegger, H.; Perrella, S.; Perrevoort, A.; Peters, K.; Peters, R. F. Y.; Petersen, B. A.; Petersen, T. C.; Petit, E.; Petridis, A.; Petridou, C.; Petroff, P.; Petrucci, F.; Pettee, M.; Pettersson, N. E.; Petukhova, K.; Peyaud, A.; Pezoa, R.; Pezzotti, L.; Pham, T.; Phillips, F. H.; Phillips, P. W.; Phipps, M. W.; Piacquadio, G.; Pianori, E.; Picazio, A.; Pickles, R. H.; Piegaia, R.; Pietreanu, D.; Pilcher, J. E.; Pilkington, A. D.; Pinamonti, M.; Pinfold, J. L.; Donaldson, C. Pitman; Pitt, M.; Pizzimento, L.; Pleier, M-A; Pleskot, V; Plotnikova, E.; Podberezko, P.; Poettgen, R.; Poggi, R.; Poggioli, L.; Pogrebnyak, I; Pohl, D.; Pokharel, I; Polesello, G.; Poley, A.; Policicchio, A.; Polifka, R.; Polini, A.; Pollard, C. S.; Polychronakos, V; Ponomarenko, D.; Pontecorvo, L.; Popa, S.; Popeneciu, G. A.; Portales, L.; Quintero, D. M. Portillo; Pospisil, S.; Potamianos, K.; Potrap, I. N.; Potter, C. J.; Potti, H.; Poulsen, T.; Poveda, J.; Powell, T. D.; Pownall, G.; Astigarraga, M. E. Pozo; Pralavorio, P.; Prell, S.; Price, D.; Primavera, M.; Prince, S.; Proffitt, M. L.; Proklova, N.; Prokofiev, K.; Prokoshin, F.; Protopopescu, S.; Proudfoot, J.; Przybycien, M.; Pudzha, D.; Puri, A.; Puzo, P.; Qian, J.; Qin, Y.; Quadt, A.; Queitsch-Maitland, M.; Qureshi, A.; Racko, M.; Ragusa, F.; Rahal, G.; Raine, J. A.; Rajagopalan, S.; Morales, A. Ramirez; Ran, K.; Rashid, T.; Rauch, D. M.; Rauscher, F.; Rave, S.; Ravina, B.; Ravinovich, I; Rawling, J. H.; Raymond, M.; Read, A. L.; Readioff, N. P.; Reale, M.; Rebuzzi, D. M.; Redlinger, G.; Reeves, K.; Rehnisch, L.; Reichert, J.; Reikher, D.; Reiss, A.; Rej, A.; Rembser, C.; Renardi, A.; Renda, M.; Rescigno, M.; Resconi, S.; Resseguie, E. D.; Rettie, S.; Reynolds, B.; Reynolds, E.; Rezanova, O. L.; Reznicek, P.; Ricci, E.; Richter, R.; Richter, S.; Richter-Was, E.; Ricken, O.; Ridel, M.; Rieck, P.; Rifki, O.; Rijssenbeek, M.; Rimoldi, A.; Rimoldi, M.; Rinaldi, L.; Ripellino, G.; Riu, I; Rivadeneira, P.; Vergara, J. C. Rivera; Rizatdinova, F.; Rizvi, E.; Rizzi, C.; Roberts, R. T.; Robertson, S. H.; Robin, M.; Robinson, D.; Gajardo, C. M. Robles; Manzano, M. Robles; Robson, A.; Rocchi, A.; Rocco, E.; Roda, C.; Bosca, S. Rodriguez; Rodriguez, D. Rodriguez; Vera, A. M. Rodriguez; Roe, S.; Rohne, O.; Roehrig, R.; Rojas, R. A.; Roland, B.; Roland, C. P. A.; Roloff, J.; Romaniouk, A.; Romano, M.; Rompotis, N.; Ronzani, M.; Roos, L.; Rosati, S.; Rosin, G.; Rosser, B. J.; Rossi, E.; Rossi, L. P.; Rossini, L.; Rosten, R.; Rotaru, M.; Rottler, B.; Rousseau, D.; Rovelli, G.; Roy, A.; Roy, D.; Rozanov, A.; Rozen, Y.; Ruan, X.; Ruhr, F.; Ruiz-Martinez, A.; Rummler, A.; Rurikova, Z.; Rusakovich, N. A.; Russell, H. L.; Rustige, L.; Rutherfoord, J. P.; Ruttinger, E. M.; Rybar, M.; Rybkin, G.; Rye, E. B.; Ryzhov, A.; Iglesias, J. A. Sabater; Sabatini, P.; Sacerdoti, S.; Sadrozinski, H. F-W; Sadykov, R.; Tehrani, F. Safai; Samani, B. Safarzadeh; Safdari, M.; Saha, P.; Saha, S.; Sahinsoy, M.; Sahu, A.; Saimpert, M.; Saito, M.; Saito, T.; Sakamoto, H.; Salamani, D.; Salamanna, G.; Loyola, J. E. Salazar; Salnikov, A.; Salt, J.; Salas, A. Salvador; Salvatore, D.; Salvatore, F.; Salvucci, A.; Salzburger, A.; Samarati, J.; Sammel, D.; Sampsonidis, D.; Sampsonidou, D.; Sanchez, J.; Pineda, A. Sanchez; Sandaker, H.; Sander, C. O.; Sanderswood, I. G.; Sandhoff, M.; Sandoval, C.; Sankey, D. P. C.; Sannino, M.; Sano, Y.; Sansoni, A.; Santoni, C.; Santos, H.; Santpur, S. N.; Santra, A.; Sapronov, A.; Saraiva, J. G.; Sasaki, O.; Sato, K.; Sauerburger, F.; Sauvan, E.; Savard, P.; Sawada, R.; Sawyer, C.; Sawyer, L.; Sbarra, F. C.; Sbrizzi, A.; Scanlon, T.; Schaarschmidt, J.; Schacht, P.; Schachtner, B. M.; Schaefer, D.; Schaefer, L.; Schaeffer, J.; Schaepe, S.; Schfer, U.; Schaffer, A. C.; Schaile, D.; Schamberger, R. D.; Schanet, E.; Scharmberg, N.; Schegelsky, V. A.; Scheirich, D.; Schenck, F.; Schernau, M.; Schiavi, C.; Schildgen, L. K.; Schillaci, Z. M.; Schioppa, E. J.; Schioppa, M.; Schleicher, K. E.; Schlenker, S.; Schmidt-Sommerfeld, K. R.; Schmieden, K.; Schmitt, C.; Schmitt, S.; Schmitz, S.; Schmoeckel, J. C.; Schoeffel, L.; Schoening, A.; Scholer, P. G.; Schopf, E.; Schott, M.; Schouwenberg, J. F. P.; Schovancova, J.; Schramm, S.; Schroeder, F.; Schulte, A.; Schultz-Coulon, H-C; Schumacher, M.; Schumm, B. A.; Schune, Ph; Schwartzman, A.; Schwarz, T. A.; Schwemling, Ph; Schwienhorst, R.; Sciandra, A.; Sciolla, G.; Scodeggio, M.; Scornajeng(data truncated to fit)</t>
  </si>
  <si>
    <t>Search for Heavy Higgs Bosons Decaying into Two Tau Leptons with the ATLAS Detector Using pp Collisions at √s=13 TeV</t>
  </si>
  <si>
    <t>PHYSICAL REVIEW LETTERS</t>
  </si>
  <si>
    <t>BOTTOM-QUARK FUSION; HADRON COLLIDERS; PAIR PRODUCTION; STANDARD MODEL; CROSS-SECTION; PLUS PLUS; PROGRAM; MASSES; NNLO; EXTENSION</t>
  </si>
  <si>
    <t>A search for heavy neutral Higgs bosons is performed using the LHC Run 2 data, corresponding to an integrated luminosity of 139 fb(-1) of proton-proton collisions at root s = 13 TeV recorded with the ATLAS detector. The search for heavy resonances is performed over the mass range 0.2-2.5 TeV for the tau(+)tau(-) decay with at least one tau-lepton decaying into final states with hadrons. The data are in good agreement with the background prediction of the standard model. In the M-h(125) scenario of the minimal supersymmetric standard model, values of tan beta &gt; 8 and tan beta &gt; 21 are excluded at the 95% confidence level for neutral Higgs boson masses of 1.0 and 1.5 TeV, respectively, where tan beta is the ratio of the vacuum expectation values of the two Higgs doublets.</t>
  </si>
  <si>
    <t xml:space="preserve">[Biswal, J. P.; Deliot, F.; Duvnjak, D.; Gingrich, D. M.; Jackson, P.; Kong, A. X. Y.; Oliver, J. L.; Petridis, A.; Pinfold, J. L.; Qureshi, A.; Sharma, A. S.; Perez, M. Villaplana; Wang, H.; White, M. J.] Univ Adelaide, Dept Phys, Adelaide, SA, Australia; [Jain, V; Swift, S. P.] SUNY Albany, Dept Phys, Albany, NY 12222 USA; [Biswal, J. P.; Gingrich, D. M.; Pinfold, J. L.; Perez, M. Villaplana; Wang, H.] Univ Alberta, Dept Phys, Edmonton, AB, Canada; [Cakir, O.; Yildiz, H. Duran] Ankara Univ, Dept Phys, Ankara, Turkey; [Kuday, S.; Cakir, I. Turk] Istanbul Aydin Univ, Applicat &amp; Res Ctr Adv Studies, Istanbul, Turkey; [Sultansoy, S.] TOBB Univ Econ &amp; Technol, Div Phys, Ankara, Turkey; [Bourdarios, C. Adam; Belfkir, M.; Berger, N.; Costanza, F.; Cueto, A.; Dartsi, O.; Delmastro, M.; Di Ciaccio, L.; Franco, L.; Goy, C.; Guillemin, T.; Hryn'ova, T.; Jezequel, S.; Koletsou, I; Lafaye, R.; Levque, J.; Martinez, N. Lorenzo; Portales, L.; Sauvan, E.; Wingerter-Seez, I] Univ Grenoble Alpes, Univ Savoie Mt Blanc, IN2P3, CNRS,LAPP, Annecy, France; [Abulaiti, Y.; Benjamin, D. P.; Chekanov, S.; Hopkins, W. H.; LeCompte, T.; Liu, B. L.; Love, J.; Malon, D.; Metcalfe, J.; Mete, A. S.; Paramonov, A.; Proudfoot, J.; Van Gemmeren, P.; Wang, R.; Zhang, J.] Argonne Natl Lab, Div High Energy Phys, Argonne, IL 60439 USA; [Berlendis, S.; Cheu, E.; Delitzsch, C. M.; Johns, K. A.; Jones, S.; Lampl, W.; LeBlanc, M.; Leone, R.; Lindley, R. E.; Loch, P.; Rutherfoord, J. P.; Varnes, E. W.; Zhou, H.; Zhou, Y.] Univ Arizona, Dept Phys, Tucson, AZ 85721 USA; [Gupta, D. Bakshi; Burghgrave, B.; De, K.; Eifert, T.; Farbin, N. A.; Hadavand, H. K.; Little, J. D.; Ozturk, N.; Usai, G.; White, A.] Univ Texas Arlington, Dept Phys, POB 19059, Arlington, TX 76019 USA; [Angelidakis, S.; Bellos, P.; Fassouliotis, D.; Gkialas, I; Kourkoumelis, C.; Papageorgiou, K.] Natl &amp; Kapodistrian Univ Athens, Phys Dept, Athens, Greece; [Alexopoulos, T.; Bakalis, C.; Benekos, N.; Gazis, E. N.; Gkountoumis, P.; Kitsaki, C.; Koulouris, A.; Maltezos, S.; Panagoulias, I; Paraskevopoulos, C.; Zacharis, G.] Natl Tech Univ Athens, Phys Dept, Zografos, Greece; [Andeen, T.; Burton, C. D.; Choi, K.; Nikiforou, N.; Onyisi, P. U. E.; Potti, H.; Roy, A.; Webb, A. F.] Univ Texas Austin, Dept Phys, Austin, TX 78712 USA; [Beddall, A. J.] Bahcesehir Univ, Fac Engn &amp; Nat Sci, Istanbul, Turkey; [Celebi, E.; Cetin, S. A.; Simsek, S.] Istanbul Bilgi Univ, Fac Engn &amp; Nat Sci, Istanbul, Turkey; [Adiguzel, A.; Gurbuz, S.; Ozcan, V. E.] Bogazici Univ, Dept Phys, Istanbul, Turkey; [Beddall, A.; Bingul, A.; Uysal, Z.] Gaziantep Univ, Dept Phys Engn, Gaziantep, Turkey; [Huseynov, N.; Javadov, N.; Khalil-Zada, F.] Azerbaijan Acad Sci, Inst Phys, Baku, Azerbaijan; [Bogavac, D.; Bosman, M.; Casado, M. P.; Garcia, L. Castillo; Cavallaro, E.; Foerster, F. A.; Giannini, G.; Gkougkousis, E. L.; Glatzer, J.; Fernandez, S. Gonzalez; Grieco, C.; Grinstein, S.; Rozas, A. Juste; Kazakos, S.; Korolkov, I; Martinez, M.; Mir, L. M.; Martinez, C. Moreno; Martinez, J. L. Munoz; Orlando, N.; Pages, A. Pacheco; Aranda, C. Padilla; Riu, I; Rosten, R.; Salas, A. Salvador; Terzo, S.; Van Daalen, T. R.; Furelos, D. Vazquez] Barcelona Inst Sci &amp; Technol, inst Fis Altes Energies IFAE, Barcelona, Spain; [Bella, L. Aperio; Ayoub, M. K.; da Costa, J. Barreiro Guimaraes; Bertella, C.; Cheng, H. J.; Chu, X.; Fang, Y.; Pascual, J. A. Garcia; Han, S.; Hu, Y. F.; Huang, Y.; Kurth, M. G.; Li, M.; Li, Q.; Liang, Z.; Liu, P.; Liu, Y.; Lou, X.; Lyu, F.; Ouyang, Q.; Ran, K.; Shan, L. Y.; Xu, D.; Zhang, Kaili; Zhang, Y.; Zhou, M. S.; Zhu, C.; Zhu, H.; Zhuang, X.] Chinese Acad Sci, Inst High Energy Phys, Beijing, Peoples R China; [Chen, X.; Ding, W.; Li, B.; Zhang, D. F.; Zhang, G.] Tsinghua Univ, Phys Dept, Beijing, Peoples R China; [Chen, S. J.; De Maria, A.; D'Onofrio, A.; Huang, X.; Jin, S.; Wang, W.; Ye, H.; Zhang, B.; Zhang, L.] Nanjing Univ, Dept Phys, Nanjing, Peoples R China; [Chu, X.; Hu, Y. F.; Kurth, M. G.; Li, M.; Li, Q.; Liu, Y.; Ran, K.; Zhang, Y.; Zhou, M. S.; Zhu, C.] Univ Chinese Acad Sci UCAS, Beijing, Peoples R China; [Sijacki, Dj; Vranjes, N.; Milosavljevic, M. Vranjes; Zivkovic, L.] Univ Belgrade, Inst Phys, Belgrade, Serbia; [Buanes, T.; Djuvsland, J., I; Eigen, G.; Fomin, N.; Lee, G. R.; Lipniacka, A.; Latour, B. Martin Dit; Stugu, B.; Traeet, A.] Univ Bergen, Dept Phys &amp; Technol, Bergen, Norway; [Ai, X.; Barnett, R. M.; Beringer, J.; Calafiura, P.; Cerutti, F.; Ciocio, A.; Dickinson, J.; Dimitrievska, A.; Duffield, E. M.; Einsweiler, K.; Gabrielli, A.; Garcia-Sciveres, M.; Renteria, C. Gonzalez; Gray, H. M.; Haber, C.; Heim, T.; Hinchliffe, I; Ju, X.; Krizka, K.; Leggett, C.; Marshall, Z.; McCormack, W. P.; Muskinja, M.; Nachman, B. P.; Ottino, G. J.; Griso, S. Pagan; Pascuzzi, V. R.; Pianori, E.; Poley, A.; Resseguie, E. D.; Santpur, S. N.; Shapiro, M.; Tsulaia, V; Wang, H.; Yang, H. T.; Yao, W-M] Lawrence Berkeley Natl Lab, Phys Div, Berkeley, CA USA; [Ai, X.; Barnett, R. M.; Beringer, J.; Calafiura, P.; Cerutti, F.; Ciocio, A.; Dickinson, J.; Dimitrievska, A.; Duffield, E. M.; Einsweiler, K.; Gabrielli, A.; Garcia-Sciveres, M.; Renteria, C. Gonzalez; Gray, H. M.; Haber, C.; Heim, T.; Hinchliffe, I; Ju, X.; Krizka, K.; Leggett, C.; Marshall, Z.; McCormack, W. P.; Muskinja, M.; Nachman, B. P.; Ottino, G. J.; Griso, S. Pagan; Pascuzzi, V. R.; Pianori, E.; Poley, A.; Resseguie, E. D.; Santpur, S. N.; Shapiro, M.; Tsulaia, V; Wang, H.; Yang, H. T.; Yao, W-M] Univ Calif Berkeley, Berkeley, CA 94720 USA; [Atlay, N. B.; Berge, D.; Biedermann, D.; Dietrich, J.; Grancagnolo, S.; Hristova, I; Issever, C.; Kind, O. M.; Lacker, H.; Lohse, T.; Mergelmeyer, S.; Michetti, M.; Ng, Y. S.; Peri, F.; Rehnisch, L.; Schenck, F.; Seema, P.] Humboldt Univ, Inst Phys, Berlin, Germany; [Anders, J. K.; Beck, H. P.; Ereditato, A.; Fehr, A.; Franconi, L.; Haug, S.; Lehmann, N.; Miucci, A.; Weber, M. S.; Weston, T. D.] Univ Bern, Albert Einstein Ctr Fundamental Phys, Bern, Switzerland; [Anders, J. K.; Beck, H. P.; Ereditato, A.; Fehr, A.; Franconi, L.; Haug, S.; Lehmann, N.; Miucci, A.; Weber, M. S.; Weston, T. D.] Univ Bern, Lab High Energy Phys, Bern, Switzerland; [Allport, P. P.; Bracinik, J.; Briglin, D. L.; Charlton, D. G.; Chisholm, A. S.; Freeman, P. M.; Gonella, L.; Gonnella, F.; Gorasia, N. A.; Hawkes, C. M.; Hillier, S. J.; Kempster, J. J.; Kendrick, J.; Lewis, D. J.; Lindon, J. H.; Neep, T. J.; Newman, P. R.; Nikolopoulos, K.; Owen, R. E.; Reynolds, E.; Simpson-allsop, C. J.; Thomas, J. P.; Thompson, P. D.; Turner, R. J.; Vallance, R. A.; Virdee, G. S.; Watson, A. T.; Watson, M. F.] Univ Birmingham, Sch Phys &amp; Astron, Birmingham, W Midlands, England; [Moreno, D.; Navarro, G.; Sandoval, C.] Univ Antonio Narino, Fac Ciencias, Bogota, Colombia; [Moreno, D.; Navarro, G.; Sandoval, C.] Univ Antonio Narino, Ctr Invest, Bogota, Colombia; Univ Nacl Colombia, Dept Fis, Bogota, Colombia; [Alberghi, G. L.; Alfonsi, F.; Biondi, S.; Cabras, G.; Cervelli, A.; De Castro, S.; Fabbri, L.; Franchini, M.; Gabrielli, A.; Giangiacomi, N.; Manghi, F. Lasagni; Massa, L.; Romano, M.; Sbrizzi, A.; Semprini-Cesari, N.; Sidoti, A.; Sioli, M.; Todome, K.; Valentinetti, S.; Villa, M.; Vittori, C.; Zoccoli, A.] INFN Bologna, Bologna, Italy; [Alberghi, G. L.; Alfonsi, F.; Biondi, S.; Cabras, G.; Cervelli, A.; De Castro, S.; Fabbri, L.; Franchini, M.; Gabrielli, A.; Giangiacomi, N.; Manghi, F. Lasagni; Massa, L.; Romano, M.; Sbrizzi, A.; Semprini-Cesari, N.; Sidoti, A.; Sioli, M.; Todome, K.; Valentinetti, S.; Villa, M.; Vittori, C.; Zoccoli, A.] Univ Bologna, Dipartimento Fis, Bologna, Italy; [Alberghi, G. L.; Alfonsi, F.; Bellagamba, L.; Biondi, S.; Boscherini, D.; Bruni, A.; Bruni, G.; Bruschi, M.; Cabras, G.; Cervelli, A.; De Castro, S.; Fabbri, L.; Franchini, M.; Gabrielli, A.; Giacobbe, B.; Giangiacomi, N.; Manghi, F. Lasagni; Massa, L.; Negrini, M.; Polini, A.; Rinaldi, L.; Romano, M.; Sbarra, F. C.; Semprini-Cesari, N.; Sidoti, A.; Sioli, M.; Todome, K.; Valentinetti, S.; Villa, M.; Vittori, C.; Zoccoli, A.] Ist Nazl Fis Nucl, Sez Bologna, Bologna, Italy; [Bandyopadhyay, A.; Bechtle, P.; Beisiegel, F.; Bernlochner, F. U.; Brock, I; Cristinziani, M.; Desch, K.; Deutsch, C.; Capriles, F. G. Diaz; Dingfelder, J.; Falke, P. J.; Grefe, C.; Hamer, M.; Hansen, M. C.; Heer, S.; Hinterkeuser, F.; Holm, T.; Huebner, M.; Huegging, F.; Kivernyk, O.; Klingl, T.; Koenig, P. T.; Krueger, H.; Lantzsch, K.; Lenz, T.; Mattig, P.; Melzer, A.; Moles-Valls, R.; Pohl, D.; Ricken, O.; Schildgen, L. K.; Vergis, C.; Von Toerne, E.; Wagner, P.; Wermes, N.] Univ Bonn, Phys Inst, Bonn, Germany; [Butler, J. M.; Finelli, K. D.; Sherman, A. D.; Yan, Z.; Yigitbasi, E.] Boston Univ, Dept Phys, 590 Commonwealth Ave, Boston, MA 02215 USA; [Amelung, C.; Bensinger, J. R.; Bergsten, L. J.; Bhattarai, P.; Blocker, C.; Chen, J.; Dodsworth, D.; Goblirsch-Kolb, M.; Herde, H.; O'Connor, K.; Schillaci, Z. M.; Sciolla, G.] Brandeis Univ, Dept Phys, Waltham, MA 02254 USA; [Popa, S.; Tulbure, T. T.] Transilvania Univ Brasov, Brasov, Romania; [Alexa, C.; Chitan, A.; Cioara, I. A.; Ciubotaru, D. A.; Constantinescu, S.; Dobre, M.; Dumitriu, A. E.; Geanta, A. A.; Jinaru, A.; Martoiu, V. S.; Maurer, J.; Olariu, A.; Pietreanu, D.; Renda, M.; Rotaru, M.; Stoicea, G.; Tarna, G.; Tudorache, A.; Tudorache, V; Vasile, M. E.] Horia Hulubei Natl Inst Phys &amp; Nucl Engn, Bucharest, Romania; [Agheorghiesei, C.] Alexandru Ioan Cuza Univ, Dept Phys, Iasi, Romania; [Popeneciu, G. A.] Natl Inst Res &amp; Dev Isotop &amp; Mol Technol, Phys Dept, Cluj Napoca, Romania; Univ Politehn Bucuresti, Bucharest, Romania; [Gravila, P. M.] West Univ Timisoara, Timisoara, Romania; [Astalos, R.; Bartos, P.; Blazek, T.; Dado, T.; Dubovsky, M.; Hyrych, S.; Majersky, O.; Melo, M.; Racko, M.; Sykora, I; Tokar, S.; Zenis, T.] Comenius Univ, Fac Math Phys &amp; Informat, Bratislava, Slovakia; [Bruncko, D.; Murin, P.; Smiesko, J.; Sopkova, F.; Strizenec, P.; Urban, J.] Slovak Acad Sci, Dept Subnucl Phys, Inst Expt Phys, Kosice, Slovakia; [Assamagan, K.; Barone, G.; Begel, M.; Brost, E.; Cavaliere, V; Chen, H.; Damen, G.; Elmsheuser, J.; Gordon, H. A.; Hill, K. K.; Hu, Q.; Iakovidis, G.; Kalderon, C. W.; Klimentov, A.; Kouskoura, V; Lancon, E.; Lanni, F.; Lee, C. A.; Lim, S.; Liu, H. B.; Lynn, D.; Ma, H.; Maeno, T.; Matakias, D.; Nagle, J. L.; Nilsson, P.; Nomura, M. A.; Damazio, D. Oliveira; Ouellette, J.; Perepelitsa, D., V; Pleier, M-A; Polychronakos, V; Protopopescu, S.; Rajagopalan, S.; Redlinger, G.; Roloff, J.; Seidlitz, B. D.; Serfon, C.; Snyder, S.; Steinberg, P.; Stucci, S. A.; Tricoli, A.; Undrus, A.; Weber, C.; Wenaus, T.; Xu, L.; Ye, S.] Brookhaven Natl Lab, Dept Phys, Upton, NY 11973 USA; [Daneri, M. F.; Devesa, M. R.; Marceca, G.; Garzon, G. Otero Y.; Piegaia, R.] Univ Buenos Aires, Dept Fis, Buenos Aires, DF, Argentina; [Bawa, H. S.; Gao, Y. S.; Grimm, K.; Moss, J.; Parker, A. J.] Calif State Univ Los Angeles, Los Angeles, CA 90032 USA; [Batley, J. R.; Brandt, O.; Chapman, J. D.; Cowley, J. W.; Fawcett, W. J.; Henkelmann, L.; Hill, J. C.; Hommels, L. B. A. H.; Lester, C. G.; Lin, C. Y.; Malone, C.; Noel, D. L.; Pacey, H. A.; Parker, M. A.; Potter, C. J.; Robinson, D.; Tombs, R.; Ward, C. P.; Williams, S.] Univ Cambridge, Cavendish Lab, Cambridge, England; [Atkin, R. J.; Mwewa, C.; Yacoob, S.] Univ Cape Town, Dept Phys, Cape Town, South Africa; iThemba Labs, Western Cape, South Africa; [Boye, D.; Connell, S. H.; Govender, N.; Truong, L.] Univ Johannesburg, Dept Mech Engn Sci, Johannesburg, South Africa; Univ South Africa, Dept Phys, Pretoria, South Africa; [Christopher, L. D.; Dahbi, S.; Jimenez, Y. Hernnadez; Hlaluku, D. R.; Jivan, H.; Kar, D.; Mdhluli, J. E.; Garcia, B. R. Mellado; Roy, D.; Ruan, X.; Shrif, E. M.; Haddad, E. Sideras; Tomiwa, K. G.; von Buddenbrock, S. E.] Univ Witwatersrand, Sch Phys, Johannesburg, South Africa; [Bellerive, A.; Chau, C. C.; Gillberg, D.; Heilman, J.; Hunter, R. F. H.; Keller, J. S.; Klein, C.; Koffas, T.; Laurier, A.; Oakham, F. G.; Vincter, M. G.; Weber, S. A.; Zakharchuk, N.] Carleton Univ, Dept Phys, Ottawa, ON, Canada; [Benchekroun, D.; Bouaouda, K.; Chadi, Z.; Hoummada, A.; Imam, H.] Univ Hassan 2, Fac Sci Ain Chock, Reseau Univ Phys Hautes Energies, Casablanca, Morocco; [Gouighri, M.] Univ Ibn Tofail, Fac Sci, Kenitra, Morocco; Univ Cadi Ayyad, Fac Sci Semlalia, LPHEA Marrakech, Marrakech, Morocco; [Assahsah, J.; Derkaoui, J. E.; Ouchrif, M.] Univ Mohamed Premier, Fac Sci, Oujda, Morocco; [Assahsah, J.; Derkaoui, J. E.; Ouchrif, M.] LPTPM, Oujda, Morocco; [Batlamous, S.; El Moursli, R. Cherkaoui; El Jarrari, H.; Fassi, F.; Hamdaoui, H.; Ngair, B.; Tayalati, Y.; Zaazoua, M.] Univ Mohammed 5, Fac Sci, Rabat, Morocco; [Abud, A. Abed; Ahmad, A.; Alderweireldt, S.; Aleksa, M.; Allaire, C.; Armbruster, A. J.; Avolio, G.; Barisits, M-S; Bielski, R.; Bortfeldt, J.; Boyd, J.; Buat, Q.; Butti, P.; Buttinger, W.; Calace, N.; Camarda, S.; Camincher, C.; Campana, S.; Garrido, M. D. M. Capeans; Carli, T.; Catinaccio, A.; Cattai, A.; Coimbra, A. E. C.; Czodrowski, P.; Dachs, F.; Dell'Acqua, A.; Deviveiros, P. O.; Di Girolamo, A.; Dittus, F.; Dudarev, A.; Dhrssen, M.; Dyndal, M.; Ellis, N.; Elsing, M.; Errenst, M.; Falke, S.; Farthouat, P.; Fassnacht, P.; Francis, D.; Froidevaux, D.; Goossens, L.; Gorini, B.; Guenther, J.; Guindon, S.; Hawkings, R. J.; Heinrich, L.; Helsens, C.; Correia, A. M. Henriques; Hervas, L.; Hoecker, A.; Huhtinen, M.; Iengo, P.; Javrek, T.; Jenni, P.; Jovicevic, J.; Klioutchnikova, T.; Koehler, N. M.; Krasznahorkay, A.; Kuehn, S.; Kuwertz, E. S.; Lassnig, M.; Miotto, G. Lehmann; Longo, L.; Tobon, C. A. Marin; Marzin, A.; Mcfayden, J. A.; Meehan, S.; Meng, L.; Berlingen, J. Montejo; Morley, A. K.; Mornacchi, G.; Moschovakos, P.; Nairz, A. M.; Nessi, M.; Nordberg, M.; Palestini, S.; Pandini, C. E.; Pauly, T.; Pernegger, H.; Petersen, B. A.; Pontecorvo, L.; Astigarraga, M. E. Pozo; Queitsch-Maitland, M.; Raymond, M.; Rembser, C.; Rizzi, C.; Roe, S.; Rummler, A.; Saimpert, M.; Salzburger, A.; Samarati, J.; Pineda, A. Sanchez; Schaepe, S.; Schlenker, S.; Schmieden, K.; Schovancova, J.; Sidiropoulou, O.; Sanchez, C. A. Solans; Spigo, G.; Stewart, G. A.; Stockton, M. C.; Ten Kate, H.; Unal, G.; Vallier, A.; Vandelli, W.; Schroeder, T. Vazquez; Venturi, N.; Vuillermet, R.; Wells, P. S.; Wengler, T.; Wenig, S.; Wilkens, H. G.; Young, C. J. S.; Zanzi, D.; Zwalinski, L.] CERN, Geneva, Switzerland; [Gardner, R. W.; Hank, M. D.; Hildebrand, K.; Holmes, T. R.; Horyn, L. A.; Kim, Y. K.; Liu, J. K. K.; Miller, D. W.; Oreglia, M. J.; Pilcher, J. E.; Schaefer, D.; Seiss, T.; Shochet, M. J.; Vukotic, I; Zou, R.] Univ Chicago, Enrico Fermi Inst, 5640 S Ellis Ave, Chicago, IL 60637 USA; [Agaras, M. N.; Barbe, W. M.; Boumediene, D.; Calvet, D.; Calvet, S.; Donini, J.; Morales, F. A. Jimenez; Madar, R.; Megy, T.; Nibigira, E.; Pallin, D.; Rustige, L.; Santoni, C.; Vazeille, F.] Univ Clermont Auvergne, IN2P3, CNRS, LPC, Clermont Ferrand, France; [Angerami, A.; Brooijmans, G.; Chen, J.; Clark, M. R.; Cole, B.; Emerman, A.; Gonski, J. L.; Havener, L. B.; Kahn, A.; Kennedy, K. E.; Mahon, N. D. J.; Mohapatra, S.; Ochoa, I; Parsons, J. A.; Rybar, M.; Tuts, P. M.; Yin, P.] Columbia Univ, Nevis Lab, Irvington, NY USA; [AbouZeid, O. S.; Camplani, A.; Dias, F. A.; Galster, G.; Hansen, J. B.; Hansen, J. D.; Hansen, P. H.; Ignazzi, R.; Nielsen, D. S.; Petersen, T. C.; Thiele, F.; Wiglesworth, C.; Xella, S.] Univ Copenhagen, Niels Bohr Inst, Copenhagen, Denmark; [Capua, M.; Carducci, G.; Crosetti, G.; La Rotonda, L.; La Ruffa, F.; Mastroberardino, A.; Meoni, E.; Salvatore, D.; Schioppa, M.; Scornajenghi, M.; Tassi, E.] Univ Calabria, Dipartimento Fis, Arcavacata Di Rende, Italy; [Capua, M.; Carducci, G.; Crosetti, G.; Gnesi, I; La Rotonda, L.; La Ruffa, F.; Mastroberardino, A.; Meoni, E.; Salvatore, D.; Schioppa, M.; Scornajenghi, M.; Tassi, E.] Ist Nazl Fis Nucl, Lab Nazl Frascati, Grp Collegato Cosenza, Frascati, Italy; [Betti, A.; Deiana, A. M.; Kehoe, R.; Leney, K. J. C.; McKay, M. A.; Milke, C. D.; Narayan, R.; Parajuli, S.; Sekula, S. J.; Stroynowski, R.; Thomas, J. O.; Wang, P.; Ye, J.] Southern Methodist Univ, Phys Dept, Dallas, TX USA; [Ferguson, S. W.; Izen, J. M.; Meirose, B.; Reeves, K.] Univ Texas Dallas, Phys Dept, Richardson, TX 75083 USA; [Fanourakis, G.; Geralis, T.; Stavropoulos, G.] Natl Ctr Sci Res Demokritos, Aghia Paraskevi, Greece; [Andrean, S. Y.; Backman, F.; Navarro, L. Barranco; Bohm, C.; Clement, C.; Hellman, S.; Kastanas, A.; Milstead, D. A.; Moa, T.; Nelson, M. E.; Pasuwan, P.; Sanchez, L. Pereira; Shaikh, N. W.; Silverstein, S. B.; Sjolin, J.; Strandberg, S.; Santurio, E. Valdes; Wallangen, V] Stockholm Univ, Dept Phys, Stockholm, Sweden; [Andrean, S. Y.; Backman, F.; Navarro, L. Barranco; Clement, C.; Hellman, S.; Kastanas, A.; Milstead, D. A.; Moa, T.; Nelson, M. E.; Pasuwan, P.; Sanchez, L. Pereira; Shaikh, N. W.; Sjolin, J.; Strandberg, S.; Santurio, E. Valdes; Wallangen, V] Oskar Klein Ctr, Stockholm, Sweden; [Amoroso, S.; Arling, J-H; Basalaev, A.; Becot, C.; Behr, J. K.; Bloch, I; Boerner, D.; Braren, F.; Brendlinger, K.; Brenner, L.; Burr, J. T. P.; Carra, S.; Chen, Y-H; Daubney, T.; Diaz, Y. Delabat; Deterre, C.; Cornell, S. Diez; Dutta, B.; Ferrando, J.; Gaycken, G.; Glaysher, P. C. F.; Glazov, A.; Gregor, I. M.; Grevtsov, K.; Gupta, R.; Heim, S.; Heinemann, B.; Hiller, K. H.; Issever, C.; Jacobs, R. M.; Jeong, N.; Katzy, J.; Kitali, V; Kuechler, J. T.; Kuhl, T.; Leight, W. A.; Li, X.; Li, Y.; Liberatore, M.; Linss, A.; Liu, Y.; Lobodzinska, E. M.; Lou, X.; Meloni, F.; Moenig, K.; Garcia, R. F. Naranjo; Naumann, T.; Nechansky, F.; Pani, P.; Peters, K.; Pollard, C. S.; Potamianos, K.; Pownall, G.; Rauch, D. M.; Renardi, A.; Richter, S.; Rifki, O.; Rimoldi, M.; Rivadeneira, P.; Robin, M.; Rossi, E.; Iglesias, J. A. Sabater; Sander, C. O.; Schmitt, S.; Schmoeckel, J. C.; Scodeggio, M.; Seitz, C.; South, D.; Stanitzki, M. M.; Stegler, M.; Styles, N. A.; Tackmann, K.; Theveneaux-Pelzer, T.; Thompson, E. A.; Tsai, F.; Ery, L. Val; Vishwakarma, A.; Wanotayaroj, C.; Worm, S. D.; Yap, Y. C.] DESY, Hamburg, Germany; [Amoroso, S.; Arling, J-H; Basalaev, A.; Becot, C.; Behr, J. K.; Bloch, I; Boerner, D.; Braren, F.; Brendlinger, K.; Brenner, L.; Burr, J. T. P.; Carra, S.; Chen, Y-H; Daubney, T.; Diaz, Y. Delabat; Deterre, C.; Cornell, S. Diez; Dutta, B.; Ferrando, J.; Gaycken, G.; Glaysher, P. C. F.; Glazov, A.; Gregor, I. M.; Grevtsov, K.; Gupta, R.; Heim, S.; Heinemann, B.; Hiller, K. H.; Issever, C.; Jacobs, R. M.; Jeong, N.; Katzy, J.; Kitali, V; Kuechler, J. T.; Kuhl, T.; Leight, W. A.; Li, X.; Li, Y.; Liberatore, M.; Linss, A.; Liu, Y.; Lobodzinska, E. M.; Lou, X.; Meloni, F.; Moenig, K.; Garcia, R. F. Naranjo; Naumann, T.; Nechansky, F.; Pani, P.; Peters, K.; Pollard, C. S.; Potamianos, K.; Pownall, G.; Rauch, D. M.; Renardi, A.; Richter, S.; Rifki, O.; Rimoldi, M.; Rivadeneira, P.; Robin, M.; Rossi, E.; Iglesias, J. A. Sabater; Sander, C. O.; Schmitt, S.; Schmoeckel, J. C.; Scodeggio, M.; Seitz, C.; South, D.; Stanitzki, M. M.; Stegler, M.; Styles, N. A.; Tackmann, K.; Theveneaux-Pelzer, T.; Thompson, E. A.; Tsai, F.; Ery, L. Val; Vishwakarma, A.; Wanotayaroj, C.; Worm, S. D.; Yap, Y. C.] DESY, Zeuthen, Germany; [Cinca, D.; Erdmann, J.; Freundlich, E. M.; Gessner, G.; Kroeninger, K.; Kupfer, T.; Nackenhorst, O.; Nitsche, I; Rustige, L.; Ucchielli, G.; Weingarten, J.; Zeiner, S., V] Tech Univ Dortmund, Lehrstuhl Expt Phys 4, Dortmund, Germany; [Berthold, A.; Bittrich, C.; Duschinger, D.; Herrmann, T.; Hils, M.; Horn, P.; Iltzsche, F.; Kirchmeier, D.; Kobel, M.; Mader, W. F.; Madysa, N.; Maerker, M.; Ramos, J. Manjarres; Morgenstern, S.; Nag, A. Nag; Novgorodova, O.; Siegert, F.; Straessner, A.; Todt, S.; Torres, H.; Wiel, C.] Tech Univ Dresden, Inst Kern &amp; Teilchenphys, Dresden, Germany; [Arce, A. T. H.; Beacham, J. B.; Bocci, A.; Davis, D. R.; Eggleston, M. G.; Epland, M. B.; Feng, M.; Goshaw, A. T.; Kotwal, A.; Kruse, M. C.; Oh, S. H.; Pachal, K.; Sen, S.; Zhao, P.] Duke Univ, Dept Phys, Durham, NC 27706 USA; [Carter, T. M.; Clark, P. J.; Farrington, S. M.; Giannelli, M. Faucci; Gao, Y.; Hamity, G. N.; Hasib, A.; Heath, M. P.; Leonidopoulos, C.; Martin, V. J.; Mijovi, L.; Palazzo, S.; Sgaard, A.; Strubig, A.; Takeva, E. P.; Taylor, A. J.; Themistokleous, N.; Villhauer, E. M.; Washbrook, A.; Wynne, B. M.] Univ Edinburgh, SUPA Sch Phys &amp; Astron, Edinburgh, Midlothian, Scotland; [Antonelli, M.; Arcangeletti, C.; Beretta, M.; Chiarella, V; Maccarrone, G.; Mancini, G.; Sansoni, A.; Testa, M.; Vilucchi, E.] Ist Nazl Fis Nucl, Frascati, Italy; [Antonelli, M.; Arcangeletti, C.; Beretta, M.; Chiarella, V; Maccarrone, G.; Mancini, G.; Sansoni, A.; Testa, M.; Vilucchi, E.] Lab Nazl Frascati, Frascati, Italy; [Argyropoulos, S.; Becherer, F.; Bhrer, F.; Garcia-Argos, C.; Gargiulo, S.; Gugel, R.; Guth, M.; Heidegger, K. K.; Heinemann, B.; Herten, G.; Hirose, S.; Hohn, D.; Honig, J. C.; Jakobs, K.; Jenni, P.; Jiggins, S.; Klapdor-Kleingrothaus, T.; Knue, A.; Koeneke, K.; Kuprash, O.; Landgraf, U.; Lang, V. S.; Loesle, A.; Luedtke, C.; Magerl, V; Parzefall, U.; Roland, B.; Rottler, B.; Ruhr, F.; Rurikova, Z.; Sammel, D.; Sauerburger, F.; Schleicher, K. E.; Scholer, P. G.; Schumacher, M.; Sperlich, D.; Weiser, C.; Wiik-Fuchs, L. A. M.; Winter, B. T.; Wollrath, J.; Zimmermann, S.] Albert Ludwigs Univ Freiburg, Phys Inst, Freiburg, Germany; [Abeling, K.; Achkar, B.; Beck, H. C.; Bindi, M.; Bisanz, T.; Bokan, P.; Buschmann, E.; Dreyer, T.; Gerlach, L. O.; Gama, R. Goncalves; Grosse-Knetter, J.; Janus, M.; Kawamura, G.; Lai, S.; Lange, J. C.; Mellenthin, J. D.; Mobius, S.; Oerdek, S.; Peiffer, T.; Pokharel, I; Quadt, A.; Sabatini, P.; Shabalina, E.; Skaf, A.; Smith, J. W.; Sohns, F.; Torres, R. E. Ticse; Veatch, J.; Zoch, K.] Georg August Univ Gottingen, Phys Inst 2, Gottingen, Germany; [Adorni, S.; Akilli, E.; Amrouche, C. S.; Antel, C.; Benoit, M.; Clark, A.; Della Volpe, D.; Dubreuil, A.; Ferrere, D.; Gadatsch, S.; Golling, T.; Gonzalez-Sevilla, S.; Iacobucci, G.; Iizawa, T.; Jansky, R.; Khoo, T. J.; Kiehn, M.; Lanfermann, M. C.; Lionti, A. L.; Mermod, P.; Nessi, M.; Nindhito, H. R.; Paolozzi, L.; Poggi, R.; Raine, J. A.; Salamani, D.; Schramm, S.; Sfyrla, A.; Sultan, D. M. S.; Valente, M.; Wu, X.; Zaffaroni, E.] Univ Geneva, Dept Phys Nucl &amp; Corpusculaire, Geneva, Switzerland; [Barberis, D.; Gagliardi, G.; Gaudiello, A.; Lapertosa, A.; Parodi, F.; Sannino, M.; Schiavi, C.; Sforza, F.; Varni, C.] Univ Genoa, Dipartimento Fis, Genoa, Italy; [Barberis, D.; Coccaro, A.; Darbo, G.; Gagliardi, G.; Gaudiello, A.; Gemme, C.; Lapertosa, A.; Morettini, P.; Parodi, F.; Passaggio, S.; Rossi, L. P.; Sannino, M.; Schiavi, C.; Sforza, F.; Varni, C.] Ist Nazl Fis Nucl, Sez Genova, Genoa, Italy; [Caforio, D.; Deuren, M.; Stenzel, H.] Justus Liebig Univ Giessen, Phys Inst 2, Giessen, Germany; [Alshehri, A. A.; Bates, R. L.; Blue, A.; Boutle, S. K.; Madden, W. D. Breaden; Britton, D.; Buckley, A. G.; Bussey, P. J.; Buttar, C. M.; Callea, G.; Connelly, I. A.; Crawley, S. J.; Cunningham, W. R.; Doyle, A. T.; Duncan, A. K.; Fabbri, F.; Gray, C.; Gul, U.; Howarth, J.; Jamieson, J.; OShea, V; Owen, M.; Robson, A.; Spiteri, D. P.; Warrack, N.; Wraight, K.; Zaripovas, D. R.] Univ Glasgow, SUPA Sch Phys &amp; Astron, Glasgow, Lanark, Scotland; [Collot, J.; Crepe-Renaudin, S.; Delsart, P. A.; Genest, M. H.; Kuna, M.; Ledroit-Guillon, F.; Lleres, A.; Lucotte, A.; Malek, F.; Quintero, D. M. Portillo; Readioff, N. P.; Stark, J.; Trocm, B. E.; Yang, X.] Univ Grenoble Alpes, Grenoble INP, IN2P3, CNRS,LPSC, Grenoble, France; [Asbah, N.; Bullard, B. A.; Di Petrillo, K. F.; Franklin, M.; Huth, J.; Lee, L.; Morii, M.; Tuna, A. N.; Wang, A. M.; Zambito, S.] Harvard Univ, Lab Particle Phys &amp; Cosmol, Cambridge, MA 02138 USA; [Barnovska-Blenessy, Z.; Baroncelli, A.; Chen, C.; Chen, J.; Chen, Y.; Gao, J.; Guo, Y.; Hadef, A.; Han, K.; Han, U. L.; He, F.; Huang, Y.; Jiang, Y.; Krasnopevtsev, D.; Li, C-Q; Li, H.; Li, Q. Y.; Liu, J. B.; Liu, M.; Liu, Y. W.; Lu, M.; Ospanov, R.; Peng, H.; Sessa, M.; Wang, R.; Wang, W. T.; Wang, W. X.; Wang, Y.; Wu, Y.; Xie, X.; Xu, H.; Yang, S.; Yang, Z.; Zhang, L.; Zhao, Z.; Zhu, H. L.; Zhu, Y.] Univ Sci &amp; Technol China, Dept Modern Phys, Hefei, Peoples R China; [Barnovska-Blenessy, Z.; Baroncelli, A.; Chen, C.; Chen, J.; Chen, Y.; Gao, J.; Guo, Y.; Hadef, A.; Han, K.; Han, U. L.; He, F.; Huang, Y.; Jiang, Y.; Krasnopevtsev, D.; Li, C-Q; Li, H.; Li, Q. Y.; Liu, J. B.; Liu, M.; Liu, Y. W.; Lu, M.; Ospanov, R.; Peng, H.; Sessa, M.; Wang, R.; Wang, W. T.; Wang, W. X.; Wang, Y.; Wu, Y.; Xie, X.; Xu, H.; Yang, S.; Yang, Z.; Zhang, L.; Zhao, Z.; Zhu, H. L.; Zhu, Y.] Univ Sci &amp; Technol China, State Key Lab Particle Detect &amp; Elect, Hefei, Peoples R China; [De Sousa, M. J. Da Cunha Sargedas; Du, D.; Duan, Y.; Feng, C.; Li, H.; Li, Z.; Ma, L. L.; Tariq, K.; Xu, Z.; Yang, X.; Yuan, R.; Zhang, X.; Zhu, C. G.] Shandong Univ, Inst Frontier &amp; Interdisciplinary Sci, Qingdao, Peoples R China; [De Sousa, M. J. Da Cunha Sargedas; Du, D.; Duan, Y.; Feng, C.; Li, H.; Li, Z.; Ma, L. L.; Tariq, K.; Xu, Z.; Yang, X.; Yuan, R.; Zhang, X.; Zhu, C. G.] Shandong Univ, Key Lab Particle Phys &amp; Particle Irradiat MOE, Qingdao, Peoples R China; [Dong, B.; Guo, J.; Hu, S.; Kato, C.; Li, F.; Li, J.; Li, L.; Li, S.; Mittal, M.; Nishu, N.; Su, W.; Wang, C.; Wang, Z.; Yan, J.; Yang, H. J.; Yatsenko, E.; Zhang, X.; Zhou, N.] Shanghai Jiao Tong Univ, Sch Phys &amp; Astron, SKLPPC, KLPPAC MoE, Shanghai, Peoples R China; [Kato, C.; Li, S.; Liu, K.; Yang, H. J.; Yatsenko, E.] Tsung Dao Lee Inst, Shanghai, Peoples R China; [Andrei, V; Bartels, F.; Dunford, M.; Franchino, S.; Jongmanns, J.; Klassen, M.; Kugel, A.; Zu Theenhausen, H. Meyer; Mkrtchyan, T.; Napolitano, F.; Ott, P. S.; Sahinsoy, M.; Schultz-Coulon, H-C; Spieker, T. M.; Stamen, R.; Starovoitov, P.; Suchek, S.; Weber, S. M.; Wessels, M.; Yue, X.] Heidelberg Univ, Kirchhoff Inst Phys, Heidelberg, Germany; [Anders, C. F.; Bolz, A. E.; Czurylo, M. M.; de Lima, D. E. Ferreira; Helary, L.; Krishnan, A.; Schoening, A.; Vigani, L.; Wang, J.] Heidelberg Univ, Phys Inst, Heidelberg, Germany; [Nagasaka, Y.] Hiroshima Inst Technol, Fac Appl Informat Sci, Hiroshima, Japan; [Cheng, H. C.; Chu, M. C.; Castillo, L. R. Flores; Ponce, J. M. Iturbe; Lau, T. S.; Salvucci, A.; Wang, J.; Zhang, Z.] Chinese Univ Hong Kong, Dept Phys, Shatin, Hong Kong, Peoples R China; [Lo, C. Y.; Hernandez, D. Paredes; Salvucci, A.; Tam, K. C.; Tu, Y.] Univ Hong Kong, Dept Phys, Hong Kong, Peoples R China; [Lie, K.; Prokofiev, K.; Salvucci, A.; Yang, T.] Hong Kong Univ Sci &amp; Technol, Dept Phys, Kowloon, Clear Water Bay, Hong Kong, Peoples R China; [Lie, K.; Prokofiev, K.; Salvucci, A.; Yang, T.] Hong Kong Univ Sci &amp; Technol, Inst Adv Study, Kowloon, Clear Water Bay, Hong Kong, Peoples R China; [Cheung, K.; Hsu, P. J.; Lu, Y. J.] Natl Tsing Hua Univ, Dept Phys, Hsinchu, Taiwan; [Agapopoulou, C.; Al Khoury, K.; Atmani, H.; Bassalat, A.; De Regie, J. B. De Vivie; Delgove, D.; Delporte, C.; Duflot, L.; Escalier, M.; Fayard, L.; Fournier, D.; Ghosh, A.; Grivaz, J-F; Guerguichon, A.; Han, K.; Hohov, D.; Hrivnac, J.; Iconomidou-Fayard, L.; Kotsokechagia, A.; Laudrain, A.; Lounis, A.; Makovec, N.; Morange, N.; Perego, M. M.; Petroff, P.; Puzo, P.; Rashid, T.; Rousseau, D.; Rybkin, G.; Sacerdoti, S.; Schaffer, A. C.; Serin, L.; Simion, S.; Tanaka, R.; Trofymov, A.; Varouchas, D.; Zerwas, D.; Zhang, Z.] Univ Paris Saclay, IJCLab, IN2P3, CNRS, F-91405 Orsay, France; [Calfayan, P.; Evans, H.; Johnson, C. A.; Kopeliansky, R.; Lammers, S.; Linck, R. A.; Luehring, F.; Meyer, C.; Palacino, G.; Roland, C. P. A.; Zieminska, D.] Indiana Univ, Dept Phys, Bloomington, IN 47405 USA; [Acharya, B. S.; Cobal, M.; Faraj, M.; Giordani, M. P.; Giugliarelli, G.; Magro, J.; Panizzo, G.; Pinamonti, M.; Pineda, A. Sanchez; Serkin, L.; Soualah, R.] Ist Nazl Fis Nucl, Sez Trieste, Grp Collegato Udine, Udine, Italy; [Acharya, B. S.; Serkin, L.] Abdus Salaam Int Ctr Theoret Phys, Trieste, Italy; [Cobal, M.; Faraj, M.; Giordani, M. P.; Giugliarelli, G.; Magro, J.; Panizzo, G.; Pinamonti, M.; Pineda, A. Sanchez; Soualah, R.] Univ Udine, Dipartimento Politecn Ingn &amp; Architettura, Udine, Italy; [Chiodini, G.; Gorini, E.; Gravili, F. G.; Mirto, A.; Primavera, M.; Reale, M.; Schioppa, E. J.; Spagnolo, S.; Ventura, A.] Ist Nazl Fis Nucl, Sez Lecce, Lecce, Italy; [Gorini, E.; Gravili, F. G.; Mirto, A.; Reale, M.; Schioppa, E. J.; Spagnolo, S.; Ventura, A.] Univ Salento, Dipartimento Matemat &amp; Fis, Lecce, Italy; [Alimonti, G.; Andreazza, A.; Carminati, L.; Citterio, M.; D'Auria, S.; Fanti, M.; Giugni, D.; Lari, T.; Lazzaroni, M.; Meroni, C.; Monzani, S.; Mungo, D. P.; Murrone, A.; Perini, L.; Ragusa, F.; Resconi, S.; Rossini, L.; Stabile, A.; Tartarelli, Kk G. F.; Troncon, C.; Turra, R.] Ist Nazl Fis Nucl, Sez Milano, Milan, Italy; [Andreazza, A.; Carminati, L.; D'Auria, S.; Fanti, M.; Lazzaroni, M.; Mungo, D. P.; Murrone, A.; Perini, L.; Ragusa, F.; Rossini, L.; Stabile, A.] Univ Milan, Dipartimento Fis, Milan, Italy; [Aloisio, A.; Alviggi, M. G.; Canale, V; Carlino, G.; Cirotto, F.; Conventi, F.; De Asmundis, R.; Della Pietra, M.; Di Donato, C.; Doria, A.; Giannini, A.; Izzo, V; Lavorgna, M.; Massarotti, P.; Merola, L.; Rossi, E.; Sekhniaidze, G.] Ist Nazl Fis Nucl, Sez Napoli, Naples, Italy; [Aloisio, A.; Alviggi, M. G.; Canale, V; Cirotto, F.; Della Pietra, M.; Di Donato, C.; Giannini, A.; Lavorgna, M.; Massarotti, P.; Merola, L.; Rossi, E.] Univ Napoli, Dipartimento Fis, Naples, Italy; [Farina, E. M.; Ferrari, R.; Gaudio, G.; Introzzi, G.; Kourkoumeli-Charalampidi, A.; Lanza, A.; Livan, M.; Negri, A.; Pezzotti, L.; Polesello, G.; Rebuzzi, D. M.; Rimoldi, A.; Rovelli, G.; Sottocornola, S.; Vercesi, V.] Ist Nazl Fis Nucl, Sez Pavia, Pavia, Italy; [Farina, E. M.; Introzzi, G.; Kourkoumeli-Charalampidi, A.; Livan, M.; Negri, A.; Pezzotti, L.; Rebuzzi, D. M.; Rimoldi, A.; Rovelli, G.; Sottocornola, S.] Univ Pavia, Dipartimento Fis, Pavia, Italy; [Annovi, A.; Biesuz, N., V; Calvetti, M.; Cavasinni, V; Chiarelli, G.; Di Gregorio, G.; Francavilla, P.; Giannetti, P.; Leone, S.; Mastrandrea, P.; Roda, C.; Scuri, F.; Sotiropoulou, C. L.; Verducci, M.] Ist Nazl Fis Nucl, Sez Pisa, Pisa, Italy; [Biesuz, N., V; Calvetti, M.; Cavasinni, V; Di Gregorio, G.; Francavilla, P.; Mastrandrea, P.; Roda, C.; Sotiropoulou, C. L.; Verducci, M.] Univ Pisa, Dipartimento Fis E Fermi, Pisa, Italy; [Anulli, F.; Bagnaia, P.; Bauce, M.; Bini, C.; Bruscino, N.; Chomont, A. R.; Corradi, M.; De Cecco, S.; De Pedis, D.; De Salvo, A.; Di Bello, F. A.; Falciano, S.; Francescato, S.; Gentile, S.; Giagu, S.; Ippolito, V; Kado, M.; Lacava, F.; Luci, C.; Luminari, L.; Messina, A.; Nisati, A.; Pasqualucci, E.; Policicchio, A.; Rescigno, M.; Rosati, S.; Tehrani, F. Safai; Sebastiani, C. D.; Vannicola, D.; Vari, R.; Veneziano, S.] Ist Nazl Fis Nucl, Sez Roma, Rome, Italy; [Bagnaia, P.; Bauce, M.; Bini, C.; Bruscino, N.; Chomont, A. R.; Corradi, M.; De Cecco, S.; Di Bello, F. A.; Francescato, S.; Gentile, S.; Giagu, S.; Ippolito, V; Kado, M.; Lacava, F.; Luci, C.; Messina, A.; Policicchio, A.; Sebastiani, C. D.; Vannicola, D.] Sapienza Univ Roma, Dipartimento Fis, Rome, Italy; [Aielli, G.; Camelia, E. Alunno; Bruno, S.; Caltabiano, A.; Camarri, P.; Cardarelli, R.; Cerrito, L.; De Sanctis, U.; De Santis, M.; Dell'Asta, L.; Di Ciaccio, A.; Giuli, F.; Liberti, B.; Loffredo, S.; Marcoccia, L.; Pizzimento, L.; Rocchi, A.; Vanadia, M.] Ist Nazl Fis Nucl, Sez Roma Tor Vergata, Rome, Italy; [Aielli, G.; Camelia, E. Alunno; Bruno, S.; Caltabiano, A.; Camarri, P.; Cerrito, L.; De Sanctis, U.; De Santis, M.; Dell'Asta, L.; Di Ciaccio, A.; Giuli, F.; Loffredo, S.; Marcoccia, L.; Pizzimento, L.; Rocchi, A.; Vanadia, M.] Univ Roma Tor Vergata, Dipartimento Fis, Rome, Italy; [Biglietti, M.; Camerlingo, M. T.; D'Amico, V; Di Micco, B.; Di Nardo, R.; Farilla, A.; Iodice, M.; Martinelli, L.; Orestano, D.; Petrucci, F.; Rossi, E.; Salamanna, G.] Ist Nazl Fis Nucl, Sez Roma Tre, Rome, Italy; [Camerlingo, M. T.; D'Amico, V; Di Micco, B.; Di Nardo, R.; Martinelli, L.; Orestano, D.; Petrucci, F.; Rossi, E.; Salamanna, G.] Univ Roma Tre, Dipartimento Matemat &amp; Fis, Rome, Italy; [Follega, F. M.; Forcolin, G. T.; Iuppa, R.; Ricci, E.] INFN TIFPA, Trento, Italy; [Follega, F. M.; Forcolin, G. T.; Iuppa, R.; Ricci, E.] Univ Trento, Trento, Italy; [Hrdinka, J.; Kneringer, E.; Manousos, A.] Leopold Franzens Univ, Inst Astro &amp; Teilchenphys, Innsbruck, Austria; [Bret, M. Cano; Ghosh, A.; Mallik, U.] Univ Iowa, Iowa City, IA USA; [An, F.; Chen, B.; Chen, C. H.; Cochran, J.; Heidorn, W. D.; Jiang, H.; Kang, S.; Krumnack, N.; Lebedev, A.; Lee, S.; Liu, B.; Magini, N.; Prell, S.; Infante, C. M. Vergel; Werner, M. D.; Yoshihara, K.; ; </t>
  </si>
  <si>
    <t>University of Adelaide; State University of New York (SUNY) System; University at Albany, SUNY; University of Alberta; Ankara University; Istanbul Aydin University; TOBB Ekonomi ve Teknoloji University; Centre National de la Recherche Scientifique (CNRS); Universite Savoie Mont Blanc; CNRS - National Institute of Nuclear and Particle Physics (IN2P3); Communaute Universite Grenoble Alpes; Universite Grenoble Alpes (UGA); United States Department of Energy (DOE); Argonne National Laboratory; University of Arizona; University of Texas System; University of Texas Arlington; National &amp; Kapodistrian University of Athens; National Technical University of Athens; University of Texas System; University of Texas Austin; Bahcesehir University; Istanbul Bilgi University; Bogazici University; Gaziantep University; Azerbaijan National Academy of Sciences (ANAS); Institute of Physics of the Azerbaijan National Academy of Sciences; Barcelona Institute of Science &amp; Technology; Institute for High Energy Physics (IFAE); Chinese Academy of Sciences; Institute of High Energy Physics, CAS; Tsinghua University; Nanjing University; Chinese Academy of Sciences; University of Chinese Academy of Sciences, CAS; University of Belgrade; University of Bergen; United States Department of Energy (DOE); Lawrence Berkeley National Laboratory; University of California System; University of California Berkeley; Humboldt University of Berlin; University of Bern; University of Bern; University of Birmingham; Universidad Antonio Narino; Universidad Antonio Narino; Universidad Nacional de Colombia; Istituto Nazionale di Fisica Nucleare (INFN); University of Bologna; Istituto Nazionale di Fisica Nucleare (INFN); University of Bonn; Boston University; Brandeis University; Transylvania University of Brasov; Horia Hulubei National Institute of Physics &amp; Nuclear Engineering; Alexandru Ioan Cuza University; National Institute for Research &amp; Development of Isotopic &amp; Molecular Technologies Cluj-Napoca; National University of Science &amp; Technology POLITEHNICA Bucharest; West University of Timisoara; Comenius University Bratislava; Slovak Academy of Sciences; United States Department of Energy (DOE); Brookhaven National Laboratory; University of Buenos Aires; California State University System; California State University Los Angeles; University of Cambridge; University of Cape Town; National Research Foundation - South Africa; iThemba LABS; University of Johannesburg; University of South Africa; University of Witwatersrand; Carleton University; Hassan II University of Casablanca; Ibn Tofail University of Kenitra; Cadi Ayyad University of Marrakech; Mohammed First University of Oujda; Mohammed V University in Rabat; European Organization for Nuclear Research (CERN); University of Chicago; Centre National de la Recherche Scientifique (CNRS); CNRS - National Institute of Nuclear and Particle Physics (IN2P3); Universite Clermont Auvergne (UCA); Columbia University; University of Copenhagen; Niels Bohr Institute; University of Calabria; Istituto Nazionale di Fisica Nucleare (INFN); Southern Methodist University; University of Texas System; University of Texas Dallas; National Centre of Scientific Research Demokritos; Stockholm University; Oskar Klein Centre; Helmholtz Association; Deutsches Elektronen-Synchrotron (DESY); Helmholtz Association; Deutsches Elektronen-Synchrotron (DESY); Dortmund University of Technology; Technische Universitat Dresden; Duke University; University of Edinburgh; Istituto Nazionale di Fisica Nucleare (INFN); University of Freiburg; University of Gottingen; University of Geneva; University of Genoa; Istituto Nazionale di Fisica Nucleare (INFN); Justus Liebig University Giessen; University of Glasgow; Communaute Universite Grenoble Alpes; Institut National Polytechnique de Grenoble; Universite Grenoble Alpes (UGA); Centre National de la Recherche Scientifique (CNRS); CNRS - National Institute of Nuclear and Particle Physics (IN2P3); Harvard University; Chinese Academy of Sciences; University of Science &amp; Technology of China, CAS; Chinese Academy of Sciences; University of Science &amp; Technology of China, CAS; Shandong University; Shandong University; Shanghai Jiao Tong University; Shanghai Jiao Tong University; Ruprecht Karls University Heidelberg; Ruprecht Karls University Heidelberg; Hiroshima Institute of Technology; Chinese University of Hong Kong; University of Hong Kong; Hong Kong University of Science &amp; Technology; Hong Kong University of Science &amp; Technology; National Tsing Hua University; Universite Paris Cite; Universite Paris Saclay; Centre National de la Recherche Scientifique (CNRS); CNRS - National Institute of Nuclear and Particle Physics (IN2P3); Indiana University System; Indiana University Bloomington; Istituto Nazionale di Fisica Nucleare (INFN); Abdus Salam International Centre for Theoretical Physics (ICTP); University of Udine; Istituto Nazionale di Fisica Nucleare (INFN); University of Salento; Istituto Nazionale di Fisica Nucleare (INFN); University of Milan; Istituto Nazionale di Fisica Nucleare (INFN); University of Naples Federico II; Istituto Nazionale di Fisica Nucleare (INFN); University of Pavia; Istituto Nazionale di Fisica Nucleare (INFN); University of Pisa; Istituto Nazionale di Fisica Nucleare (INFN); Sapienza University Rome; Istituto Nazionale di Fisica Nucleare (INFN); University of Rome Tor Vergata; Istituto Nazionale di Fisica Nucleare (INFN); Roma Tre University; Istituto Nazionale di Fisica Nucleare (INFN); University of Trento; University of Innsbruck; University of Iowa; Iowa State University; Joint Institute for Nuclear Research - Russia; Universidade Federal de Juiz de Fora; Universidade Federal do Rio de Janeiro; Universidade Federal de Sao Joao del-Rei; Universidade de Sao Paulo; High Energy Accelerator Research Organization (KEK); Kobe University; AGH University of Krakow; Jagiellonian University; Polish Academy of Sciences; Institute of Nuclear Physics - Polish Academy of Sciences; Kyoto University; Kyoto University of Education; Kyushu University; Kyushu University; National University of La Plata; Consejo Nacional de Investigaciones Cientificas y Tecnicas (CONICET); Lancaster University; University of Liverpool; Slovenian Academy of Sciences &amp; Arts (SASA); Jozef Stefan Institute; University of Ljubljana; University of Ljubljana; University of London; University College London; Queen Mary University London; University of London; Royal Holloway University London; University of London; University College London; University of Louisiana System; Louisiana Technical University; Lund University; Centre National de la Recherche Scientifique (CNRS); CNRS - National Institute of Nuclear and Particle Physics (IN2P3); Autonomous University of Madrid; Autonomous University of Madrid; Johannes Gutenberg University of Mainz; University of Manchester; Centre National de la Recherche Scientifique (CNRS); CNRS - National Institute of Nuclear and Particle Physics (IN2P3); Aix-Marseille Universite; University of Massachusetts System; University of Massachusetts Amherst; McGill University; University of Melbourne; University of Michigan System; University of Michigan; Michigan State University; National Academy of Sciences of Belarus (NASB); B.I. Stepanov Institute of Physics of the National Academy of Sciences of Belarus; Belarusian State University; Universite de Montreal; Russian Academy of Sciences; Russian Academy of Science Lebedev Physical Institute; National Research Nuclear University MEPhI (Moscow Engineering Physics Institute); Lomonosov Moscow State University; University of Munich; Max Planck Society; Nagasaki Institute of Applied Science; Nagoya University; Nagoya University; University of New Mexico; FOM National Institute for Subatomic Physics; Radboud University Nijmegen; FOM National Institute for Subatomic Physics; University of Amsterdam; Northern Illinois University; Russian Academy of Sciences; Siberian Branch of the Russian Academy of Sciences; Budker Institute of Nuclear Physics; Russian Academy of Sciences; Siberian Branch of the Russian Academy of Sciences; Novosibirsk State University; Novosibirsk State University; National Research Centre - Kurchatov Institute; Institute of High Energy Physics - IHEP; National Research Centre - Kurchatov Institute; Alikhanov Institute for Theoretical &amp; Experimental Physics; New York University; Ochanomizu University; University System of Ohio; Ohio State University; University of Oklahoma System; University of Oklahoma - Norman; Oklahoma State University System; Oklahoma State University - Stillwater; Palacky University Olomouc; University of Oregon; Osaka University; University of Oslo; University of Oxford; Sorbonne Universite; Universite Paris Cite; Centre National de la Recherche Scientifique (CNRS); CNRS - National Institute of Nuclear and Particle Physics (IN2P3); University of Pennsylvania; National Research Centre - Kurchatov Institute; Petersburg Nuclear Physics Institute; Pennsylvania Commonwealth System of Higher Education (PCSHE); University of Pittsburgh; Laboratorio de Instrumentacao e Fisica Experimental de Particulas; Universidade de Lisboa; Universidade de Coimbra; Universidade de Lisboa; Universidade do Minho; University of Granada; Universidade Nova de Lisboa; Universidade Nova de Lisboa; Universidade de Lisboa; Czech Academy of Sciences; Institute of Physics of the Czech Academy of Sciences; Czech Technical University Prague; Charles University Prague; UK Research &amp; Innovation (UKRI); Science &amp; Technology Facilities Council (STFC); STFC Rutherford Appleton Laboratory; CEA; Universite Paris Saclay; University of California System; University of California Santa Cruz; Pontificia Universidad Catolica de Chile; Universidad Andres Bello; Universidad de Tarapaca; Universidad Tecnica Federico Santa Maria; University of Washington; University of Washington Seattle; University of Sheffield; Shinshu University; Universitat Siegen; Simon Fraser University; Stanford University; United States Department of Energy (DOE); SLAC National Accelerator Laboratory; Royal Institute of Technology; State University of New York (SUNY) System; Stony Brook University; State University of New York (SUNY) System; Stony Brook University; University of Sussex; University of Sydney; Academia Sinica - Taiwan; Ivane Javakhishvili Tbilisi State University; Ivane Javakhishvili Tbilisi State University; Technion Israel Institute of Technology; Tel Aviv University; Aristotle University of Thessaloniki; University of Tokyo; University of Tokyo; Tokyo Metropolitan University; Institute of Science Tokyo; Tokyo Institute of Technology; Tomsk State University; University of Toronto; University of British Columbia; York University - Canada; University of Tsukuba; University of Tsukuba; Tufts University; University of California System; University of California Irvine; Uppsala University; University of Illinois System; University of Illinois Urbana-Champaign; Consejo Superior de Investigaciones Cientificas (CSIC); CSIC - Instituto de Fisica Corpuscular (IFIC); University of Valencia; University of British Columbia; University of Victoria; University of Wurzburg; University of Warwick; Waseda University; Weizmann Institute of Science; University of Wisconsin System; University of Wisconsin Madison; University of Wuppertal; Yale University; University of London; King's College London; Consejo Superior de Investigaciones Cientificas (CSIC); CSIC - UAM - Institut de Fisica Teorica (IFT); University of Louisville; An Najah National University; University of Fribourg; Autonomous University of Barcelona; Moscow Institute of Physics &amp; Technology; Ben Gurion University; Parthenope University Naples; University of Udine; Peter the Great St. Petersburg Polytechnic University; City University of New York (CUNY) System; California State University System; California State University Fresno; University of Aegean; California State University System; California State University East Bay; ICREA; Hellenic Open University; City University of New York (CUNY) System; City College of New York (CUNY); California State University System; California State University Sacramento; Bulgarian Academy of Sciences; Lomonosov Moscow State University; University of Sharjah; University of Hamburg; HUN-REN; Hungarian Academy of Sciences; HUN-REN Wigner Research Centre for Physics; Giresun University</t>
  </si>
  <si>
    <t>Stabile, Andrea/AAE-2428-2022; Filho, Luciano/KDN-5303-2024; Camarero, Daniel/Z-1924-2019; li, sixuan/KGR-3943-2024; Pathak, Atanu/HZH-7944-2023; LeBlanc, Matt/JDV-5150-2023; Meng, Leixin/T-8924-2018; Wang, Qiuyue/HKD-3773-2023; Gingrich, Douglas/AEU-8727-2022; Barberis, Dario/ABF-1310-2021; de Groot, Nicolo/A-2675-2009; Agaras, Merve/AAB-5221-2021; Sanchez, Francisca/AAH-3909-2019; Nechaeva, Polina/N-1148-2015; Dawson, Ian/K-6090-2013; Parida, Bibhuti/T-3730-2018; Zhao, Gang/JMC-6248-2023; Turra, Ruggero/IZE-0280-2023; Brau, James/ACH-1573-2022; Mastroberardino, Anna/AGA-7835-2022; Testa, Marianna/JAZ-0916-2023; Klok, Peter/AAF-7393-2019; Muino, Patricia/F-7696-2011; Liu, Tong/JDM-9629-2023; Novak, Tibor/JGE-0651-2023; Abramowicz, Halina/KUC-5630-2024; Wosiek, Barbara/K-5811-2017; Fassouliotis, Dimitrios/AAL-7081-2021; Mungo, Davide Pietro/KSM-9202-2024; Wang, Huifang E/AAY-2120-2021; Privara, Radek/JGC-6982-2023; HORII, Yasuyuki/I-7208-2014; do Vale, Maria/D-2357-2019; Talyshev, Alexey/HGC-6910-2022; Kostyukhin, Vadim/F-3171-2019; Salt, Jose/F-4928-2016; Wang, Dayong/LRC-9881-2024; Concejal Muñoz, David/JTT-5328-2023; zhang, chen/JES-0371-2023; Napolitano, Fabrizio/CAI-2163-2022; Ma, Hong/F-2725-2011; li, xin/HHS-9461-2022; xu, lingzhi/JVZ-8748-2024; garcia, lucia/GXV-8296-2022; Mikel Eukeni, Pozo Astigarraga/AAZ-8345-2021; Jiménez, Yesenia/ABH-1107-2020; Onofre, Antonio/JCP-1935-2023; Brahimi, Nihal/HNJ-5325-2023; Kepka, Oldrich/ABF-5327-2021; Gabrielli, Alessandro/H-4931-2012; Kurashige, Hisaya/H-4916-2012; KHOO, TENG/E-1285-2011; Lampoudis, Christos/AAU-5016-2021; Burgard, Carsten/KIE-8584-2024; Garcia, Carmen/W-2465-2018; Sanchez, Caroline/AAG-5156-2021; Manthos, Ioannis/GWD-1076-2022; KHODINOV, ALEKSANDR/D-6269-2015; Herten, Gregor/HNQ-9546-2023; Iengo, Paolo/AAR-7518-2020; Palka, Marek/GXW-2506-2022; Mikestikova, Marcela/H-1996-2014; Onyisi, Peter/KYR-8808-2024; Weber, Michele/H-1001-2012; spagnolo, stefania/A-6359-2012; Martin, Thomas/A-2028-2012; liu, jingwen/JQW-9270-2023; Chen, Yu-Cheng/ISS-5682-2023; Bruscino, Nello/ABA-8980-2021; Bobrovnikov, Victor/AAB-8328-2022; Marchese, Luigi/KPY-5779-2024; Smirnova, Lidia/D-8089-2012; Pyatiizbyantseva, Diana/N-7299-2018; Ruiz-Martínez, Alfonso/W-4639-2017; Li, Qiang/AGK-6990-2022; Doležal, Zdeněk/K-6861-2017; Garcia-Gonzalez, Carlos/K-2130-2014; Farthouat, Philippe/LJK-6371-2024; Franci, Daniele/LDE-8961-2024; Oh, Alexander/HHZ-4386-2022; shao bin, li/HME-2779-2023; Ricci, Ester/AAJ-1523-2020; Demichev, Mikhail/A-8469-2015; Khanov, Alexander/LDE-6954-2024; Peralva, Bernardo/AAD-2086-2022; Gamboa Goñi, Rodrigo/JAO-0983-2023; Kozhin, Anatoly/AAZ-5138-2020; Shi, Shusu/ABC-6567-2021; Pezzotti, Lorenzo/GRO-2971-2022; Brooijmans, Gustaaf H./AGP-4843-2022; Olszewski, Andrzej/AGV-6131-2022; Veneziano, Stefano/J-1610-2012; Song, Haiyun/KFS-6298-2024; Schernau, Michael/GRY-3808-2022; de Renstrom, Pawel/AAG-7725-2021; Pereira, Rodrigo/AEF-7832-2022; Oliveira, Marcus/AAT-1323-2021; Banaś, Elżbieta/W-4583-2017; Giagu, Stefano/H-6455-2013; Capua, Marcella/A-8549-2015; guo, yu/GQZ-1392-2022; Gkountoumis, Panagiotis/HTQ-7910-2023; Yang, Shuangming/AAH-7118-2021; Chizhov, Mihail/CAI-8953-2022; Rossi, Eleonora/JYO-6120-2024; Xi, Zhaoxu/IZD-5841-2023; Cavaliere, Viviana/CAE-8597-2022; Huseynov, Nazim/AAE-4663-2019; Sadykov, Renat/AAN-9602-2020; Bold, Tomasz/A-1942-2017; Cheng, Hok-Chuen/GNP-8341-2022; 张, 宇/ABG-2812-2020; cobal, m./JNR-8180-2023; Pereira, Rodrigo/AFV-9983-2022; Lasagni Manghi, Federico/JRX-4442-2023; Mir, Lluïsa-Maria/G-7212-2015; Barberio, Elisabetta/A-4978-2010; Palni, Prabhakar/AAX-4648-2020; Sanchez, Javier/F-5073-2016; Nguyen, Trung/GXG-4868-2022; Benoit, Mathieu/A-1420-2011; Di Micco, Biagio/J-1755-2012; Owen, Mark/Q-8268-2016; Jiménez Peña, Javier/AFY-1817-2022; Betti, Alessandra/AAD-9964-2019; Malecki, Piotr/O-2434-2018; Reeves, Katharine/P-9163-2014; Price, Darren/E-6162-2012; Camarda, Stefano/IQW-2840-2023; BESSON, NATHALIE/L-6250-2015; zhou, huan/GYJ-4398-2022; Wu, Yizhi/ABI-7340-2020; Derendarz, Dominik/AAO-3512-2021; Gongadze, Alexi/T-9162-2017; Qian, Wei/HJI-7430-2023; Llácer, María/AAU-6582-2020; Wang, Jiacheng/ABE-5948-2020; Plotnikov, Evgenii/F-8333-2017; Mohamed, Ahmed/HOF-5887-2023; Li, Xuefei/C-3861-2012; banerjee, swagato/AAN-3165-2021; Gokbulut, Gul/G-2141-2018; li, lan/KCJ-5061-2024; Wu, Xin/ABH-1729-2020; Xiao, Hu/GMX-0258-2022; Sopczak, Andre/I-4951-2015; Cerrito, Lucio/KPA-8260-2024; Artoni, Giacomo/ABA-2164-2020; Lee, Shih-Chang/AAV-7016-2021; Lin, L/HKO-8213-2023; Billoud, Thomas/AAY-1569-2020; Coccaro, Andrea/AAB-6990-2021; Rocchi, Alessio/O-9499-2015; Robson, Aidan/G-1087-2011; Zhang, Kai/ABA-7428-2020; Gutierrez, Phillip/C-1161-2011; Li, Fan/KBB-8931-2024; Iuppa, Roberto/GQH-7165-2022; Hu, Zihan/LCE-0528-2024; Alimonti, Gianluca/AAG-4603-2020; Pages, Andres/C-5353-2011; Liu, Yuan/JFB-4766-2023; Ferrando, James/KXR-3604-2024; Augusto, José/M-2428-2015; Delmastro, Marco/I-5599-2012; della Volpe, Domenico/B-4482-2012; Nozka, Libor/G-5550-2014; Kramarenko, Victor/E-1781-2012; benhammou, yan/JDW-7759-2023; Torro Pastor, Emma/AAB-5979-2021; Sykora, Marek/ACM-5186-2022; Istin, Serhat/HSB-5013-2023; Ferrer, Antonio/H-2942-2015; Ventura, Andrea/CAH-0226-2022; Snesarev, Andrei/H-5090-2013; Bassalat, Ahmed/HHY-9901-2022; Kupco, Alexander/G-9713-2014; Liu, Bo/AAT-4011-2020; Deliot, Frederic/F-3321-2014; Melzer, Andre/M-2052-2019; Kuday, Sinan/C-8528-2014; Viaux Maira, N./AAT-5715-2020; Liu, min/JXW-8493-2024; Vercesi, Valerio/C-6672-2008; Tudorache, Alexandra/L-3557-2013; Hrabovsky, Miroslav/G-6714-2014; Citron, Zvi/GRX-7434-2022; Wang, Xin/JVE-0200-2024; Chen, hongyu/KUD-1232-2024; Franchini, Matteo/AAC-9259-2021; Buttar, Craig/AAG-5392-2021; Svatos, Michal/ABA-2041-2020; fan, jing/KHX-6210-2024; Alberich, Leonor/ABG-8534-2020; gaudio, gabriella/AAN-6039-2021; Masik, Jiri/JVZ-7061-2024; Zhang, Kai/KBD-3312-2024; Huang, Xiaopeng/F-4697-2010; Wang, Song-Ming/AAP-9832-2021; Yang, Haijun/O-1055-2015; Bortfeldt, Jona/AAJ-5370-2021; Hamal, Petr/G-5540-2014; Chen, Chih-Yen/AAH-8124-2020; LYU, FEN/C-4147-2014; Mindur, Bartosz/A-2253-2017; Sapronov, Andrey/HGB-0392-2022; Shabalina, Elizaveta/M-2227-2013; Gil, Damian/AAK-4749-2020; Gurbuz, Saime/AAG-5583-2019; Pasquali, Frederique/AAH-5285-2020; Elewa, Ahmed/GPX-2857-2022; Schwartzman, Ariel/AAU-1153-2020; Luci, Claudio/HKW-0143-2023; Ohm, Christian/AAU-6572-2020; Tudorache, Valentina/D-2743-2012; Wang, Wenxi/B-4720-2015; Simsek, Sinem/AGG-2640-2022; Sivoklokov, Sergey/D-8150-2012; Zhou, Mingliang/HPC-0298-2023; Álvarez, Miguel/AAB-8208-2020; Peters, Klaus/C-2728-2008; Wang, Hui/GLT-7990-2022; Negri, Andrea/J-2455-2012; Zivkovic, Lidija/HGA-8150-2022; Shi, Liaoshan/KFR-7855-2024; Kuutmann, Elin/A-5204-2013; Li, Yan/KFQ-9244-2024; Vaniachine, Alexandre/H-7796-2013; Černý, Karel/AAK-7746-2021; Zhou, Ning/D-1123-2017; Guida, Reynold/A-1019-2007; Bruni, Gabriele/ABB-2523-2021; Hanif, Hamza/KBC-8037-2024; Leisos, Antonios/AAJ-2351-2021; Nessi, Marzio/L-5194-2017; Sun, Xinyu/JXX-2281-2024; Liu, Chaocheng/AAL-9641-2021; Mitsou, Vasiliki/D-1967-2009; Perini, Laura/R-8228-2017; Turchikhin, Semen/O-1929-2013; chen, yue/JEF-2824-2023; Parodi, Fabrizio/AHE-5089-2022; Delporte, Cedric/C-2228-2013; Becherer, Fabian/LTE-3452-2024; Imam, Hajar/JPK-6966-2023; Urbán, Susana/H-1376-2015; Akatsuka, Shinya/C-9806-2010; Xu, Wei/AAY-6275-2021; Sen, S./C-6473-2014; sandopval, carlos/HDM-3800-2022; Newman, Paul/M-4984-2016; Bogdanchikov, Alexander/AAB-9414-2022; li, jing/KHY-5337-2024; Tapia, Sebastian/ABB-6644-2021; Gustavino, Giuliano/AAK-6591-2020; do Amaral Coutinho, Yara/AAU-7857-2021; Izen, Joseph/A-4392-2018; Annovi, Alberto/G-6028-2012; Mashinistov, Ruslan/M-8356-2015; Villa, Mauro/C-9883-2009; Evangelos, Gazis/L-3966-2017; Andreazza, Attilio/E-5642-2011; Li, Zhixin/ABI-9264-2022; Moreira, Carlos/AAO-9057-2020; cerri, alessandro/KRQ-4175-2024; Passaggio, Stefano/B-6843-2013; Kar, Deepak/N-1844-2014; Kharlamova, Tatyana/AAQ-5430-2020; Gladilin, Leonid/B-5226-2011; Fiori, Francesco/H-1454-2018; lu, yuan/JZD-0832-2024; Sławińska, Magdalena/W-2551-2018; Lopez Paz, Ivan/AFQ-4280-2022; SULIN, VLADIMIR/N-2793-2015; Zhang, Hui/HHN-8494-2022; Tasevsky, Marek/H-4630-2014; Calvetti, Milene/AAQ-1337-2020; Vandelli, Wainer/ABI-8185-2020; Guler, Yalcin/AAG-7833-2019; Lefebvre, Benoit/ABB-2272-2021; Turner, Ryan/JAO-2496-2023; Schioppa, Enrico/AAV-7965-2021; Peleganchuk, Sergey/J-6722-2014; Suster, Carl/L-3714-2016; Li, Tong/A-3182-2017; Sfyrla, Anna/AEL-2938-2022; yu, zhang/HNJ-3436-2023; liu, qi/KFA-4047-2024; Zhang, Jiaqi/JCO-6818-2023; Zanzi, Daniele/AAY-4102-2020; cesari, nicola/G-7817-2012; Feng, Mingyang/HPD-1231-2023; Gray, Heather/ABI-8041-2022; García, Josu/AAS-9810-2020; Tsybychev, Dmitri/J-3733-2017; Ito, Fumiyuki/T-9600-2019; Escobar, Juan/H-9617-2017; chen, huan/GXZ-8858-2022; Vachon, Brigitte/KXS-1100-2024; Meshkov, Oleg/AAM-8539-2021; Gavrilenko, Igor/M-8260-2015; Nguyen, Truong Khang/G-4686-2015; Zakareishvili, Tamar/JOZ-9279-2023; Solodkov, Alexander/B-8623-2017; Martin dit Latour, Bertrand/JUV-5162-2023; Lacour, Daniel/J-2630-2015; García-Fernández, Sergio/AAE-3909-2019; Gravili, Francesco Giuseppe/KFT-3060-2024; govender, nicolin/CAH-3245-2022; Carquin, Edson/GLU-9641-2022; Llácer, María/AAQ-7522-2020; Jakoubek, Tomas/G-8644-2014; Terashi, Koji/ITW-2370-2023; Connell, Simon/F-2962-2015; Zhao, Ruiming/C-1817-2017; wang, xiang/IVV-6713-2023; Bates, Richard/D-6596-2013; shi, chen/KEH-8339-2024; Lähnemann, Jonas/L-3589-2013; Romaniouk, Anatoli/Q-6674-2017; chen, jia/JLM-4733-2023; Koperny, Stefan/ABB-4747-2020; Chitan, Adrian/AAC-8946-2022; Amoroso, Simone/AAW-4334-2021; Zhang, Chao/AAY-5867-2021; Li, Kun/JLL-6505-2023; Messina, Andrea/C-2753-2013; zhang, zhang/KGK-5266-2024; Fisher, Wade/N-4491-2013; Leite, Marco/F-6686-2012; Llorente Merino, Javier/AGP-3432-2022; Masik, Jiri/AAE-1203-2021; Berger, N/ABE-4064-2020; Costa, Maria/H-5962-2015; De Cecco, Sandro/B-1016-2012; Burdin, Sergey/AAZ-9062-2021; Havranek, Miroslav/H-3172-2014; O'Shea, Val/GQH-6388-2022; Lari, Tommaso/JTU-4817-2023; Ozcan, Veysi/AAS-4508-2020; Fabbri, Fabio/Q-9443-2019; Ochi, Atsuhiko/AAG-8511-2020; Chen, Nuo/JZD-0344-2024; Rotaru, Marina/A-3097-2011; Verzi, Valerio/B-1149-2012; Nemecek, Stanislav/G-5931-2014; li, yansong/JXL-5023-2024; Romano, Marino/ACW-0715-2022; Gordon, Howard/D-6734-2013; Gkougkousis, Evangelos - Leonidas/JFJ-1437-2023; Li, Huijing/ADC-7558-2022; Trzebinski, Maciej/AAO-6821-2021; YILDIZ, Hatice/AAN-3727-2021; Martinelli, Luca/JGD-3837-2023; LIU, Xiaoqiang/HTS-8227-2023; Brooks, William/C-8636-2013; wang, zhifei/KVB-1065-2024; Benekos, Nektarios/J-8629-2017; Orlando, Nicola/AAL-1723-2021; Giuli, Francesco/HJI-6649-2023; Cetin, Serkant/AGF-0147-2022; Tariq, Khuram/LDG-3808-2024; Saraiva, Joao Gentil/D-1596-2017; Rames, Jiri/H-2450-2014; Pani, Paolo/AAG-3902-2021; Marcisovsky, Michal/AAM-2404-2020; Geralis, Theodoros/I-6467-2016; Gonella, Laura/GLR-3838-2022; TÜRK ÇAKIR, İLKAY/HNI-7509-2023; Wang, Rachel/IQR-7785-2023; Nielsen, Dennis/A-9769-2015; Petrucci, Fabrizio/G-8348-2012; Chen, Chen-Hui/AAN-9910-2020; Kawamura, Go/I-5214-2013; Malek, Fairouz/E-4410-2018; Kazanin, Vasily/HHM-2056-2022; Shmeleva, Alevtina/M-6199-2015; Kelsey, Daniel/AAG-2652-2020; Zhang, Minxiu/KRR-1827-2024; yu, xiao/KFT-1725-2024; zhen, zhang/HNI-7910-2023; Zhou, Chen/AAI-4942-2021; Ereditato, Antonio/ABP-6455-2022; Skubic, Patrick/B-5817-2011; liu, yang/JMB-9083-2023; da via, cinzia/AAS-3978-2021; Balaji, S/J-1864-2019; Ochoa, Ines/GNO-9255-2022; Cieśla, Krzysztof/AAM-4181-2021; , Carlo/B-7410-2009; Grabowska-Bołd, Iwona/ABI-7829-2020; zhang, xiaowei/GQH-5387-2022; Stoicea, Gabriel/B-6717-2011; Zhu, Li/KBA-1685-2024; Olesya, Kuchinskaya/AAF-8437-2020; de la Torre Perez, Hector/ABG-6942-2020; Ji, Haoshuang/F-4525-2014; Serkin, Leonid/JQW-0572-2023; Cheung, Kingman/A-8380-2008; Chelkov, Georgy/G-9934-2019; Zhang, Shoushan/AAB-1171-2022; Solovyev, Victor/C-4614-2013; Martinez, Paula/KFQ-1250-2024; Meyer, Curtis/L-3488-2014; Scodeggio, Marco/KEH-2569-2024; MEONI, Evelin/ABD-9498-2021; Cervelli, Alberto/X-7416-2018; Petukhova, Krystsina/AAZ-2794-2020; Panizzo, Giancarlo/AAS-2911-2020; qi, li/JFE-7167-2023; Soldatov, Evgeny/E-3990-2017; Soares, Mara/GZM-6676-2022; Lagouri, Theodota/AAC-7358-2021; Lokajicek, Milos/G-7800-2014; Berge, David/P-2179-2017; Gonzalez Sevilla, Sergio/B-2690-2014; Ahmadov, Faig/B-3723-2018; Kodys, Peter/P-2636-2017; Tartarelli, Giuseppe Francesco/A-5629-2016; Bailey, Adam/T-9828-2017; Bogavac, Danijela/KCJ-8078-2024; Gustavino, Giuliano/C-3242-2016; Casado Lechuga, Maria Pilar/H-1484-2015; Gonzalez Suarez, Rebeca/L-6128-2014; Ye, Sheng/HGA-5474-2022; Buzykaev, Alexey/HIK-0117-2022; Dam, Mogens/C-2081-2015; Zhemchugov, Alexey/N-1717-2017; Shulga, Evgeny/R-1759-2016; Gravila, Paul-Mircea/HLP-6245-2023; Coccaro, Andrea/P-5261-2016; Smirnov, Sergei/F-1014-2011; Lysak, Roman/H-2995-2014; MARTINEZ, MARIO/I-3549-2015; Chu, Ming-chung/M-2655-2018; Garcia Pascual, Juan Antonio/B-3540-2019; Schultz-Coulon, Hans-Christian/X-5006-2018; Goncalo, Jose/M-3153-2016; D'Eramo, Louis/Q-5816-2017; Chwastowski, Janusz/I-4480-2012; Maleev, Victor/R-4140-2016; Dziedzic, Bartosz/Q-4189-2017; Buckley, Andy/B-8362-2014; Ciesla, Krzysztof/N-6601-2018; xella, stefania/E-6752-2015; Escobar Ibanez, Carlos/B-3761-2017; Roy, Ashim/HLV-9248-2023; Lacasta, Carlos/C-7254-2008; Fiorini, Luca/W-6250-2018; Bruckman de Renstrom, Pawel/N-6156-2018; Kuze, Masahiro/V-4251-2018; Trzebinski, Maciej/W-1748-2018; Karyukhin, Andrey/J-3904-2014; Juste, Aurelio/I-2531-2015; Wolters, Helmut/M-4154-2013; Vos, Marcel/G-8123-2015; Blue, Andrew/C-9882-2016; Kaczmarska, Anna/B-2753-2019; Konig, Adriaan/B-6439-2013; CAKIR, Orhan/L-1893-2015; Faltova, Jana/P-6842-2017; Smykiewicz, Andrzej/W-6236-2018; Li, Liang/O-1107-2015; Wolter, Marcin/A-7412-2012; Geanta, Andrei-Alexandru/IAO-0890-2023; TASSI, Enrico/AAJ-9661-2020; Grancagnolo, Sergio/J-3957-2015; Vranjes Milosavljevic, Marija/F-9847-2016; Worm, Steven/I-3575-2012; Britton, David/F-2602-2010; Garcia Navarro, Jose Enrique/H-6339-2015; Fullana Torregrosa, Esteban/A-7305-2016; Fabbri, Laura/H-3442-2012; Sioli, Maximiliano/Q-1597-2016; Gouighri, Mohamed/ITU-2465-2023; LIVAN, Michele/D-7531-2012; Maeda, Junpei/B-8131-2018; Camarero Munoz, Daniel/HTS-3134-2023; Petersen, Troels/P-5538-2015; Kroll, Jiri/C-8465-2018; Penc, Ondrej/H-3032-2014; Charman, Tony/A-2085-2014; Ali, Babar/KGM-2699-2024; Vranjes, Nenad/B-4003-2017; Smirnova, Oxana/A-4401-2013; Hansen, Peter Henrik/C-2098-2015; Pater, Joleen/A-4262-2016; Ventura, Andrea/A-9544-2015; Manzoni, Stefano/B-2352-2018; Della Pietra, Massimo/J-5008-2012; Maj, Klaudia/Q-4624-2017; Staszewski, Rafal/V-5240-2018; Fassi, Farida/F-3571-2016; cerri, alessandro/Q-6884-2016; Lazzaroni, Massimo/N-3675-2015; Prokoshin, Fedor/E-2795-2012; Monzani, Simone/D-6328-2017; Francavilla, Paolo/HKE-1206-2023; Di Nardo, Roberto/J-4993-2012; , Alex/N-8715-2016; Ducu, Otilia/JZT-8380-2024; Lee, Lawrence/AAU-6790-2021; Bosman, Martine/J-9917-2014; Lopez Solis, Alvaro/KCL-5505-2024; Introzzi, Gianluca/K-2497-2015; Olszowska, Jolanta/P-2889-2017; Doyle, Anthony/C-5889-2009; Santra, Arka/AEE-4946-2022; Valero, Alberto/G-9866-2015; Schioppa, Enrico Junior/F-4731-2019; Vasile, Matei-Eugen/ADS-3975-2022; Bona, Marcella/JPX-4062-2023; Negrini, Matteo/C-8906-2014; Gonzalez de la Hoz, Santiago/E-2494-2016; Rebuzzi, Daniela Marcella/D-9727-2018; Davidek, Tomas/P-2697-2017; Guo, Jun/KMA-3996-2024; Stanecka, Ewa/V-6242-2018; Giordani, Mario/Q-6211-2018; Zenis, Tibor/T-5270-2018; AGHEORGHIESEI, Catalin/B-8596-2014; Todorova, Sarka/GXV-2085-2022; Aguilar Saavedra, Juan Antonio/F-1256-2016; Barreiro, Fernando/D-9808-2012; Vanadia, Marco/K-5870-2016; Ippolito, Valerio/L-1435-2016; Svatos, Michal/G-8437-2014; Grinstein, Sebastian/ABE-1880-2020; Trzupek, Adam/N-2448-2018; Carli, Ina/C-2189-2017; Sessa, Marco/AAT-2850-2020; Gorisek, Andrej/KQU-6818-2024; Villaplana Perez, Miguel/B-5772-2014; Zhang, Kaili/H-2805-2016; Oide, Hideyuki/KOC-2483-2024; Zivkovic, Lidija/K-4343-2014; Berta, Peter/AAL-7109-2020; Wozniak, Krzysztof/P-4475-2017; Dabrowski, Wladyslaw/AAS-6369-2020; Kulchitsky, Yuri/KJL-1720-2024; Carquin, Edson/G-5221-2015; Flores Castillo, Luis Roberto/W-3928-2018; Ungaro, Francesca/G-4554-2018; Olszewski, Andrzej/W-1825-2018; Beddall, Andrew/AAE-5820-2022; Bachas, Konstantinos/C-8101-2019; Korcyl, Krzysztof/W-2111-2018; Sciandra, Andrea/JXY-8826-2024; Bergmann, Benedikt Ludwig/L-8368-2019; Manhaes de Andrade Filho, Luciano/N-7778-2017; Darbo, Giovanni/C-8175-2012; Castro, Nuno/AAB-3648-2019; uysal, zekeriya/AAD-1226-2019; Mlynarikova, Michaela/P-2701-2017; McKee, Shawn/B-6435-2012; D'Onofrio, Adelina/AAT-3903-2020; Padilla, Cristobal/C-3218-2017; Camarri, Paolo/M-7979-2015; Baldin, Evgenii/A-6186-2014; Benchekroun, Driss/JCN-4659-2023; Reznicek, Pavel/C-1989-2017; Lozano Bahilo, Julio/F-4881-2016; Albert, Justin/J-4152-2017; Mamuzic, Judita/U-3509-2017; Sykora, Ivan/T-5252-2018; D'Auria, Saverio/O-3276-2017; Benekos, Nektarios/I-9928-2017; Popa, Stefan/A-7734-2018; Panizzo, Giancarlo/KHY-5172-2024; Rodriguez Bosca, Sergi/HPC-6167-2023</t>
  </si>
  <si>
    <t xml:space="preserve">Haug, Sigve/0000-0003-0442-3361; Bouaouda, Khalil/0000-0002-7723-5030; Conde Muino, Patricia/0000-0002-9187-7478; Berge, David/0000-0002-2918-1824; Madysa, Nico/0000-0001-8375-7532; Croft, Vincent Alexander/0000-0002-8731-4525; Sommer, Philip/0000-0003-1703-7304; Lange, Joern/0000-0003-1307-1441; Dong, Binbin/0000-0002-6075-0191; McPherson, Robert/0000-0001-9211-7019; Becherer, Fabian/0000-0003-0562-4616; Chiarella, Vitaliano/0000-0002-4210-2924; Gonzalez Sevilla, Sergio/0000-0003-4458-9403; Ilg, Armin/0000-0001-9488-8095; Li, Shu/0000-0001-7879-3272; Cerqueira, Augusto/0000-0002-4300-703X; Bianchi, Riccardo Maria/0000-0001-7345-7798; Roy, Debarati/0000-0001-9858-1357; Alvarez Estevez, Manuel/0000-0002-8181-6532; Lloyd, Stephen/0000-0002-5073-2264; HADEF, Asma/0000-0003-2508-0628; Hamdaoui, Hassane/0000-0001-5709-2100; Primavera, Margherita/0000-0002-6866-3818; FANTI, MARCELLO/0000-0002-8773-145X; Carlson, Benjamin/0000-0002-7550-7821; Leite, Marco/0000-0003-0392-3663; Ahmadov, Faig/0000-0003-3644-540X; Mellenthin, Johannes/0000-0002-3436-6102; Soualah, Rachik/0000-0003-0124-3410; Jansky, Roland/0000-0003-0456-4658; Gouveia, Emanuel/0000-0002-7785-2047; Diaconu, Cristinel/0000-0002-6193-5091; al khoury, konie/0000-0002-0547-8199; Stark, Giordon/0000-0001-6616-3433; Gamboa Goni, Rodrigo/0000-0003-1026-7633; Walkowiak, Wolfgang/0000-0002-0385-3784; Hillier, Stephen/0000-0002-7599-6469; Iakovidis, George/0000-0002-0330-5921; Kodys, Peter/0000-0002-8644-2349; Angerami, Aaron/0000-0001-7834-8750; Bernlochner, Florian/0000-0001-8153-2719; Silva Oliveira, Marcos Vinicius/0000-0003-2285-478X; Rosati, Stefano/0000-0003-0838-5980; Tartarelli, Giuseppe Francesco/0000-0002-4244-502X; Policicchio, Antonio/0000-0002-1290-220X; Vickey Boeriu, Oana/0000-0002-6497-6809; Bailey, Adam/0000-0002-3301-2986; Redlinger, George/0000-0002-6437-9991; Keeler, Richard/0000-0002-0510-4189; Kar, Deepak/0000-0002-4238-9822; Toth, Jozsef/0000-0001-9128-6080; Morange, Nicolas/0000-0003-0047-7215; Bogavac, Danijela/0000-0003-2138-9062; Gustavino, Giuliano/0000-0002-5938-4921; Casado Lechuga, Maria Pilar/0000-0002-0394-5646; Winter, Benedict Tobias/0000-0001-9606-7688; Bassalat, Ahmed/0000-0002-0129-1423; Giuli, Francesco/0000-0002-8506-274X; Behr, J. Katharina/0000-0002-5501-4640; Gonzalez Suarez, Rebeca/0000-0002-6126-7230; Starz, Steffen/0000-0002-2908-3909; Nelson, Michael/0000-0002-0183-327X; Kurchaninov, Leonid/0000-0001-9392-3936; Klimek, Pawel/0000-0003-1661-6873; Vorobel, Vit/0000-0001-8757-2180; Smirnov, Yury/0000-0002-2891-0781; Wu, Yusheng/0000-0002-1528-4865; Ye, Sheng/0000-0003-3229-0746; Jackson, Paul/0000-0002-0847-402X; Mueller, James/0000-0001-5099-4718; Moskalets, Tetiana/0000-0001-6508-3968; Lipniacka, Anna/0000-0002-8759-8564; Sanchez, Javier/0000-0001-9913-310X; Betti, Alessandra/0000-0003-0839-9311; Araujo Ferraz, Victor/0000-0003-1177-7563; Buzykaev, Alexey/0000-0002-5458-5564; Gonella, Laura/0000-0002-4919-0808; Dam, Mogens/0000-0001-6278-9674; Wang, Renjie/0000-0002-5059-8456; Weber, Michele/0000-0002-2770-9031; Bindi, Marcello/0000-0001-6172-545X; Ereditato, Antonio/0000-0002-5423-8079; Kersevan, Borut/0000-0002-4529-452X; Henkelmann, Lars/0000-0001-8231-2080; Vergis, Christos/0000-0002-3228-6715; Zhemchugov, Alexey/0000-0002-3360-4965; Peters, Krisztian/0000-0002-7654-1677; Anders, John/0000-0002-1846-0262; banerjee, swagato/0000-0001-8852-2409; Di Gregorio, Giulia/0000-0002-7838-576X; Pachal, Katherine/0000-0002-8332-243X; Snesarev, Andrei/0000-0002-9067-8362; bruno, Salvatore/0000-0001-5422-8228; Trovato, Fabrizio/0000-0003-1041-9131; McCormack, William/0000-0002-0768-1959; Lister, Alison/0000-0002-1552-3651; Beacham, James/0000-0003-3623-3335; Duren, Michael/0000-0002-6066-4744; Mullier, Geoffrey/0000-0001-6771-0937; Rohne, Ole Myren/0000-0001-7744-9584; Strandberg, Jonas/0000-0002-8913-0981; REALE, MARILEA/0000-0002-5478-6059; Hank, Michael/0000-0002-4731-6120; Grivaz, Jean-Francois/0000-0003-4793-7995; Terzo, Stefano/0000-0003-3388-3906; Shulga, Evgeny/0000-0001-5099-7644; Wanotayaroj, Chaowaroj/0000-0002-8178-5705; Gravila, Paul-Mircea/0000-0002-0154-577X; snyder, scott/0000-0001-8610-8423; Rossi, Elvira/0000-0001-9476-9854; Ticse Torres, Royer Edson/0000-0001-8178-5257; Xu, Wenhao/0000-0001-5661-1917; Heinrich, Lukas/0000-0002-4048-7584; Weber, Sebastian/0000-0002-2841-1616; Cerda Alberich, Leonor/0000-0002-5567-4278; Coccaro, Andrea/0000-0003-2368-4559; DURAN YILDIZ, Hatice/0000-0003-3469-6045; Estrada Pastor, Oscar/0000-0001-8210-1064; Liu, Bingxuan/0000-0002-0721-8331; Feng, Minyu/0000-0002-0698-1482; Smirnov, Sergei/0000-0002-6778-073X; Parajuli, Santosh/0000-0003-1499-3990; Solovyev, Victor/0000-0002-9402-6329; URQUIJO, PHILLIP/0000-0002-0887-7953; Mete, Alaettin Serhan/0000-0002-5508-530X; Sadykov, Renat/0000-0002-9157-6819; Lefebvre, Benoit/0000-0001-8212-6624; Lysak, Roman/0000-0003-2990-1673; Czurylo, Marta/0000-0003-1943-5883; Roloff, Jennifer/0000-0001-6479-3079; Sawyer, Lee/0000-0001-8295-0605; Cheng, Hok-Chuen/0000-0002-8912-4389; MARTINEZ, MARIO/0000-0002-3135-945X; Doglioni, Caterina/0000-0002-1509-0390; Dahbi, Salah-eddine/0000-0002-5222-7894; Pascuzzi, Vincent R./0000-0003-3167-8773; Chu, Ming-chung/0000-0002-1971-0403; Shojaii, Jafar (Seyed R)/0000-0002-9449-0412; Strizenec, Pavol/0000-0003-0958-7656; D'Onofrio, Monica/0000-0003-2408-5099; Valery, Loic/0000-0002-5510-1111; Holmes, Tova/0000-0002-3959-5174; Duda, Dominik/0000-0002-5916-3467; Oreglia, Mark/0000-0001-6203-2209; Dyndal, Mateusz/0000-0001-9632-6352; Garcia Pascual, Juan Antonio/0000-0002-7399-7353; Teixeira de Lima, Rafael/0000-0001-5545-6513; Di Bello, Francesco Armando/0000-0002-9870-2021; CARRA, SONIA/0000-0001-8650-942X; Schultz-Coulon, Hans-Christian/0000-0002-0860-7240; Goncalo, Jose/0000-0002-3826-3442; Leitgeb, Florian/0000-0001-9799-5232; Vetterli, Michel/0000-0002-7223-2965; Sabatini, Paolo/0000-0003-0159-697X; Schmitt, Stefan/0000-0001-8387-1853; Farooque, Trisha/0000-0003-1363-9324; Canesse, Auriane/0000-0002-9227-5217; Cranmer, Kyle/0000-0002-5769-7094; Kotsokechagia, Anastasia/0000-0002-8057-9467; Smirnov, Nikita/0000-0003-3638-4838; Hadavand, Haleh/0000-0001-5447-3346; Portales, Louis/0000-0002-9860-9185; Murray, William/0000-0003-1710-6306; D'Eramo, Louis/0000-0002-4910-5378; Chwastowski, Janusz/0000-0002-6190-8376; Neep, Thomas/0000-0003-0056-8651; Maleev, Victor/0000-0003-1028-8602; Dziedzic, Bartosz/0000-0002-0805-9184; Hill, John/0000-0002-8650-2807; Buckley, Andy/0000-0001-8355-9237; Ciesla, Krzysztof/0000-0003-2751-3474; Etzion, Erez/0000-0001-6871-7794; Durglishvili, Archil/0000-0003-4157-592X; Liu, Minghui/0000-0003-0056-7296; Golling, Tobias/0000-0001-8535-6687; Merlassino, Claudia/0000-0002-5445-5938; xella, stefania/0000-0002-0988-1655; Escobar Ibanez, Carlos/0000-0003-4442-4537; Roy, Ashim/0000-0002-5622-4260; Delsart, Pierre-Antoine/0000-0002-9556-2924; Romano, Marino/0000-0002-6609-7250; Anders, Christoph Falk/0000-0001-6632-6327; Danninger, Matthias/0000-0002-7807-7484; Azuelos, Georges/0000-0003-4241-022X; Liu, Yanlin/0000-0001-9190-4547; Turra, Ruggero/0000-0001-8740-796X; Rifki, Othmane/0000-0002-9169-0793; Lacasta, Carlos/0000-0002-2623-6252; leone, sandra/0000-0001-6222-9642; Guindon, Stefan/0000-0001-7595-3859; Dervan, Paul/0000-0003-3929-8046; Filthaut, Frank/0000-0003-3338-2247; Boveia, Antonio/0000-0002-6647-6699; Zhang, Yu/0000-0002-4554-2554; franklin, melissa/0000-0002-6595-883X; Vukotic, Ilija/0000-0003-0472-3516; Dallapiccola, Carlo/0000-0002-1391-2477; Fiorini, Luca/0000-0002-5070-2735; Tudorache, Alexandra/0000-0001-6307-1437; Bruckman de Renstrom, Pawel/0000-0002-0206-1160; Lapertosa, Alessandro/0000-0001-6246-6787; Kuze, Masahiro/0000-0001-8858-8440; Grosse-Knetter, Jorn/0000-0003-3085-7067; Mijovic, Liza/0000-0003-0162-2891; Leroy, Claude/0000-0003-3105-7045; Chan, Jay/0000-0001-7069-0295; spagnolo, stefania/0000-0001-7482-6348; D'Amen, Gabriele/0000-0002-9742-3709; Barisits, Martin/0000-0003-0253-106X; Trzebinski, Maciej/0000-0002-5151-7101; Khramov, Evgeny/0000-0001-7400-6454; Gaudio, Gabriella/0000-0002-6833-0933; Perrevoort, Ann-Kathrin/0000-0001-6343-447X; Nikolopoulos, Konstantinos/0000-0002-3048-489X; Gee, Carolyn/0000-0002-3271-7861; Karyukhin, Andrey/0000-0001-9087-4315; Iliadis, Dimitrios/0000-0001-6303-2761; Orestano, Domizia/0000-0001-5103-5527; Sato, Koji/0000-0001-8988-4065; Karpova, Zoya/0000-0003-0254-4629; Stugu, Bjarne/0000-0002-1728-9272; Truong, Thi Ngoc Loan/0000-0001-8249-7150; Moreno Llacer, Maria/0000-0003-1113-3645; Du, Dongshuo/0000-0002-6758-0113; Juste, Aurelio/0000-0002-1558-3291; Trigger, Isabel/0000-0002-6127-5847; Benoit, Mathieu/0000-0002-8623-1699; Jakoubek, Tomas/0000-0001-7038-0369; Bachacou, Henri/0000-0002-2256-4515; Sammel, Dirk/0000-0003-4484-1410; Wolters, Helmut/0000-0002-9588-1773; Haney, Bijan/0000-0001-9238-0888; Vos, Marcel/0000-0001-8474-5357; Sfyrla, Anna/0000-0002-3003-9905; Hays, Chris/0000-0003-2371-9723; Blue, Andrew/0000-0002-7716-5626; Kaczmarska, Anna/0000-0002-8880-4120; Gwilliam, Carl/0000-0002-9401-5304; de la Torre Perez, Hector/0000-0002-4516-5269; Guerrero Rojas, Jesus/0000-0001-8487-3594; /0000-0001-5493-6486; Wenaus, Torre/0000-0002-8678-893X; Longo, Luigi/0000-0002-2357-7043; Whalen, Kathleen/0000-0002-9383-8763; Adamczyk, Leszek/0000-0002-5859-2075; Vernieri, Caterina/0000-0002-0235-1053; Sforza, Federico/0000-0002-4065-7352; Vachon, Brigitte/0000-0001-8703-6978; Roberts, Rhys/0000-0002-0712-5215; Konig, Adriaan/0000-0001-6702-6473; Przybycien, Mariusz/0000-0002-9235-2649; Zakareishvili, Tamar/0000-0001-7909-4772; Biesuz, Nicolo Vladi/0000-0003-3004-0946; Garcia-Argos, Carlos/0000-0001-8348-4693; Nobe, Takuya/0000-0002-5809-325X; CAKIR, Orhan/0000-0002-9016-138X; Tu, Yanjun/0000-0002-5865-183X; Faltova, Jana/0000-0003-4278-7182; Brost, Elizabeth/0000-0002-6800-9808; Kuchinskaia, Olesia/0000-0002-3664-2465; Kvam, Audrey/0000-0001-7243-0227; BOUMEDIENE, Djamel/0000-0002-7809-3118; Bold, Tomasz/0000-0002-2432-411X; Bellagamba, Lorenzo/0000-0001-7098-9393; Warburton, Andreas/0000-0002-2298-7315; Antel, Claire/0000-0001-9683-0890; Smykiewicz, Andrzej/0000-0001-6088-7094; Tomiwa, Kehinde/0000-0002-8580-9145; Li, Liang/0000-0001-6411-6107; Haley, Joseph/0000-0002-6938-7405; Cairo, Valentina Maria Martina/0000-0002-0758-7575; Fleck, Ivor/0000-0003-1461-8648; Iuppa, Roberto/0000-0001-5038-2762; Derendarz, Dominik/0000-0001-5660-3095; Wolter, Marcin/0000-0001-9184-2921; Formica, Andrea/0000-0001-8308-2643; Geanta, Andrei-Alexandru/0000-0003-2781-2933; TASSI, Enrico/0000-0002-3335-6500; Aoki, Masato/0000-0001-7498-0097; Yabsley, Bruce/0000-0002-2680-0474; Vecchio, Valentina/0000-0002-1351-6757; Yigitbasi, Efe/0000-0002-9595-2623; Grancagnolo, Sergio/0000-0001-8490-8304; Vossebeld, Joost/0000-0001-8178-8503; Evans, Harold/0000-0003-2183-3127; Hassani, Samira/0000-0002-2834-5110; Leonidopoulos, Christos/0000-0002-7241-2114; Vranjes Milosavljevic, Marija/0000-0003-4477-9733; Rotaru, Marina/0000-0003-4088-6275; Varni, Carlo/0000-0001-6733-4310; Tanaka, Reisaburo/0000-0002-9929-1797; Long, Jonathan David/0000-0002-2115-9382; Duckeck, Guenter/0000-0002-7756-7801; Istin, Serhat/0000-0001-8504-6291; Cunha Sargedas Sousa, Mario Jose/0000-0001-7991-593X; Kirk, Julie/0000-0001-8096-7577; Teixeira-Dias, Pedro/0000-0001-9977-3836; Schanet, Eric/0000-0002-8719-4682; Schaarschmidt, Jana/0000-0002-0433-6439; Rivera Vergara, Juan Cristobal/0000-0002-8149-4561; Swiatlowski, Maximilian/0000-0001-7287-0468; Schouwenberg, Jeroen/0000-0002-8738-9519; govender, nicolin/0000-0002-5068-5429; Canale, Vincenzo/0000-0003-2303-9306; Pianori, Elisabetta/0000-0001-9233-5892; An, Fenfen/0000-0002-3675-5670; Schiavi, Carlo/0000-0003-0957-4994; Besson, Nathalie/0000-0001-9248-6252; Sanderswood, Izaac/0000-0001-7731-6757; Zhao, Pingchuan/0000-0003-0054-8749; Kelsey, Daniel/0000-0002-2297-1356; Gonski, Julia/0000-0003-2037-6315; Murin, Pavel/0000-0001-9686-2139; Lefebvre, Michel/0000-0002-5560-0586; Chen, Chunhui/0000-0003-1589-9955; Calvente Lopez, Sergio/0000-0002-7668-5275; Worm, Steven/0000-0002-3865-4996; Britton, David/0000-0001-9998-4342; Cabras, Grazia/0000-0002-8467-8235; Baines, John/0000-0003-0770-2702; Koffas, Thomas/0000-0001-9612-4988; Liu, Haibo/0000-0002-4213-2883; Ould-Saada, Farid/0000-0002-9404-835X; Guo, Ziyu/0000-0001-8645-1635; Marantis, Alexandros/0000-0002-7020-4098; White, Martin/0000-0001-5474-4580; TERRON, JUAN/0000-0003-0132-5723; Zoch, Knut/0000-0003-2138-6187; Biondi, Silvia/0000-0002-1492-6715; Garcia Navarro, Jose Enrique/0000-0002-0279-0523; Vercesi, Valerio/0000-0001-7670-4563; Fox, Harald/0000-0003-3089-6090; Yu-Heng, Chen/0000-0002-2720-1115; Kono, Takanori/0000-0003-1553-2950; Roos, Lydia/0000-0001-7151-9983; Laurier, Alexandre/0000-0002-2575-0743; Moenig, Klaus/0000-0002-3169-7117; Camarda, Stefano/0000-0003-0479-7689; Junggeburth, Johannes/0000-0001-7205-1171; McNamara, Peter Charles/0000-0002-0676-324X; Lancon, Eric/0000-0002-0225-187X; Konstantinidis, Nikolaos/0000-0002-4140-6360; Fullana Torregrosa, Esteban/0000-0003-3082-621X; Fabbri, Laura/0000-0002-4002-8353; Sioli, Maximiliano/0000-0002-0912-9121; Roland, Benoit/0000-0003-3397-6475; Gouighri, Mohamed/0000-0002-9551-0251; Iurii, Naryshkin/0000-0001-6412-4801; Hrynevich, Aliaksei/0000-0002-5411-114X; Bahmani, Marzieh/0000-0003-4173-0926; Matic, Andrea/0000-0002-2179-0350; Ghneimat, Mazuza/0000-0002-4931-2764; Moss, Joshua/0000-0002-6729-4803; Weiser, Christian/0000-0002-6456-6834; Jiggins, Stephen/0000-0003-2906-1977; Loffredo, Salvatore/0000-0003-2516-5015; Elliot, Alison/0000-0003-0921-0314; LIVAN, Michele/0000-0002-5877-0062; Rummler, Andre/0000-0001-8945-8760; Isacson, Max/0000-0003-1630-6664; Shahinian, Jeffrey/0000-0002-1325-3432; Maeda, Junpei/0000-0002-9084-3305; Balaji, Shyam/0000-0002-5364-2109; Arling, Jan-Hendrik/0000-0002-1577-5090; Cooper-Sarkar, Amanda/0000-0002-7107-5902; Zhang, Matt/0000-0001-8659-5727; Karpov, Sergey/0000-0002-2230-5353; van Gemmeren, Peter/0000-0002-7227-4006; DeMarco, David/0000-0002-8921-8828; Boutle, Sarah/0000-0002-8732-2963; De Sanctis, Umberto/0000-0003-4704-525X; Simsek, Sinem/0000-0002-9650-3846; Shaikh, Nabila Wahab/0000-0001-9358-3505; Cinca, Diane/0000-0003-0944-8998; Jeanty, Laura/0000-0001-6507-4623; Billoud, Thomas/0000-0002-6280-3306; Vale, Tiago/0000-0001-8855-3520; Gutschow, Christian/0000-0003-0857-794X; Poulsen, Trine/0000-0001-7207-6029; Mitsou, Vasiliki A./0000-0002-1533-8886; Arguin, Jean-Francois/0000-0003-0229-3858; Sharma, Abhishek/0000-0003-2250-4181; Affolder, Anthony/0000-0002-9058-7217; Vermeulen, Jos/0000-0003-4378-5736; Saito, Masahiko/0000-0001-5564-0935; Camarero Munoz, Daniel/0000-0002-2855-7738; Begel, Michael/0000-0002-1634-4399; Gaspar, Philipp/0000-0002-9232-1332; Petersen, Troels/0000-0003-0221-3037; Kroll, Jiri/0000-0001-6215-3326; Saleem, Tasneem/0000-0001-9245-2677; Adam, Lennart/0000-0001-6005-2812; Zorbas, Theodore Georgio/0000-0003-2073-4901; Nitta, Tatsumi/0000-0002-9234-4833; Salazar Loyola, Javier/0000-0001-9253-3944; Fawcett, William/0000-0003-2596-8264; Penc, Ondrej/0000-0002-5433-3981; Belfkir, Mohamed/0000-0001-9974-1527; Charman, Tony/0000-0003-1993-6549; Ali, Babar/0000-0001-8653-5556; Djobava, Tamar/0000-0002-9414-8350; Stolarski, Marcin/0000-0003-0276-8059; Vranjes, Nenad/0000-0001-5415-5225; Calvetti, Milene/0000-0003-0125-2165; Handl, David/0000-0002-0399-6486; Russell, Heather/0000-0003-4181-0678; Marti-Garcia, Salvador/0000-0002-3897-6223; Weingarten, Jens/0000-0003-2165-871X; Ryzhov, Andrey/0000-0002-0623-7426; Fisher, Wade/0000-0003-3043-3045; Smirnova, Oxana/0000-0003-2517-531X; Mindur, Bartosz/0000-0002-5511-2611; Mogg, Philipp/0000-0003-2688-234X; Starovoitov, Pavel/0000-0003-1990-0992; Kugel, Andreas/0000-0002-8493-6660; Breaden Madden, William Dmitri/0000-0003-4569-0079; Hansen, Peter Henrik/0000-0002-6764-4789; Pleskot, Vojtech/0000-0001-5435-497X; Ferrere, Didier/0000-0002-5687-9240; Palazzo, Serena/0000-0002-4225-387X; Mildner, Hannes/0000-0002-0384-6955; Stabile, Alberto/0000-0002-6868-8329; Miu, Ovidiu/0000-0002-0287-8293; Akesson, Torsten/0000-0003-4141-5408; Corrigan, Eric Edward/0000-0003-2485-0248; Salvucci, Antonio/0000-0003-4876-2613; Olivares, Sebastian/0000-0003-4616-6973; Mincer, Allen/0000-0002-6307-1418; Pater, Joleen/0000-0002-0598-5035; Schopf, Elisabeth/0000-0002-9340-2214; Varvell, Kevin/0000-0003-1017-1295; Ventura, Andrea/0000-0002-3368-3413; Hils, Maximilian/0000-0002-8616-5898; Pottgen, Ruth/0000-0002-3304-0987; Meloni, Federico/0000-0001-7075-2214; Pilkington, Andrew/0000-0001-8007-0778; Martinez-Agullo, Pablo/0000-0001-8925-9518; Pralavorio, Pascal/0000-0002-2452-6715; Faraj, Mohammed/0000-0001-9442-7598; Shapiro, Marjorie/0000-0001-8540-9654; Manzoni, Stefano/0000-0002-2488-0511; Cerny, Karel/0000-0003-0683-2177; Bouhova-Thacker, Evelina/0000-0002-5103-1558; Rimoldi, Marco/0000-0003-1165-7940; Lin, Kuan-Yu/0000-0002-2269-3632; Barranco Navarro, Laura/0000-0002-3380-8167; Parida, Bibhuti/0000-0001-9367-8061; Pascual Dominguez, Luis/0000-0003-4701-9481; Alonso, Francisco/0000-0001-9431-8156; Allport, Philip/0000-0001-7303-2570; Ellis, Nicolas/0000-0002-1920-4930; Ellinghaus, Frank/0000-0003-3596-5331; Giannetti, Paola/0000-0002-3721-9490; Della Pietra, Massimo/0000-0003-4446-3368; Schleicher, Katharina E./0000-0002-2917-7032; Hunter, Robert/0000-0002-6839-7775; Zhang, Zhiqing/0000-0002-7853-9079; Gray, Heather/0000-0002-5293-4716; Maj, Klaudia/0000-0003-4819-9226; Merz, Garrett/0000-0003-4737-3931; Andrean, Stefio Yosse/0000-0002-9766-2670; David, Claire/0000-0002-1794-1443; Benjamin, TROCME/0000-0001-9500-2487; Ridel, Melissa/0000-0002-2601-7420; Barberio, Elisabetta/0000-0002-3111-0910; Vivarelli, Iacopo/0000-0003-0097-123X; Veneziano, Stefano/0000-0002-2598-2659; Wolf, Anton/0000-0002-4368-9202; Mancini, Giada/0000-0001-6158-2751; Staszewski, Rafal/0000-0001-7708-9259; van Vulpen, Ivo/0000-0001-7074-5655; Dell'Acqua, Andrea/0000-0003-2453-7745; Zhou, Ning/0000-0002-1775-2511; Han, Kunlin/0000-0002-1627-4810; Zhu, Hongbo/0000-0001-8066-7048; Seema, Pienpen/0000-0002-3727-5636; Ravina, Baptiste/0000-0002-1622-6640; Lucotte, Arnaud/0000-0002-5992-0640; Hanagaki, Kazunori/0000-0003-0676-0441; Vari, Riccardo/0000-0002-2814-1337; Beretta, Matteo Mario/0000-0002-7026-8171; Fassi, Farida/0000-0002-6423-7213; Zakharchuk, Nataliia/0000-0002-4963-8836; von Buddenbrock, Stefan/0000-0002-8399-9993; cerri, alessandro/0000-0002-1904-6661; Krasnopevtsev, Dimitrii/0000-0002-6356-372X; Potti, Harish/0000-0002-0800-9902; Leitgeb, Clara Elisabeth/0000-0002-0335-503X; Lassnig, Mario/0000-0002-9541-0592; Hopkins, Walter/0000-0001-7814-8740; Sawyer, Craig/0000-0002-2027-1428; Poggi, Riccardo/0000-0002-7324-9320; Lazzaroni, Massimo/0000-0002-4094-1273; Majersky, Oliver/0000-0001-8857-5770; Novotny, Radek/0000-0002-1630-694X; Morii, Masahiro/0000-0001-9324-057X; Heath, Matthew/0000-0003-2945-8448; DA FONSECA PINTO, JOAO VICTOR/0000-0003-1746-1914; Thiele, Fabian Alexander Jurgen/0000-0002-6620-9734; Prokoshin, Fedor/0000-0001-6389-5399; Calafiura, Paolo/0000-0002-1692-1678; Windischhofer, Philipp/0000-0001-5038-1399; Alexa, Calin/0000-0003-0922-7669; Cardillo, Fabio/0000-0002-4478-3524; Wang, Song-Ming/0000-0002-5821-4875; Monzani, Simone/0000-0002-0479-2207; Grieco, Chiara/0000-0002-3955-4399; Francavilla, Paolo/0000-0003-1164-6870; FLORES, LUCAS/0000-0002-2748-758X; Russakovich, Nikolai/0000-0003-1927-5322; Abidi, Syed Haider/0000-0002-8496-9294; Di Nardo, Roberto/0000-0003-1111-3783; Pathak, Atanu/0000-0001-9861-2942; Onyisi, Peter/0000-0003-4201-7997; Thomson, Evelyn/0000-0001-6031-2768; Safdari, Murtaza/0000-0001-8323-7318; Beloborodov, Konstantin/0000-0003-0945-4087; Groh, Sabrina/0000-0002-3001-3545; Prince, Sebastien/0000-0001-9947-3892; Stevenson, Thomas/0000-0003-2399-8945; Tariq, Khuram/0000-0002-0584-8700; Dell'Asta, Lidia/0000-0002-9601-4225; Yoshihara, Keisuke/0000-0002-3656-2326; Palestini, Sandro/0000-0002-4110-096X; , Alex/0000-0002-1051-3833; Ducu, Otilia/0000-0001-5914-0524; Ragusa, Francesco/0000-0002-4064-0489; Vazquez Schroeder, Tamara/0000-0002-9780-099X; Ripellino, Giulia/0000-0002-4053-5144; Ntekas, Konstantinos/0000-0001-9252-6509; Smolek, Karel/0000-0002-5996-7000; Kroninger, Kevin/0000-0001-9873-0228; Cindro, Vladimir/0000-0002-2037-7185; Schoeffel, Laurent/0000-0002-8081-2353; Bevan, Adrian/0000-0002-4105-9629; Campoverde, Angel/0000-0003-1968-1216; Kempster, Jacob/0000-0003-4168-3373; Lohwasser, Kristin/0000-0003-1833-9160; Ozturk, Nurcan/0000-0003-1125-6784; Rompotis, Nikolaos/0000-0003-2577-1875; Winklmeier, Frank/0000-0001-8290-3200; Alhroob, Muhammad/0000-0001-7569-7111; Kendrick, James/0000-0001-9845-5473; Resseguie, Elodie/0000-0002-7739-6176; Falke, Saskia/0000-0002-0264-1632; Novak, Tadej/0000-0002-3053-0913; Stockton, Mark/0000-0001-9679-0323; Pereira Sanchez, Laura/0000-0001-7913-3313; Vincter, Manuella/0000-0002-5338-8972; Lee, Lawrence/0000-0002-5590-335X; Grabowska-Bold, Iwona/0000-0001-9159-1210; Dao, Valerio/0000-0003-1645-8393; LeBlanc, Matt/0000-0001-5977-6418; Takeva, Emily/0000-0003-3142-030X; Wang, Zirui/0000-0002-0928-2070; Bosman, Martine/0000-0002-7290-643X; Lopez Solis, Alvaro/0000-0002-0511-4766; Agaras, Merve Nazlim/0000-0002-4355-5589; Potter, Christina/0000-0002-9815-5208; Qian, Jianming/0000-0003-4813-8167; Introzzi, Gianluca/0000-0002-1314-2580; Kazanin, Vassili/0000-0002-4906-5468; Scornajenghi, Matteo/0000-0001-5967-8471; Olszowska, Jolanta/0000-0003-0520-9500; lebedev, alexandre/0000-0002-9566-1850; Rauch, Daniel/0000-0002-8527-7695; Doyle, Anthony/0000-0001-6322-6195; Rettie, Sebastien/0000-0002-7092-3893; Hubacek, Zdenek/0000-0003-3250-9066; Magro, Jacopo/0000-0001-5704-9700; Herten, Gregor/0000-0001-7661-5122; Nikiforou, Nikiforos/0000-0003-1267-7740; Balek, Petr/0000-0002-0942-1966; Bandyopadhyay, Anjishnu/0000-0002-5256-839X; Santra, Arka/0000-0003-4644-2579; Yorita, Kohei/0000-0003-1988-8401; Butterworth, Jonathan/0000-0002-5905-5394; Levchenko, Mikhail/0000-0002-5495-0656; Valero, Alberto/0000-0002-9776-5880; Schioppa, Enrico Junior/0000-0002-1369-9944; Reeves, Kendall/0000-0003-3504-4882; Chargeishvili, Bakar/0000-0002-5376-2397; Saimpert, Matthias/0000-0002-3765-1320; Nielsen, Jason/0000-0002-9175-4419; Vasile, Matei-Eugen/0000-0001-8415-0759; Bona, Marcella/0000-0002-9660-580X; Lokajicek, Milos/0000-0001-8929-1243; Schaefer, Leigh/0000-0003-1355-5032; Schmidt-Sommerfeld, Korbinian/0000-0003-4763-1822; PERINI, LAURA/0000-0003-3715-0523; Martin dit Latour, Bertrand/0000-0003-3420-2105; Sopczak, Andre/0000-0001-6981-0544; Okazaki, Yuta/0000-0003-2677-5827; Jones, Samuel/0000-0003-4012-5310; Moser, Brian/0000-0001-6750-5060; Murrone, Alessia/0000-0001-5399-2478; De Santis, Maurizio/0000-0001-6423-0719; Zhang, Dengfeng/0000-0001-7335-4983; Buttar, Craig/0000-0003-0188-6491; Negrini, Matteo/0000-0003-0101-6963; Cabrera Urban, Susana/0000-0001-7640-7913; Gonzalez de la Hoz, Santiago/0000-0001-5304-5390; Sen, Sourav/0000-0003-1240-9586; Tisserant, Sylvain/0000-0002-0294-6727; Kiryunin, Andrey/0000-0001-7490-6890; Alpigiani, Cristiano/0000-0002-7641-5814; Rebuzzi, Daniela Marcella/0000-0003-4461-3880; Marchese, Luigi/0000-0001-6627-8716; Loesle, Alena/0000-0002-6328-8561; Dova, Maria Teresa/0000-0001-6113-0878; Roland, Christophe/0000-0003-2084-369X; Davidek, Tomas/0000-0002-3770-8307; Puri, Akshat/0000-0001-7843-1482; Ghosh, Aishik/0000-0003-0819-1553; Bolz, Arthur Eugen/0000-0002-4033-9223; Islam, Wasikul/0000-0002-5624-5934; Bitadze, Alexander/0000-0001-7979-1092; Spolidoro Freund, Werner/0000-0003-4473-1027; Weber, Christian/0000-0002-8659-5767; Guo, Jun/0000-0001-8125-9433; Carratta, Giuseppe/0000-0002-8846-2714; Ocariz, Jose/0000-0003-2262-0780; Guenther, Jaroslav/0000-0003-3189-3959; Manousos, Athanasios/0000-0003-4627-4026; Orellana, Gonzalo Enrique/0000-0002-4753-4048; Tsybychev, Dmitri/0000-0001-8212-6894; Halladjian, Garabed/0000-0001-7162-0301; Dado, Tomas/0000-0002-7050-2669; Raine, John/0000-0002-5987-4648; Biswal, Jyoti Prakash/0000-0001-8361-2309; Scyboz, Ludovic Michel/0000-0001-8453-7937; Sumida, Toshi/0000-0002-2685-6187; Yamaguchi, Yohei/0000-0002-3725-4800; Shabalina, Elizaveta/0000-0003-4849-556X; Xu, Lailin/0000-0001-8997-3199; Morettini, Paolo/0000-0001-7139-7912; Proklova, Nadezda/0000-0002-5237-0201; Rousseau, David/0000-0001-7613-8063; Coadou, Yann/0000-0001-8195-7004; Stanecka, Ewa/0000-0003-2546-0516; Morley, Anthony/0000-0003-0373-1346; Simoniello, Rosa/0000-0003-2042-6394; Follega, Francesco Maria/0000-0003-2317-9560; Makovec, Nikola/0000-0001-5124-904X; Kay, Ellis/0000-0002-6304-3230; KOULOURIS, AIMILIANOS/0000-0003-1012-4675; Elsing, Markus/0000-0002-1213-0545; Barr, Alan/0000-0002-3533-3740; Carter, Joseph/0000-0002-7836-4264; Coimbra, Artur/0000-0003-2301-1637; Pham, Thu LH/0000-0002-8859-1313; Artoni, Giacomo/0000-0002-3477-4499; Delitzsch, Chris Malena/0000-0001-7021-3333; Kouskoura, Vasiliki/0000-0002-8987-3208; Giordani, Mario/0000-0002-0792-6039; Glaysher, Paul/0000-0002-5437-971X; /0000-0001-5765-1750; Dietrich, Janet/0000-0001-7061-1585; Zenis, Tibor/0000-0001-8265-6916; Schildgen, Lara Katharina/0000-0002-6834-9538; Nanjo, Hajime/0000-0003-0703-103X; Bruscino, Nello/0000-0002-6168-689X; Massa, Lorenzo/0000-0002-3735-7762; Pani, Priscilla/0000-0003-2149-3791; Garcia, Carmen/0000-0003-1625-7452; AGHEORGHIESEI, Catalin/0000-0003-3695-1847; Palni, Prabhakar/0000-0001-6201-2785; Aad, Georges/0000-0002-6665-4934; Ran, Kunlin/0000-0003-3119-9924; Todorova, Sarka/0000-0003-2433-231X; Aguilar Saavedra, Juan Antonio/0000-0002-5475-8920; Kuwertz, Emma Sian/0000-0002-1921-6173; Straessner, Arno/0000-0003-2460-6659; Barreiro, Fernando/0000-0002-3021-0258; Argyropoulos, Spyridon/0000-0001-7748-1429; Vanadia, Marco/0000-0003-2684-276X; Tee, Amy/0000-0003-3587-187X; Stanislaus, Beojan/0000-0001-9007-7658; Beau, Tristan/0000-0002-2022-2140; Valente, Marco/0000-0002-0486-9569; Alimonti, Gianluca/0000-0002-7128-9046; iacobucci, giuseppe/0000-0001-9965-5442; Farbin, Amir/0000-0003-0000-2439; Clark, Allan/0000-0001-8341-5911; Ippolito, Valerio/0000-0001-5126-1620; Yang, Hongtao/0000-0003-3554-7113; Ruehr, Frederik/0000-0003-4452-620X; Bellos, Panagiotis/0000-0003-2049-9622; D'Amico, Valerio/0000-0002-2081-0129; Trofymov, Artur/0000-0001-7688-5165; Wengler, Thorsten/0000-0002-4375-5265; Gee, Norman/0000-0002-8833-3154; Svatos, Michal/0000-0002-7199-3383; Grinstein, Sebastian/0000-0002-6460-8694; Willocq, Stephane/0000-0002-4120-1453; Cantero Garcia, Josu/0000-0001-8449-1019; Schmitt, Christian/0000-0003-1471-690X; Trzupek, Adam/0000-0001-6938-5867; Sauvan, Emmanuel/0000-0003-1921-2647; Gavrilyuk, Alexander/0000-0003-3837-6567; Jeanneau, Fabien/0000-0002-6360-6136; Ricken, Oliver/0000-0001-5107-7276; Reichert, Joseph/0000-0003-2110-8021; Zhulanov, Vladimir/0000-0002-0306-9199; Carli, Ina/0000-0002-0411-1141; Alconada Verzini, Maria Josefina/0000-0003-2212-7830; Sessa, Marco/0000-0002-1402-7525; McLean, Kayla/0000-0001-5475-2521; Ellert, Mattias/0000-0001-5265-3175; Winkels, Emma/0000-0003-0156-3801; Jovicevic, Jelena/0000-0001-5650-4556; Ricci, Ester/0000-0002-4222-9976; Schramm, Steven/0000-0001-9031-6751; Stucci, Stefania/0000-0002-1639-4484; Duehrssen-Debling, Michael/0000-0002-5833-7058; Shimojima, Makoto/0000-0002-8738-1664; Gagnon, Louis-Guillaume/0000-0003-3000-8479; Mohapatra, Soumya/0000-0003-3006-6337; Djama, Fares/0000-0003-1881-3360; Ochoa-Ricoux, Juan Pedro/0000-0001-7376-5555; Hu, Yifan/0000-0002-0552-3383; Deliot, Frederic/0000-0003-0777-6031; Liu, Kun/0000-0001-5807-0501; Lari, Tommaso/0000-0002-1388-869X; Unal, Guillaume/0000-0001-8130-7423; Brooijmans, Gustaaf/0000-0002-3354-1810; Zanzi, Daniele/0000-0002-1222-7937; Acharya, Bobby/0000-0002-8588-9157; Romain, Madar/0000-0002-6875-6408; Beck, Hans Peter/0000-0001-7212-1096; Held, Alexander/0000-0002-8924-5885; Zhang, Rui/0000-0002-8265-474X; , Sascha/0000-0003-2941-2829; Bortfeldt, Jonathan/0000-0002-0777-985X; Smith, Joshua Wyatt/0000-0003-1819-4985; Beringer, Juerg/0000-0002-9975-1781; Kourkoumelis, Christine/0000-0003-0083-274X; MEONI, Evelin/0000-0002-6934-3752; Rieck, Patrick/0000-0003-0290-0566; Munoz Sanchez, Francisca/0000-0002-6374-458X; Farrington, Sinead/0000-0001-5350-9271; Freundlich, Elena/0000-0003-0907-392X; Landon, Murrough/0000-0001-6828-9769; Moyse, Edward/0000-0003-4449-6178; Jones, Sarah/0000-0001-5748-0728; Gorisek, Andrej/0000-0002-3903-3438; de Vivie, Jean-Baptiste/0000-0001-9163-2211; Tudorache, Valentina/0000-0001-5384-3843; Glasman, Claudia/0000-0003-2025-3817; Villaplana Perez, Miguel/0000-0002-0048-4602; Barak, Liron/0000-0002-3436-2726; Rozen, Yoram/0000-0001-6969-0634; Zaazoua, Mohamed/0000-0002-4105-2988; Meshkov, Oleg/0000-0001-6897-4651; Noguchi, Yohei/0000-0002-3113-3127; Sebastiani, Cristiano/0000-0003-1073-035X; Nishu, Nishu/0000-0002-9048-1332; Trincaz-Duvoid, Sophie/0000-0001-5913-0828; Anastopoulos, Christos/0000-0003-1587-5830; Zhang, Kaili/0000-0002-9778-9209; Pasuwan, Patrawan/0000-0003-2987-2964; Gongadze, Alexi/0000-0001-8183-1612; Zhang, Shuzhou/0000-0001-9039-9809; Yang, Tianyi/0000-0002-4996-1924; Serkin, Leonid/0000-0003-4749-5250; McCarthy, Thomas G/0000-0002-1182-3526; Oide, Hideyuki/0000-0002-2173-3233; Manjarres Ramos, Joany/0000-0003-3896-5222; Klein, Matthew Henry/0000-0002-9999-2534; CARMINATI, LEONARDO CARLO/0000-0003-4535-2926; Marcisovsky, Michal/0000-0003-0860-7897; Hoya, Joaquin/0000-0002-7562-0234; Hamity, Guillermo/0000-0002-4537-0377; , Alessandro/0000-0002-8224-6105; De Almeida Dias, Flavia/0000-0001-6882-5402; Avolio, Giuseppe/0000-0003-2664-3437; Zivkovic, Lidija/0000-0003-4236-8930; Callea, Giuseppe/0000-0001-5969-3786; Wu, Sau Lan/0000-0001-5866-1504; Kock, Daniela/0000-0002-9090-5502; Gravili, Francesco Giuseppe/0000-0003-2422-5960; Erdmann, Johannes/0000-0002-8073-2740; Mankinen, Katja/0000-0001-7357-9648; Berta, Peter/0000-0003-0780-0345; Newhouse, Robin/0000-0001-8026-3836; Pereira, Rui/0000-0003-1411-5354; Kretzschmar, Jan/0000-0002-8515-1355; Marcoccia, Lorenzo/0000-0001-6422-7018; Rurikova, Zuzana/0000-0003-3051-9607; Bella, Gideon/0000-0002-4009-0990; Pollard, Christopher/0000-0002-3690-3960; Sadrozinski, Hartmut/0000-0003-0019-5410; Charman, Thomas/0000-0001-6288-5236; gabrielli, andrea/0000-0003-0768-9325; Giangiacomi, Nico/0000-0001-7314-0168; Lavorgna, Marco/0000-0002-3407-752X; Jimenez Pena, Javier/0000-0002-8705-628X; Vadla, Knut Oddvar Hoie/0000-0001-6729-1584; Veloso, Filipe/0000-0002-5956-4244; Herde, Hannah/0000-0001-8926-6734; Berger, Nicolas/0000-0002-7963-9725; Napolitano, Fabrizio/0000-0002-8686-5923; O'Neil, Dugan/0000-0003-0325-472X; Wozniak, Krzysztof/0000-0003-1171-0887; Lie, Ki/0000-0002-5779-5989; Dabrowski, Wladyslaw/0000-0001-9061-9568; Haas, Andrew/0000-0002-4832-0455; Duperrin, Arnaud/0000-0002-5789-9825; Werner, Michael/0000-0001-8091-749X; Bossio Sola, Jonathan David/0000-0002-7134-8077; Morvaj, Ljiljana/0000-0003-2061-2904; Camplani, Alessandra/0000-0002-6386-9788; Bortoletto, Daniela/0000-0002-1287-4712; Thompson, Paul/0000-0002-6239-7715; Knue, Andrea/0000-0002-1559-9285; Kulchitsky, Yuri/0000-0002-3036-5575; Troncon, Clara/0000-0002-7997-8524; Carquin, Edson/0000-0002-7863-1166; Grummer, Aidan/0000-0003-2752-1183; Wiedenmann, Werner/0000-0003-3605-3633; Gessinger, Paul/0000-0002-3056-7417; Ju, Xiangyang/0000-0002-9745-1638; Wolf, Tim Michael Heinz/0000-0002-4561-0166; Moreno Martinez, Carlos/0000-0002-5719-7655; Vittori, Camilla/0000-0001-9156-970X; Nemecek, Stanislav/0000-0001-8978-7150; Bhattacharya, Deb Sankar/0000-0003-3837-4166; Shi, Liaoshan/0000-0001-9532-5075; Francescato, Simone/0000-0001-5315-9275; Bednyakov, Vadim/0000-0003-4864-8909; Chiu, I-Huan/0000-0001-7859-4441; Grandi, Mario/0000-0002-5924-2544; Llorente Merino, Javier/0000-0003-0027-7969; Salzburger, Andreas/0000-0001-6004-3510; Wielers, Monika/0000-0001-9232-4827; Queitsch-Maitland, Michaela/0000-0003-4643-515X; Flores Castillo, Luis Roberto/0000-0003-1551-5974; Montejo Berlingen, Javier/0000-0001-9213-904X; Torro Pastor, Emma/0000-0002-5507-7924; Mungo, Davide Pietro/0000-0002-2567-7857; Corriveau, Francois/0000-0002-4970-7600; Horyn, Lesya/0000-0002-9512-4932; Cristinziani, Markus/0000-0003-3893-9171; Adye, Tim/0000-0003-0627-5059; Steinhebel, Amanda/0000-0002-4080-2919; Ungaro, Francesca/0000-0003-2005-595X; Viaux, Nicolas/0000-0002-5102-9140; Genest, Marie-Helene/0000-0002-4098-2024; Hirose, Shigeki/0000-0002-2389-1286; JEZEQUEL, Stephane/0000-0001-7369-6975; Castillo, Florencia Luciana/0000-0002-1172-1052; Dittus, Fridolin/0000-0002-1760-8237; Les, Robert/0000-0002-8875-1399; Gregor, Ingrid Maria/0000-0002-5976-7818; Gonnella, Francesco/0000-0003-0885-1654; Feligioni, Lorenzo/0000-0002-1403-0951; Sawada, Ryu/0000-0002-2226-9874; ; </t>
  </si>
  <si>
    <t>ANPCyT, Argentina; YerPhI, Armenia; ARC, Australia; BMWFW, Austria; FWF, Austria; ANAS, Azerbaijan; SSTC, Belarus; CNPq, Brazil; FAPESP, Brazil; NSERC, Canada; CFI, Canada; CONICYT, Chile; NSFC, China; COLCIENCIAS, Colombia; MSMT CR, Czech Republic; MPO CR, Czech Republic; VSC CR, Czech Republic; DNRF, Denmark; DNSRC, Denmark; IN2P3-CNRS, France; CEA-DRF/IRFU, France; BMBF, Germany; MPG, Germany; GSRT, Greece; RGC and Hong Kong SAR, China; ISF, Israel; Benoziyo Center, Israel; INFN, Italy; MEXT, Japan; JSPS, Japan; CNRST, Morocco; RCN, Norway; MNiSW, Poland; NCN, Poland; FCT, Portugal; MNE/IFA, Romania; NRC KI, Russia Federation; MESTD, Serbia; MSSR, Slovakia; ARRS, Slovenia; MIZS, Slovenia; MINECO, Spain; SRC and Wallenberg Foundation, Sweden; SNSF Geneva, Switzerland; MOST, Taiwan; TAEK, Turkey; STFC, United Kingdom; DOE, United States of America; NSF, United States of America; BCKDF, Canada; CANARIE, Canada; CRC, Canada; ERC; ERDF; European Union; Investissements d'Avenir Labex, Investissements d'Avenir Idex; ANR, France; DFG, Germany; AvH Foundation, Germany; Greek NSRF, Greece; BSF-NSF, Israel; GIF, Israel; CERCA Programme Generalitat de Catalunya, Spain; PROMETEO Programme Generalitat Valenciana, Spain; Goran Gustafssons Stiftelse, Sweden; Royal Society, United Kingdom; Leverhulme Trust, United Kingdom; NDGF (Denmark, Norway, Sweden); KIT/GridKA (Germany); NL-T1 (Netherlands); ASGC (Taiwan); RAL (UK); BNL (USA); NRC, Canada; CERN; CAS, China; MOST, China; SRNSFG, Georgia; HGF, Germany; NWO, Netherlands; MES of Russia; JINR; DST/NRF, South Africa; SERI, Geneva, Switzerland; Cantons of Bern and Geneva, Switzerland; Compute Canada, Canada; Horizon 2020; Marie Sklodowska-Curie Actions; COST; EU-ESF, Greece; ATLAS Tier-1 facilities at TRIUMF (Canada); CC-IN2P3 (France); INFNCNAF (Italy); PIC (Spain); STFC [ST/M006980/1, ST/S00095X/1, ST/N000331/1, ST/N000420/1, ST/S000879/1, ST/L001179/1, ST/S000747/1, ST/R002495/1, ST/N000234/1, ST/N000277/1, ST/P002439/1, ST/T000414/1] Funding Source: UKRI</t>
  </si>
  <si>
    <t>ANPCyT, Argentina(ANPCyT); YerPhI, Armenia; ARC, Australia(Australian Research Council); BMWFW, Austria; FWF, Austria(Austrian Science Fund (FWF)); ANAS, Azerbaijan(Azerbaijan National Academy of Sciences (ANAS)); SSTC, Belarus; CNPq, Brazil(Conselho Nacional de Desenvolvimento Cientifico e Tecnologico (CNPQ)); FAPESP, Brazil(Fundacao de Amparo a Pesquisa do Estado de Sao Paulo (FAPESP)); NSERC, Canada(Natural Sciences and Engineering Research Council of Canada (NSERC)); CFI, Canada(Canada Foundation for Innovation); CONICYT, Chile(Comision Nacional de Investigacion Cientifica y Tecnologica (CONICYT)); NSFC, China(National Natural Science Foundation of China (NSFC)); COLCIENCIAS, Colombia(Departamento Administrativo de Ciencia, Tecnologia e Innovacion Colciencias); MSMT CR, Czech Republic(Ministry of Education, Youth &amp; Sports - Czech RepublicCzech Republic Government); MPO CR, Czech Republic(Czech Republic Government); VSC CR, Czech Republic(Czech Republic Government); DNRF, Denmark(National Research Foundation of Korea); DNSRC, Denmark(Danish Natural Science Research Council); IN2P3-CNRS, France(Centre National de la Recherche Scientifique (CNRS)); CEA-DRF/IRFU, France; BMBF, Germany(Federal Ministry of Education &amp; Research (BMBF)); MPG, Germany(Max Planck Society); GSRT, Greece(Greek Ministry of Development-GSRT); RGC and Hong Kong SAR, China; ISF, Israel(Israel Science Foundation); Benoziyo Center, Israel; INFN, Italy(Istituto Nazionale di Fisica Nucleare (INFN)); MEXT, Japan(Ministry of Education, Culture, Sports, Science and Technology, Japan (MEXT)); JSPS, Japan(Ministry of Education, Culture, Sports, Science and Technology, Japan (MEXT)Japan Society for the Promotion of Science); CNRST, Morocco(Centre National de la Recherche Scientifique &amp; Technologique (CNRST)); RCN, Norway; MNiSW, Poland(Ministry of Science and Higher Education, Poland); NCN, Poland; FCT, Portugal(Fundacao para a Ciencia e a Tecnologia (FCT)); MNE/IFA, Romania; NRC KI, Russia Federation; MESTD, Serbia(Ministry of Education, Science &amp; Technological Development, Serbia); MSSR, Slovakia; ARRS, Slovenia(Slovenian Research Agency - Slovenia); MIZS, Slovenia; MINECO, Spain(Spanish Government); SRC and Wallenberg Foundation, Sweden; SNSF Geneva, Switzerland(Swiss National Science Foundation (SNSF)); MOST, Taiwan(Ministry of Science and Technology, Taiwan); TAEK, Turkey(Ministry of Energy &amp; Natural Resources - Turkey); STFC, United Kingdom(UK Research &amp; Innovation (UKRI)Science &amp; Technology Facilities Council (STFC)); DOE, United States of America(United States Department of Energy (DOE)); NSF, United States of America(National Science Foundation (NSF)); BCKDF, Canada; CANARIE, Canada; CRC, Canada; ERC(European Research Council (ERC)); ERDF(European Union (EU)); European Union(European Union (EU)); Investissements d'Avenir Labex, Investissements d'Avenir Idex(Agence Nationale de la Recherche (ANR)Agence nationale pour le developpement de la recherche en sante (ANDRS)Agence Nationale Des Plantes Medicinales Et Aromatiques, ANPMA, Morocco); ANR, France(Agence Nationale de la Recherche (ANR)); DFG, Germany(German Research Foundation (DFG)); AvH Foundation, Germany(Alexander von Humboldt Foundation); Greek NSRF, Greece; BSF-NSF, Israel; GIF, Israel(German-Israeli Foundation for Scientific Research and Development); CERCA Programme Generalitat de Catalunya, Spain; PROMETEO Programme Generalitat Valenciana, Spain; Goran Gustafssons Stiftelse, Sweden; Royal Society, United Kingdom(Royal Society); Leverhulme Trust, United Kingdom(Leverhulme Trust); NDGF (Denmark, Norway, Sweden); KIT/GridKA (Germany); NL-T1 (Netherlands)(Netherlands Government); ASGC (Taiwan); RAL (UK); BNL (USA); NRC, Canada; CERN; CAS, China(Chinese Academy of Sciences); MOST, China(Ministry of Science and Technology, China); SRNSFG, Georgia; HGF, Germany; NWO, Netherlands(Netherlands Organization for Scientific Research (NWO)Netherlands Government); MES of Russia; JINR; DST/NRF, South Africa; SERI, Geneva, Switzerland; Cantons of Bern and Geneva, Switzerland; Compute Canada, Canada; Horizon 2020(Horizon 2020); Marie Sklodowska-Curie Actions(Marie Curie Actions); COST(European Cooperation in Science and Technology (COST)); EU-ESF, Greece; ATLAS Tier-1 facilities at TRIUMF (Canada); CC-IN2P3 (France); INFNCNAF (Italy); PIC (Spain); STFC(UK Research &amp; Innovation (UKRI)Science &amp; Technology Facilities Council (STFC))</t>
  </si>
  <si>
    <t>We thank CERN for the very successful operation of the LHC, as well as the support staff from our institutions without whom ATLAS could not be operated efficiently. We acknowledge the support of ANPCyT, Argentina; YerPhI, Armenia; ARC, Australia; BMWFW and FWF, Austria; ANAS, Azerbaijan; SSTC, Belarus; CNPq and FAPESP, Brazil; NSERC, NRC and CFI, Canada; CERN; CONICYT, Chile; CAS, MOST and NSFC, China; COLCIENCIAS, Colombia; MSMT CR, MPO CR and VSC CR, Czech Republic; DNRF and DNSRC, Denmark; IN2P3-CNRS and CEA-DRF/IRFU, France; SRNSFG, Georgia; BMBF, HGF and MPG, Germany; GSRT, Greece; RGC and Hong Kong SAR, China; ISF and Benoziyo Center, Israel; INFN, Italy; MEXT and JSPS, Japan; CNRST, Morocco; NWO, Netherlands; RCN, Norway; MNiSW and NCN, Poland; FCT, Portugal; MNE/IFA, Romania; MES of Russia and NRC KI, Russia Federation; JINR; MESTD, Serbia; MSSR, Slovakia; ARRS and MIZS, Slovenia; DST/NRF, South Africa; MINECO, Spain; SRC andWallenberg Foundation, Sweden; SERI, SNSF and Cantons of Bern and Geneva, Switzerland; MOST, Taiwan; TAEK, Turkey; STFC, United Kingdom; DOE and NSF, United States of America. In addition, individual groups and members have received support from BCKDF, CANARIE, Compute Canada and CRC, Canada; ERC, ERDF, Horizon 2020, Marie Sklodowska-Curie Actions and COST, European Union; Investissements d'Avenir Labex, Investissements d'Avenir Idex and ANR, France; DFG and AvH Foundation, Germany; Herakleitos, Thales and Aristeia programmes co-financed by EU-ESF and the Greek NSRF, Greece; BSF-NSF and GIF, Israel; CERCA Programme Generalitat de Catalunya and PROMETEO Programme Generalitat Valenciana, Spain; Goran Gustafssons Stiftelse, Sweden; The Royal Society and Leverhulme Trust, United Kingdom. The crucial computing support from all WLCG partners is acknowledged gratefully, in particular from CERN, the ATLAS Tier-1 facilities at TRIUMF (Canada), NDGF (Denmark, Norway, Sweden), CC-IN2P3 (France), KIT/GridKA (Germany), INFNCNAF (Italy), NL-T1 (Netherlands), PIC (Spain), ASGC (Taiwan), RAL (UK), and BNL (USA), the Tier-2 facilities worldwide and large non-WLCG resource providers. Major contributors of computing resources are listed in Ref. [112].</t>
  </si>
  <si>
    <t>0031-9007</t>
  </si>
  <si>
    <t>1079-7114</t>
  </si>
  <si>
    <t>PHYS REV LETT</t>
  </si>
  <si>
    <t>Phys. Rev. Lett.</t>
  </si>
  <si>
    <t>JUL 27</t>
  </si>
  <si>
    <t>10.1103/PhysRevLett.125.051801</t>
  </si>
  <si>
    <t>Physics, Multidisciplinary</t>
  </si>
  <si>
    <t>MQ0TS</t>
  </si>
  <si>
    <t>Green Published, hybrid, Green Accepted, Green Submitted</t>
  </si>
  <si>
    <t>WOS:000552610300004</t>
  </si>
  <si>
    <t>Aad, G; Abbott, B; Abbott, DC; Abud, AA; Abeling, K; Abhayasinghe, DK; Abidi, SH; AbouZeid, OS; Abraham, NL; Abramowicz, H; Abreu, H; Abulaiti, Y; Acharya, BS; Achkar, B; Adachi, S; Adam, L; Bourdarios, CA; Adamczyk, L; Adamek, L; Adelman, J; Adersberger, M; Adiguzel, A; Adorni, S; Adye, T; Affolder, AA; Afik, Y; Agapopoulou, C; Agaras, MN; Aggarwal, A; Agheorghiesei, C; Aguilar-Saavedra, JA; Ahmadov, F; Ahmed, WS; Ai, X; Aielli, G; Akatsuka, S; Åkesson, TPA; Akilli, E; Akimov, A; Al Khoury, K; Alberghi, GL; Albert, J; Verzini, MJA; Alderweireldt, S; Aleksa, M; Aleksandrov, IN; Alexa, C; Alexopoulos, T; Alfonsi, A; Alfonsi, F; Alhroob, M; Ali, B; Aliev, M; Alimonti, G; Allaire, C; Allbrooke, BMM; Allen, BW; Allport, PP; Aloisio, A; Alonso, F; Alpigiani, C; Alshehri, AA; Camelia, EA; Estevez, MA; Alviggi, MG; Coutinho, YA; Ambler, A; Ambroz, L; Amelung, C; Amidei, D; Dos Santos, SPA; Amoroso, S; Amrouche, CS; An, F; Anastopoulos, C; Andari, N; Andeen, T; Anders, CF; Anders, JK; Andreazza, A; Andrei, ; Anelli, CR; Angelidakis, S; Angerami, A; Anisenkov, A; Annovi, A; Antel, C; Anthony, MT; Antipov, E; Antonelli, M; Antrim, DJA; Anulli, F; Aoki, M; Pozo, JAA; Bella, LA; Araque, JP; Ferraz, VA; Pereira, RA; Arcangeletti, C; Arce, ATH; Arduh, FA; Arguin, JF; Argyropoulos, S; Arling, JH; Armbruster, AJ; Armstrong, A; Arnaez, O; Arnold, H; Tame, ZPA; Artoni, G; Artz, S; Asai, S; Asawatavonvanich, T; Asbah, N; Asimakopoulou, EM; Asquith, L; Assahsah, J; Assamagan, K; Astalos, R; Atkin, RJ; Atkinson, M; Atlay, NB; Atmani, H; Augsten, K; Avolio, G; Ayoub, MK; Azuelos, G; Bachacou, H; Bachas, K; Backes, M; Backman, F; Bagnaia, P; Bahmani, M; Bahrasemani, H; Bailey, AJ; Bailey, VR; Baines, JT; Bakalis, C; Baker, OK; Bakker, PJ; Gupta, DB; Balaji, S; Baldin, EM; Balek, P; Balli, F; Balunas, WK; Balz, J; Banas, E; Bandyopadhyay, A; Banerjee, S; Bannoura, AAE; Barak, L; Barbe, WM; Barberio, EL; Barberis, D; Barbero, M; Barbour, G; Barillari, T; Barisits, MS; Barkeloo, J; Barklow, T; Barnea, R; Barnett, BM; Barnett, RM; Barnovska-Blenessy, Z; Baroncelli, A; Barone, G; Barr, AJ; Navarro, LB; Barreiro, F; da Costa, JBG; Barsov, S; Bartoldus, R; Bartolini, G; Barton, AE; Bartos, P; Basalaev, A; Basan, A; Bassalat, A; Basso, MJ; Bates, RL; Batlamous, S; Batley, JR; Batool, B; Battaglia, M; Bauce, M; Bauer, F; Bauer, KT; Bawa, HS; Beacham, JB; Beau, T; Beauchemin, PH; Becherer, F; Bechtle, P; Beck, HC; Beck, HP; Becker, K; Becot, C; Beddall, A; Beddall, AJ; Bednyakov, VA; Bedognetti, M; Beermann, TA; Begalli, M; Begel, M; Behera, A; Behr, JK; Beisiegel, F; Bell, AS; Bella, G; Bellagamba, L; Bellerive, A; Bellos, P; Beloborodov, K; Belotskiy, K; Belyaev, NL; Benchekroun, D; Benekos, N; Benhammou, Y; Benjamin, DP; Benoit, M; Bensinger, JR; Bentvelsen, S; Beresford, L; Beretta, M; Berge, D; Kuutmann, EB; Berger, N; Bergmann, B; Bergsten, LJ; Beringer, J; Berlendis, S; Bernardi, G; Bernius, C; Bernlochner, FU; Berry, T; Berta, P; Bertella, C; Bertram, IA; Bylund, OB; Besson, N; Bethani, A; Bethke, S; Betti, A; Bevan, AJ; Beyer, J; Bhattacharya, DS; Bhattarai, P; Bi, R; Bianchi, RM; Biebel, O; Biedermann, D; Bielski, R; Bierwagen, K; Biesuz, N; Biglietti, M; Billoud, TRV; Bindi, M; Bingul, A; Bini, C; Biondi, S; Birman, M; Bisanz, T; Biswal, JP; Biswas, D; Bitadze, A; Bittrich, C; Bjorke, K; Blazek, T; Bloch, ; Blocker, C; Blue, A; Blumenschein, U; Bobbink, GJ; Bobrovnikov, VS; Bocchetta, SS; Bocci, A; Boerner, D; Bogavac, D; Bogdanchikov, AG; Bohm, C; Boisvert, ; Bokan, P; Bold, T; Bolz, AE; Bomben, M; Bona, M; Bonilla, JS; Boonekamp, M; Booth, CD; Borecka-Bielska, HM; Borgna, LS; Borisov, A; Borissov, G; Bortfeldt, J; Bortoletto, D; Boscherini, D; Bosman, M; Sola, JDB; Bouaouda, K; Boudreau, J; Bouhova-Thacker, E; Boumediene, D; Boutle, SK; Boveia, A; Boyd, J; Boye, D; Boyko, IR; Bozson, AJ; Bracinik, J; Brahimi, N; Brandt, G; Brandt, O; Braren, F; Brau, B; Brau, JE; Madden, WDB; Brendlinger, K; Brenner, L; Brenner, R; Bressler, S; Brickwedde, B; Briglin, DL; Britton, D; Britzger, D; Brock, ; Brock, R; Brooijmans, G; Brooks, WK; Brost, E; Broughton, JH; de Renstrom, PAB; Bruncko, D; Bruni, A; Bruni, G; Bruni, LS; Bruno, S; Bruschi, M; Bruscino, N; Bryant, P; Bryngemark, L; Buanes, T; Buat, Q; Buchholz, P; Buckley, AG; Budagov, IA; Bugge, MK; Bührer, F; Bulekov, O; Burch, TJ; Burdin, S; Burgard, CD; Burger, AM; Burghgrave, B; Burr, JTP; Burton, CD; Burzynski, JC; Büscher, ; Buschmann, E; Bussey, PJ; Butler, JM; Buttar, CM; Butterworth, JM; Butti, P; Buttinger, W; Vazquez, CJB; Buzatu, A; Buzykaev, AR; Cabras, G; Urbán, SC; Caforio, D; Cai, H; Cairo, VMM; Cakir, O; Calace, N; Calafiura, P; Calandri, A; Calderini, G; Calfayan, P; Callea, G; Caloba, LP; Caltabiano, A; Lopez, SC; Calvet, D; Calvet, S; Calvet, TP; Calvetti, M; Toro, RC; Camarda, S; Munoz, DC; Camarri, P; Cameron, D; Camincher, C; Campana, S; Campanelli, M; Camplani, A; Campoverde, A; Canale, ; Canesse, A; Bret, MC; Cantero, J; Cao, T; Cao, Y; Garrido, MDMC; Capua, M; Cardarelli, R; Cardillo, F; Carducci, G; Carli, ; Carli, T; Carlino, G; Carlson, BT; Carminati, L; Carney, RMD; Caron, S; Carquin, E; Carrá, S; Carter, JWS; Casado, MP; Casha, AF; Casper, DW; Castelijn, R; Castillo, FL; Garcia, LC; Gimenez, VC; Castro, NF; Catinaccio, A; Catmore, JR; Cattai, A; Cavaliere, ; Cavallaro, E; Cavalli-Sforza, M; Cavasinni, ; Celebi, E; Alberich, LC; Cerny, K; Cerqueira, AS; Cerri, A; Cerrito, L; Cerutti, F; Cervelli, A; Cetin, SA; Chadi, Z; Chakraborty, D; Chan, J; Chan, WS; Chan, WY; Chapman, JD; Chargeishvili, B; Charlton, DG; Charman, TP; Chau, CC; Che, S; Chekanov, S; Chekulaev, S; Chelkov, GA; Chen, B; Chen, C; Chen, CH; Chen, H; Chen, J; Chen, S; Chen, SJ; Chen, X; Chen, YH; Cheng, HC; Cheng, HJ; Cheplakov, A; Cheremushkina, E; El Moursli, RC; Cheu, E; Cheung, K; Chevalerias, TJA; Chevalier, L; Chiarella, ; Chiarelli, G; Chiodini, G; Chisholm, AS; Chitan, A; Chiu, ; Chiu, YH; Chizhov, M; Choi, K; Chomont, AR; Chouridou, S; Chow, YS; Chu, MC; Chu, X; Chudoba, J; Chwastowski, JJ; Chytka, L; Cieri, D; Ciesla, KM; Cinca, D; Cindro, ; Cioara, IA; Ciocio, A; Cirotto, F; Citron, ZH; Citterio, M; Ciubotaru, DA; Ciungu, BM; Clark, A; Clark, MR; Clark, PJ; Clement, C; Coadou, Y; Cobal, M; Coccaro, A; Cochran, J; De Sa, RCL; Cohen, H; Coimbra, AEC; Cole, B; Colijn, AP; Collot, J; Muiño, PC; Connell, SH; Connelly, IA; Constantinescu, S; Conventi, F; Cooper-Sarkar, AM; Cormier, F; Cormier, KJR; Corpe, LD; Corradi, M; Corrigan, EE; Corriveau, F; Costa, MJ; Costanza, F; Costanzo, D; Cowan, G; Cowley, JW; Crane, J; Cranmer, K; Crawley, SJ; Creager, RA; Crepe-Renaudin, S; Crescioli, F; Cristinziani, M; Croft, ; Crosetti, G; Cueto, A; Donszelmann, TC; Cukierman, AR; Cunningham, WR; Czekierda, S; Czodrowski, P; De Sousa, MJDS; Pinto, JVD; Da Via, C; Dabrowski, W; Dachs, F; Dado, T; Dahbi, S; Dai, T; Dallapiccola, C; Dam, M; D'amen, G; D'Amico, ; Damp, J; Dandoy, JR; Daneri, MF; Dann, NS; Danninger, M; Dao, ; Darbo, G; Dartsi, O; Dattagupta, A; Daubney, T; D'Auria, S; David, C; Davidek, T; Davis, DR; Dawson, ; De, K; De Asmundis, R; De Beurs, M; De Castro, S; De Cecco, S; De Groot, N; de Jong, P; De la Torre, H; De Maria, A; De Pedis, D; De Salvo, A; De Sanctis, U; De Santis, M; De Santo, A; Corga, KD; De Regie, JBD; Debenedetti, C; Dedovich, D; Deiana, AM; Del Peso, J; Diaz, YD; Delgove, D; Deliot, F; Delitzsch, CM; Della Pietra, M; Della Volpe, D; Dell'Acqua, A; Dell'Asta, L; Delmastro, M; Delporte, C; Delsart, PA; DeMarco, DA; Demers, S; Demichev, M; Demontigny, G; Denisov, SP; D'Eramo, L; Derendarz, D; Derkaoui, JE; Derue, F; Dervan, P; Desch, K; Deterre, C; Dette, K; Deutsch, C; Devesa, MR; Deviveiros, PO; Di Bello, FA; Di Ciaccio, A; Di Ciaccio, L; Di Clemente, WK; Di Donato, C; Di Girolamo, A; Di Gregorio, G; Di Micco, B; Di Nardo, R; Di Petrillo, KF; Di Sipio, R; Diaconu, C; Dias, FA; Do Vale, TD; Diaz, MA; Dickinson, J; Diehl, EB; Dietrich, J; Cornell, SD; Dimitrievska, A; Ding, W; Dingfelder, J; Dittus, F; Djama, F; Djobava, T; Djuvsland, J; Vale, MAB; Dobre, M; Dodsworth, D; Doglioni, C; Dolejsi, J; Dolezal, Z; Donadelli, M; Dong, B; Donini, J; Dopke, J; Doria, A; Dova, MT; Doyle, AT; Drechsler, E; Dreyer, E; Dreyer, T; Drobac, AS; Du, D; Duan, Y; Dubinin, F; Dubovsky, M; Dubreuil, A; Duchovni, E; Duckeck, G; Ducourthial, A; Ducu, OA; Duda, D; Dudarev, A; Dudder, AC; Duffeld, EM; DuflOt, L; Duhrssen, M; Duelsen, C; Dumancic, M; Dumitriu, AE; Duncan, AK; Dunford, M; Duperrin, A; Yildiz, HD; Dueren, M; Durglishvili, A; Duschinger, D; Dutta, B; Duvnjak, D; Dyckes, G; Dyndal, M; Dysch, S; Dziedzic, BS; Ecker, KM; Eggleston, MG; Eifert, T; Eigen, G; Einsweiler, K; Ekelof, T; El Jarrari, H; El Kossei, R; Ellajosyula, ; Ellert, M; Ellinghaus, F; Elliot, AA; Ellis, N; Elmsheuser, J; Elsing, M; Emeliyanov, D; Emerman, A; Enari, Y; Epland, MB; Erdmann, J; Ereditato, A; Erland, PA; Errenst, M; Escalier, M; Escobar, C; Pastor, OE; Etzion, E; Evans, H; Ezhilov, A; Fabbri, F; Fabbri, L; Fabiani, ; Facini, G; Pereira, RMFR; Fakhrutdinov, RM; Falciano, S; Falke, PJ; Falke, S; Faltova, J; Fang, Y; Fanourakis, G; Fanti, M; Faraj, M; Farbin, A; Farilla, A; Farina, EM; Farooque, T; Farrington, SM; Farthouat, P; Fassi, F; Fassnacht, P; Fassouliotis, D; Giannelli, MF; Fawcett, WJ; Fayard, L; Fedin, OL; Fedorko, W; Fehr, A; Feickert, M; Feligioni, L; Fell, A; Feng, C; Feng, M; Fenton, MJ; Fenyuk, AB; Ferguson, SW; Ferrando, J; Ferrante, A; Ferrari, A; Ferrari, P; Ferrari, R; de Lima, DEF; Ferrer, A; Ferrere, D; Ferretti, C; Fiedler, F; Filipcic, A; Filthaut, F; Finelli, KD; Fiolhais, MCN; Fiorini, L; Fischer, F; Fisher, WC; Fleck, ; Fleischmann, P; Flick, T; Flierl, BM; Flores, L; Castillo, LRF; Follega, FM; Fomin, N; Foo, JH; Forcolin, GT; Formica, A; Forster, FA; Forti, AC; Foster, AG; Foti, MG; Fournier, D; Fox, H; Francavilla, P; Francescato, S; Franchini, M; Franchino, S; Francis, D; Franconi, L; Franklin, M; Fray, AN; Freeman, PM; Freund, B; Freund, WS; Freundlich, EM; Frizzell, DC; Froidevaux, D; Frost, JA; Fukunaga, C; Torregrosa, EF; Fusayasu, T; Fuster, J; Gabrielli, A; Gadatsch, S; Gadow, P; Gagliardi, G; Gagnon, LG; Galhardo, B; Gallardo, GE; Gallas, EJ; Gallop, BJ; Galster, G; Goni, RG; Gan, KK; Ganguly, S; Gao, J; Gao, Y; Gao, YS; Garcia, C; Navarro, JEG; Pascual, JAG; Garcia-Argos, C; Garcia-Sciveres, M; Gardner, RW; Garelli, N; Gargiulo, S; Garner, CA; Garonne, ; Gasiorowski, SJ; Gaspar, P; Gaudiello, A; Gaudio, G; Gavrilenko, IL; Gavrilyuk, A; Gay, C; Gaycken, G; Gazis, EN; Geanta, AA; Gee, CM; Gee, CNP; Geisen, J; Geisen, M; Gemme, C; Genest, MH; Geng, C; Gentile, S; George, S; Geralis, T; Gerlach, LO; Gessinger-Befurt, P; Gessner, G; Ghasemi, S; Bostanabad, MG; Ghneimat, M; Ghosh, A; Giacobbe, B; Giagu, S; Giangiacomi, N; Giannetti, P; Giannini, A; Giannini, G; Gibson, SM; Gignac, M; Gillberg, D; Gilles, G; Gingrich, DM; Giordani, MP; Giraud, PF; Giugliarelli, G; Giugni, D; Giuli, F; Gkaitatzis, S; Gkialas, ; Gkougkousis, EL; Gkountoumis, P; Gladilin, LK; Glasman, C; Glatzer, J; Glaysher, PCF; Glazov, A; Gledhill, GR; Goblirsch-Kolb, M; Godin, D; Goldfarb, S; Golling, T; Golubkov, D; Gomes, A; Gama, RG; Goncalo, R; Gonella, G; Gonella, L; Gongadze, A; Gonnella, F; Gonski, JL; de la Hoz, SG; Fernandez, SG; Gonzalez-Sevilla, S; Rodriguez, GRG; Goossens, L; Gorasia, NA; Gorbounov, PA; Gordon, HA; Gorini, B; Gorini, E; Gorisek, A; Goshaw, AT; Gostkin, M; Gottardo, CA; Gouighri, M; Goussiou, AG; Govender, N; Goy, C; Gozani, E; Grabowska-Bold, ; Graham, EC; Gramling, J; Gramstad, E; Grancagnolo, S; Grandi, M; Gratchev, ; Gravila, PM; Gravili, FG; Gray, C; Gray, HM; Grefe, C; Gregersen, K; Gregor, IM; Grenier, P; Grevtsov, K; Grieco, C; Grieser, NA; Grillo, AA; Grimm, K; Grinstein, S; Grivaz, JF; Grummer, A; Guan, L; Guan, W; Gubbels, C; Guenvaz, J; Groh, S; Gross, E; Grosse-Knetter, J; Grout, ZJ; Grud, C; Guerguichon, A; Rojas, JGRG; Guescini, F; Guest, D; Gugel, R; Guillemin, T; Guindon, S; Gul, U; Guo, J; Guo, W; Guo, Y; Guo, Z; Gupta, R; Gurbuz, S; Gustavino, G; Guth, M; Gutierrez, P; Gutschow, C; Guyot, C; Gwenlan, C; Gwilliam, CB; Haas, A; Haber, C; Hadavand, HK; Hadef, A; Haleem, M; Haley, J; Halladjian, G; Hallewell, GD; Hamacher, K; Hamal, P; Hamano, K; Hamdaoui, H; Hamer, M; Hamity, GN; Han, K; Han, L; Han, S; Han, YF; Hanagaki, K; Hance, M; Handl, DM; Haney, B; Hankache, R; Hansen, E; Hansen, JB; Hansen, JD; Hansen, MC; Hansen, PH; Hanson, EC; Hara, K; Harenberg, T; Harkusha, S; Harrison, PF; Hartmann, NM; Hasegawa, Y; Hasib, A; Hassani, S; Haug, S; Hauser, R; Havener, LB; Havranek, M; Hawkes, CM; Hawkings, RJ; Hayden, D; Hayes, C; Hayes, RL; Hays, CP; Hays, JM; Hayward, HS; Haywood, SJ; He, F; Heath, MP; Hedberg, ; Heer, S; Heidegger, KK; Heidorn, WD; Heilman, J; Heim, S; Heim, T; Heinemann, B; Heinrich, JJ; Heinrich, L; Hejbal, J; Helary, L; Held, A; Hellesund, S; Helling, CM; Hellman, S; Helsens, C; Henderson, RCW; Heng, Y; Henkelmann, L; Henkelmann, S; Correia, AMH; Herde, H; Herget, ; Jimenez, YH; Herr, H; Herrmann, MG; Herrmann, T; Herten, G; Hertenberger, R; Hervas, L; Herwig, TC; Hesketh, GG; Hessey, NP; Higashida, A; Higashino, S; Higon-Rodriguez, E; Hildebrand, K; Hill, JC; Hill, KK; Hiller, KH; Hillier, SJ; Hils, M; Hinchliffe, ; Hinterkeuser, F; Hirose, M; Hirose, S; Hirschbuehl, D; Hiti, B; Hladik, O; Hlaluku, DR; Hoad, X; Hobbs, J; Hod, N; Hodgkinson, MC; Hoecker, A; Hohn, D; Hohov, D; Holm, T; Holmes, TR; Holzbock, M; Hommels, LBAH; Honda, S; Hong, TM; Honig, JC; Hoenle, A; Hooberman, BH; Hopkins, WH; Horii, Y; Horn, P; Horyn, LA; Hou, S; Hoummada, A; Howarth, J; Hoya, J; Hrabovsky, M; Hrdinka, J; Hristova, ; Hrivnac, J; Hrynevich, A; Hryn'ova, T; Hsu, PJ; Hsu, SC; Hu, Q; Hu, S; Hu, YF; Huang, DP; Huang, Y; Hubacek, Z; Hubaut, F; Huebner, M; Huegging, F; Huffman, TB; Huhtinen, M; Hunter, RFH; Huo, P; Huseynov, N; Huston, J; Huth, J; Hyneman, R; Hyrych, S; Iacobucci, G; Iakovidis, G; Ibragimov, I; Iconomidou-Fayard, L; Iengo, P; Ignazzi, R; Igonkina, O; Iguchi, R; Iizawa, T; Ikegami, Y; Ikeno, M; Iliadis, D; Ilic, N; Iltzsche, F; Introzzi, G; Iodice, M; Iordanidou, K; Ippolito, ; Isacson, MF; Ishino, M; Islam, W; Issever, C; Istin, S; Ito, F; Ponce, JMI; Iuppa, R; Ivina, A; Iwasaki, H; Izen, JM; Izzo, ; Jacka, P; Jackson, P; Jacobs, RM; Jaeger, BP; Jain, ; Jaekel, G; Jakobi, KB; Jakobs, K; Jakoubek, T; Jamieson, J; Janas, KW; Jansky, R; Janus, M; Janus, PA; Jarlskog, G; Javadov, N; Javurek, T; Javurkova, M; Jeanneau, F; Jeanty, L; Jejelava, J; Jelinskas, A; Jenni, P; Jeong, N; Jezequel, S; Ji, H; Jia, J; Jiang, H; Jiang, Y; Jiang, Z; Jiggins, S; Morales, FAJ; Pena, JJ; Jin, S; Jinaru, A; Jinnouchi, O; Jivan, H; Johansson, P; Johns, KA; Johnson, CA; Jones, RWL; Jones, SD; Jones, S; Jones, TJ; Jongmanns, J; Jorge, PM; Jovicevic, J; Ju, X; Junggeburth, JJ; Rozas, AJ; Kabana, S; Kaczmarska, A; Kado, M; Kagan, H; Kagan, M; Kahn, A; Kahra, C; Kaji, T; Kajomovitz, E; Kalderon, CW; Kaluza, A; Kamenshchikov, A; Kaneda, M; Kang, NJ; Kang, S; Kanjir, L; Kano, Y; Kantserov, VA; Kanzaki, J; Kaplan, LS; Kar, D; Karava, K; Kareem, MJ; Karpov, SN; Karpova, ZM; Kartvelishvili, ; Karyukhin, AN; Kashif, L; Kastanas, A; Kato, C; Katzy, J; Kawade, K; Kawagoe, K; Kawaguchi, T; Kawamoto, T; Kawamura, G; Kay, EF; Kazanin, VF; Keeler, R; Kehoe, R; Keller, JS; Kellermann, E; Kelsey, D; Kempster, JJ; Kendrick, J; Kennedy, KE; Kepka, O; Kersten, S; Kersevan, BP; Haghighat, SK; Khader, M; Khalil-Zada, F; Khandoga, M; Khanov, A; Kharlamov, AG; Kharlamova, T; Khoda, EE; Khodinov, A; Khoo, TJ; Khramov, E; Khubua, J; Kido, S; Kiehn, M; Kilby, CR; Kim, E; Kim, YK; Kimura, N; Kind, OM; King, BT; Kirchmeier, D; Kirk, J; Kiryunin, AE; Kishimoto, T; Kisliuk, DP; Kitali, ; Kivernyk, O; Klapdor-Kleingrothaus, T; Klassen, M; Klein, C; Klein, MH; Klein, M; Klein, U; Kleinknecht, K; Klimek, P; Klimentov, A; Klingl, T; Klioutchnikova, T; Klitzner, FF; Kluit, P; Kluth, S; Kneringer, E; Knoops, EBFG; Knue, A; Kobayashi, D; Kobayashi, T; Kobel, M; Kocian, M; Kodama, T; Kodys, P; Koenig, PT; Koffas, T; Kohler, NM; Kolb, M; Koletsou, ; Komarek, T; Kondo, T; Koeneke, K; Kong, AXY; Konig, AC; Kono, T; Konoplich, R; Konstantinides, ; Konstantinidis, N; Konya, B; Kopeliansky, R; Koperny, S; Korcyl, K; Kordas, K; Koren, G; Korn, A; Korolkov, ; Korolkova, E; Korotkova, N; Kortner, O; Kortner, S; Kosek, T; Kostyukhin, VV; Kotsokechagia, A; Kotwal, A; Koulouris, A; Kourkoumeli-Charalampidi, A; Kourkoumelis, C; Kourlitis, E; Kouskoura, ; Kowalewska, AB; Kowalewski, R; Kozanecki, W; Kozhin, AS; Kramarenko, VA; Kramberger, G; Krasnopevtsev, D; Krasny, MW; Krasznahorkay, A; Krauss, D; Kremer, JA; Kretzschmar, J; Krieger, P; Krieter, F; Krishnan, A; Krizka, K; Kroeninger, K; Kroha, H; Kroll, J; Krowpman, KS; Kruchonak, U; Krüger, H; Krumnack, N; Kruse, MC; Krzysiak, JA; Kubota, T; Kuchinskaia, O; Kuday, S; Kuechler, JT; Kuehn, S; Kugel, A; Kuhl, T; Kukhtin, ; Kukla, R; Kulchitsky, Y; Kuleshov, S; Kulinich, YP; Kuna, M; Kunigo, T; Kupco, A; Kupfer, T; Kuprash, O; Kurashige, H; Kurchaninov, LL; Kurochkin, YA; Kurova, A; Kurth, MG; Kuwertz, ES; Kuze, M; Kvam, AK; Kvita, J; Kwan, T; La Rotonda, L; La Ruffa, F; Lacasta, C; Lacava, F; Lack, DPJ; Lacker, H; Lacour, D; Ladygin, E; Lafaye, R; Laforge, B; Lagouri, T; Lai, S; Lakomiec, IK; Lammers, S; Lampl, W; Lampoudis, C; Lancon, E; Landgraf, U; Landon, MPJ; Lanfermann, MC; Lang, VS; Lange, JC; Langenberg, RJ; Lankford, AJ; Lanni, F; Lantzsch, K; Lanza, A; Lapertosa, A; Laplace, S; Laporte, JF; Lari, T; Manghi, FL; Lassnig, M; Lau, TS; Laudrain, A; Laurier, A; Lavorgna, M; Lawlor, SD; Lazzaroni, M; Le, B; Le Guirriec, E; Lebedev, A; LeBlanc, M; LeCompte, T; Ledroit-Guillon, F; Lee, ACA; Lee, CA; Lee, GR; Lee, L; Lee, SC; Lee, S; Lefebvre, B; Lefebvre, HP; Lefebvre, M; Leggett, C; Lehmann, K; Lehmann, N; Miotto, GL; Leight, WA; Leisos, A; Leite, MAL; Leitgeb, CE; Leitner, R; Lellouch, D; Leney, KJC; Lenz, T; Leone, R; Leone, S; Leonidopoulos, C; Leopold, A; Leroy, C; Les, R; Lester, CG; Levchenko, M; Leveque, J; Levin, D; Levinson, LJ; Lewis, DJ; Li, B; Li, CQ; Li, F; Li, H; Li, J; Li, K; Li, L; Li, M; Li, Q; Li, QY; Li, S; Li, X; Li, Y; Li, Z; Liang, Z; Liberti, B; Liblong, A; Lie, K; Lim, S; Lin, CY; Lin, K; Lin, TH; Linck, RA; Lindon, JH; Lionti, AL; Lipeles, E; Lipniacka, A; Liss, TM; Lister, A; Little, JD; Liu, B; Liu, BL; Liu, HB; Liu, H; Liu, JB; Liu, JKK; Liu, K; Liu, M; Liu, P; Liu, Y; Liu, YL; Liu, YW; Livan, M; Lleres, A; Merino, JL; Lloyd, SL; Lo, CY; Lobodzinska, EM; Loch, P; Loffredo, S; Lohse, T; Lohwasser, K; Lokajicek, M; Long, JD; Long, RE; Longo, L; Looper, KA; Lopez, JA; Paz, IL; Solis, AL; Lorenz, J; Martinez, NL; Lory, AM; Losada, M; Loesel, PJ; Loesle, A; Lou, X; Lounis, A; Love, J; Love, PA; Bahilo, JJL; Lu, M; Lu, YJ; Lubatti, HJ; Luci, C; Lucotte, A; Luedtke, C; Luehring, F; Luise, ; Luminari, L; Lund-Jensen, B; Lutz, MS; Lynn, D; Lyons, H; Lysak, R; Lytken, E; Lyu, F; Lyubushkin, ; Lyubushkina, T; Ma, H; Ma, LL; Ma, Y; Maccarrone, G; Macchiolo, A; Macdonald, CM; Miguens, JM; Madaffari, D; Madar, R; Mader, WF; Don, MMR; Madysa, N; Maeda, J; Maeno, T; Maerker, M; Magerl, ; Magini, N; Mahon, DJ; Maidantchik, C; Maier, T; Maio, A; Maj, K; Majersky, O; Majewski, S; Makida, Y; Makovec, N; Malaescu, B; Malecki, P; Maleev, VP; Malek, F; Mallik, U; Malon, D; Malone, C; Maltezos, S; Malyukov, S; Mamuzic, J; Mancini, G; Mandic, ; de Andrade, LM; Maniatis, IM; Ramos, JM; Mankinen, KH; Mann, A; Manousos, A; Mansoulie, B; Manthos, ; Manzoni, S; Marantis, A; Marceca, G; Marchese, L; Marchiori, G; Marcisovsky, M; Marcoccia, L; Marcon, C; Tobon, CAM; Marjanovic, M; Marshall, Z; Martensson, MUF; Marti-Garcia, S; Martin, CB; Martin, TA; Martin, VJ; Latour, BMD; Martinelli, L; Martinez, M; Outschoorn, VIM; Martin-Haugh, S; Martoiu, VS; Martyniuk, AC; Marzin, A; Maschek, SR; Masetti, L; Mashimo, T; Mashinistov, R; Masik, J; Maslennikov, AL; Massa, L; Massarotti, P; Mastrandrea, P; Mastroberardino, A; Masubuchi, T; Matakias, D; Matic, A; Matsuzawa, N; Maettig, P; Maurer, J; Macek, B; Maximov, DA; Mazini, R; Maznas, ; Mazza, SM; Mc Kee, SP; McCarthy, TG; McCormack, WP; McDonald, EF; Mcfayden, JA; Mchedlidze, G; McKay, MA; McLean, KD; McMahon, SJ; McNamara, PC; McNicol, CJ; McPherson, RA; Mdhluli, JE; Meadows, ZA; Meehan, S; Megy, T; Mehlhase, S; Mehta, A; Meideck, T; Meirose, B; Melini, D; Garcia, BRM; Mellenthin, JD; Melo, M; Meloni, F; Melzer, A; Menary, SB; Gouveia, EDM; Meng, L; Meng, XT; Menke, S; Meoni, E; Mergelmeyer, S; Merkt, SAM; Merlassino, C; Mermod, P; Merola, L; Meroni, C; Merz, G; Meshkov, O; Meshreki, JKR; Messina, A; Metcalfe, J; Mete, AS; Meyer, C; Meyer, JP; Zu Theenhausen, HM; Miano, F; Michetti, M; Middleton, RP; Mijovic, L; Mikenberg, G; Mikestikova, M; Mikuz, M; Mildner, H; Milesi, M; Milic, A; Millar, DA; Miller, DW; Milov, A; Milstead, DA; Mina, RA; Minaenko, AA; Moya, MM; Minashvili, IA; Mincer, A; Mindur, B; Mineev, M; Minegishi, Y; Mir, LM; Mirto, A; Mistry, KP; Mitani, T; Mitrevski, J; Mitsou, VA; Mittal, M; Miu, O; Miucci, A; Miyagawa, PS; Mizukami, A; Mjornmark, JU; Mkrtchyan, T; Mlynarikova, M; Moa, T; Mochizuki, K; Mogg, P; Mohapatra, S; Moles-Valls, R; Mondragon, MC; Mondal, S; Moenig, K; Monk, J; Monnier, E; Montalbano, A; Berlingen, JM; Montella, M; Monticelli, F; Monzani, S; Morange, N; Moreno, D; Llacer, M; Martinez, CM; Morettini, P; Morgenstern, M; Morgenstern, S; Mori, D; Morii, M; Morinaga, M; Morisbak, ; Morley, AK; Mornacchi, G; Morris, AP; Morvaj, L; Moschovakos, P; Moser, B; Mosidze, M; Moskalets, T; Moss, HJ; Moss, J; Moyse, EJW; Muanza, S; Mueller, J; Mueller, RSP; Muenstermann, D; Mullier, GA; Mungo, DP; Martinez, JLM; Sanchez, FJM; Murin, P; Murray, WJ; Murrone, A; Muskinja, M; Mwewa, C; Myagkov, AG; Myers, AA; Myers, J; Myska, M; Nachman, BP; Nackenhorst, O; Nag, AN; Nagai, K; Nagano, K; Nagasaka, Y; Nagle, JL; Nagy, E; Nairz, AM; Nakahama, Y; Nakamura, K; Nakamura, T; Nakano, ; Nanjo, H; Napolitano, F; Garcia, RFN; Narayan, R; Naryshkin, ; Naumann, T; Navarro, G; Nechaeva, PY; Nechansky, F; Neep, TJ; Negri, A; Negrini, M; Nellist, C; Nelson, ME; Nemecek, S; Nessi, M; Neubauer, MS; Neuhaus, F; Neumann, M; Newhouse, R; Newman, PR; Ng, CW; Ng, YS; Ng, YWY; Ngair, B; Nguyen, HDN; Manh, TN; Nibigira, E; Nickerson, RB; Nicolaidou, R; Nielsen, DS; Nielsen, J; Nikiforou, N; Nikolaenko, ; Nikolic-Audit, ; Nikolopoulos, K; Nilsson, P; Nindhito, HR; Ninomiya, Y; Nisati, A; Nishu, N; Nisius, R; Nitsche, ; Nitta, T; Nobe, T; Noguchi, Y; Nomidis, ; Nomura, MA; Nordberg, M; Novak, T; Novgorodova, O; Novotny, R; Nozka, L; Ntekas, K; Nurse, E; Oakham, FG; Oberlack, H; Ocariz, J; Ochi, A; Ochoa, ; Ochoa-Ricoux, JP; O'Connor, K; Oda, S; Odaka, S; Oerdek, S; Ogrodnik, A; Oh, A; Oh, SH; Ohm, CC; Oide, H; Ojeda, ML; Okawa, H; Okazaki, Y; O'Keefe, MW; Okumura, Y; Okuyama, T; Olariu, A; Seabra, LFO; Pino, SAO; Damazio, DO; Oliver, JL; Olsson, MJR; Olszewski, A; Olszowska, J; O'Neil, DC; O'neill, AP; Onofre, A; Onyisi, PUE; Oppen, H; Oreglia, MJ; Orellana, GE; Orestano, D; Orlando, N; Orr, RS; O'Shea, ; Ospanov, R; Garzon, GOY; Otono, H; Ott, PS; Ouchrif, M; Ouellette, J; Ould-Saada, F; Ouraou, A; Ouyang, Q; Owen, M; Owen, RE; Ozcan, VE; Ozturk, N; Pacalt, J; Pacey, HA; Pachal, K; Pages, AP; Aranda, CP; Griso, SP; Paganini, M; Palacino, G; Palazzo, S; Palestini, S; Palka, M; Pallin, D; Palni, P; Panagoulias, ; Pandini, CE; Vazquez, JGP; Pani, P; Panizzo, G; Paolozzi, L; Papadatos, C; Papageorgiou, K; Parajuli, S; Paramonov, A; Hernandez, DP; Saenz, SRP; Parida, B; Park, TH; Parker, AJ; Parker, MA; Parodi, F; Parrish, EW; Parsons, JA; Parzefall, U; Dominguez, LP; Pascuzzi, VR; Pasner, JMP; Pasquali, F; Pasqualucci, E; Passaggio, S; Pastore, F; Pasuwan, P; Pataraia, S; Pater, JR; Pathak, A; Patton, J; Pauly, T; Pearkes, J; Pearson, B; Pedersen, M; Diaz, LP; Pedro, R; Peier, T; Peleganchuk, S; Penc, O; Peng, H; Peralva, BS; Perego, MM; Peixoto, APP; Perepelitsa, D; Peri, F; Perini, L; Pernegger, H; Perrella, S; Perrevoort, A; Peters, K; Peters, RFY; Petersen, BA; Petersen, TC; Petit, E; Petousis, V; Petridis, A; Petridou, C; Petroff, P; Petrov, M; Petrucci, F; Pettee, M; Pettersson, NE; Petukhova, K; Peyaud, A; Pezoa, R; Pezzotti, L; Pezzullo, G; Pham, T; Phillips, FH; Phillips, PW; Phipps, MW; Piacquadio, G; Pianori, E; Picazio, A; Pickles, RH; Piegaia, R; Pietreanu, D; Pilcher, JE; Pilkington, AD; Pinamonti, M; Pinfold, JL; Pitt, M; Pizzimento, L; Pleier, MA; Pleskot, ; Plotnikova, E; Podberezko, P; Poettgen, R; Poggi, R; Poggioli, L; Pogrebnyak, ; Pohl, D; Pokharel, ; Polesello, G; Poley, A; Policicchio, A; Polifka, R; Polini, A; Pollard, CS; Polychronakos, ; Ponomarenko, D; Pontecorvo, L; Popa, S; Popeneciu, GA; Portales, L; Quintero, DMP; Pospisil, S; Potamianos, K; Potrap, IN; Potter, CJ; Potti, H; Poulsen, T; Poveda, J; Powell, TD; Pownall, G; Astigarraga, MEP; Pralavorio, P; Prell, S; Price, D; Primavera, M; Prince, S; Proffitt, ML; Proklova, N; Prokoev, K; Prokoshin, F; Protopopescu, S; Proudfoot, J; Przybycien, M; Pudzha, D; Puri, A; Puzo, P; Qian, J; Qin, Y; Quadt, A; Queitsch-Maitland, M; Qureshi, A; Racko, M; Ragusa, F; Rahal, G; Raine, JA; Rajagopalan, S; Morales, AR; Ran, K; Rashid, T; Raspopov, S; Rauch, DM; Rauscher, F; Rave, S; Ravina, B; Ravinovich, ; Rawling, JH; Raymond, M; Read, AL; Readio, NP; Reale, M; Rebuzzi, DM; Redelbach, A; Redlinger, G; Reeves, K; Rehnisch, L; Reichert, J; Reikher, D; Reiss, A; Rej, A; Rembser, C; Renardi, A; Renda, M; Rescigno, M; Resconi, S; Resseguie, ED; Rettie, S; Reynolds, B; Reynolds, E; Rezanova, OL; Reznicek, P; Ricci, E; Richter, R; Richter, S; Richter-Was, E; Ricken, O; Ridel, M; Rieck, P; Rifki, O; Rijssenbeek, M; Rimoldi, A; Rimoldi, M; Rinaldi, L; Ripellino, G; Riu, ; Vergara, JCR; Rizatdinova, F; Rizvi, E; Rizzi, C; Roberts, RT; Robertson, SH; Robin, M; Robinson, D; Gajardo, CMR; Manzano, MR; Robson, A; Rocchi, A; Rocco, E; Roda, C; Bosca, SR; Perez, AR; Rodriguez, DR; Vera, AMR; Roe, S; Rohne, O; Roehrig, R; Rojas, RA; Roland, B; Roland, CPA; Roloff, J; Romaniouk, A; Romano, M; Rompotis, N; Ronzani, M; Roos, L; Rosati, S; Rosin, G; Rosser, BJ; Rossi, E; Rossi, LP; Rossini, L; Rosten, R; Rotaru, M; Rothberg, J; Rottler, B; Rousseau, D; Rovelli, G; Roy, A; Roy, D; Rozanov, A; Rozen, Y; Ruan, X; Rühr, F; Ruiz-Martinez, A; Rummler, A; Rurikova, Z; Rusakovich, NA; Russell, HL; Rustige, L; Rutherfoord, JP; Rüttinger, EM; Rybar, M; Rybkin, G; Rye, EB; Ryzhov, A; Iglesias, JAS; Sabatini, P; Sabato, G; Sacerdoti, S; Sadrozinski, HFW; Sadykov, R; Tehrani, FS; Samani, BS; Safdari, M; Saha, P; Saha, S; Sahinsoy, M; Sahu, A; Saimpert, M; Saito, M; Saito, T; Sakamoto, H; Sakharov, A; Salamani, D; Salamanna, G; Loyola, JES; Salnikov, A; Salt, J; Salvatore, D; Salvatore, F; Salvucci, A; Salzburger, A; Samarati, J; Sammel, D; Sampsonidis, D; Sampsonidou, D; Sanchez, J; Pineda, AS; Sandaker, H; Sander, CO; Sanderswood, IG; Sandhoff, M; Sandoval, C; Sankey, DPC; Sannino, M; Sano, Y; Sansoni, A; Santoni, C; Santos, H; Santpur, SN; Santra, A; Sapronov, A; Saraiva, JG; Sasaki, O; Sato, K; Sauerburger, F; Sauvan, E; Savard, P; Sawada, R; Sawyer, C; Sawyer, L; Sbarra, C; Sbrizzi, A; Scanlon, T; Schaarschmidt, J; Schacht, P; Schachtner, BM; Schaefer, D; Schaefer, L; Schaeffer, J; Schaepe, S; Schaefer, U; Schaffer, AC; Schaile, D; Schamberger, RD; Scharmberg, N; Schegelsky, VA; Scheirich, D; Schenck, F; Schernau, M; Schiavi, C; Schildgen, LK; Schillaci, ZM; Schioppa, EJ; Schioppa, M; Schleicher, KE; Schlenker, S; Schmidt-Sommerfeld, KR; Schmieden, K; Schmitt, C; Schmitt, S; Schmitz, S; Schmoeckel, JC; Schoeffel, L; Schoening, A; Scholer, PG; Schopf, E; Schott, M; Schouwenberg, JFP; Schovancova, J; Schramm, S; Schroeder, F; Schulte, A; Schultz-Coulon, HC; Schumacher, M; Schumm, BA; Schune, P; Schwartzman, A; Schwarz, TA; Schwemling, P; Schwienhorst, R; Sciandra, A; Sciolla, G; Scodeggio, M; Scornajenghi, M; Scuri, F; Scutti, F; Scyboz, LM; Sebastiani, CD; Seema, P; Seidel, SC; Seiden, A; Seidlitz, BD; Seiss, T; Seixas, JM; Sekhniaidze, G; Sekula, SJ; Semprini-Cesari, N; Sen, S; Serfon, C; Serin, L; Serkin, L; Sessa, M; Severini, H; Sevova, S; Sfiligoj, T; Sforza, F; Sfyrla, A; Shabalina, E; Shahinian, JD; Shaikh, NW; Renous, DS; Shan, LY; Shank, JT; Shapiro, M; Sharma, A; Sharma, AS; Shatalov, PB; Shaw, K; Shaw, SM; Shehade, M; Shen, Y; Sherman, AD; Sherwood, P; Shi, L; Shimizu, S; Shimmin, CO; Shimogama, Y; Shimojima, M; Shipsey, IPJ; Shirabe, S; Shiyakova, M; Shlomi, J; Shmeleva, A; Shochet, MJ; Shojaii, J; Shope, DR; Shrestha, S; Shrif, EM; Shulga, E; Sicho, P; Sickles, AM; Sidebo, PE; Haddad, ES; Sidiropoulou, O; Sidoti, A; Siegert, F; Sijacki, D; Silva, M ; Oliveira, MVS; Silverstein, SB; Simion, S; Simoniello, R; Simsek, S; Sinervo, P; Sinetckii, ; Sinev, NB; Singh, S; Sioli, M; Siral, ; Sivoklokov, SY; Sjolin, J; Skorda, E; Skubic, P; Slawinska, M; Sliwa, K; Slovak, R; Smakhtin, ; Smart, BH; Smiesko, J; Smirnov, N; Smirnov, SY; Smirnov, Y; Smirnova, LN; Smirnova, O; Smith, JW; Smizanska, M; Smolek, K; Smykiewicz, A; Snesarev, AA; Snoek, HL; Snyder, IM; Snyder, S; Sobie, R; Soffer, A; Sogaard, A; Sohns, F; Sanchez, CAS; Soldatov, EY; Soldevila, U; Solodkov, AA; Soloshenko, A; Solovyanov, O; Solovyev, ; Sommer, P; Son, H; Song, W; Song, WY; Sopczak, A; Sopio, AL; Sopkova, F; Sotiropoulou, CL; Sottocornola, S; Soualah, R; Soukharev, AM; South, D; Spagnolo, S; Spalla, M; Spangenberg, M; Spano, F; Sperlich, D; Spieker, TM; Spigo, G; Spina, M; Spiteri, DP; Spousta, M; Stabile, A; Stamas, BL; Stamen, R; Stamenkovic, M; Stanecka, E; Stanislaus, B; Stanitzki, MM; Stankaityte, M; Stapf, B; Starchenko, EA; Stark, GH; Stark, J; Staroba, P; Starovoitov, P; Starz, S; Staszewski, R; Stavropoulos, G; Stegler, M; Steinberg, P; Steinhebel, AL; Stelzer, B; Stelzer, HJ; Stelzer-Chilton, O; Stenzel, H; Stevenson, TJ; Stewart, GA; Stockton, MC; Stoicea, G; Stolarski, M; Stonjek, S; Straessner, A; Strandberg, J; Strandberg, S; Strauss, M; Strizenec, P; Stroehmer, R; Strom, DM; Stroynowski, R; Strubig, A; Stucci, SA; Stugu, B; Stupak, J; Styles, NA; Su, D; Su, W; Suchek, S; Sulin, VV; Sullivan, MJ; Sultan, DMS; Sultansoy, S; Sumida, T; Sun, S; Sun, X; Suruliz, K; Suster, CJE; Sutton, MR; Suzuki, S; Svatos, M; Swiatlowski, M; Swift, SP; Swirski, T; Sydorenko, A; Sykora, ; Sykora, M; Sykora, T; Ta, D; Tackmann, K; Taenzer, J; Taffard, A; Tafirout, R; Takashima, R; Takeda, K; Takeshita, T; Takeva, EP; Takubo, Y; Talby, M; Talyshev, AA; Tamir, NM; Tanaka, J; Tanaka, M; Tanaka, R; Araya, ST; Tapprogge, S; Mohamed, ATA; Tarem, S; Tariq, K; Tarna, G; Tartarelli, GF; Tas, P; Tasevsky, M; Tashiro, T; Tassi, E; Delgado, AT; Tayalati, Y; Taylor, AJ; Taylor, GN; Taylor, W; Tee, AS; De Lima, RT; Teixeira-Dias, P; Ten Kate, H; Teoh, JJ; Terada, S; Terashi, K; Terron, J; Terzo, S; Testa, M; Teuscher, RJ; Thais, SJ; Theveneaux-Pelzer, T; Thiele, F; Thomas, DW; Thomas, JO; Thomas, JP; Thompson, PD; Thomsen, LA; Thomson, E; Thorpe, EJ; Torres, RET; Tikhomirov, VO; Tikhonov, YA; Timoshenko, S; Tipton, P; Tisserant, S; Todome, K; Todorova-Nova, S; Todt, S; Tojo, J; Tokar, S; Tokushuku, K; Tolley, E; Tomiwa, KG; Tomoto, M; Tompkins, L; Tong, B; Tornambe, P; Torrence, E; Torres, H; Pastor, ET; Tosciri, C; Toth, J; Tovey, DR; Traeet, A; Treado, CJ; Trefzger, T; Tresoldi, F; Tricoli, A; Trigger, IM; Trincaz-Duvoid, S; Trischuk, DA; Trischuk, W; Trocme, B; Trofymov, A; Troncon, C; Trovato, F; Truong, L; Trzebinski, M; Trzupek, A; Tsai, F; Tseng, JCL; Tsiareshka, P; Tsirigotis, A; Tsiskaridze, ; Tskhadadze, EG; Tsopoulou, M; Tsukerman, II; Tsulaia, ; Tsuno, S; Tsybychev, D; Tu, Y; Tudorache, A; Tudorache, ; Tulbure, TT; Tuna, AN; Turchikhin, S; Turgeman, D; Cakir, IT; Turner, RJ; Turra, RT; Tuts, PM; Tzamarias, S; Tzovara, E; Ucchielli, G; Uchida, K; Ukegawa, F; Unal, G; Undrus, A; Unel, G; Ungaro, FC; Unno, Y; Uno, K; Urban, J; Urquijo, P; Usai, G; Uysal, Z; Vacek, V; Vachon, B; Vadla, KOH; Vaidya, A; Valderanis, C; Santurio, EV; Valente, M; Valentinetti, S; Valero, A; Valery, L; Vallance, RA; Vallier, A; Ferrer, JAV; Van Daalen, TR; Van Gemmeren, P; Van Vulpen, ; Vanadia, M; Vandelli, W; Vandenbroucke, M; Vandewall, ER; Vaniachine, A; Vannicola, D; Vari, R; Varnes, EW; Varni, C; Varol, T; Varouchas, D; Varvell, KE; Vasile, ME; Vasquez, GA; Vazeille, F; Furelos, DV; Schroeder, TV; Veatch, J; Vecchio, V; Veen, MJ; Veloce, LM; Veloso, F; Veneziano, S; Ventura, A; Venturi, N; Verbytskyi, A; Vercesi, V; Verducci, M; Infante, CMV; Vergis, C; Verkerke, W; Vermeulen, AT; Vermeulen, JC; Vetterli, MC; Maira, NV; Pinto, MVB; Vickey, T; Boeriu, OEV; Viehhauser, GHA; Vigani, L; Villa, M; Perez, MV; Vilucchi, E; Vincter, MG; Virdee, GS; Vishwakarma, A; Vittori, C; Vivarelli, ; Vogel, M; Vokac, P; von Buddenbrock, SE; Von Toerne, E; Vorobel, V; Vorobev, K; Vos, M; Vossebeld, J(data truncated to fit)</t>
  </si>
  <si>
    <t>Aad, G.; Abbott, B.; Abbott, D. C.; Abud, A. Abed; Abeling, K.; Abhayasinghe, D. K.; Abidi, S. H.; AbouZeid, O. S.; Abraham, N. L.; Abramowicz, H.; Abreu, H.; Abulaiti, Y.; Acharya, B. S.; Achkar, B.; Adachi, S.; Adam, L.; Bourdarios, C. Adam; Adamczyk, L.; Adamek, L.; Adelman, J.; Adersberger, M.; Adiguzel, A.; Adorni, S.; Adye, T.; Affolder, A. A.; Afik, Y.; Agapopoulou, C.; Agaras, M. N.; Aggarwal, A.; Agheorghiesei, C.; Aguilar-Saavedra, J. A.; Ahmadov, F.; Ahmed, W. S.; Ai, X.; Aielli, G.; Akatsuka, S.; Akesson, T. P. A.; Akilli, E.; Akimov, A., V; Al Khoury, K.; Alberghi, G. L.; Albert, J.; Verzini, M. J. Alconada; Alderweireldt, S.; Aleksa, M.; Aleksandrov, I. N.; Alexa, C.; Alexopoulos, T.; Alfonsi, A.; Alfonsi, F.; Alhroob, M.; Ali, B.; Aliev, M.; Alimonti, G.; Allaire, C.; Allbrooke, B. M. M.; Allen, B. W.; Allport, P. P.; Aloisio, A.; Alonso, F.; Alpigiani, C.; Alshehri, A. A.; Camelia, E. Alunno; Alvarez Estevez, M.; Alviggi, M. G.; Amaral Coutinho, Y.; Ambler, A.; Ambroz, L.; Amelung, C.; Amidei, D.; Amor Dos Santos, S. P.; Amoroso, S.; Amrouche, C. S.; An, F.; Anastopoulos, C.; Andari, N.; Andeen, T.; Anders, C. F.; Anders, J. K.; Andreazza, A.; Andrei, V; Anelli, C. R.; Angelidakis, S.; Angerami, A.; Anisenkov, A., V; Annovi, A.; Antel, C.; Anthony, M. T.; Antipov, E.; Antonelli, M.; Antrim, D. J. A.; Anulli, F.; Aoki, M.; Aparisi Pozo, J. A.; Bella, L. Aperio; Araque, J. P.; Araujo Ferraz, V; Araujo Pereira, R.; Arcangeletti, C.; Arce, A. T. H.; Arduh, F. A.; Arguin, J-F; Argyropoulos, S.; Arling, J-H; Armbruster, A. J.; Armstrong, A.; Arnaez, O.; Arnold, H.; Tame, Z. P. Arrubarrena; Artoni, G.; Artz, S.; Asai, S.; Asawatavonvanich, T.; Asbah, N.; Asimakopoulou, E. M.; Asquith, L.; Assahsah, J.; Assamagan, K.; Astalos, R.; Atkin, R. J.; Atkinson, M.; Atlay, N. B.; Atmani, H.; Augsten, K.; Avolio, G.; Ayoub, M. K.; Azuelos, G.; Bachacou, H.; Bachas, K.; Backes, M.; Backman, F.; Bagnaia, P.; Bahmani, M.; Bahrasemani, H.; Bailey, A. J.; Bailey, V. R.; Baines, J. T.; Bakalis, C.; Baker, O. K.; Bakker, P. J.; Gupta, D. Bakshi; Balaji, S.; Baldin, E. M.; Balek, P.; Balli, F.; Balunas, W. K.; Balz, J.; Banas, E.; Bandyopadhyay, A.; Banerjee, Sw; Bannoura, A. A. E.; Barak, L.; Barbe, W. M.; Barberio, E. L.; Barberis, D.; Barbero, M.; Barbour, G.; Barillari, T.; Barisits, M-S; Barkeloo, J.; Barklow, T.; Barnea, R.; Barnett, B. M.; Barnett, R. M.; Barnovska-Blenessy, Z.; Baroncelli, A.; Barone, G.; Barr, A. J.; Navarro, L. Barranco; Barreiro, F.; da Costa, J. Barreiro Guimaraes; Barsov, S.; Bartoldus, R.; Bartolini, G.; Barton, A. E.; Bartos, P.; Basalaev, A.; Basan, A.; Bassalat, A.; Basso, M. J.; Bates, R. L.; Batlamous, S.; Batley, J. R.; Batool, B.; Battaglia, M.; Bauce, M.; Bauer, F.; Bauer, K. T.; Bawa, H. S.; Beacham, J. B.; Beau, T.; Beauchemin, P. H.; Becherer, F.; Bechtle, P.; Beck, H. C.; Beck, H. P.; Becker, K.; Becot, C.; Beddall, A.; Beddall, A. J.; Bednyakov, V. A.; Bedognetti, M.; Beermann, T. A.; Begalli, M.; Begel, M.; Behera, A.; Behr, J. K.; Beisiegel, F.; Bell, A. S.; Bella, G.; Bellagamba, L.; Bellerive, A.; Bellos, P.; Beloborodov, K.; Belotskiy, K.; Belyaev, N. L.; Benchekroun, D.; Benekos, N.; Benhammou, Y.; Benjamin, D. P.; Benoit, M.; Bensinger, J. R.; Bentvelsen, S.; Beresford, L.; Beretta, M.; Berge, D.; Kuutmann, E. Bergeaas; Berger, N.; Bergmann, B.; Bergsten, L. J.; Beringer, J.; Berlendis, S.; Bernardi, G.; Bernius, C.; Bernlochner, F. U.; Berry, T.; Berta, P.; Bertella, C.; Bertram, I. A.; Bylund, O. Bessidskaia; Besson, N.; Bethani, A.; Bethke, S.; Betti, A.; Bevan, A. J.; Beyer, J.; Bhattacharya, D. S.; Bhattarai, P.; Bi, R.; Bianchi, R. M.; Biebel, O.; Biedermann, D.; Bielski, R.; Bierwagen, K.; Biesuz, N., V; Biglietti, M.; Billoud, T. R. V.; Bindi, M.; Bingul, A.; Bini, C.; Biondi, S.; Birman, M.; Bisanz, T.; Biswal, J. P.; Biswas, D.; Bitadze, A.; Bittrich, C.; Bjorke, K.; Blazek, T.; Bloch, I; Blocker, C.; Blue, A.; Blumenschein, U.; Bobbink, G. J.; Bobrovnikov, V. S.; Bocchetta, S. S.; Bocci, A.; Boerner, D.; Bogavac, D.; Bogdanchikov, A. G.; Bohm, C.; Boisvert, V; Bokan, P.; Bold, T.; Bolz, A. E.; Bomben, M.; Bona, M.; Bonilla, J. S.; Boonekamp, M.; Booth, C. D.; Borecka-Bielska, H. M.; Borgna, L. S.; Borisov, A.; Borissov, G.; Bortfeldt, J.; Bortoletto, D.; Boscherini, D.; Bosman, M.; Sola, J. D. Bossio; Bouaouda, K.; Boudreau, J.; Bouhova-Thacker, E., V; Boumediene, D.; Boutle, S. K.; Boveia, A.; Boyd, J.; Boye, D.; Boyko, I. R.; Bozson, A. J.; Bracinik, J.; Brahimi, N.; Brandt, G.; Brandt, O.; Braren, F.; Brau, B.; Brau, J. E.; Madden, W. D. Breaden; Brendlinger, K.; Brenner, L.; Brenner, R.; Bressler, S.; Brickwedde, B.; Briglin, D. L.; Britton, D.; Britzger, D.; Brock, I; Brock, R.; Brooijmans, G.; Brooks, W. K.; Brost, E.; Broughton, J. H.; de Renstrom, P. A. Bruckman; Bruncko, D.; Bruni, A.; Bruni, G.; Bruni, L. S.; Bruno, S.; Bruschi, M.; Bruscino, N.; Bryant, P.; Bryngemark, L.; Buanes, T.; Buat, Q.; Buchholz, P.; Buckley, A. G.; Budagov, I. A.; Bugge, M. K.; Buehrer, F.; Bulekov, O.; Burch, T. J.; Burdin, S.; Burgard, C. D.; Burger, A. M.; Burghgrave, B.; Burr, J. T. P.; Burton, C. D.; Burzynski, J. C.; Buescher, V; Buschmann, E.; Bussey, P. J.; Butler, J. M.; Buttar, C. M.; Butterworth, J. M.; Butti, P.; Buttinger, W.; Vazquez, C. J. Buxo; Buzatu, A.; Buzykaev, A. R.; Cabras, G.; Cabrera Urban, S.; Caforio, D.; Cai, H.; Cairo, V. M. M.; Cakir, O.; Calace, N.; Calafiura, P.; Calandri, A.; Calderini, G.; Calfayan, P.; Callea, G.; Caloba, L. P.; Caltabiano, A.; Calvente Lopez, S.; Calvet, D.; Calvet, S.; Calvet, T. P.; Calvetti, M.; Toro, R. Camacho; Camarda, S.; Camarero Munoz, D.; Camarri, P.; Cameron, D.; Camincher, C.; Campana, S.; Campanelli, M.; Camplani, A.; Campoverde, A.; Canale, V; Canesse, A.; Bret, M. Cano; Cantero, J.; Cao, T.; Cao, Y.; Garrido, M. D. M. Capeans; Capua, M.; Cardarelli, R.; Cardillo, F.; Carducci, G.; Carli, I; Carli, T.; Carlino, G.; Carlson, B. T.; Carminati, L.; Carney, R. M. D.; Caron, S.; Carquin, E.; Carra, S.; Carter, J. W. S.; Casado, M. P.; Casha, A. F.; Casper, D. W.; Castelijn, R.; Castillo, F. L.; Castillo Garcia, L.; Castillo Gimenez, V; Castro, N. F.; Catinaccio, A.; Catmore, J. R.; Cattai, A.; Cavaliere, V; Cavallaro, E.; Cavalli-Sforza, M.; Cavasinni, V; Celebi, E.; Cerda Alberich, L.; Cerny, K.; Cerqueira, A. S.; Cerri, A.; Cerrito, L.; Cerutti, F.; Cervelli, A.; Cetin, S. A.; Chadi, Z.; Chakraborty, D.; Chan, J.; Chan, W. S.; Chan, W. Y.; Chapman, J. D.; Chargeishvili, B.; Charlton, D. G.; Charman, T. P.; Chau, C. C.; Che, S.; Chekanov, S.; Chekulaev, S., V; Chelkov, G. A.; Chen, B.; Chen, C.; Chen, C. H.; Chen, H.; Chen, J.; Chen, S.; Chen, S. J.; Chen, X.; Chen, Y-H; Cheng, H. C.; Cheng, H. J.; Cheplakov, A.; Cheremushkina, E.; El Moursli, R. Cherkaoui; Cheu, E.; Cheung, K.; Chevalerias, T. J. A.; Chevalier, L.; Chiarella, V; Chiarelli, G.; Chiodini, G.; Chisholm, A. S.; Chitan, A.; Chiu, I; Chiu, Y. H.; Chizhov, M., V; Choi, K.; Chomont, A. R.; Chouridou, S.; Chow, Y. S.; Chu, M. C.; Chu, X.; Chudoba, J.; Chwastowski, J. J.; Chytka, L.; Cieri, D.; Ciesla, K. M.; Cinca, D.; Cindro, V; Cioara, I. A.; Ciocio, A.; Cirotto, F.; Citron, Z. H.; Citterio, M.; Ciubotaru, D. A.; Ciungu, B. M.; Clark, A.; Clark, M. R.; Clark, P. J.; Clement, C.; Coadou, Y.; Cobal, M.; Coccaro, A.; Cochran, J.; De Sa, R. Coelho Lopes; Cohen, H.; Coimbra, A. E. C.; Cole, B.; Colijn, A. P.; Collot, J.; Conde Muino, P.; Connell, S. H.; Connelly, I. A.; Constantinescu, S.; Conventi, F.; Cooper-Sarkar, A. M.; Cormier, F.; Cormier, K. J. R.; Corpe, L. D.; Corradi, M.; Corrigan, E. E.; Corriveau, F.; Costa, M. J.; Costanza, F.; Costanzo, D.; Cowan, G.; Cowley, J. W.; Crane, J.; Cranmer, K.; Crawley, S. J.; Creager, R. A.; Crepe-Renaudin, S.; Crescioli, F.; Cristinziani, M.; Croft, V; Crosetti, G.; Cueto, A.; Donszelmann, T. Cuhadar; Cukierman, A. R.; Cunningham, W. R.; Czekierda, S.; Czodrowski, P.; De Sousa, M. J. Da Cunha Sargedas; Da Fonseca Pinto, J., V; Da Via, C.; Dabrowski, W.; Dachs, F.; Dado, T.; Dahbi, S.; Dai, T.; Dallapiccola, C.; Dam, M.; D'amen, G.; D'Amico, V; Damp, J.; Dandoy, J. R.; Daneri, M. F.; Dann, N. S.; Danninger, M.; Dao, V; Darbo, G.; Dartsi, O.; Dattagupta, A.; Daubney, T.; D'Auria, S.; David, C.; Davidek, T.; Davis, D. R.; Dawson, I; De, K.; De Asmundis, R.; De Beurs, M.; De Castro, S.; De Cecco, S.; De Groot, N.; de Jong, P.; De la Torre, H.; De Maria, A.; De Pedis, D.; De Salvo, A.; De Sanctis, U.; De Santis, M.; De Santo, A.; Corga, K. De Vasconcelos; De Regie, J. B. De Vivie; Debenedetti, C.; Dedovich, D., V; Deiana, A. M.; Del Peso, J.; Diaz, Y. Delabat; Delgove, D.; Deliot, F.; Delitzsch, C. M.; Della Pietra, M.; Della Volpe, D.; Dell'Acqua, A.; Dell'Asta, L.; Delmastro, M.; Delporte, C.; Delsart, P. A.; DeMarco, D. A.; Demers, S.; Demichev, M.; Demontigny, G.; Denisov, S. P.; D'Eramo, L.; Derendarz, D.; Derkaoui, J. E.; Derue, F.; Dervan, P.; Desch, K.; Deterre, C.; Dette, K.; Deutsch, C.; Devesa, M. R.; Deviveiros, P. O.; Di Bello, F. A.; Di Ciaccio, A.; Di Ciaccio, L.; Di Clemente, W. K.; Di Donato, C.; Di Girolamo, A.; Di Gregorio, G.; Di Micco, B.; Di Nardo, R.; Di Petrillo, K. F.; Di Sipio, R.; Diaconu, C.; Dias, F. A.; Do Vale, T. Dias; Diaz, M. A.; Dickinson, J.; Diehl, E. B.; Dietrich, J.; Cornell, S. Diez; Dimitrievska, A.; Ding, W.; Dingfelder, J.; Dittus, F.; Djama, F.; Djobava, T.; Djuvsland, J., I; Vale, M. A. B.; Dobre, M.; Dodsworth, D.; Doglioni, C.; Dolejsi, J.; Dolezal, Z.; Donadelli, M.; Dong, B.; Donini, J.; Dopke, J.; Doria, A.; Dova, M. T.; Doyle, A. T.; Drechsler, E.; Dreyer, E.; Dreyer, T.; Drobac, A. S.; Du, D.; Duan, Y.; Dubinin, F.; Dubovsky, M.; Dubreuil, A.; Duchovni, E.; Duckeck, G.; Ducourthial, A.; Ducu, O. A.; Duda, D.; Dudarev, A.; Dudder, A. C.; Duffeld, E. M.; DuflOt, L.; Duhrssen, M.; Duelsen, C.; Dumancic, M.; Dumitriu, A. E.; Duncan, A. K.; Dunford, M.; Duperrin, A.; Yildiz, H. Duran; Dueren, M.; Durglishvili, A.; Duschinger, D.; Dutta, B.; Duvnjak, D.; Dyckes, G., I; Dyndal, M.; Dysch, S.; Dziedzic, B. S.; Ecker, K. M.; Eggleston, M. G.; Eifert, T.; Eigen, G.; Einsweiler, K.; Ekelof, T.; El Jarrari, H.; El Kossei, R.; Ellajosyula, V; Ellert, M.; Ellinghaus, F.; Elliot, A. A.; Ellis, N.; Elmsheuser, J.; Elsing, M.; Emeliyanov, D.; Emerman, A.; Enari, Y.; Epland, M. B.; Erdmann, J.; Ereditato, A.; Erland, P. A.; Errenst, M.; Escalier, M.; Escobar, C.; Estrada Pastor, O.; Etzion, E.; Evans, H.; Ezhilov, A.; Fabbri, F.; Fabbri, L.; Fabiani, V; Facini, G.; Pereira, R. M. Faisca Rodrigues; Fakhrutdinov, R. M.; Falciano, S.; Falke, P. J.; Falke, S.; Faltova, J.; Fang, Y.; Fanourakis, G.; Fanti, M.; Faraj, M.; Farbin, A.; Farilla, A.; Farina, E. M.; Farooque, T.; Farrington, S. M.; Farthouat, P.; Fassi, F.; Fassnacht, P.; Fassouliotis, D.; Giannelli, M. Faucci; Fawcett, W. J.; Fayard, L.; Fedin, O. L.; Fedorko, W.; Fehr, A.; Feickert, M.; Feligioni, L.; Fell, A.; Feng, C.; Feng, M.; Fenton, M. J.; Fenyuk, A. B.; Ferguson, S. W.; Ferrando, J.; Ferrante, A.; Ferrari, A.; Ferrari, P.; Ferrari, R.; de Lima, D. E. Ferreira; Ferrer, A.; Ferrere, D.; Ferretti, C.; Fiedler, F.; Filipcic, A.; Filthaut, F.; Finelli, K. D.; Fiolhais, M. C. N.; Fiorini, L.; Fischer, F.; Fisher, W. C.; Fleck, I; Fleischmann, P.; Flick, T.; Flierl, B. M.; Flores, L.; Castillo, L. R. Flores; Follega, F. M.; Fomin, N.; Foo, J. H.; Forcolin, G. T.; Formica, A.; Forster, F. A.; Forti, A. C.; Foster, A. G.; Foti, M. G.; Fournier, D.; Fox, H.; Francavilla, P.; Francescato, S.; Franchini, M.; Franchino, S.; Francis, D.; Franconi, L.; Franklin, M.; Fray, A. N.; Freeman, P. M.; Freund, B.; Freund, W. S.; Freundlich, E. M.; Frizzell, D. C.; Froidevaux, D.; Frost, J. A.; Fukunaga, C.; Fullana Torregrosa, E.; Fusayasu, T.; Fuster, J.; Gabrielli, A.; Gadatsch, S.; Gadow, P.; Gagliardi, G.; Gagnon, L. G.; Galhardo, B.; Gallardo, G. E.; Gallas, E. J.; Gallop, B. J.; Galster, G.; Goni, R. Gamboa; Gan, K. K.; Ganguly, S.; Gao, J.; Gao, Y.; Gao, Y. S.; Garcia, C.; Garcia Navarro, J. E.; Pascual, J. A. Garcia; Garcia-Argos, C.; Garcia-Sciveres, M.; Gardner, R. W.; Garelli, N.; Gargiulo, S.; Garner, C. A.; Garonne, V; Gasiorowski, S. J.; Gaspar, P.; Gaudiello, A.; Gaudio, G.; Gavrilenko, I. L.; Gavrilyuk, A.; Gay, C.; Gaycken, G.; Gazis, E. N.; Geanta, A. A.; Gee, C. M.; Gee, C. N. P.; Geisen, J.; Geisen, M.; Gemme, C.; Genest, M. H.; Geng, C.; Gentile, S.; George, S.; Geralis, T.; Gerlach, L. O.; Gessinger-Befurt, P.; Gessner, G.; Ghasemi, S.; Bostanabad, M. Ghasemi; Ghneimat, M.; Ghosh, A.; Giacobbe, B.; Giagu, S.; Giangiacomi, N.; Giannetti, P.; Giannini, A.; Giannini, G.; Gibson, S. M.; Gignac, M.; Gillberg, D.; Gilles, G.; Gingrich, D. M.; Giordani, M. P.; Giraud, P. F.; Giugliarelli, G.; Giugni, D.; Giuli, F.; Gkaitatzis, S.; Gkialas, I; Gkougkousis, E. L.; Gkountoumis, P.; Gladilin, L. K.; Glasman, C.; Glatzer, J.; Glaysher, P. C. F.; Glazov, A.; Gledhill, G. R.; Goblirsch-Kolb, M.; Godin, D.; Goldfarb, S.; Golling, T.; Golubkov, D.; Gomes, A.; Gama, R. Goncalves; Goncalo, R.; Gonella, G.; Gonella, L.; Gongadze, A.; Gonnella, F.; Gonski, J. L.; Gonzalez de la Hoz, S.; Gonzalez Fernandez, S.; Gonzalez-Sevilla, S.; Gonzalvo Rodriguez, G. R.; Goossens, L.; Gorasia, N. A.; Gorbounov, P. A.; Gordon, H. A.; Gorini, B.; Gorini, E.; Gorisek, A.; Goshaw, A. T.; Gostkin, M., I; Gottardo, C. A.; Gouighri, M.; Goussiou, A. G.; Govender, N.; Goy, C.; Gozani, E.; Grabowska-Bold, I; Graham, E. C.; Gramling, J.; Gramstad, E.; Grancagnolo, S.; Grandi, M.; Gratchev, V; Gravila, P. M.; Gravili, F. G.; Gray, C.; Gray, H. M.; Grefe, C.; Gregersen, K.; Gregor, I. M.; Grenier, P.; Grevtsov, K.; Grieco, C.; Grieser, N. A.; Grillo, A. A.; Grimm, K.; Grinstein, S.; Grivaz, J-F; Grummer, A.; Guan, L.; Guan, W.; Gubbels, C.; Guenvaz, J.; Groh, S.; Gross, E.; Grosse-Knetter, J.; Grout, Z. J.; Grud, C.; Guerguichon, A.; Guerrero Rojas, J. G. R.; Guescini, F.; Guest, D.; Gugel, R.; Guillemin, T.; Guindon, S.; Gul, U.; Guo, J.; Guo, W.; Guo, Y.; Guo, Z.; Gupta, R.; Gurbuz, S.; Gustavino, G.; Guth, M.; Gutierrez, P.; Gutschow, C.; Guyot, C.; Gwenlan, C.; Gwilliam, C. B.; Haas, A.; Haber, C.; Hadavand, H. K.; Hadef, A.; Haleem, M.; Haley, J.; Halladjian, G.; Hallewell, G. D.; Hamacher, K.; Hamal, P.; Hamano, K.; Hamdaoui, H.; Hamer, M.; Hamity, G. N.; Han, K.; Han, L.; Han, S.; Han, Y. F.; Hanagaki, K.; Hance, M.; Handl, D. M.; Haney, B.; Hankache, R.; Hansen, E.; Hansen, J. B.; Hansen, J. D.; Hansen, M. C.; Hansen, P. H.; Hanson, E. C.; Hara, K.; Harenberg, T.; Harkusha, S.; Harrison, P. F.; Hartmann, N. M.; Hasegawa, Y.; Hasib, A.; Hassani, S.; Haug, S.; Hauser, R.; Havener, L. B.; Havranek, M.; Hawkes, C. M.; Hawkings, R. J.; Hayden, D.; Hayes, C.; Hayes, R. L.; Hays, C. P.; Hays, J. M.; Hayward, H. S.; Haywood, S. J.; He, F.; Heath, M. P.; Hedberg, V; Heer, S.; Heidegger, K. K.; Heidorn, W. D.; Heilman, J.; Heim, S.; Heim, T.; Heinemann, B.; Heinrich, J. J.; Heinrich, L.; Hejbal, J.; Helary, L.; Held, A.; Hellesund, S.; Helling, C. M.; Hellman, S.; Helsens, C.; Henderson, R. C. W.; Heng, Y.; Henkelmann, L.; Henkelmann, S.; Correia, A. M. Henriques; Herde, H.; Herget, V; Jimenez, Y. Hernandez; Herr, H.; Herrmann, M. G.; Herrmann, T.; Herten, G.; Hertenberger, R.; Hervas, L.; Herwig, T. C.; Hesketh, G. G.; Hessey, N. P.; Higashida, A.; Higashino, S.; Higon-Rodriguez, E.; Hildebrand, K.; Hill, J. C.; Hill, K. K.; Hiller, K. H.; Hillier, S. J.; Hils, M.; Hinchliffe, I; Hinterkeuser, F.; Hirose, M.; Hirose, S.; Hirschbuehl, D.; Hiti, B.; Hladik, O.; Hlaluku, D. R.; Hoad, X.; Hobbs, J.; Hod, N.; Hodgkinson, M. C.; Hoecker, A.; Hohn, D.; Hohov, D.; Holm, T.; Holmes, T. R.; Holzbock, M.; Hommels, L. B. A. H.; Honda, S.; Hong, T. M.; Honig, J. C.; Hoenle, A.; Hooberman, B. H.; Hopkins, W. H.; Horii, Y.; Horn, P.; Horyn, L. A.; Hou, S.; Hoummada, A.; Howarth, J.; Hoya, J.; Hrabovsky, M.; Hrdinka, J.; Hristova, I; Hrivnac, J.; Hrynevich, A.; Hryn'ova, T.; Hsu, P. J.; Hsu, S-C; Hu, Q.; Hu, S.; Hu, Y. F.; Huang, D. P.; Huang, Y.; Hubacek, Z.; Hubaut, F.; Huebner, M.; Huegging, F.; Huffman, T. B.; Huhtinen, M.; Hunter, R. F. H.; Huo, P.; Huseynov, N.; Huston, J.; Huth, J.; Hyneman, R.; Hyrych, S.; Iacobucci, G.; Iakovidis, G.; Ibragimov, I.; Iconomidou-Fayard, L.; Iengo, P.; Ignazzi, R.; Igonkina, O.; Iguchi, R.; Iizawa, T.; Ikegami, Y.; Ikeno, M.; Iliadis, D.; Ilic, N.; Iltzsche, F.; Introzzi, G.; Iodice, M.; Iordanidou, K.; Ippolito, V; Isacson, M. F.; Ishino, M.; Islam, W.; Issever, C.; Istin, S.; Ito, F.; Ponce, J. M. Iturbe; Iuppa, R.; Ivina, A.; Iwasaki, H.; Izen, J. M.; Izzo, V; Jacka, P.; Jackson, P.; Jacobs, R. M.; Jaeger, B. P.; Jain, V; Jaekel, G.; Jakobi, K. B.; Jakobs, K.; Jakoubek, T.; Jamieson, J.; Janas, K. W.; Jansky, R.; Janus, M.; Janus, P. A.; Jarlskog, G.; Javadov, N.; Javurek, T.; Javurkova, M.; Jeanneau, F.; Jeanty, L.; Jejelava, J.; Jelinskas, A.; Jenni, P.; Jeong, N.; Jezequel, S.; Ji, H.; Jia, J.; Jiang, H.; Jiang, Y.; Jiang, Z.; Jiggins, S.; Morales, F. A. Jimenez; Pena, J. Jimenez; Jin, S.; Jinaru, A.; Jinnouchi, O.; Jivan, H.; Johansson, P.; Johns, K. A.; Johnson, C. A.; Jones, R. W. L.; Jones, S. D.; Jones, S.; Jones, T. J.; Jongmanns, J.; Jorge, P. M.; Jovicevic, J.; Ju, X.; Junggeburth, J. J.; Juste Rozas, A.; Kabana, S.; Kaczmarska, A.; Kado, M.; Kagan, H.; Kagan, M.; Kahn, A.; Kahra, C.; Kaji, T.; Kajomovitz, E.; Kalderon, C. W.; Kaluza, A.; Kamenshchikov, A.; Kaneda, M.; Kang, N. J.; Kang, S.; Kanjir, L.; Kano, Y.; Kantserov, V. A.; Kanzaki, J.; Kaplan, L. S.; Kar, D.; Karava, K.; Kareem, M. J.; Karpov, S. N.; Karpova, Z. M.; Kartvelishvili, V; Karyukhin, A. N.; Kashif, L.; Kastanas, A.; Kato, C.; Katzy, J.; Kawade, K.; Kawagoe, K.; Kawaguchi, T.; Kawamoto, T.; Kawamura, G.; Kay, E. F.; Kazanin, V. F.; Keeler, R.; Kehoe, R.; Keller, J. S.; Kellermann, E.; Kelsey, D.; Kempster, J. J.; Kendrick, J.; Kennedy, K. E.; Kepka, O.; Kersten, S.; Kersevan, B. P.; Haghighat, S. Ketabchi; Khader, M.; Khalil-Zada, F.; Khandoga, M.; Khanov, A.; Kharlamov, A. G.; Kharlamova, T.; Khoda, E. E.; Khodinov, A.; Khoo, T. J.; Khramov, E.; Khubua, J.; Kido, S.; Kiehn, M.; Kilby, C. R.; Kim, E.; Kim, Y. K.; Kimura, N.; Kind, O. M.; King, B. T.; Kirchmeier, D.; Kirk, J.; Kiryunin, A. E.; Kishimoto, T.; Kisliuk, D. P.; Kitali, V; Kivernyk, O.; Klapdor-Kleingrothaus, T.; Klassen, M.; Klein, C.; Klein, M. H.; Klein, M.; Klein, U.; Kleinknecht, K.; Klimek, P.; Klimentov, A.; Klingl, T.; Klioutchnikova, T.; Klitzner, F. F.; Kluit, P.; Kluth, S.; Kneringer, E.; Knoops, E. B. F. G.; Knue, A.; Kobayashi, D.; Kobayashi, T.; Kobel, M.; Kocian, M.; Kodama, T.; Kodys, P.; Koenig, P. T.; Koffas, T.; Kohler, N. M.; Kolb, M.; Koletsou, I; Komarek, T.; Kondo, T.; Koeneke, K.; Kong, A. X. Y.; Konig, A. C.; Kono, T.; Konoplich, R.; Konstantinides, V; Konstantinidis, N.; Konya, B.; Kopeliansky, R.; Koperny, S.; Korcyl, K.; Kordas, K.; Koren, G.; Korn, A.; Korolkov, I; Korolkova, E., V; Korotkova, N.; Kortner, O.; Kortner, S.; Kosek, T.; Kostyukhin, V. V.; Kotsokechagia, A.; Kotwal, A.; Koulouris, A.; Kourkoumeli-Charalampidi, A.; Kourkoumelis, C.; Kourlitis, E.; Kouskoura, V; Kowalewska, A. B.; Kowalewski, R.; Kozanecki, W.; Kozhin, A. S.; Kramarenko, V. A.; Kramberger, G.; Krasnopevtsev, D.; Krasny, M. W.; Krasznahorkay, A.; Krauss, D.; Kremer, J. A.; Kretzschmar, J.; Krieger, P.; Krieter, F.; Krishnan, A.; Krizka, K.; Kroeninger, K.; Kroha, H.; Kroll, J.; Krowpman, K. S.; Kruchonak, U.; Krueger, H.; Krumnack, N.; Kruse, M. C.; Krzysiak, J. A.; Kubota, T.; Kuchinskaia, O.; Kuday, S.; Kuechler, J. T.; Kuehn, S.; Kugel, A.; Kuhl, T.; Kukhtin, V; Kukla, R.; Kulchitsky, Y.; Kuleshov, S.; Kulinich, Y. P.; Kuna, M.; Kunigo, T.; Kupco, A.; Kupfer, T.; Kuprash, O.; Kurashige, H.; Kurchaninov, L. L.; Kurochkin, Y. A.; Kurova, A.; Kurth, M. G.; Kuwertz, E. S.; Kuze, M.; Kvam, A. K.; Kvita, J.; Kwan, T.; La Rotonda, L.; La Ruffa, F.; Lacasta, C.; Lacava, F.; Lack, D. P. J.; Lacker, H.; Lacour, D.; Ladygin, E.; Lafaye, R.; Laforge, B.; Lagouri, T.; Lai, S.; Lakomiec, I. K.; Lammers, S.; Lampl, W.; Lampoudis, C.; Lancon, E.; Landgraf, U.; Landon, M. P. J.; Lanfermann, M. C.; Lang, V. S.; Lange, J. C.; Langenberg, R. J.; Lankford, A. J.; Lanni, F.; Lantzsch, K.; Lanza, A.; Lapertosa, A.; Laplace, S.; Laporte, J. F.; Lari, T.; Manghi, F. Lasagni; Lassnig, M.; Lau, T. S.; Laudrain, A.; Laurier, A.; Lavorgna, M.; Lawlor, S. D.; Lazzaroni, M.; Le, B.; Le Guirriec, E.; Lebedev, A.; LeBlanc, M.; LeCompte, T.; Ledroit-Guillon, F.; Lee, A. C. A.; Lee, C. A.; Lee, G. R.; Lee, L.; Lee, S. C.; Lee, S.; Lefebvre, B.; Lefebvre, H. P.; Lefebvre, M.; Leggett, C.; Lehmann, K.; Lehmann, N.; Miotto, G. Lehmann; Leight, W. A.; Leisos, A.; Leite, M. A. L.; Leitgeb, C. E.; Leitner, R.; Lellouch, D.; Leney, K. J. C.; Lenz, T.; Leone, R.; Leone, S.; Leonidopoulos, C.; Leopold, A.; Leroy, C.; Les, R.; Lester, C. G.; Levchenko, M.; Leveque, J.; Levin, D.; Levinson, L. J.; Lewis, D. J.; Li, B.; Li, C-Q; Li, F.; Li, H.; Li, J.; Li, K.; Li, L.; Li, M.; Li, Q.; Li, Q. Y.; Li, S.; Li, X.; Li, Y.; Li, Z.; Liang, Z.; Liberti, B.; Liblong, A.; Lie, K.; Lim, S.; Lin, C. Y.; Lin, K.; Lin, T. H.; Linck, R. A.; Lindon, J. H.; Lionti, A. L.; Lipeles, E.; Lipniacka, A.; Liss, T. M.; Lister, A.; Little, J. D.; Liu, B.; Liu, B. L.; Liu, H. B.; Liu, H.; Liu, J. B.; Liu, J. K. K.; Liu, K.; Liu, M.; Liu, P.; Liu, Y.; Liu, Y. L.; Liu, Y. W.; Livan, M.; Lleres, A.; Merino, J. Llorente; Lloyd, S. L.; Lo, C. Y.; Lobodzinska, E. M.; Loch, P.; Loffredo, S.; Lohse, T.; Lohwasser, K.; Lokajicek, M.; Long, J. D.; Long, R. E.; Longo, L.; Looper, K. A.; Lopez, J. A.; Paz, I. Lopez; Solis, A. Lopez; Lorenz, J.; Martinez, N. Lorenzo; Lory, A. M.; Losada, M.; Loesel, P. J.; Loesle, A.; Lou, X.; Lounis, A.; Love, J.; Love, P. A.; Lozano Bahilo, J. J.; Lu, M.; Lu, Y. J.; Lubatti, H. J.; Luci, C.; Lucotte, A.; Luedtke, C.; Luehring, F.; Luise, I; Luminari, L.; Lund-Jensen, B.; Lutz, M. S.; Lynn, D.; Lyons, H.; Lysak, R.; Lytken, E.; Lyu, F.; Lyubushkin, V; Lyubushkina, T.; Ma, H.; Ma, L. L.; Ma, Y.; Maccarrone, G.; Macchiolo, A.; Macdonald, C. M.; Miguens, J. Machado; Madaffari, D.; Madar, R.; Mader, W. F.; Don, M. Madugoda Ralalage; Madysa, N.; Maeda, J.; Maeno, T.; Maerker, M.; Magerl, V; Magini, N.; Mahon, D. J.; Maidantchik, C.; Maier, T.; Maio, A.; Maj, K.; Majersky, O.; Majewski, S.; Makida, Y.; Makovec, N.; Malaescu, B.; Malecki, Pa; Maleev, V. P.; Malek, F.; Mallik, U.; Malon, D.; Malone, C.; Maltezos, S.; Malyukov, S.; Mamuzic, J.; Mancini, G.; Mandic, I; Manhaes de Andrade Filho, L.; Maniatis, I. M.; Ramos, J. Manjarres; Mankinen, K. H.; Mann, A.; Manousos, A.; Mansoulie, B.; Manthos, I; Manzoni, S.; Marantis, A.; Marceca, G.; Marchese, L.; Marchiori, G.; Marcisovsky, M.; Marcoccia, L.; Marcon, C.; Tobon, C. A. Marin; Marjanovic, M.; Marshall, Z.; Martensson, M. U. F.; Marti-Garcia, S.; Martin, C. B.; Martin, T. A.; Martin, V. J.; Latour, B. Martin Dit; Martinelli, L.; Martinez, M.; Outschoorn, V. I. Martinez; Martin-Haugh, S.; Martoiu, V. S.; Martyniuk, A. C.; Marzin, A.; Maschek, S. R.; Masetti, L.; Mashimo, T.; Mashinistov, R.; Masik, J.; Maslennikov, A. L.; Massa, L.; Massarotti, P.; Mastrandrea, P.; Mastroberardino, A.; Masubuchi, T.; Matakias, D.; Matic, A.; Matsuzawa, N.; Maettig, P.; Maurer, J.; Macek, B.; Maximov, D. A.; Mazini, R.; Maznas, I; Mazza, S. M.; Mc Kee, S. P.; McCarthy, T. G.; McCormack, W. P.; McDonald, E. F.; Mcfayden, J. A.; Mchedlidze, G.; McKay, M. A.; McLean, K. D.; McMahon, S. J.; McNamara, P. C.; McNicol, C. J.; McPherson, R. A.; Mdhluli, J. E.; Meadows, Z. A.; Meehan, S.; Megy, T.; Mehlhase, S.; Mehta, A.; Meideck, T.; Meirose, B.; Melini, D.; Garcia, B. R. Mellado; Mellenthin, J. D.; Melo, M.; Meloni, F.; Melzer, A.; Menary, S. B.; Gouveia, E. D. Mendes; Meng, L.; Meng, X. T.; Menke, S.; Meoni, E.; Mergelmeyer, S.; Merkt, S. A. M.; Merlassino, C.; Mermod, P.; Merola, L.; Meroni, C.; Merz, G.; Meshkov, O.; Meshreki, J. K. R.; Messina, A.; Metcalfe, J.; Mete, A. S.; Meyer, C.; Meyer, J-P; Zu Theenhausen, H. Meyer; Miano, F.; Michetti, M.; Middleton, R. P.; Mijovic, L.; Mikenberg, G.; Mikestikova, M.; Mikuz, M.; Mildner, H.; Milesi, M.; Milic, A.; Millar, D. A.; Miller, D. W.; Milov, A.; Milstead, D. A.; Mina, R. A.; Minaenko, A. A.; Minano Moya, M.; Minashvili, I. A.; Mincer, A., I; Mindur, B.; Mineev, M.; Minegishi, Y.; Mir, L. M.; Mirto, A.; Mistry, K. P.; Mitani, T.; Mitrevski, J.; Mitsou, V. A.; Mittal, M.; Miu, O.; Miucci, A.; Miyagawa, P. S.; Mizukami, A.; Mjornmark, J. U.; Mkrtchyan, T.; Mlynarikova, M.; Moa, T.; Mochizuki, K.; Mogg, P.; Mohapatra, S.; Moles-Valls, R.; Mondragon, M. C.; Mondal, S.; Moenig, K.; Monk, J.; Monnier, E.; Montalbano, A.; Berlingen, J. Montejo; Montella, M.; Monticelli, F.; Monzani, S.; Morange, N.; Moreno, D.; Llacer, Moreno M.; Moreno Martinez, C.; Morettini, P.; Morgenstern, M.; Morgenstern, S.; Mori, D.; Morii, M.; Morinaga, M.; Morisbak, V; Morley, A. K.; Mornacchi, G.; Morris, A. P.; Morvaj, L.; Moschovakos, P.; Moser, B.; Mosidze, M.; Moskalets, T.; Moss, H. J.; Moss, J.; Moyse, E. J. W.; Muanza, S.; Mueller, J.; Mueller, R. S. P.; Muenstermann, D.; Mullier, G. A.; Mungo, D. P.; Munoz Martinez, J. L.; Munoz Sanchez, F. J.; Murin, P.; Murray, W. J.; Murrone, A.; Muskinja, M.; Mwewa, C.; Myagkov, A. G.; Myers, A. A.; Myers, J.; Myska, M.; Nachman, B. P.; Nackenhorst, O.; Nag, A. Nag; Nagai, K.; Nagano, K.; Nagasaka, Y.; Nagle, J. L.; Nagy, E.; Nairz, A. M.; Nakahama, Y.; Nakamura, K.; Nakamura, T.; Nakano, I; Nanjo, H.; Napolitano, F.; Garcia, R. F. Naranjo; Narayan, R.; Naryshkin, I; Naumann, T.; Navarro, G.; Nechaeva, P. Y.; Nechansky, F.; Neep, T. J.; Negri, A.; Negrini, M.; Nellist, C.; Nelson, M. E.; Nemecek, S.; Nessi, M.; Neubauer, M. S.; Neuhaus, F.; Neumann, M.; Newhouse, R.; Newman, P. R.; Ng, C. W.; Ng, Y. S.; Ng, Y. W. Y.; Ngair, B.; Nguyen, H. D. N.; Nguyen Manh, T.; Nibigira, E.; Nickerson, R. B.; Nicolaidou, R.; Nielsen, D. S.; Nielsen, J.; Nikiforou, N.; Nikolaenko, V; Nikolic-Audit, I; Nikolopoulos, K.; Nilsson, P.; Nindhito, H. R.; Ninomiya, Y.; Nisati, A.; Nishu, N.; Nisius, R.; Nitsche, I; Nitta, T.; Nobe, T.; Noguchi, Y.; Nomidis, I; Nomura, M. A.; Nordberg, M.; Novak, T.; Novgorodova, O.; Novotny, R.; Nozka, L.; Ntekas, K.; Nurse, E.; Oakham, F. G.; Oberlack, H.; Ocariz, J.; Ochi, A.; Ochoa, I; Ochoa-Ricoux, J. P.; O'Connor, K.; Oda, S.; Odaka, S.; Oerdek, S.; Ogrodnik, A.; Oh, A.; Oh, S. H.; Ohm, C. C.; Oide, H.; Ojeda, M. L.; Okawa, H.; Okazaki, Y.; O'Keefe, M. W.; Okumura, Y.; Okuyama, T.; Olariu, A.; Oleiro Seabra, L. F.; Olivares Pino, S. A.; Damazio, D. Oliveira; Oliver, J. L.; Olsson, M. J. R.; Olszewski, A.; Olszowska, J.; O'Neil, D. C.; O'neill, A. P.; Onofre, A.; Onyisi, P. U. E.; Oppen, H.; Oreglia, M. J.; Orellana, G. E.; Orestano, D.; Orlando, N.; Orr, R. S.; O'Shea, V; Ospanov, R.; Otero y Garzon, G.; Otono, H.; Ott, P. S.; Ouchrif, M.; Ouellette, J.; Ould-Saada, F.; Ouraou, A.; Ouyang, Q.; Owen, M.; Owen, R. E.; Ozcan, V. E.; Ozturk, N.; Pacalt, J.; Pacey, H. A.; Pachal, K.; Pacheco Pages, A.; Padilla Aranda, C.; Griso, S. Pagan; Paganini, M.; Palacino, G.; Palazzo, S.; Palestini, S.; Palka, M.; Pallin, D.; Palni, P.; Panagoulias, I; Pandini, C. E.; Vazquez, J. G. Panduro; Pani, P.; Panizzo, G.; Paolozzi, L.; Papadatos, C.; Papageorgiou, K.; Parajuli, S.; Paramonov, A.; Hernandez, D. Paredes; Saenz, S. R. Paredes; Parida, B.; Park, T. H.; Parker, A. J.; Parker, M. A.; Parodi, F.; Parrish, E. W.; Parsons, J. A.; Parzefall, U.; Dominguez, L. Pascual; Pascuzzi, V. R.; Pasner, J. M. P.; Pasquali, F.; Pasqualucci, E.; Passaggio, S.; Pastore, F.; Pasuwan, P.; Pataraia, S.; Pater, J. R.; Pathak, A.; Patton, J.; Pauly, T.; Pearkes, J.; Pearson, B.; Pedersen, M.; Diaz, L. Pedraza; Pedro, R.; Peier, T.; Peleganchuk, S., V; Penc, O.; Peng, H.; Peralva, B. S.; Perego, M. M.; Pereira Peixoto, A. P.; Perepelitsa, D., V; Peri, F.; Perini, L.; Pernegger, H.; Perrella, S.; Perrevoort, A.; Peters, K.; Peters, R. F. Y.; Petersen, B. A.; Petersen, T. C.; Petit, E.; Petousis, V.; Petridis, A.; Petridou, C.; Petroff, P.; Petrov, M.; Petrucci, F.; Pettee, M.; Pettersson, N. E.; Petukhova, K.; Peyaud, A.; Pezoa, R.; Pezzotti, L.; Pezzullo, G.; Pham, T.; Phillips, F. H.; Phillips, P. W.; Phipps, M. W.; Piacquadio, G.; Pianori, E.; Picazio, A.; Pickles, R. H.; Piegaia, R.; Pietreanu, D.; Pilcher, J. E.; Pilkington, A. D.; Pinamonti, M.; Pinfold, J. L.; Pitt, M.; Pizzimento, L.; Pleier, M-A; Pleskot, V; Plotnikova, E.; Podberezko, P.; Poettgen, R.; Poggi, R.; Poggioli, L.; Pogrebnyak, I; Pohl, D.; Pokharel, I; Polesello, G.; Poley, A.; Policicchio, A.; Polifka, R.; Polini, A.; Pollard, C. S.; Polychronakos, V; Ponomarenko, D.; Pontecorvo, L.; Popa, S.; Popeneciu, G. A.; Portales, L.; Quintero, D. M. Portillo; Pospisil, S.; Potamianos, K.; Potrap, I. N.; Potter, C. J.; Potti, H.; Poulsen, T.; Poveda, J.; Powell, T. D.; Pownall, G.; Astigarraga, M. E. Pozo; Pralavorio, P.; Prell, S.; Price, D.; Primavera, M.; Prince, S.; Proffitt, M. L.; Proklova, N.; Prokoev, K.; Prokoshin, F.; Protopopescu, S.; Proudfoot, J.; Przybycien, M.; Pudzha, D.; Puri, A.; Puzo, P.; Qian, J.; Qin, Y.; Quadt, A.; Queitsch-Maitland, M.; Qureshi, A.; Racko, M.; Ragusa, F.; Rahal, G.; Raine, J. A.; Rajagopalan, S.; Morales, A. Ramirez; Ran, K.; Rashid, T.; Raspopov, S.; Rauch, D. M.; Rauscher, F.; Rave, S.; Ravina, B.; Ravinovich, I; Rawling, J. H.; Raymond, M.; Read, A. L.; Readio, N. P.; Reale, M.; Rebuzzi, D. M.; Redelbach, A.; Redlinger, G.; Reeves, K.; Rehnisch, L.; Reichert, J.; Reikher, D.; Reiss, A.; Rej, A.; Rembser, C.; Renardi, A.; Renda, M.; Rescigno, M.; Resconi, S.; Resseguie, E. D.; Rettie, S.; Reynolds, B.; Reynolds, E.; Rezanova, O. L.; Reznicek, P.; Ricci, E.; Richter, R.; Richter, S.; Richter-Was, E.; Ricken, O.; Ridel, M.; Rieck, P.; Rifki, O.; Rijssenbeek, M.; Rimoldi, A.; Rimoldi, M.; Rinaldi, L.; Ripellino, G.; Riu, I; Vergara, J. C. Rivera; Rizatdinova, F.; Rizvi, E.; Rizzi, C.; Roberts, R. T.; Robertson, S. H.; Robin, M.; Robinson, D.; Robles Gajardo, C. M.; Manzano, M. Robles; Robson, A.; Rocchi, A.; Rocco, E.; Roda, C.; Rodriguez Bosca, S.; Rodriguez Perez, A.; Rodriguez Rodriguez, D.; Vera, A. M. Rodriguez; Roe, S.; Rohne, O.; Roehrig, R.; Rojas, R. A.; Roland, B.; Roland, C. P. A.; Roloff, J.; Romaniouk, A.; Romano, M.; Rompotis, N.; Ronzani, M.; Roos, L.; Rosati, S.; Rosin, G.; Rosser, B. J.; Rossi, E.; Rossi, L. P.; Rossini, L.; Rosten, R.; Rotaru, M.; Rothberg, J.; Rottler, B.; Rousseau, D.; Rovelli, G.; Roy, A.; Roy, D.; Rozanov, A.; Rozen, Y.; Ruan, X.; Ruehr, F.; Ruiz-Martinez, A.; Rummler, A.; Rurikova, Z.; Rusakovich, N. A.; Russell, H. L.; Rustige, L.; Rutherfoord, J. P.; Ruttinger, E. M.; Rybar, M.; Rybkin, G.; Rye, E. B.; Ryzhov, A.; Iglesias, J. A. Sabater; Sabatini, P.; Sabato, G.; Sacerdoti, S.; Sadrozinski, H. F-W; Sadykov, R.; Tehrani, F. Safai; Samani, B. Safarzadeh; Safdari, M.; Saha, P.; Saha, S.; Sahinsoy, M.; Sahu, A.; Saimpert, M.; Saito, M.; Saito, T.; Sakamoto, H.; Sakharov, A.; Salamani, D.; Salamanna, G.; Salazar Loyola, J. E.; Salnikov, A.; Salt, J.; Salvatore, D.; Salvatore, F.; Salvucci, A.; Salzburger, A.; Samarati, J.; Sammel, D.; Sampsonidis, D.; Sampsonidou, D.; Sanchez, J.; Pineda, A. Sanchez; Sandaker, H.; Sander, C. O.; Sanderswood, I. G.; Sandhoff, M.; Sandoval, C.; Sankey, D. P. C.; Sannino, M.; Sano, Y.; Sansoni, A.; Santoni, C.; Santos, H.; Santpur, S. N.; Santra, A.; Sapronov, A.; Saraiva, J. G.; Sasaki, O.; Sato, K.; Sauerburger, F.; Sauvan, E.; Savard, P.; Sawada, R.; Sawyer, C.; Sawyer, L.; Sbarra, C.; Sbrizzi, A.; Scanlon, T.; Schaarschmidt, J.; Schacht, P.; Schachtner, B. M.; Schaefer, D.; Schaefer, L.; Schaeffer, J.; Schaepe, S.; Schaefer, U.; Schaffer, A. C.; Schaile, D.; Schamberger, R. D.; Scharmberg, N.; Schegelsky, V. A.; Scheirich, D.; Schenck, F.; Schernau, M.; Schiavi, C.; Schildgen, L. K.; Schillaci, Z. M.; Schioppa, E. J.; Schioppa, M.; Schleicher, K. E.; Schlenker, S.; Schmidt-Sommerfeld, K. R.; Schmieden, K.; Schmitt, C.; Schmitt, S.; Schmitz, S.; Schmoeckel, J. C.; Schoeffel, L.; Schoening, A.; Scholer, P. G.; Schopf, E.; Schott, M.; Schouwenberg, J. F. P.; Schovancova, J.; Schramm, S.; Schroeder, F.; Schulte, A.; Schultz-Coulon, H-C; Schumacher, M.; Schumm, B. A.; Schune, Ph; Schwartzman, A.; Schwarz, T. A.; Schwemling, Ph; Schwienhorst, R.; Sciandra, A.; Sciolla, G.; Scodeggio, M.; Scornajenghi, M.; Scuri, F.; Scutti, F.; Scyboz, L. M.; Sebastiani, C. D.; Seema, P.; Seidel, S. C.; Seiden, A.; Seidlitz, B. D.; Seiss, T.; Seixas, J. M.; Sekhniaidze, G.; Sekula, S. J.; Semprini-Cesari, N.; Sen, S.; Serfon, C.; Serin, L.; Serkin, L.; Sessa, M.; Severini, H.; Sevova, S.; Sfiligoj, T.; Sforza, F.; Sfyrla, A.; Shabalina, E.; Shahinian, J. D.; Shaikh, N. W.; Renous, D. Shaked; Shan, L. Y.; Shank, J(data truncated to fit)</t>
  </si>
  <si>
    <t>Combination of searches for invisible decays of the Higgs boson using 139 fb-1 of proton-proton collision data at √s=13 TeV collected with the ATLAS experiment</t>
  </si>
  <si>
    <t>PHYSICS LETTERS B</t>
  </si>
  <si>
    <t>DARK-MATTER; PARTICLE; CANDIDATES; LHC</t>
  </si>
  <si>
    <t>Many extensions of the Standard Model predict the production of dark matter particles at the LHC. Sufficiently light dark matter particles may be produced in decays of the Higgs boson that would appear invisible to the detector. This Letter presents a statistical combination of searches for H &amp; RARR; invisible decays where multiple production modes of the Standard Model Higgs boson are considered. These searches are performed with the ATLAS detector using 139 fb-1 of proton-proton collisions at a centre-of-mass energy of &amp; RADIC;s = 13 TeV at the LHC. In combination with the results at &amp; RADIC;s = 7 TeV and 8 TeV, an upper limit on the H &amp; RARR; invisible branching ratio of 0.107 (0.077) at the 95% confidence level is observed (expected). These results are also interpreted in the context of models where the 125 GeV Higgs boson acts as a portal to dark matter, and limits are set on the scattering cross-section of weakly interacting massive particles and nucleons. &amp; COPY; 2023 The Author(s). Published by Elsevier B.V. This is an open access article under the CC BY license (http://creativecommons .org /licenses /by /4 .0/). Funded by SCOAP3.</t>
  </si>
  <si>
    <t>University of Adelaide; State University of New York (SUNY) System; University at Albany, SUNY; University of Alberta; Ankara University; Istanbul Aydin University; TOBB Ekonomi ve Teknoloji University; Centre National de la Recherche Scientifique (CNRS); CNRS - National Institute of Nuclear and Particle Physics (IN2P3); Communaute Universite Grenoble Alpes; Universite Grenoble Alpes (UGA); Universite Savoie Mont Blanc; United States Department of Energy (DOE); Argonne National Laboratory; University of Arizona; University of Texas System; University of Texas Arlington; National &amp; Kapodistrian University of Athens; National Technical University of Athens; University of Texas System; University of Texas Austin; Bahcesehir University; Istanbul Bilgi University; Bogazici University; Gaziantep University; Azerbaijan National Academy of Sciences (ANAS); Institute of Physics of the Azerbaijan National Academy of Sciences; Barcelona Institute of Science &amp; Technology; Institute for High Energy Physics (IFAE); Chinese Academy of Sciences; Institute of High Energy Physics, CAS; Tsinghua University; Nanjing University; Chinese Academy of Sciences; University of Chinese Academy of Sciences, CAS; University of Belgrade; University of Bergen; United States Department of Energy (DOE); Lawrence Berkeley National Laboratory; University of California System; University of California Berkeley; Humboldt University of Berlin; University of Bern; University of Bern; University of Birmingham; Universidad Antonio Narino; Universidad Antonio Narino; Universidad Nacional de Colombia; Istituto Nazionale di Fisica Nucleare (INFN); University of Bologna; Istituto Nazionale di Fisica Nucleare (INFN); University of Bonn; Boston University; Brandeis University; Transylvania University of Brasov; Horia Hulubei National Institute of Physics &amp; Nuclear Engineering; Alexandru Ioan Cuza University; National Institute for Research &amp; Development of Isotopic &amp; Molecular Technologies Cluj-Napoca; National University of Science &amp; Technology POLITEHNICA Bucharest; West University of Timisoara; Comenius University Bratislava; Slovak Academy of Sciences; United States Department of Energy (DOE); Brookhaven National Laboratory; University of Buenos Aires; California State University System; California State University Long Beach; University of Cambridge; University of Cape Town; National Research Foundation - South Africa; iThemba LABS; University of Johannesburg; University of South Africa; University of Witwatersrand; Carleton University; Hassan II University of Casablanca; Ibn Tofail University of Kenitra; Cadi Ayyad University of Marrakech; Mohammed First University of Oujda; Mohammed V University in Rabat; European Organization for Nuclear Research (CERN); University of Chicago; Centre National de la Recherche Scientifique (CNRS); Universite Clermont Auvergne (UCA); CNRS - National Institute of Nuclear and Particle Physics (IN2P3); Columbia University; University of Copenhagen; Niels Bohr Institute; University of Calabria; Istituto Nazionale di Fisica Nucleare (INFN); Southern Methodist University; University of Texas System; University of Texas Dallas; National Centre of Scientific Research Demokritos; Stockholm University; Oskar Klein Centre; Helmholtz Association; Deutsches Elektronen-Synchrotron (DESY); Helmholtz Association; Deutsches Elektronen-Synchrotron (DESY); Dortmund University of Technology; Technische Universitat Dresden; Duke University; University of Edinburgh; Istituto Nazionale di Fisica Nucleare (INFN); University of Freiburg; University of Gottingen; University of Geneva; University of Genoa; Istituto Nazionale di Fisica Nucleare (INFN); Justus Liebig University Giessen; University of Glasgow; Communaute Universite Grenoble Alpes; Institut National Polytechnique de Grenoble; Universite Grenoble Alpes (UGA); Centre National de la Recherche Scientifique (CNRS); CNRS - National Institute of Nuclear and Particle Physics (IN2P3); Harvard University; Chinese Academy of Sciences; University of Science &amp; Technology of China, CAS; Chinese Academy of Sciences; University of Science &amp; Technology of China, CAS; Shandong University; Shandong University; Shanghai Jiao Tong University; Shanghai Jiao Tong University; Ruprecht Karls University Heidelberg; Ruprecht Karls University Heidelberg; Hiroshima Institute of Technology; Chinese University of Hong Kong; University of Hong Kong; Hong Kong University of Science &amp; Technology; Hong Kong University of Science &amp; Technology; National Tsing Hua University; Universite Paris Saclay; Centre National de la Recherche Scientifique (CNRS); CNRS - National Institute of Nuclear and Particle Physics (IN2P3); Universite Paris Cite; Indiana University System; Indiana University Bloomington; Istituto Nazionale di Fisica Nucleare (INFN); Abdus Salam International Centre for Theoretical Physics (ICTP); University of Udine; Istituto Nazionale di Fisica Nucleare (INFN); University of Salento; Istituto Nazionale di Fisica Nucleare (INFN); University of Milan; Istituto Nazionale di Fisica Nucleare (INFN); University of Naples Federico II; Istituto Nazionale di Fisica Nucleare (INFN); University of Pavia; Istituto Nazionale di Fisica Nucleare (INFN); University of Pisa; Istituto Nazionale di Fisica Nucleare (INFN); Sapienza University Rome; Istituto Nazionale di Fisica Nucleare (INFN); University of Rome Tor Vergata; Istituto Nazionale di Fisica Nucleare (INFN); Roma Tre University; Istituto Nazionale di Fisica Nucleare (INFN); University of Trento; University of Innsbruck; University of Iowa; Iowa State University; Joint Institute for Nuclear Research - Russia; Universidade Federal de Juiz de Fora; Universidade Federal do Rio de Janeiro; Universidade Federal de Sao Joao del-Rei; Universidade de Sao Paulo; High Energy Accelerator Research Organization (KEK); Kobe University; AGH University of Krakow; Jagiellonian University; Polish Academy of Sciences; Institute of Nuclear Physics - Polish Academy of Sciences; Kyoto University; Kyoto University of Education; Kyushu University; Kyushu University; National University of La Plata; Consejo Nacional de Investigaciones Cientificas y Tecnicas (CONICET); Lancaster University; University of Liverpool; Slovenian Academy of Sciences &amp; Arts (SASA); Jozef Stefan Institute; University of Ljubljana; University of Ljubljana; University of London; Queen Mary University London; University College London; University of London; Royal Holloway University London; University of London; University College London; University of Louisiana System; Louisiana Technical University; Lund University; Centre National de la Recherche Scientifique (CNRS); CNRS - National Institute of Nuclear and Particle Physics (IN2P3); Autonomous University of Madrid; Autonomous University of Madrid; Johannes Gutenberg University of Mainz; University of Manchester; Aix-Marseille Universite; Centre National de la Recherche Scientifique (CNRS); CNRS - National Institute of Nuclear and Particle Physics (IN2P3); University of Massachusetts System; University of Massachusetts Amherst; McGill University; University of Melbourne; University of Michigan System; University of Michigan; Michigan State University; Universite de Montreal; Russian Academy of Sciences; Russian Academy of Science Lebedev Physical Institute; National Research Nuclear University MEPhI (Moscow Engineering Physics Institute); Lomonosov Moscow State University; University of Munich; Max Planck Society; Nagasaki Institute of Applied Science; Nagoya University; Nagoya University; University of New Mexico; FOM National Institute for Subatomic Physics; Radboud University Nijmegen; FOM National Institute for Subatomic Physics; University of Amsterdam; Northern Illinois University; Russian Academy of Sciences; Budker Institute of Nuclear Physics; Novosibirsk State University; Russian Academy of Sciences; Siberian Branch of the Russian Academy of Sciences; Novosibirsk State University; National Research Centre - Kurchatov Institute; Institute of High Energy Physics - IHEP; National Research Centre - Kurchatov Institute; Alikhanov Institute for Theoretical &amp; Experimental Physics; New York University; Ochanomizu University; University System of Ohio; Ohio State University; Okayama University; University of Oklahoma System; University of Oklahoma - Norman; Oklahoma State University System; Oklahoma State University - Stillwater; Palacky University Olomouc; University of Oregon; Osaka University; University of Oslo; University of Oxford; Universite Paris Cite; Centre National de la Recherche Scientifique (CNRS); CNRS - National Institute of Nuclear and Particle Physics (IN2P3); Sorbonne Universite; University of Pennsylvania; National Research Centre - Kurchatov Institute; Petersburg Nuclear Physics Institute; Pennsylvania Commonwealth System of Higher Education (PCSHE); University of Pittsburgh; Laboratorio de Instrumentacao e Fisica Experimental de Particulas; Universidade de Lisboa; Universidade de Coimbra; Universidade de Lisboa; Universidade do Minho; University of Granada; Universidade Nova de Lisboa; Universidade Nova de Lisboa; Universidade de Lisboa; Czech Academy of Sciences; Institute of Physics of the Czech Academy of Sciences; Czech Technical University Prague; Charles University Prague; UK Research &amp; Innovation (UKRI); Science &amp; Technology Facilities Council (STFC); STFC Rutherford Appleton Laboratory; CEA; Universite Paris Saclay; University of California System; University of California Santa Cruz; Pontificia Universidad Catolica de Chile; Universidad Andres Bello; Universidad de Tarapaca; Universidad Tecnica Federico Santa Maria; University of Washington; University of Washington Seattle; University of Sheffield; Shinshu University; Universitat Siegen; Simon Fraser University; Stanford University; United States Department of Energy (DOE); SLAC National Accelerator Laboratory; Royal Institute of Technology; State University of New York (SUNY) System; Stony Brook University; State University of New York (SUNY) System; Stony Brook University; University of Sussex; University of Sydney; Academia Sinica - Taiwan; Ivane Javakhishvili Tbilisi State University; Ivane Javakhishvili Tbilisi State University; Technion Israel Institute of Technology; Tel Aviv University; Aristotle University of Thessaloniki; University of Tokyo; University of Tokyo; Tokyo Metropolitan University; Institute of Science Tokyo; Tokyo Institute of Technology; Tomsk State University; University of Toronto; University of British Columbia; York University - Canada; University of Tsukuba; University of Tsukuba; Tufts University; University of California System; University of California Irvine; Uppsala University; University of Illinois System; University of Illinois Urbana-Champaign; Consejo Superior de Investigaciones Cientificas (CSIC); CSIC - Instituto de Fisica Corpuscular (IFIC); University of British Columbia; University of Victoria; University of Wurzburg; University of Warwick; Waseda University; Weizmann Institute of Science; University of Wisconsin System; University of Wisconsin Madison; University of Wuppertal; Yale University; City University of New York (CUNY) System; Autonomous University of Barcelona; University of Sharjah; University of Aegean; University of Louisville; Ben Gurion University; California State University System; California State University East Bay; California State University System; California State University Fresno; California State University System; California State University Sacramento; University of London; King's College London; Peter the Great St. Petersburg Polytechnic University; Stanford University; University of Fribourg; University of Udine; Lomonosov Moscow State University; Giresun University; Hellenic Open University; ICREA; University of Hamburg; Bulgarian Academy of Sciences; HUN-REN; Hungarian Academy of Sciences; HUN-REN Wigner Research Centre for Physics; Consejo Superior de Investigaciones Cientificas (CSIC); CSIC - UAM - Institut de Fisica Teorica (IFT); Manhattan University; Moscow Institute of Physics &amp; Technology; An Najah National University; University of South Africa; City University of New York (CUNY) System; City College of New York (CUNY); Parthenope University Naples</t>
  </si>
  <si>
    <t>Ženiš, Tibor/T-5270-2018; Sykora, Marek/ACM-5186-2022; Guan, Wanyi/D-8421-2014; Zivkovic, Lidija/HGA-8150-2022; Zhang, Jian/F-7865-2015; Kupco, Alexander/G-9713-2014; Giuli, Francesco/HJI-6649-2023; Cieśla, Krzysztof/AAM-4181-2021; Cao, Yang/HGD-6463-2022; Lazzaroni, Massimo/N-3675-2015; Kelsey, Daniel/AAG-2652-2020; Llácer, María/AAU-6582-2020; Berta, Peter/AAL-7109-2020; Chelkov, Georgy/G-9934-2019; zhang, zhang/KGK-5266-2024; Pater, Joleen/A-4262-2016; Ereditato, Antonio/ABP-6455-2022; Lasagni Manghi, Federico/JRX-4442-2023; Norjoharuddeen, Nurfikri/S-3109-2018; Brooks, William/C-8636-2013; beddall, ayda/AAG-6531-2020; Liu, Kun/P-7188-2018; Garcia, Carmen/W-2465-2018; Michelotto, Michele/A-9571-2013; Amorim, Ana/B-2117-2012; Onofre, Antonio/JCP-1935-2023; Grabowska-Bołd, Iwona/ABI-7829-2020; Brahimi, Nihal/HNJ-5325-2023; YANG, YIFAN/HPF-1451-2023; Iglesias, Jaime/F-5719-2013; Marcisovsky, Michal/AAM-2404-2020; Ochi, Atsuhiko/AAG-8511-2020; Panizzo, Giancarlo/KHY-5172-2024; Alimonti, Gianluca/AAG-4603-2020; chen, yan/JRY-4645-2023; Annovi, Alberto/AAA-8638-2020; zhang, ying/HJB-1230-2022; Lyu, Fen/AAQ-5170-2020; Milosavljevic, Marija/F-9847-2016; Albert, Justin/J-4152-2017; yu, yang/HIZ-9682-2022; Garcia, Jose/H-6339-2015; Buttar, Craig/D-3706-2011; Zhu, Li/KBA-1685-2024; Luci, Claudio/HKW-0143-2023; lin, kaili/AAW-7160-2020; Brau, James/ACH-1573-2022; Llácer, María/AAQ-7522-2020; Chen, Chuchu/T-3717-2019; Zhang, Bo/JVD-9890-2024; Martinez, Mario/I-3549-2015; Stoicea, Gabriel/B-6717-2011; Kulchitsky, Yuri/KJL-1720-2024; Wang, Fei/KEH-6292-2024; li, bo/JJC-2664-2023; Panizzo, Giancarlo/AAS-2986-2020; Gorisek, Andrej/KQU-6818-2024; Trzebinski, Maciej/E-5686-2014; Wu, Wenjie/KVA-7436-2024; liu, qi/KFA-4047-2024; Vos, Marcel/G-8123-2015; Li, Liang/O-1107-2015; Masik, Jiri/JVZ-7061-2024; Kostyukhin, Vadim/F-3171-2019; Kukla, Romain/P-9760-2016; Holmes, Thomas/F-4512-2010; Dao, Van-Duong/C-7928-2014; Kodys, Peter/P-2636-2017; Olszewski, Andrzej/AGV-6131-2022; Pereira, Raissa/AAZ-1309-2021; Vaniachine, Alexandre/H-7796-2013; Flores, Rebeca/KEH-9736-2024; Parida, Bibhuti/T-3730-2018; Zhao, Hong/IUQ-0043-2023; Bortfeldt, Jona/AAJ-5370-2021; Řezníček, Pavel/C-1989-2017; Melzer, Andre/M-2052-2019; Plotnikov, Evgenii/F-8333-2017; Snesarev, Andrei/H-5090-2013; Qi, Zhihong/HIZ-8633-2022; Mitsou, Vasiliki/D-1967-2009; Shi, Shusu/ABC-6567-2021; Losada, Marta/B-2261-2010; Masik, Jiri/AAE-1203-2021; Fisher, Wade/N-4491-2013; Darbo, Giovanni/C-8175-2012; Zanzi, Daniele/AAY-4102-2020; Negrini, Matteo/C-8906-2014; Chen, hongyu/KUD-1232-2024; Barreiro, Fernando/D-9808-2012; García, Josu/AAS-9810-2020; Smykiewicz, Andrzej/W-6236-2018; Amoroso, Simone/AAW-4334-2021; Sessa, Marco/AAT-2850-2020; Peters, Klaus/C-2728-2008; Trzupek, Adam/N-2448-2018; Santra, Arka/AEE-4946-2022; Francavilla, Paolo/HKE-1206-2023; Kostyukhin, Vadim/ABA-9033-2020; Morello, Michael/H-9738-2017; Li, Kexin/KAO-2519-2024; Romaniouk, Anatoli/Q-6674-2017; Schioppa, Enrico/F-4731-2019; Šolc, Jaroslav/AAC-5868-2021; Yang, Haijun/O-1055-2015; Gingrich, Douglas/AEU-8727-2022; Petukhova, Krystsina/AAZ-2794-2020; Han, Jingyi/KCL-4828-2024; Benchekroun, Driss/JCN-4659-2023; Fuster, Juan/W-6189-2018; Castro, Norberto/L-2852-2017; HORII, Yasuyuki/I-7208-2014; Turra, Ruggero/N-2374-2014; Ahmad, Anwar/ABM-2215-2022; Kramarenko, Victor/E-1781-2012; Camarda, Stefano/IQW-2840-2023; Geanta, Andrei/IAO-0890-2023; KHOO, TENG/E-1285-2011; chen, yanling/GRE-8287-2022; Nemecek, Stanislav/G-5931-2014; Che, Shi/AAR-2323-2021; Martinelli, Luca/JGD-3837-2023; Yang, Lingwei/AAQ-5349-2020; Tudorache, Alexandra/L-3557-2013; Turchikhin, Semen/O-1929-2013; Tokar, Stanislav/J-5246-2016; Bruni, Giovanna/B-5685-2014; Fassi, Farida/F-3571-2016; Zemaityte, Gabija/AAI-7245-2021; Iengo, Paolo/AAR-7518-2020; Lopez Solis, Alvaro/KCL-5505-2024; Mamuzic, Judita/U-3509-2017; Martin, Thomas/A-2028-2012; Bates, Richard/D-6596-2013; Costa, Maria/H-5962-2015; Xiao, Mengjiao/AAH-7767-2021; Jakoubek, Tomas/G-8644-2014; Robson, Aidan/G-1087-2011; Kuutmann, Elin/A-5204-2013; Dam, Mogens/C-2081-2015; Mastroberardino, Anna/AGA-7835-2022; Zhang, WenLi/B-2917-2015; Hu, Qipeng/AAL-8583-2021; Stabile, Alberto/F-2889-2013; AGHEORGHIESEI, Catalin/B-8596-2014; Citron, Zvi/GRX-7434-2022; Li, Bing/GSN-3295-2022; Manthos, Ioannis/GWD-1076-2022; Petrucci, Fabrizio/G-8348-2012; Kosek, Tomáš/Q-1906-2017; Peng, Cheng-Zhi/JLM-8019-2023; Veneziano, Stefano/J-1610-2012; Hunter, Robert/AAG-8342-2019; Rotaru, Marina/A-3097-2011; Havranek, Miroslav/H-3172-2014; Ippolito, Nicolò/GQQ-6608-2022; Augusto, José/M-2428-2015; Wolter, Marcin/A-7412-2012; Nielsen, Dennis/A-9769-2015; BESSON, NATHALIE/L-6250-2015; Rossi, Eleonora/JYO-6120-2024; Ali, Babar/KGM-2699-2024; shi, chen/KEH-8339-2024; LeBlanc, Matt/JDV-5150-2023; li, xin/HHS-9461-2022; Hrabovsky, Miroslav/G-6714-2014; Mikestikova, Marcela/H-1996-2014; Lee, Lawrence/AAU-6790-2021; Sanchez, Javier/F-5073-2016; yu, xiao/KFT-1725-2024; MEONI, Evelin/ABD-9498-2021; Shmeleva, Alevtina/M-6199-2015; Kar, Deepak/N-1844-2014; Monzani, Simone/D-6328-2017; zhen, zhang/HNI-7910-2023; Ma, Hong/F-2725-2011; de la Hoz, Santiago/E-2494-2016; Wang, Rachel/IQR-7785-2023; Ruiz-Martínez, Alfonso/W-4639-2017; bolun, zhang/ADT-6343-2022; Lozano-Bahilo, Julio/F-4881-2016; Kazanin, Vasily/HHM-2056-2022; Wang, Zhong/ABA-8164-2021; Svatos, Michal/G-8437-2014; Pezzotti, Lorenzo/GRO-2971-2022; Franci, Daniele/LDE-8961-2024; Ochoa Ricoux, J. Pedro/KYR-0862-2024; Lopez Paz, Ivan/AFQ-4280-2022; Artoni, Giacomo/ABA-2164-2020; Kozhin, Anatoly/AAZ-5138-2020; Luo, Shan/JEP-7010-2023; Doyle, Anthony/C-5889-2009; Perez, Miguel/B-2717-2015; Mondal, Santu/GSE-1742-2022; Olszowska, Jolanta/P-2889-2017; Gouighri, Mohamed/ITU-2465-2023; Li, Zhaohan/GSM-7778-2022; Tasevsky, Marek/H-4630-2014; Wang, James/JAD-0675-2023; Dong, Liang/JZD-4605-2024; Sidiropoulou, Ourania/AAC-1675-2021; Li, Zhixin/ABI-9264-2022; Sanchez, Caroline/AAG-5156-2021; Pasquali, Frederique/AAH-5285-2020; Torro Pastor, Emma/AAB-5979-2021; Concejal Muñoz, David/JTT-5328-2023; shao bin, li/HME-2779-2023; Oliveira, Marcus/AAT-1323-2021; Lu, Meng/GQZ-7036-2022; Vranjes, Nenad/B-4003-2017; Cheng, Hok-Chuen/GNP-8341-2022; Marcisovsky, Michal/H-1533-2014; Liu, Chaocheng/AAL-9641-2021; Khanov, Alexander/LDE-6954-2024; Principe Martin, Miguel Angel/HZH-7174-2023; Kuday, Sinan/C-8528-2014; Berge, David/P-2179-2017; Barberio, Elisabetta/A-4978-2010; Kagan, Mikhail/M-1110-2014; Meng, Xiangtong/ACC-2211-2022; Lagouri, Theodota/AAC-7358-2021; Camarri, Paolo/M-7979-2015; Cervelli, Alberto/X-7416-2018; Hanif, Hamza/KBC-8037-2024; Scodeggio, Marco/KEH-2569-2024; Wang, Huifang E/AAY-2120-2021; Messina, Andrea/C-2753-2013; Farthouat, Philippe/LJK-6371-2024; Kaczmarska, Anna/B-2753-2019; Shabalina, Elizaveta/M-2227-2013; Bosman, Martine/J-9917-2014; Simsek, Sinem/AGG-2640-2022; Sen, S./C-6473-2014; Shi, Liaoshan/KFR-7855-2024; Serkin, Leonid/JQW-0572-2023; Mashinistov, Ruslan/M-8356-2015; Reeves, Katharine/P-9163-2014; Zeng, Jiacheng/JMQ-2883-2023; Ozcan, Veysi/AAS-4508-2020; chen, junchen/KHW-4086-2024; Iuppa, Roberto/I-4909-2012; Tapia, Sebastian/ABB-6644-2021; Ferrando, James/KXR-3604-2024; zhang, xiaoyu/KEJ-0657-2024; Tudorache, Valentina/D-2743-2012; Li, Xuefei/C-3861-2012; Todorova, Sarka/GXV-2085-2022; Sopczak, Andre/I-4951-2015; Skubic, Patrick/B-5817-2011; Sanchez, Federico/F-5809-2012; martinez lopez, joaquin/AAN-6939-2020; Stewart, Graham/LOS-4741-2024; Kroll, Jiri/C-8465-2018; Yang, Hongyan/J-9826-2014; xu, ye/JYO-6282-2024; Moreira, Carlos/AAO-9057-2020; Nozka, Libor/G-5550-2014; wan, chunpeng/T-8707-2019; MacDonald, Clint/AAR-6962-2021; Becherer, Fabian/LTE-3452-2024; Grinstein, Sebastian/ABE-1880-2020; Zhang, yuxuan/JXM-9935-2024; Zhu, Youcai/GVS-0195-2022; Wozniak, Krzysztof/Q-7754-2019; Stabile, Andrea/AAE-2428-2022; Bailey, Adam/T-9828-2017; xu, lingzhi/JVZ-8748-2024; Escobar, Juan/H-9617-2017; Shi, Lei/GOP-2629-2022; Zakareishvili, Tamar/JOZ-9279-2023; Tsybychev, Dmitri/J-3733-2017; Rocchi, Alessio/O-9499-2015; zhang, zheng/KBQ-7815-2024; Livan, Michele/D-7531-2012; Balaji, S/J-1864-2019; Malek, Fereshteh/AAB-1381-2019; Rubiño-Martin, Jose/R-9864-2019; Cerrito, Lucio/KPA-8260-2024; Leisos, Antonios/AAJ-2351-2021; Mungo, Davide Pietro/KSM-9202-2024; Ricci, Elisa/IYS-6532-2023; Garcia-Gonzalez, Carlos/K-2130-2014; Evangelos, Gazis/L-3966-2017; Gonzalez, Josefa/AAH-6071-2019; Wang, Jinlong/KHC-3829-2024; Mansour, Jason/KIK-3327-2024; Huseynov, Nazim/AAE-4663-2019; Meng, Leixin/T-8924-2018; Mindur, Bartosz/A-2253-2017; Carquin, Edson/GLU-9641-2022; Lari, Tommaso/JTU-4817-2023; Jiménez, Yesenia/ABH-1107-2020; Andreazza, Attilio/E-5642-2011; Novak, Tibor/JGE-0651-2023; Benekos, Nektarios/J-8629-2017; cerri, alessandro/KRQ-4175-2024; Testa, Marianna/JAZ-0916-2023; Liu, Tong/JDM-9629-2023; Wosiek, Barbara/K-5811-2017; zhou, you/KBC-3567-2024; Pereira, Rodrigo/AFV-9983-2022; García, Elena/AAZ-1125-2020; Hamal, Petr/G-5540-2014; Passaggio, Stefano/B-6843-2013; Mir, Lluïsa-Maria/G-7212-2015; Sławińska, Magdalena/W-2551-2018; Izen, Joseph/A-4392-2018; Álvarez, Miguel/AAB-8208-2020; Zhou, Ning/D-1123-2017; Vercesi, Valerio/C-6672-2008; wang, xiang/IVV-6713-2023; Giagu, Stefano/H-6455-2013; Talyshev, Alexey/HGC-6910-2022; Sanchez, Francisca/AAH-3909-2019; Wang, Zijian/IQU-2128-2023; Vacek, Vítězslav/JXY-4499-2024; Leitner, Rupert/C-2004-2017; li, jing/KHY-5337-2024; Chwastowski, Janusz/I-4480-2012; Malecki, Piotr/O-2434-2018; Coccaro, Andrea/P-5261-2016; Vanadia, Marco/K-5870-2016; Onyisi, Peter/KYR-8808-2024; Sahu, Abhishek/AHD-5730-2022; fan, jing/KHX-6210-2024; Romano, Marino/ACW-0715-2022; Terashi, Koji/ITW-2370-2023; Wang, Song-Ming/AAP-9832-2021; Parodi, Fabrizio/AHE-5089-2022; Agaras, Merve/AAB-5221-2021; Villaplana Perez, Miguel/B-5772-2014; Berge, Daniel/J-8783-2017; García-Fernández, Sergio/AAE-3909-2019; Guida, Reynold/A-1019-2007; Zhang, Xiao-Hua/AAI-8899-2021; de Groot, Nicolo/A-2675-2009; Gutierrez, Phillip/C-1161-2011; Tariq, Khuram/LDG-3808-2024; Grancagnolo, Sergio/J-3957-2015; Zhou, Mingliang/HPC-0298-2023; Leite, Marco/F-6686-2012; Wang, Hui/HMU-9512-2023; Bruscino, Nello/ABA-8980-2021; Bona, Marcella/JPX-4062-2023; Franchini, Matteo/AAC-9259-2021; Soares, Mara/GZM-6676-2022; qi, li/JFE-7167-2023; Ducu, Otilia/JZT-8380-2024; chevalier, laurent/M-6892-2014; Delmastro, Marco/I-5599-2012; Elewa, Ahmed/GPX-2857-2022; Laycock, Paul/AAL-8261-2021; cobal, m./JNR-8180-2023; Napolitano, Fabrizio/CAI-2163-2022; De Cecco, Sandro/B-1016-2012; Novák, Tibor/S-4697-2017; Zhou, Musen/IYS-8098-2023; Perini, Laura/R-8228-2017; Sivoklokov, Sergey/D-8150-2012; Gonella, Laura/GLR-3838-2022; Smirnova, Oxana/A-4401-2013; Lysak, Roman/H-2995-2014; Koperny, Stefan/ABB-4747-2020; Smirnova, Lidia/D-8089-2012; Urbán, Susana/H-1376-2015; Nechaeva, Polina/N-1148-2015; Petrucci, Fabrizio/P-3837-2019; Gravili, Francesco Giuseppe/KFT-3060-2024; Marchese, Luigi/KPY-5779-2024; Gladilin, Leonid/B-5226-2011; Sadykov, Renat/AAN-9602-2020; Liu, Kuo/AAM-1431-2021; Britton, David/F-2602-2010; Vachon, Brigitte/KXS-1100-2024; Demichev, Mikhail/A-8469-2015; Feng, Mingyang/HPD-1231-2023; Gurbuz, Saime/AAG-5583-2019; Lacasta, Carlos/C-7254-2008; Martin dit Latour, Bertrand/JUV-5162-2023; banerjee, swagato/AAN-3165-2021; Adiguzel, Aytul/AAC-9049-2020; mohammed, yasser/P-1462-2016; Liu, Yan/KFQ-1417-2024; Turra, Ruggero/IZE-0280-2023; Pezzotti, Lorenzo/IYJ-3405-2023; Rossin, Roberto/C-8376-2019; Gkougkousis, Evangelos - Leonidas/JFJ-1437-2023; Bold, Tomasz/A-1942-2017; Fabbri, Laura/H-3442-2012; Peixoto, Adriano/AAZ-1408-2021; chen, yuqi/KBB-4137-2024; LYU, FEN/C-4147-2014; Viaux Maira, N./AAT-5715-2020; Ventura, Andrea/CAH-0226-2022; Chizhov, Mihail/CAI-8953-2022; Roy, Ashim/HLV-9248-2023; Rames, Jiri/H-2450-2014; xella, stefania/E-6752-2015; Wang, Xin/JVE-0200-2024; yuan, chen/N-7118-2019; Maeda, Junpei/B-8131-2018; Di Micco, Biagio/J-1755-2012; Blue, Andrew/C-9882-2016; Zenin, Oleg/E-6116-2018; Zhou, Chen/AAI-4942-2021; Brooijmans, Gustaaf H./AGP-4843-2022; uysal, zekeriya/AAD-1226-2019; Solovyev, Victor/C-4614-2013; Shulga, Evgeny/R-1759-2016; Ohm, Christian/AAU-6572-2020; Smirnov, Sergei/F-1014-2011; Wang, Jian-Song/AAH-7310-2020; Gabrielli, Alice/HNR-6417-2023; Song, Haiyun/KFS-6298-2024; Istin, Serhat/HSB-5013-2023; Solodkov, Alexander/B-8623-2017; Schioppa, Enrico/AAV-7965-2021; Rossi, Elvira/KSM-7928-2024; Zhao, Yunlong/HPC-9555-2023; Marinho, Franciole/N-8101-2014; Lokajicek, Milos/G-7800-2014; Geralis, Theodoros/I-6467-2016; Nessi, Marzio/L-5194-2017; Trzebinski, Maciej/AAO-6821-2021; LIU, JIALIN/JXN-8034-2024; fang, yu/KCK-2014-2024; Billoud, Thomas/AAY-1569-2020; Černý, Karel/AAK-7746-2021; Maj, Klaudia/Q-2724-2019; Negri, Andrea/J-2455-2012; Herten, Gregor/HNQ-9546-2023; Calvetti, Milene/AAQ-1337-2020; Villa, Mauro/C-9883-2009; Gonzalez Sevilla, Sergio/B-2690-2014; Valero, Alberto/G-9866-2015; Ventura, Andrea/A-9544-2015; D'Onofrio, Adelina/AAT-3903-2020; Karyukhin, Andrey/J-3904-2014; Goncalo, Jose/M-3153-2016; Dabrowski, Wladyslaw/AAS-6369-2020; Zivkovic, Lidija/K-4343-2014; Bergmann, Benedikt Ludwig/L-8368-2019; Wozniak, Krzysztof/P-4475-2017; Gustavino, Giuliano/C-3242-2016; Ahmadov, Faig/B-3723-2018; Popa, Stefan/A-7734-2018; D'Auria, Saverio/O-3276-2017; Escobar Ibanez, Carlos/B-3761-2017; Maj, Klaudia/Q-4624-2017; Gravila, Paul-Mircea/HLP-6245-2023; Carquin, Edson/G-5221-2015; Manhaes de Andrade Filho, Luciano/N-7778-2017; Sciandra, Andrea/JXY-8826-2024; Pezzullo, Gianantonio/AAA-1579-2021; Abusleme, Angel/G-8156-2012; Abramowicz, Halina/KUC-5630-2024; Earnshaw, Zoe/KFS-6791-2024; Fiorini, Luca/W-6250-2018; Vasile, Matei-Eugen/ADS-3975-2022; Petersen, Troels/P-5538-2015; Wolters, Helmut/M-4154-2013; McKee, Shawn/B-6435-2012; Staszewski, Rafal/V-5240-2018; Simas Filho, Eduardo Furtado de/A-2399-2016</t>
  </si>
  <si>
    <t>Gonzalez Sevilla, Sergio/0000-0003-4458-9403; Stanislaus, Beojan/0000-0001-9007-7658; Sikora, Rafal/0000-0001-5185-2367; Konstantinidis, Nikolaos/0000-0002-4140-6360; Kretzschmar, Jan/0000-0002-8515-1355; Jeanneau, Fabien/0000-0002-6360-6136; Valero, Alberto/0000-0002-9776-5880; CARRA, SONIA/0000-0001-8650-942X; Bernlochner, Florian/0000-0001-8153-2719; Oh, Alexander/0000-0001-9025-0422; Schiavi, Carlo/0000-0003-0957-4994; BALLABENE, ERIC/0000-0001-9700-2587; Faraj, Mohammed/0000-0001-9442-7598; Ventura, Andrea/0000-0002-3368-3413; Salzburger, Andreas/0000-0001-6004-3510; Ekman, Per Alexander/0000-0002-7032-2799; Gorini, Edoardo/0000-0002-7688-2797; Bold, Tomasz/0000-0002-2432-411X; D'Onofrio, Adelina/0000-0002-0343-6331; Karyukhin, Andrey/0000-0001-9087-4315; Baron, Petr/0000-0002-5170-0053; Hadavand, Haleh/0000-0001-5447-3346; Follega, Francesco Maria/0000-0003-2317-9560; Bauer, Michael/0009-0000-5475-7293; Goncalo, Jose/0000-0002-3826-3442; Lopez Paz, Ivan/0000-0002-4300-7064; Potepa, Patrycja Anna/0000-0002-1325-7214; Lu, Sicong/0000-0002-8814-1670; Dabrowski, Wladyslaw/0000-0001-9061-9568; Haley, Joseph/0000-0002-6938-7405; Hubacek, Zdenek/0000-0003-3250-9066; Privara, Radek/0000-0002-2239-0586; Balek, Petr/0000-0002-0942-1966; Grabowska-Bold, Iwona/0000-0001-9159-1210; Liu, Yanwen/0000-0003-4448-4679; Turra, Ruggero/0000-0001-8740-796X; Ezzarqtouni, Sanae/0000-0002-7912-2830; Baselga Bacardit, Marta/0000-0002-1533-0876; Carratta, Giuseppe/0000-0002-8846-2714; Ferrando, James/0000-0002-1007-7816; Trigger, Isabel/0000-0002-6127-5847; Zivkovic, Lidija/0000-0003-4236-8930; Bergmann, Benedikt Ludwig/0000-0002-8076-5614; Abulaiti, Yiming/0000-0003-0403-3697; Wozniak, Krzysztof/0000-0003-1171-0887; Gustavino, Giuliano/0000-0002-5938-4921; Ahmadov, Faig/0000-0003-3644-540X; Przygoda, Witold/0000-0003-0984-0754; Dyndal, Mateusz/0000-0001-9632-6352; Gavrilyuk, Alexander/0000-0003-3837-6567; Serkin, Leonid/0000-0003-4749-5250; Calafiura, Paolo/0000-0002-1692-1678; SOUMAIMI, Zainab/0000-0002-8120-478X; Benoit, Mathieu/0000-0002-8623-1699; Vossebeld, Joost/0000-0001-8178-8503; Zakareishvili, Tamar/0000-0001-7909-4772; Popa, Stefan/0000-0001-9275-4536; Morodei, Federico/0000-0001-8251-7262; Mitsou, Vasiliki A./0000-0002-1533-8886; Beemster, Lars/0009-0000-5402-0697; Camplani, Alessandra/0000-0002-6386-9788; Tian, Yusong/0000-0001-8739-9250; D'Auria, Saverio/0000-0003-3393-6318; Escobar Ibanez, Carlos/0000-0003-4442-4537; Ramakoti, Ekaterina/0000-0003-4495-4335; Rompotis, Nikolaos/0000-0003-2577-1875; Maj, Klaudia/0000-0003-4819-9226; KHWAIRA, Yahya/0000-0001-8538-1647; Gravila, Paul-Mircea/0000-0002-0154-577X; Carquin, Edson/0000-0002-7863-1166; Manhaes de Andrade Filho, Luciano/0000-0003-1792-6793; Sciandra, Andrea/0000-0001-7163-501X; Potti, Harish/0000-0002-0800-9902; Gololo, Mpho Gift Doctor/0000-0002-0689-5402; Pezzullo, Gianantonio/0000-0002-6653-1555; Stolarski, Marcin/0000-0003-0276-8059; Kupco, Alexander/0000-0003-3692-1410; Tapia, Sebastian/0000-0002-3659-7270; Abusleme, Angel/0000-0003-0762-7204; Santi, Lorenzo/0000-0003-1766-2791; Saoucha, Kamal/0000-0001-9150-640X; Abramowicz, Halina/0000-0001-5329-6640; Earnshaw, Zoe/0000-0002-2878-261X; Fleck, Ivor/0000-0003-1461-8648; Marantis, Alexandros/0000-0002-7020-4098; Rossi, Elvira/0000-0001-9476-9854; Yacoob, Sahal/0000-0001-6977-3456; Maksimovic, Veljko/0000-0001-9418-3941; Fiorini, Luca/0000-0002-5070-2735; Leite, Marco/0000-0003-0392-3663; El Jarrari, Hassnae/0000-0002-8955-9681; Longo, Riccardo/0000-0003-3984-6452; Vasile, Matei-Eugen/0000-0001-8415-0759; Petersen, Troels/0000-0003-0221-3037; Butterworth, Jonathan/0000-0002-5905-5394; Mindur, Bartosz/0000-0002-5511-2611; Mlinarevic, Marin/0000-0003-3587-646X; Mino, Yuya/0000-0002-2984-8174; Boveia, Antonio/0000-0002-6647-6699; Etzion, Erez/0000-0001-6871-7794; Shojaii, Jafar (Seyed R)/0000-0002-9449-0412; Abbott, Braden/0000-0002-5888-2734; ABREU, Henso/0000-0002-1599-2896; Dingfelder, Jochen/0000-0001-5767-2121; Biros, Marek/0000-0003-2781-623X; Ragusa, Francesco/0000-0002-4064-0489; Lefebvre, Helena/0000-0002-7394-2408; Gonnella, Francesco/0000-0003-0885-1654; Wolters, Helmut/0000-0002-9588-1773; Guindon, Stefan/0000-0001-7595-3859; Aboulhorma, Asmaa/0000-0002-9987-2292; Ochoa-Ricoux, Juan Pedro/0000-0001-7376-5555; Evans, Meirin Oan/0000-0002-4259-018X; Guerrieri, Giovanni/0000-0002-3403-1177; Carbone, Antonio/0000-0002-4117-3800; Gwilliam, Carl/0000-0002-9401-5304; McKee, Shawn/0000-0002-4551-4502; Staszewski, Rafal/0000-0001-7708-9259; govender, nicolin/0000-0002-5068-5429; Staats, Ezekiel/0000-0002-6719-9726; Aad, Georges/0000-0002-6665-4934; Teixeira-Dias, Pedro/0000-0001-9977-3836; Beloborodov, Konstantin/0000-0003-0945-4087; Simas Filho, Eduardo Furtado de/0000-0001-8707-785X</t>
  </si>
  <si>
    <t>CERN; ANPCyT, Argentina; ARC, Australia; BMWFW; FWF, Austria; ANAS; CNPq; FAPESP, Brazil; NSERC; CFI, Canada; NSFC, China; MEYS CR, Czech Republic; DNRF; DNSRC, Denmark; IN2P3-CNRS; CEA-DRF/IRFU, France; BMBF; MPG, Germany; RGC and Hong Kong SAR, China; ISF and Benoziyo Center, Israel; INFN, Italy; MEXT; JSPS, Japan; CNRST, Morocco; NWO, Netherlands; RCN, Norway; MEiN, Poland; FCT, Portugal; MNE/IFA, Romania; MESTD, Serbia; MSSR, Slovakia; ARRS; MICINN, Spain; Wallenberg Foundation, Sweden; SNSF; MOST, Taiwan; DOE; NSF, United States of America; BCKDF; CANARIE; CRC, Canada [PRIMUS 21/SCI/017, UNCE SCI/013]; Czech Republic; ERC; ERDF; European Union; Investissements d'Avenir Labex; ANR, France; DFG; AvH Foundation, Germany - EU-ESF; Greek NSRF, Greece; BSF-NSF; NCN; La Caixa Banking Foundation; PROMETEO; Royal Society; Leverhulme Trust, United Kingdom; NDGF (Denmark, Norway, Sweden); KIT/GridKA (Germany); INFN-CNAF (Italy); NL-T1 (Netherlands) , PIC (Spain); ASGC (Taiwan); BNL (USA); STFC [ST/P002439/1, ST/R002495/1, ST/S000747/1, ST/W000482/1, ST/W000474/1, ST/W000628/1, ST/X001555/1, ST/X005984/1, ST/X005879/1, ST/L001179/1, ST/M006980/1, ST/W000512/1, ST/W000547/1] Funding Source: UKRI</t>
  </si>
  <si>
    <t>CERN; ANPCyT, Argentina(ANPCyT); ARC, Australia(Australian Research Council); BMWFW; FWF, Austria(Austrian Science Fund (FWF)); ANAS(Azerbaijan National Academy of Sciences (ANAS)); CNPq(Conselho Nacional de Desenvolvimento Cientifico e Tecnologico (CNPQ)); FAPESP, Brazil(Fundacao de Amparo a Pesquisa do Estado de Sao Paulo (FAPESP)); NSERC(Natural Sciences and Engineering Research Council of Canada (NSERC)); CFI, Canada(Canada Foundation for Innovation); NSFC, China(National Natural Science Foundation of China (NSFC)); MEYS CR, Czech Republic; DNRF; DNSRC, Denmark(Danish Natural Science Research Council); IN2P3-CNRS(Centre National de la Recherche Scientifique (CNRS)); CEA-DRF/IRFU, France; BMBF(Federal Ministry of Education &amp; Research (BMBF)); MPG, Germany(Max Planck Society); RGC and Hong Kong SAR, China; ISF and Benoziyo Center, Israel(Israel Science Foundation); INFN, Italy(Istituto Nazionale di Fisica Nucleare (INFN)); MEXT(Ministry of Education, Culture, Sports, Science and Technology, Japan (MEXT)); JSPS, Japan(Ministry of Education, Culture, Sports, Science and Technology, Japan (MEXT)Japan Society for the Promotion of Science); CNRST, Morocco; NWO, Netherlands; RCN, Norway; MEiN, Poland; FCT, Portugal(Fundacao para a Ciencia e a Tecnologia (FCT)); MNE/IFA, Romania; MESTD, Serbia(Ministry of Education, Science &amp; Technological Development, Serbia); MSSR, Slovakia; ARRS(Slovenian Research Agency - Slovenia); MICINN, Spain(Ministry of Science and Innovation, Spain (MICINN)Spanish Government); Wallenberg Foundation, Sweden; SNSF(Swiss National Science Foundation (SNSF)); MOST, Taiwan(Ministry of Science and Technology, Taiwan); DOE(United States Department of Energy (DOE)); NSF, United States of America(National Science Foundation (NSF)); BCKDF; CANARIE; CRC, Canada; Czech Republic(Czech Republic Government); ERC(European Research Council (ERC)); ERDF(European Union (EU)); European Union(European Union (EU)); Investissements d'Avenir Labex(Agence Nationale de la Recherche (ANR)); ANR, France(Agence Nationale de la Recherche (ANR)); DFG(German Research Foundation (DFG)); AvH Foundation, Germany - EU-ESF(Alexander von Humboldt Foundation); Greek NSRF, Greece; BSF-NSF; NCN; La Caixa Banking Foundation(La Caixa Foundation); PROMETEO; Royal Society(Royal Society); Leverhulme Trust, United Kingdom(Leverhulme Trust); NDGF (Denmark, Norway, Sweden); KIT/GridKA (Germany); INFN-CNAF (Italy); NL-T1 (Netherlands) , PIC (Spain); ASGC (Taiwan); BNL (USA); STFC(UK Research &amp; Innovation (UKRI)Science &amp; Technology Facilities Council (STFC))</t>
  </si>
  <si>
    <t>We thank CERN for the very successful operation of the LHC, as well as the support staff from our institutions without whom ATLAS could not be operated efficiently. We acknowledge the support of ANPCyT, Argentina; YerPhI, Armenia; ARC, Australia; BMWFW and FWF, Austria; ANAS, Azerbaijan; CNPq and FAPESP, Brazil; NSERC, NRC and CFI, Canada; CERN; ANID, Chile; CAS, MOST and NSFC, China; Minciencias, Colombia; MEYS CR, Czech Republic; DNRF and DNSRC, Denmark; IN2P3-CNRS and CEA-DRF/IRFU, France; SRNSFG, Georgia; BMBF, HGF and MPG, Germany; GSRI, Greece; RGC and Hong Kong SAR, China; ISF and Benoziyo Center, Israel; INFN, Italy; MEXT and JSPS, Japan; CNRST, Morocco; NWO, Netherlands; RCN, Norway; MEiN, Poland; FCT, Portugal; MNE/IFA, Romania; MESTD, Serbia; MSSR, Slovakia; ARRS and MIZS, Slovenia;DSI/NRF, South Africa; MICINN, Spain; SRC and Wallenberg Foundation, Sweden; SERI, SNSF and Can-tons of Bern and Geneva, Switzerland; MOST, Taiwan; TENMAK, Tuerkiye; STFC, United Kingdom; DOE and NSF, United States of America. In addition, individual groups and members have received support from BCKDF, CANARIE, Compute Canada and CRC, Canada; PRIMUS 21/SCI/017 and UNCE SCI/013, Czech Republic; COST, ERC, ERDF, Horizon 2020 and Marie Sklodowska-Curie Actions, European Union; Investissements d'Avenir Labex, Investissements d'Avenir Idex and ANR, France; DFG and AvH Foundation, Germany; Herakleitos, Thales and Aristeia programmes co-financed by EU-ESF and the Greek NSRF, Greece; BSF-NSF and MINERVA, Israel; Norwegian Financial Mechanism 2014-2021, Norway; NCN and NAWA, Poland; La Caixa Banking Foundation, CERCA Programme Generalitat de Catalunya and PROMETEO and GenT Programmes Generalitat Valenciana, Spain; Goeran Gustafssons Stiftelse, Sweden; The Royal Society and Leverhulme Trust, United Kingdom. The crucial computing support from all WLCG partners is ac-knowledged gratefully, in particular from CERN, the ATLAS Tier-1 facilities at TRIUMF (Canada) , NDGF (Denmark, Norway, Sweden) , CC-IN2P3 (France) , KIT/GridKA (Germany) , INFN-CNAF (Italy) , NL-T1 (Netherlands) , PIC (Spain) , ASGC (Taiwan) , RAL (UK) and BNL (USA) , the Tier-2 facilities worldwide and large non-WLCG resource providers. Major contributors of computing resources are listed in Ref. [71] .</t>
  </si>
  <si>
    <t>0370-2693</t>
  </si>
  <si>
    <t>1873-2445</t>
  </si>
  <si>
    <t>PHYS LETT B</t>
  </si>
  <si>
    <t>Phys. Lett. B</t>
  </si>
  <si>
    <t>JUL 10</t>
  </si>
  <si>
    <t>10.1016/j.physletb.2023.137963</t>
  </si>
  <si>
    <t>JUN 2023</t>
  </si>
  <si>
    <t>Astronomy &amp; Astrophysics; Physics, Nuclear; Physics, Particles &amp; Fields</t>
  </si>
  <si>
    <t>Astronomy &amp; Astrophysics; Physics</t>
  </si>
  <si>
    <t>L5UF7</t>
  </si>
  <si>
    <t>Green Submitted, Green Accepted, Green Published, gold</t>
  </si>
  <si>
    <t>WOS:001023908100001</t>
  </si>
  <si>
    <t>Mildaziene, V; Ivankov, A; Sera, B; Baniulis, D</t>
  </si>
  <si>
    <t>Mildaziene, Vida; Ivankov, Anatolii; Sera, Bozena; Baniulis, Danas</t>
  </si>
  <si>
    <t>Biochemical and Physiological Plant Processes Affected by Seed Treatment with Non-Thermal Plasma</t>
  </si>
  <si>
    <t>non-thermal plasma; gene expression; germination; photosynthesis; phytohormones; plant yield; secondary metabolism; seeds; stress signal</t>
  </si>
  <si>
    <t>ATMOSPHERIC-PRESSURE PLASMA; BARRIER DISCHARGE PLASMA; LOW-TEMPERATURE PLASMA; BACTERIAL SPORE INACTIVATION; COLD-PLASMA; ABSCISIC-ACID; NITRIC-OXIDE; EARLY GROWTH; AIR PLASMA; INDUCED GERMINATION</t>
  </si>
  <si>
    <t>Among the innovative technologies being elaborated for sustainable agriculture, one of the most rapidly developing fields relies on the positive effects of non-thermal plasma (NTP) treatment on the agronomic performance of plants. A large number of recent publications have indicated that NTP effects are far more persistent and complex than it was supposed before. Knowledge of the molecular basis and the resulting outcomes of seed treatment with NTP is rapidly accumulating and requires to be analyzed and presented in a systematic way. This review focuses on the biochemical and physiological processes in seeds and plants affected by seed treatment with NTP and the resulting impact on plant metabolism, growth, adaptability and productivity. Wide-scale changes evolving at the epigenomic, transcriptomic, proteomic and metabolic levels are triggered by seed irradiation with NTP and contribute to changes in germination, early seedling growth, phytohormone amounts, metabolic and defense enzyme activity, secondary metabolism, photosynthesis, adaptability to biotic and abiotic stress, microbiome composition, and increased plant fitness, productivity and growth on a longer time scale. This review highlights the importance of these novel findings, as well as unresolved issues that remain to be investigated.</t>
  </si>
  <si>
    <t>[Mildaziene, Vida; Ivankov, Anatolii] Vytautas Magnus Univ, Fac Nat Sci, LT-44404 Kaunas, Lithuania; [Sera, Bozena] Comenius Univ, Fac Nat Sci, Dept Environm Ecol &amp; Landscape Management, Bratislava 84215, Slovakia; [Baniulis, Danas] Lithuanian Res Ctr Agr &amp; Forestry, Inst Hort, LT-54333 Babtai, Lithuania</t>
  </si>
  <si>
    <t>Vytautas Magnus University; Comenius University Bratislava; Lithuanian Research Centre for Agriculture &amp; Forestry</t>
  </si>
  <si>
    <t>Mildaziene, V (corresponding author), Vytautas Magnus Univ, Fac Nat Sci, LT-44404 Kaunas, Lithuania.</t>
  </si>
  <si>
    <t>vida.mildazienel@vdu.lt; anatolii.ivankov@vdu.lt; bozena.sera@uniba.sk; danas.baniulis@lammc.lt</t>
  </si>
  <si>
    <t>Sera, Bozena/H-1327-2014; Baniulis, Danas/AAA-9458-2021</t>
  </si>
  <si>
    <t>Ivankov, Anatolii/0000-0002-1678-3201; Sera, Bozena/0000-0001-5275-1015; Baniulis, Danas/0000-0002-2693-2020</t>
  </si>
  <si>
    <t>10.3390/plants11070856</t>
  </si>
  <si>
    <t>0K2FD</t>
  </si>
  <si>
    <t>WOS:000780608200001</t>
  </si>
  <si>
    <t>Dufresnes, C; Poyarkov, N; Jablonski, D</t>
  </si>
  <si>
    <t>Dufresnes, Christophe; Poyarkov, Nikolay; Jablonski, Daniel</t>
  </si>
  <si>
    <t>Acknowledging more biodiversity without more species</t>
  </si>
  <si>
    <t>PROCEEDINGS OF THE NATIONAL ACADEMY OF SCIENCES OF THE UNITED STATES OF AMERICA</t>
  </si>
  <si>
    <t>conservation; genomics; hybrid zones</t>
  </si>
  <si>
    <t>GENE FLOW; CONSERVATION; TAXONOMY; PHYLOGEOGRAPHY; EVOLUTIONARY; MITOCHONDRIAL; DELIMITATION; POPULATION; DIFFERENTIATION; SPECIATION</t>
  </si>
  <si>
    <t>Delimiting and naming biodiversity is a vital step toward wildlife conservation and research. However, species delimitation must be consistent across biota so that the limited resources available for nature protection can be spent effectively and objectively. To date, newly discovered lineages typically are either left undescribed and thus remain unprotected or are being erroneously proposed as new species despite mixed evidence for completed speciation, in turn contributing to the emerging problem of taxonomic inflation. Inspired by recent conceptual and methodological progress, we propose a standardized workflow for species delimitation that combines phylo-genetic and hybrid zone analyses of genomic datasets (genomic taxonomy), in which phylogeographic lineages that do not freely admix are ranked as species, while those that have remained fully genetically compatible are ranked as subspecies. In both cases, we encourage their formal taxonomic naming, diagnosis, and description to promote social awareness toward biodiversity. The use of loci throughout the genome overcomes the unreliability of widely used barcoding genes when phylogeographic patterns are complex, while the evaluation of divergence and reproductive isolation unifies the long- opposed concepts of lineage species and biological species. We suggest that a shift in conservation assessments from a single level (species) toward a two- level hierarchy (species and subspecies) will lead to a more balanced perception of biodiversity in which both intraspecific and interspecific diversity are valued and more adequately protected.</t>
  </si>
  <si>
    <t>[Dufresnes, Christophe] Nanjing Forestry Univ, Coll Biol &amp; Environm, Lab Amphibian Systemat &amp; Evolutionary Res, Nanjing 210037, Peoples R China; [Poyarkov, Nikolay] Joint Russian Vietnamese Trop Res &amp; Technol Ctr, Hanoi 122000, Vietnam; [Poyarkov, Nikolay] Lomonosov Moscow State Univ, Dept Vertebrate Zool, Moscow 119234, Russia; [Jablonski, Daniel] Comenius Univ, Dept Zool, Bratislava 84215, Slovakia</t>
  </si>
  <si>
    <t>Nanjing Forestry University; Lomonosov Moscow State University; Comenius University Bratislava</t>
  </si>
  <si>
    <t>Dufresnes, C (corresponding author), Nanjing Forestry Univ, Coll Biol &amp; Environm, Lab Amphibian Systemat &amp; Evolutionary Res, Nanjing 210037, Peoples R China.</t>
  </si>
  <si>
    <t>Christophe.Dufresnes@hotmail.fr</t>
  </si>
  <si>
    <t>Jablonski, Daniel/AAT-7357-2020; Poyarkov, Nikolay/O-5148-2014</t>
  </si>
  <si>
    <t>Poyarkov, Nikolay/0000-0002-7576-2283; Jablonski, Daniel/0000-0002-5394-0114</t>
  </si>
  <si>
    <t>Deutsche Forschungsgemeinschaft [SPP1991, APVV-19-0076]; Research Found for International Scientists of the National Natural Science Foundation of China; Russian Science Foundation; Scientific Grant Agency of the Slovak Republic [RSF 22-14-00037]; Scientific Grant Agency of the Slovak Republic [APVV-19-0076]; Slovak Research and Development Agency; [VE247/19-1]; [3211101356]; [VEGA 1/0242/21]</t>
  </si>
  <si>
    <t>Deutsche Forschungsgemeinschaft(German Research Foundation (DFG)); Research Found for International Scientists of the National Natural Science Foundation of China(National Natural Science Foundation of China (NSFC)); Russian Science Foundation(Russian Science Foundation (RSF)); Scientific Grant Agency of the Slovak Republic; Scientific Grant Agency of the Slovak Republic; Slovak Research and Development Agency(Slovak Research and Development Agency); ; ;</t>
  </si>
  <si>
    <t>We thank M. Vences, P.- A. Crochet, and D. L. Jeffries for their feedback on previous versions of this manuscript, D. Frost for insightful discussions, as well as our editor and two anonymous reviewers for their constructive comments. We are also grateful to I. Strachinis and E. Tzoras, who provided materials for Box 4. C.D. was supported by the Taxon-Omics priority program (SPP1991) of the Deutsche Forschungsgemeinschaft (grant VE247/19-1) and by the Research Found for International Scientists of the National Natural Science Foundation of China (No. 3211101356) . N.P. was supported by the Russian Science Foundation (RSF 22-14-00037) . D.J. was supported by the grant of the Scientific Grant Agency of the Slovak Republic VEGA 1/0242/21 and by the Slovak Research and Development Agency under the contract no. APVV-19-0076.</t>
  </si>
  <si>
    <t>NATL ACAD SCIENCES</t>
  </si>
  <si>
    <t>2101 CONSTITUTION AVE NW, WASHINGTON, DC 20418 USA</t>
  </si>
  <si>
    <t>0027-8424</t>
  </si>
  <si>
    <t>1091-6490</t>
  </si>
  <si>
    <t>P NATL ACAD SCI USA</t>
  </si>
  <si>
    <t>Proc. Natl. Acad. Sci. U. S. A.</t>
  </si>
  <si>
    <t>SEP 25</t>
  </si>
  <si>
    <t>e2302424120</t>
  </si>
  <si>
    <t>10.1073/pnas.2302424120</t>
  </si>
  <si>
    <t>X9SU1</t>
  </si>
  <si>
    <t>WOS:001101773500011</t>
  </si>
  <si>
    <t>Abusleme, A; Adam, T; Ahmad, S; Ahmed, R; Aiello, S; Akram, M; An, FP; An, GP; An, Q; Andronico, G; Anfimov, N; Antonelli, V; Antoshkina, T; Asavapibhop, B; Auguste, D; Babic, A; Baldini, W; Barresi, A; Baussan, E; Bellato, M; Bergnoli, A; Bernieri, E; Birkenfeld, T; Blin, S; Blum, D; Blyth, S; Bolshakova, A; Bongrand, M; Breton, D; Brigatti, A; Brugnera, R; Bruno, R; Budano, A; Buscemi, M; Busto, J; Butorov, I; Cabrera, A; Cai, H; Cai, X; Cai, YK; Cai, ZY; Cammi, A; Campeny, A; Cao, CY; Cao, GF; Cao, J; Caruso, R; Chang, JF; Chang, Y; Chen, PP; Chen, PA; Chen, SM; Chen, XR; Chen, YW; Chen, YX; Chen, Y; Chen, Z; Cheng, J; Cheng, YP; Chetverikov, A; Chiesa, D; Chimenti, P; Chukanov, A; Clementi, CT; Clerbaux, B; Di Lorenzo, SC; Corti, D; Costa, S; Dal Corso, F; Dalager, O; De La Taille, C; Deng, JW; Deng, Z; Deng, ZY; Depnering, W; Diaz, M; Ding, XF; Ding, YY; Dirgantara, B; Dmitrievsky, S; Dohnal, T; Dolzhikov, D; Donchenko, G; Dong, JM; Doroshkevich, E; Dracos, M; Du, SX; Dusini, S; Dvorak, M; Enqvist, T; Enzmann, H; Fabbri, A; Fajt, L; Fan, DH; Fan, L; Fang, C; Fang, J; Fang, WX; Fargetta, M; Fedoseev, D; Fekete, V; Feng, LC; Feng, QC; Ford, R; Formozov, A; Gan, HN; Gao, F; Garfagnini, A; Genster, C; Giammarchi, M; Giaz, A; Giudice, N; Gonchar, M; Gong, GH; Gong, H; Gorchakov, O; Gornushkin, Y; Grassi, M; Grewing, C; Gromov, V; Gu, MH; Gu, XF; Gu, Y; Guan, MY; Guardone, N; Gul, M; Guo, C; Guo, JY; Guo, WL; Guo, XH; Guo, YH; Hackspacher, P; Hagner, C; Han, R; Han, Y; Hassan, MS; He, M; He, W; Heinz, T; Hellmuth, P; Heng, YK; Herrera, R; Hong, DJ; Hor, Y; Hou, SJ; Hsiung, Y; Hu, BZ; Hu, H; Hu, JR; Hu, J; Hu, SY; Hu, T; Hu, ZJ; Huang, CH; Huang, GH; Huang, HX; Huang, QH; Huang, WH; Huang, X; Huang, XT; Huang, YB; Hui, JQ; Huo, L; Huo, WJ; Huss, C; Hussain, S; Insolia, A; Ioannisian, A; Isocrate, R; Jelmini, B; Jen, KL; Jeria, I; Ji, XL; Ji, XZ; Jia, HH; Jia, JJ; Jian, SY; Jiang, D; Jiang, XS; Jin, RY; Jing, XP; Senvaara, JJ; Jungthawan, S; Kalousis, L; Kampmann, P; Kang, L; Karagounis, M; Kazarian, N; Khan, W; Khosonthongkee, K; Korablev, DN; Kouzakov, K; Krasnoperov, A; Krumshteyn, Z; Kruth, A; Kutovskiy, N; Kuusiniemi, P; Lachenmaier, T; Landini, C; Lebrin, V; Lefevre, F; Lei, RT; Leitner, R; Leung, J; Li, DM; Li, F; Li, FL; Li, HT; Li, HL; Li, JQ; Li, MZ; Li, M; Li, N; Li, N; Li, QJ; Li, RH; Li, SF; Li, T; Li, WD; Li, WG; Li, XM; Li, XN; Li, XL; Li, Y; Li, YF; Li, ZH; Li, ZB; Li, ZY; Liang, H; Liang, H; Liang, JJ; Liebau, D; Limphirat, A; Limpijumnong, S; Lin, GL; Lin, SX; Lin, T; Ling, JJ; Lippi, I; Liu, F; Liu, HD; Liu, HB; Liu, HJ; Liu, HT; Liu, H; Liu, JL; Liu, JC; Liu, M; Liu, Q; Liu, Q; Liu, RX; Liu, SY; Liu, SB; Liu, SL; Liu, XW; Liu, XW; Liu, Y; Liu, YZ; Lokhov, A; Lombardi, P; Lombardo, C; Loo, K; Lu, C; Lu, HQ; Lu, JB; Lu, JG; Lu, SX; Lu, XX; Lubsandorzhiev, B; Lubsandorzhiev, S; Ludhova, L; Luo, FJ; Luo, G; Luo, PW; Luo, S; Luo, WM; Lyashuk, V; Ma, BZ; Ma, QM; Ma, S; Ma, XY; Ma, XB; Maalmi, J; Malyshkin, Y; Mantovani, F; Manzali, F; Mao, X; Mao, YJ; Mari, SM; Marini, F; Marium, S; Martellini, C; Martin-Chassard, G; Martini, A; Mayilyan, D; Mednieks, I; Meng, Y; Meregaglia, A; Meroni, E; Mezzetto, M; Miller, J; Miramonti, L; Monforte, S; Montini, P; Montuschi, M; Muralidharan, P; Nastasi, M; Naumov, D; Naumova, E; Navas-Nicolas, D; Nemchenok, I; Thi, MTN; Ning, FP; Ning, Z; Nunokawa, H; Oberauer, L; Ochoa-Ricoux, JP; Olshevskiy, A; Orestano, D; Ortica, F; Othegraven, R; Pan, HR; Paoloni, A; Parkalian, N; Parmeggiano, S; Pei, YT; Pelliccia, N; Peng, AG; Peng, HP; Petitjean, PA; Petrucci, F; Pilarczyk, O; Popov, A; Poussot, P; Pratumwan, W; Previtali, E; Qi, FZ; Qi, M; Qian, S; Qian, XH; Qian, Z; Qiao, H; Qin, ZH; Qiu, SK; Rajput, MU; Ranucci, G; Raper, N; Re, A; Rebber, H; Rebii, A; Ren, B; Ren, J; Rezinko, T; Ricci, B; Robens, M; Roche, M; Rodphai, N; Romani, A; Roth, C; Ruan, XD; Ruan, XC; Rujirawat, S; Rybnikov, A; Sadovsky, A; Saggese, P; Salamanna, G; Sanfilippo, SM; Sangka, A; Sanguansak, N; Sawangwit, U; Sawatzki, J; Sawy, F; Schever, M; Schuler, J; Schweizer, K; Selyunin, A; Serafini, A; Settanta, G; Settimo, M; Shao, Z; Sharov, V; Shaydurova, A; Shi, JY; Shi, YA; Shutov, V; Sidorenkov, A; Sirignano, C; Siripak, J; Sisti, M; Slupecki, M; Smirnov, M; Smirnov, O; Sogo-Bezerra, T; Sokolov, S; Songwadhana, J; Soonthornthum, B; Sotnikov, A; Sreethawong, W; Stahl, A; Stanco, L; Stankevich, K; Stefanik, D; Steiger, H; Steinmann, J; Sterr, T; Stock, MR; Strati, V; Studenikin, A; Sun, GX; Sun, SF; Sun, XL; Sun, YJ; Sun, YZ; Suwonjandee, N; Szelezniak, M; Tang, J; Tang, Q; Tang, Q; Tang, X; Tietzsch, A; Tkachev, I; Tmej, T; Torri, MDC; Treskov, K; Triossi, A; Troni, G; Trzaska, W; Tuve, C; Ushakov, N; van den Boom, J; van Waasen, S; Vanroyen, G; Vassilopoulos, N; Vedin, V; Verde, G; Vialkov, M; Viaud, B; Vollbrecht, M; Volpe, C; Vorobel, V; Voronin, D; Votano, L; Walker, P; Wang, CS; Wang, CH; Wang, E; Wang, GL; Wang, J; Wang, J; Wang, KY; Wang, L; Wang, MF; Wang, M; Wang, M; Wang, RG; Wang, SG; Wang, W; Wang, W; Wang, WS; Wang, X; Wang, XY; Wang, YF; Wang, YG; Wang, Y; Wang, Y; Wang, YF; Wang, YQ; Wang, YM; Wang, Z; Wang, Z; Wang, ZM; Wang, ZY; Waqas, M; Watcharangkool, A; Wei, LH; Wei, W; Wei, WL; Wei, YD; Wen, LJ; Wiebusch, C; Wong, SCF; Wonsak, B; Wu, DR; Wu, FL; Wu, Q; Wu, WJ; Wu, Z; Wurm, M; Wurtz, J; Wysotzki, C; Xi, YF; Xia, DM; Xie, YG; Xie, ZQ; Xing, ZZ; Xu, BD; Xu, C; Xu, DL; Xu, FR; Xu, HK; Xu, JL; Xu, J; Xu, MH; Xu, Y; Xu, Y; Yan, BJ; Yan, T; Yan, WQ; Yan, XB; Yan, YP; Yang, AB; Yang, CG; Yang, H; Yang, J; Yang, L; Yang, XY; Yang, YF; Yang, YF; Yao, HF; Yasin, Z; Ye, JX; Ye, M; Ye, ZP; Yegin, U; Yi, PH; Yin, N; Yin, XW; You, ZY; Yu, BX; Yu, CY; Yu, CX; Yu, HZ; Yu, M; Yu, XH; Yu, ZY; Yu, ZZ; Yuan, CZ; Yuan, Y; Yuan, ZX; Yuan, ZY; Yue, BB; Zafar, N; Zambanini, A; Zavadskyi, V; Zeng, S; Zeng, TX; Zeng, YD; Zhan, L; Zhang, AQ; Zhang, FY; Zhang, GQ; Zhang, HQ; Zhang, HH; Zhang, JW; Zhang, J; Zhang, JB; Zhang, JN; Zhang, P; Zhang, QM; Zhang, SQ; Zhang, S; Zhang, T; Zhang, XM; Zhang, XT; Zhang, XY; Zhang, Y; Zhang, YH; Zhang, YY; Zhang, YP; Zhang, YY; Zhang, YM; Zhang, ZY; Zhang, ZJ; Zhao, FY; Zhao, J; Zhao, R; Zhao, SJ; Zhao, TC; Zheng, DQ; Zheng, H; Zheng, MS; Zheng, YH; Zhong, WR; Zhou, J; Zhou, L; Zhou, N; Zhou, S; Zhou, T; Zhou, X; Zhu, J; Zhu, KP; Zhu, KJ; Zhu, ZH; Zhuang, B; Zhuang, HL; Zong, L; Zou, JH</t>
  </si>
  <si>
    <t>Abusleme, Angel; Adam, Thomas; Ahmad, Shakeel; Ahmed, Rizwan; Aiello, Sebastiano; Akram, Muhammad; An, Fengpeng; An, Guangpeng; An, Qi; Andronico, Giuseppe; Anfimov, Nikolay; Antonelli, Vito; Antoshkina, Tatiana; Asavapibhop, Burin; Auguste, Didier; Babic, Andrej; Baldini, Wander; Barresi, Andrea; Baussan, Eric; Bellato, Marco; Bergnoli, Antonio; Bernieri, Enrico; Birkenfeld, Thilo; Blin, Sylvie; Blum, David; Blyth, Simon; Bolshakova, Anastasia; Bongrand, Mathieu; Breton, Dominique; Brigatti, Augusto; Brugnera, Riccardo; Bruno, Riccardo; Budano, Antonio; Buscemi, Mario; Busto, Jose; Butorov, Ilya; Cabrera, Anatael; Cai, Hao; Cai, Xiao; Cai, Yanke; Cai, Zhiyan; Cammi, Antonio; Campeny, Agustin; Cao, Chuanya; Cao, Guofu; Cao, Jun; Caruso, Rossella; Chang, Jin-fan; Chang, Yun; Chen, Pingping; Chen, Po-An; Chen, Shaomin; Chen, Xurong; Chen, Yi-Wen; Chen, Yixue; Chen, Yu; Chen, Zhang; Cheng, Jie; Cheng, Yaping; Chetverikov, Alexey; Chiesa, Davide; Chimenti, Pietro; Chukanov, Artem; Clementi, Ca-tia; Clerbaux, Barbara; Di Lorenzo, Selma Conforti; Corti, Daniele; Costa, Salvatore; Dal Corso, Flavio; Dalager, Olivia; De La Taille, Christophe; Deng, Jiawei; Deng, Zhi; Deng, Ziyan; Depnering, Wilfried; Diaz, Marco; Ding, Xuefeng; Ding, Yayun; Dirgantara, Bayu; Dmitrievsky, Sergey; Dohnal, Tadeas; Dolzhikov, Dmitry; Donchenko, Georgy; Dong, Jianmeng; Doroshkevich, Evgeny; Dracos, Marcos; Du, Shuxian; Dusini, Stefano; Dvorak, Martin; Enqvist, Timo; Enzmann, Heike; Fabbri, Andrea; Fajt, Lukas; Fan, Donghua; Fan, Lei; Fang, Can; Fang, Jian; Fang, Wenxing; Fargetta, Marco; Fedoseev, Dmitry; Fekete, Vladko; Feng, Li-Cheng; Feng, Qichun; Ford, Richard; Formozov, Andrey; Gan, Haonan; Gao, Feng; Garfagnini, Alberto; Genster, Christoph; Giammarchi, Marco; Giaz, Agnese; Giudice, Nunzio; Gonchar, Maxim; Gong, Guanghua; Gong, Hui; Gorchakov, Oleg; Gornushkin, Yuri; Grassi, Marco; Grewing, Christian; Gromov, Vasily; Gu, Minghao; Gu, Xiaofei; Gu, Yu; Guan, Mengyun; Guardone, Nunzio; Gul, Maria; Guo, Cong; Guo, Jingyuan; Guo, Wanlei; Guo, Xinheng; Guo, Yuhang; Hackspacher, Paul; Hagner, Caren; Han, Ran; Han, Yang; Hassan, Muhammad Sohaib; He, Miao; He, Wei; Heinz, Tobias; Hellmuth, Patrick; Heng, Yuekun; Herrera, Rafael; Hong, Daojin; Hor, YuenKeung; Hou, Shaojing; Hsiung, Yee; Hu, Bei-Zhen; Hu, Hang; Hu, Jianrun; Hu, Jun; Hu, Shouyang; Hu, Tao; Hu, Zhuojun; Huang, Chun-hao; Huang, Guihong; Huang, Hanxiong; Huang, Qinhua; Huang, Wenhao; Huang, Xin; Huang, Xingtao; Huang, Yongbo; Hui, Jiaqi; Huo, Lei; Huo, Wenju; Huss, Cedric; Hussain, Safeer; Insolia, Antonio; Ioannisian, Ara; Isocrate, Roberto; Jelmini, Beatrice; Jen, Kuo-Lun; Jeria, Ignacio; Ji, Xiaolu; Ji, Xingzhao; Jia, Huihui; Jia, Junji; Jian, Siyu; Jiang, Di; Jiang, Xiaoshan; Jin, Ruyi; Jing, Xiaoping; Senvaara, Jari Jout; Jungthawan, Sirichok; Kalousis, Leonidas; Kampmann, Philipp; Kang, Li; Karagounis, Michael; Kazarian, Narine; Khan, Waseem; Khosonthongkee, Khanchai; Korablev, D-nis; Kouzakov, Konstantin; Krasnoperov, Alexey; Krumshteyn, Zinovy; Kruth, Andre; Kutovskiy, Nikolay; Kuusiniemi, Pasi; Lachenmaier, Tobias; Landini, Cecilia; Lebrin, Victor; Lefevre, Frederic; Lei, Ruiting; Leitner, Rupert; Leung, Jason; Li, Demin; Li, Fei; Li, Fule; Li, Haitao; Li, Huiling; Li, Jiaqi; Li, Mengzhao; Li, Min; Li, Nan; Li, Nan; Li, Qingjiang; Li, Ruhui; Li, Shanfeng; Li, Tao; Li, Weidong; Li, Weiguo; Li, Xiaomei; Li, Xiaonan; Li, Xinglong; Li, Yi; Li, Yufeng; Li, Zhaohan; Li, Zhibing; Li, Ziyuan; Liang, Hao; Liang, Hao; Liang, Jingjing; Liebau, Daniel; Limphirat, Ayut; Limpijumnong, Sukit; Lin, Guey-Lin; Lin, Shengxin; Lin, Tao; Ling, Jiajie; Lippi, Ivano; Liu, Fang; Liu, Haidong; Liu, Hongbang; Liu, Hongjuan; Liu, Hongtao; Liu, Hui; Liu, Jianglai; Liu, Jinchang; Liu, Min; Liu, Qian; Liu, Qin; Liu, Runxuan; Liu, Shuangyu; Liu, Shubin; Liu, Shulin; Liu, Xiaowei; Liu, Xiwen; Liu, Yan; Liu, Yunzhe; Lokhov, Alexey; Lombardi, Paolo; Lombardo, Claudio; Loo, Kai; Lu, Chuan; Lu, Haoqi; Lu, Jingbin; Lu, Junguang; Lu, Shuxiang; Lu, Xiaoxu; Lubsandorzhiev, Bayarto; Lubsandorzhiev, Sultim; Ludhova, Livia; Luo, Fengjiao; Luo, Guang; Luo, Pengwei; Luo, Shu; Luo, Wuming; Lyashuk, Vladimir; Ma, Bangzheng; Ma, Qiumei; Ma, Si; Ma, Xiaoyan; Ma, Xubo; Maalmi, Jihane; Malyshkin, Yury; Mantovani, Fabio; Manzali, Francesco; Mao, Xin; Mao, Yajun; Mari, Stefano M.; Marini, Filippo; Marium, Sadia; Martellini, Cristina; Martin-Chassard, Gisele; Martini, Agnese; Mayilyan, Davit; Mednieks, Ints; Meng, Yue; Meregaglia, Anselmo; Meroni, Emanuela; Mezzetto, Mauro; Miller, Jonathan; Miramonti, Lino; Monforte, Salvatore; Montini, Paolo; Montuschi, Michele; Muralidharan, Pavithra; Nastasi, Massimiliano; Naumov, Dmitry, V; Naumova, Elena; Navas-Nicolas, Diana; Nemchenok, Igor; Minh Thuan Nguyen Thi; Ning, Feipeng; Ning, Zhe; Nunokawa, Hiroshi; Oberauer, Lothar; Ochoa-Ricoux, Juan Pedro; Olshevskiy, Alexander; Orestano, Domizia; Ortica, Fausto; Othegraven, Rainer; Pan, Hsiao-Ru; Paoloni, Alessandro; Parkalian, Nina; Parmeggiano, Sergio; Pei, Yatian; Pelliccia, Nicomede; Peng, Anguo; Peng, Haiping; Petitjean, Pierre-Alexandre; Petrucci, Fabrizio; Pilarczyk, Oliver; Popov, Artyom; Poussot, Pascal; Pratumwan, Wathan; Previtali, Ezio; Qi, Fazhi; Qi, Ming; Qian, Sen; Qian, Xiaohui; Qian, Zhen; Qiao, Hao; Qin, Zhonghua; Qiu, Shoukang; Rajput, Muhammad Usman; Ranucci, Gioacchino; Raper, Neill; Re, Alessandra; Rebber, Henning; Rebii, Abdel; Ren, Bin; Ren, Jie; Rezinko, Taras; Ricci, Barbara; Robens, Markus; Roche, Mathieu; Rodphai, Narongkiat; Romani, Aldo; Roth, Christian; Ruan, Xiangdong; Ruan, Xichao; Rujirawat, Saroj; Rybnikov, Arseniy; Sadovsky, Andrey; Saggese, Paolo; Salamanna, Giuseppe; Sanfilippo, Si-mone; Sangka, Anut; Sanguansak, Nuanwan; Sawangwit, Utane; Sawatzki, Julia; Sawy, Fatma; Schever, Michaela; Schuler, Jacky; Schweizer, Konstantin; Selyunin, Alexandr; Serafini, Andrea; Settanta, Giulio; Settimo, Mariangela; Shao, Zhuang; Sharov, Vladislav; Shaydurova, Arina; Shi, Jingyan; Shi, Yanan; Shutov, Vitaly; Sidorenkov, Andrey; Sirignano, Chiara; Siripak, Jaruchit; Sisti, Monica; Slupecki, Maciej; Smirnov, Mikhail; Smirnov, Oleg; Sogo-Bezerra, Thiago; Sokolov, Sergey; Songwadhana, Julanan; Soonthornthum, Boonrucksar; Sotnikov, Albert; Sreethawong, Warintorn; Stahl, Achim; Stanco, Luca; Stankevich, Konstantin; Stefanik, Dusan; Steiger, Hans; Steinmann, Jochen; Sterr, Tobias; Stock, Matthias Raphael; Strati, Virginia; Studenikin, Alexander; Sun, Gongxing; Sun, Shifeng; Sun, Xilei; Sun, Yongjie; Sun, Yongzhao; Suwonjandee, Narumon; Szelezniak, Michal; Tang, Jian; Tang, Qiang; Tang, Quan; Tang, Xiao; Tietzsch, Alexander; Tkachev, Igor; Tmej, Tomas; Torri, Marco Danilo Claudio; Treskov, Konstantin; Triossi, Andrea; Troni, Giancarlo; Trzaska, Wladyslaw; Tuve, Cristina; Ushakov, Nikita; van den Boom, Johannes; van Waasen, Stefan; Vanroyen, Guillaume; Vassilopoulos, Nikolaos; Vedin, Vadim; Verde, Giuseppe; Vialkov, Maxim; Viaud, Benoit; Vollbrecht, Moritz; Volpe, Cristina; Vorobel, Vit; Voronin, Dmitriy; Votano, Lucia; Walker, Pablo; Wang, Caishen; Wang, Chung-Hsiang; Wang, En; Wang, Guoli; Wang, Jian; Wang, Jun; Wang, Kunyu; Wang, Lu; Wang, Meifen; Wang, Meng; Wang, Meng; Wang, Ruiguang; Wang, Siguang; Wang, Wei; Wang, Wei; Wang, Wenshuai; Wang, Xi; Wang, Xiangyue; Wang, Yangfu; Wang, Yaoguang; Wang, Yi; Wang, Yi; Wang, Yifang; Wang, Yuanqing; Wang, Yuman; Wang, Zhe; Wang, Zheng; Wang, Zhimin; Wang, Zongyi; Waqas, Muhammad; Watcharangkool, Apimook; Wei, Lianghong; Wei, Wei; Wei, Wenlu; Wei, Yadong; Wen, Liangjian; Wiebusch, Christopher; Wong, Steven Chan-Fai; Wonsak, Bjoern; Wu, Diru; Wu, Fangliang; Wu, Qun; Wu, Wenjie; Wu, Zhi; Wurm, Michael; Wurtz, Jacques; Wysotzki, Christian; Xi, Yufei; Xia, Dongmei; Xie, Yuguang; Xie, Zhangquan; Xing, Zhizhong; Xu, Benda; Xu, Cheng; Xu, Donglian; Xu, Fanrong; Xu, Hangkun; Xu, Jilei; Xu, Jing; Xu, Meihang; Xu, Yin; Xu, Yu; Yan, Baojun; Yan, Taylor; Yan, Wenqi; Yan, Xiongbo; Yan, Yupeng; Yang, Anbo; Yang, Changgen; Yang, Huan; Yang, Jie; Yang, Lei; Yang, Xiaoyu; Yang, Yifan; Yang, Yifan; Yao, Haifeng; Yasin, Zafar; Ye, Jiaxuan; Ye, Mei; Ye, Ziping; Yegin, Ugur; Yi, Peihuai; Yin, Na; Yin, Xiang-wei; You, Zhengyun; Yu, Boxiang; Yu, Chiye; Yu, Chunxu; Yu, Hongzhao; Yu, Miao; Yu, Xianghui; Yu, Zeyuan; Yu, Zezhong; Yuan, Chengzhuo; Yuan, Ying; Yuan, Zhenxiong; Yuan, Ziyi; Yue, Baobiao; Zafar, Noman; Zambanini, Andre; Zavadskyi, Vitalii; Zeng, Shan; Zeng, Tingxuan; Zeng, Yuda; Zhan, Liang; Zhang, Aiqiang; Zhang, Feiyang; Zhang, Guoqing; Zhang, Haiqiong; Zhang, Honghao; Zhang, Jiawen; Zhang, Jie; Zhang, Jingbo; Zhang, Jinnan; Zhang, Peng; Zhang, Qingmin; Zhang, Shiqi; Zhang, Shu; Zhang, Tao; Zhang, Xiaomei; Zhang, Xuantong; Zhang, Xueyao; Zhang, Yan; Zhang, Yinhong; Zhang, Yiyu; Zhang, Yongpeng; Zhang, Yuanyuan; Zhang, Yumei; Zhang, Zhenyu; Zhang, Zhijian; Zhao, Fengyi; Zhao, Jie; Zhao, Rong; Zhao, Shujun; Zhao, Tianchi; Zheng, Dongqin; Zheng, Hua; Zheng, Minshan; Zheng, Yangheng; Zhong, Weirong; Zhou, Jing; Zhou, Li; Zhou, Nan; Zhou, Shun; Zhou, Tong; Zhou, Xiang; Zhu, Jiang; Zhu, Kangpu; Zhu, Kejun; Zhu, ZhiHang; Zhuang, Bo; Zhuang, Honglin; Zong, Liang; Zou, Jiaheng</t>
  </si>
  <si>
    <t>JUNO Collaboration</t>
  </si>
  <si>
    <t>JUNO physics and detector</t>
  </si>
  <si>
    <t>PROGRESS IN PARTICLE AND NUCLEAR PHYSICS</t>
  </si>
  <si>
    <t>JUNO; neutrino physics; neutrino detector</t>
  </si>
  <si>
    <t>NEUTRON FISSION-PRODUCTS; Q-BALLS; ANTINEUTRINO SPECTRA; MAGNETIC MONOPOLES; REACTOR; NEUTRINOS; SEARCH; SYSTEM; MATTER; OSCILLATIONS</t>
  </si>
  <si>
    <t>The Jiangmen Underground Neutrino Observatory (JUNO) is a 20 kton liquid scintillator detector in a laboratory at 700-m underground. An excellent energy resolution and a large fiducial volume offer exciting opportunities for addressing many important topics in neutrino and astro-particle physics. With six years of data, the neutrino mass ordering can be determined at a 3-4 sigma significance and the neutrino oscillation parameters sin(2 )theta(12), Delta m(21)(2), and vertical bar Delta m(32)(2)vertical bar can be measured to a precision of 0.6% or better, by detecting reactor antineutrinos from the Taishan and Yangjiang nuclear power plants. With ten years of data, neutrinos from all past core-collapse supernovae could be observed at a 3 sigma significance; a lower limit of the proton lifetime, 8.34 x 10(33) years (90% C.L.), can be set by searching for p -&gt; (nu) over barK(+); detection of solar neutrinos would shed new light on the solar metallicity problem and examine the vacuum-matter transition region. A typical core-collapse supernova at a distance of 10 kpc would lead to similar to 5000 inverse-beta-decay events and similar to 2000 (300) all-flavor neutrino-proton (electron) elastic scattering events in JUNO. Geo-neutrinos can be detected with a rate of similar to 400 events per year. Construction of the detector is very challenging. In this review, we summarize the final design of the JUNO detector and the key R&amp;D achievements, following the Conceptual Design Report in 2015 (Djurcic et al., 2015). All 20-inch PMTS have been procured and tested. The average photon detection efficiency is 28.9% for the 15,000 MCP PMTS and 28.1% for the 5000 dynode PMTS, higher than the JUNO requirement of 27%. Together with the &gt;20 m attenuation length of the liquid scintillator achieved in a 20-ton pilot purification test and the &gt;96% transparency of the acrylic panel, we expect a yield of 1345 photoelectrons per MeV and an effective relative energy resolution of 3.02%/root E(MeV) in simulations (Abusleme et al., 2021). To maintain the high performance, the underwater electronics is designed to have a loss rate &lt;0.5% in six years. With degassing membranes and a micro-bubble system, the radon concentration in the 35 kton water pool could be lowered to &lt;10 mBq/m(3). Acrylic panels of radiopurity &lt;0.5 ppt U/Th for the 35.4-m diameter liquid scintillator vessel are produced with a dedicated production line. The 20 kton liquid scintillator will be purified onsite with Alumina filtration, distillation, water extraction, and gas stripping. Together with other low background handling, singles in the fiducial volume can be controlled to similar to 10 Hz. The JUNO experiment also features a double calorimeter system with 25,600 3-inch PMTS, a liquid scintillator testing facility OSIRIS, and a near detector TAO. (C) 2021 Elsevier B.V. All rights reserved.</t>
  </si>
  <si>
    <t>[Ioannisian, Ara; Kazarian, Narine; Mayilyan, Davit] Yerevan Phys Inst, Yerevan, Armenia; [Clerbaux, Barbara; Petitjean, Pierre-Alexandre; Yang, Yifan] Univ Libre Bruxelles, Brussels, Belgium; [Chimenti, Pietro] Univ Estadual Londrina, Londrina, Parana, Brazil; [Nunokawa, Hiroshi] Pontificia Univ Catolica Rio de Janeiro, Rio De Janeiro, Brazil; [Abusleme, Angel; Campeny, Agustin; Diaz, Marco; Herrera, Rafael; Jeria, Ignacio; Ochoa-Ricoux, Juan Pedro; Troni, Giancarlo; Walker, Pablo] Pontificia Univ Catolica Chile, Santiago, Chile; [Miller, Jonathan] Univ Tecn Federico Santa Maria, Valparaiso, Chile; [Cheng, Yaping; Han, Ran; Mao, Xin] Beijing Inst Spacecraft Environm Engn, Beijing, Peoples R China; [Guo, Xinheng; Xu, Jing] Beijing Normal Univ, Beijing, Peoples R China; [Hu, Shouyang; Huang, Hanxiong; Jian, Siyu; Li, Xiaomei; Li, Xinglong; Liang, Hao; Ren, Jie; Ruan, Xichao; Zheng, Minshan; Zhou, Jing] China Inst Atom Energy, Beijing, Peoples R China; [An, Guangpeng; Cai, Xiao; Cai, Yanke; Cai, Zhiyan; Cao, Chuanya; Cao, Guofu; Cao, Jun; Chang, Jin-fan; Chen, Zhang; Cheng, Jie; Deng, Ziyan; Ding, Yayun; Fan, Lei; Fang, Jian; Fang, Wenxing; Gu, Minghao; Guan, Mengyun; Guo, Cong; Guo, Wanlei; He, Miao; He, Wei; Heng, Yuekun; Hou, Shaojing; Hu, Jianrun; Hu, Jun; Hu, Tao; Huang, Guihong; Huang, Xin; Ji, Xiaolu; Jiang, Xiaoshan; Jin, Ruyi; Jing, Xiaoping; Li, Fei; Li, Huiling; Li, Mengzhao; Li, Nan; Li, Ruhui; Li, Weidong; Li, Weiguo; Li, Xiaonan; Li, Yufeng; Li, Zhaohan; Lin, Tao; Liu, Jinchang; Liu, Shuangyu; Liu, Shulin; Liu, Yan; Liu, Yunzhe; Lu, Haoqi; Lu, Junguang; Lu, Xiaoxu; Luo, Fengjiao; Luo, Wuming; Ma, Qiumei; Ma, Si; Ma, Xiaoyan; Ning, Feipeng; Ning, Zhe; Pei, Yatian; Qi, Fazhi; Qian, Sen; Qian, Xiaohui; Qin, Zhonghua; Shi, Jingyan; Shi, Yanan; Sun, Gongxing; Sun, Xilei; Sun, Yongzhao; Tang, Xiao; Vassilopoulos, Nikolaos; Wang, Kunyu; Wang, Lu; Wang, Meifen; Wang, Ruiguang; Wang, Wenshuai; Wang, Yangfu; Wang, Yifang; Wang, Zheng; Wang, Zhimin; Wei, Lianghong; Wei, Wei; Wei, Wenlu; Wen, Liangjian; Wu, Diru; Wu, Zhi; Xie, Yuguang; Xie, Zhangquan; Xing, Zhizhong; Xu, Hangkun; Xu, Jilei; Xu, Meihang; Yan, Baojun; Yan, Wenqi; Yan, Xiongbo; Yang, Anbo; Yang, Changgen; Yang, Huan; Yang, Xiaoyu; Yang, Yifan; Yao, Haifeng; Ye, Jiaxuan; Ye, Mei; Yi, Peihuai; Yin, Xiang-wei; Yu, Boxiang; Yu, Zeyuan; Yu, Zezhong; Yuan, Chengzhuo; Zeng, Shan; Zeng, Tingxuan; Zhan, Liang; Zhang, Guoqing; Zhang, Haiqiong; Zhang, Jiawen; Zhang, Jie; Zhang, Jinnan; Zhang, Peng; Zhang, Xiaomei; Zhang, Xuantong; Zhang, Yan; Zhang, Yinhong; Zhang, Yiyu; Zhang, Yongpeng; Zhao, Jie; Zhao, Tianchi; Zhou, Li; Zhou, Shun; Zhou, Tong; Zhu, Kejun; Zhu, ZhiHang; Zhuang, Bo; Zhuang, Honglin; Zou, Jiaheng] Inst High Energy Phys, Beijing, Peoples R China; [Chen, Yixue; Li, Min; Liu, Fang; Ma, Xubo; Sun, Shifeng] North China Elect Power Univ, Beijing, Peoples R China; [Mao, Yajun; Qiao, Hao; Wang, Siguang; Yuan, Ying] Peking Univ, Sch Phys, Beijing, Peoples R China; [Chen, Shaomin; Deng, Zhi; Dong, Jianmeng; Gong, Guanghua; Gong, Hui; Li, Fule; Wang, Yi; Wang, Yuanqing; Wang, Zhe; Wang, Zongyi; Xu, Benda; Yuan, Zhenxiong; Zhang, Aiqiang; Zong, Liang] Tsinghua Univ, Beijing, Peoples R China; [Li, Weidong; Liu, Qian; Zheng, Yangheng] Univ Chinese Acad Sci, Beijing, Peoples R China; [Lu, Jingbin] Jilin Univ, Changchun, Peoples R China; [Li, Nan; Li, Qingjiang; Wang, Xi] Natl Univ Def Technol, Coll Elect Sci &amp; Engn, Changsha, Peoples R China; [Xia, Dongmei] Chongqing Univ, Chongqing, Peoples R China; [Chen, Pingping; Kang, Li; Lei, Ruiting; Li, Shanfeng; Li, Yi; Lin, Shengxin; Ren, Bin; Wang, Caishen; Wei, Yadong; Yang, Lei; Yu, Chiye; Zhang, Zhijian; Zheng, Hua] Dongguan Univ Technol, Dongguan, Peoples R China; [Gu, Yu; Liu, Hui; Xu, Fanrong; Zheng, Dongqin; Zhong, Weirong] Jinan Univ, Guangzhou, Peoples R China; [Chen, Yu; Guo, Jingyuan; Hor, YuenKeung; Hu, Hang; Hu, Zhuojun; Huang, Chun-hao; Ji, Xingzhao; Li, Haitao; Li, Jiaqi; Li, Tao; Li, Zhibing; Li, Ziyuan; Ling, Jiajie; Liu, Hongtao; Liu, Xiaowei; Luo, Guang; Luo, Pengwei; Qian, Zhen; Raper, Neill; Smirnov, Mikhail; Tang, Jian; Tang, Qiang; Wang, Jun; Wang, Wei; Wang, Xiangyue; Wong, Steven Chan-Fai; You, Zhengyun; Yu, Hongzhao; Yue, Baobiao; Zeng, Yuda; Zhang, Honghao; Zhang, Shiqi; Zhang, Shu; Zhang, Yumei; Zhao, Rong; Zhu, Jiang] Sun Yat Sen Univ, Guangzhou, Peoples R China; [Feng, Qichun; Huo, Lei; Wang, Guoli; Zhang, Jingbo] Harbin Inst Technol, Harbin, Peoples R China; [An, Qi; Huo, Wenju; Jiang, Di; Liang, Hao; Liu, Qin; Liu, Shubin; Peng, Haiping; Sun, Yongjie; Wang, Jian; Zhou, Nan] Univ Sci &amp; Technol China, Hefei, Peoples R China; [Liu, Hongjuan; Liu, Min; Peng, Anguo; Qiu, Shoukang; Tang, Quan; Wang, Meng; Xu, Cheng] Univ South China, Radiochem &amp; Nucl Chem Grp, Hengyang, Peoples R China; [Fan, Donghua; Wang, Yi] Wuyi Univ, Jiangmen, Peoples R China; [Huang, Wenhao; Huang, Xingtao; Ma, Bangzheng; Wang, Meng; Wu, Qun; Yin, Na; Zhang, Xueyao] Shandong Univ, Jinan, Peoples R China; [Huang, Wenhao; Huang, Xingtao; Ma, Bangzheng; Wang, Meng; Wu, Qun; Yin, Na; Zhang, Xueyao] Shandong Univ, Key Lab Particle Phys &amp; Particle Irradiat, Minist Educ, Qingdao, Peoples R China; [Chen, Xurong; Zhao, Fengyi] Chinese Acad Sci, Inst Modern Phys, Lanzhou, Peoples R China; [Qi, Ming; Wang, Wei; Wang, Yuman; Wu, Fangliang] Nanjing Univ, Nanjing, Peoples R China; [Fang, Can; Hong, Daojin; Huang, Yongbo; Liang, Jingjing; Liu, Hongbang; Liu, Xiwen; Ruan, Xiangdong] Guangxi Univ, Nanning, Peoples R China; [An, Fengpeng] East China Univ Sci &amp; Technol, Shanghai, Peoples R China; [Hui, Jiaqi; Liu, Jianglai; Meng, Yue; Xu, Donglian; Zhang, Feiyang; Zhang, Tao; Zhang, Yuanyuan] Shanghai Jiao Tong Univ, Sch Phys &amp; Astron, Shanghai, Peoples R China; [Liu, Jianglai; Xu, Donglian; Ye, Ziping] Shanghai Jiao Tong Univ, Tsung Dao Lee Inst, Shanghai, Peoples R China; [Gan, Haonan; Lu, Chuan; Xi, Yufei] Chinese Acad Geol Sci, Inst Hydrogeol &amp; Environm Geol, Shijiazhuang, Hebei, Peoples R China; [Jia, Huihui; Xu, Yin; Yu, Chunxu; Yu, Xianghui] Nankai Univ, Tianjin, Peoples R China; [Cai, Hao; Deng, Jiawei; Jia, Junji; Wang, Yaoguang; Wu, Wenjie; Yu, Miao; Yuan, Ziyi; Zhang, Zhenyu; Zhou, Xiang] Wuhan Univ, Wuhan, Peoples R China; [Guo, Yuhang; Khan, Waseem; Shao, Zhuang; Zhang, Qingmin; Zhu, Kangpu] Xiao Jiaotong Univ, Xian, Peoples R China; [Luo, Shu] Xiamen Univ, Xiamen, Peoples R China; [Du, Shuxian; Gu, Xiaofei; Li, Demin; Liu, Haidong; Lu, Shuxiang; Wang, En; Yang, Jie; Zhao, Shujun] Zhengzhou Univ, Sch Phys &amp; Microelect, Zhengzhou, Peoples R China; [Chen, Yi-Wen; Feng, Li-Cheng; Jen, Kuo-Lun; Leung, Jason; Lin, Guey-Lin; Minh Thuan Nguyen Thi] Natl Chiao Tung Univ, Inst Phys, Hsinchu, Taiwan; [Chang, Yun; Wang, Chung-Hsiang] Natl United Univ, Miaoli, Taiwan; [Blyth, Simon; Chen, Po-An; Hsiung, Yee; Hu, Bei-Zhen; Pan, Hsiao-Ru] Natl Taiwan Univ, Dept Phys, Taipei, Taiwan; [Dohnal, Tadeas; Dvorak, Martin; Leitner, Rupert; Tmej, Tomas; Vorobel, Vit] Charles Univ Prague, Fac Math &amp; Phys, Prague, Czech Republic; [Enqvist, Timo; Senvaara, Jari Jout; Kuusiniemi, Pasi; Slupecki, Maciej; Trzaska, Wladyslaw] Univ Jyvaskyla, Dept Phys, Jyvaskyla, Finland; [Auguste, Didier; Blin, Sylvie; Breton, Dominique; Cabrera, Anatael; Di Lorenzo, Selma Conforti; De La Taille, Christophe; Han, Yang; Maalmi, Jihane; Martin-Chassard, Gisele; Navas-Nicolas, Diana; Volpe, Cristina] Univ Paris Saclay, IJCLab, CNRS IN2P3, F-91405 Orsay, France; [Hellmuth, Patrick; Huss, Cedric; Meregaglia, Anselmo; Rebii, Abdel; Roche, Mathieu] Univ Bordeaux, CENBG, CNRS, UMR 5797, F-33170 Gradignan, France; [Adam, Thomas; Baussan, Eric; Dracos, Marcos; Huang, Qinhua; Kalousis, Leonidas; Poussot, Pascal; Schuler, Jacky; Szelezniak, Michal; Triossi, Andrea; Wurtz, Jacques] Univ Strasbourg, IPHC, CNRS IN2P3, F-67037 Strasbourg, France; [Busto, Jose] Ctr Phys Particules Marseille, Marseille, France; [Bongrand, Mathieu; Lebrin, Victor; Lefevre, Frederic; Settimo, Mariangela; Sogo-Bezerra, Thiago; Vanroyen, Guillaume; Viaud, Benoit] Univ Nantes, IMT Atlantique, SUBATECH, CNRS IN2P3, Nantes, France; [Birkenfeld, Thilo; Gao, Feng; Liu, Runxuan; Ludhova, Livia; Schever, Michaela; Stahl, Achim; Steinmann, Jochen; Vollbrecht, Moritz; Wiebusch, Christopher; Wysotzki, Christian; Xu, Yu] Rhein Westfal TH Aachen, Phys Inst B 3, Aachen, Germany; [Hagner, Caren; Rebber, Henning; Wonsak, Bjoern] Univ Hamburg, Inst Expt Phys, Hamburg, Germany; [Genster, Christoph; Guo, Yuhang; Kampmann, Philipp; Liu, Runxuan; Ludhova, Livia; Schever, Michaela; Settanta, Giulio; Vollbrecht, Moritz; Xu, Yu] Forschungszentrum Julich, Nucl Phys Inst IKP 2, Julich, Germany; [Grewing, Christian; Karagounis, Michael; Kruth, Andre; Liebau, Daniel; Muralidharan, Pavithra; Parkalian, Nina; Robens, Markus; Roth, Christian; van den Boom, Johannes; van Waasen, Stefan; Yegin, Ugur; Zambanini, Andre] Forschungszentrum Julich, Cent Inst Engn Elect &amp; Analyt Elect Syst ZEA 2, Julich, Germany; [Depnering, Wilfried; Enzmann, Heike; Hackspacher, Paul; Loo, Kai; Othegraven, Rainer; Pilarczyk, Oliver; Steiger, Hans; Wurm, Michael] Johannes Gutenberg Univ Mainz, Inst Phys, Mainz, Germany; [Oberauer, Lothar; Sawatzki, Julia; Schweizer, Konstantin; Steiger, Hans; Stock, Matthias Raphael] Tech Univ Munich, Munich, Germany; [Blum, David; Heinz, Tobias; Lachenmaier, Tobias; Sterr, Tobias; Tietzsch, Alexander] Eberhard Karls Univ Tubingen, Phys Inst, Tubingen, Germany; [Aiello, Sebastiano; Andronico, Giuseppe; Bruno, Riccardo; Buscemi, Mario; Caruso, Rossella; Costa, Salvatore; Fargetta, Marco; Giudice, Nunzio; Guardone, Nunzio; Insolia, Antonio; Lombardo, Claudio; Monforte, Salvatore; Tuve, Cristina; Verde, Giuseppe] Univ Catania, INFN Catania, Catania, Italy; [Aiello, Sebastiano; Andronico, Giuseppe; Bruno, Riccardo; Buscemi, Mario; Caruso, Rossella; Costa, Salvatore; Fargetta, Marco; Giudice, Nunzio; Guardone, Nunzio; Insolia, Antonio; Lombardo, Claudio; Monforte, Salvatore; Tuve, Cristina; Verde, Giuseppe] Univ Catania, Dipartimento Fis &amp; Astron, Catania, Italy; [Baldini, Wander; Mantovani, Fabio; Montuschi, Michele; Ricci, Barbara; Serafini, Andrea; Strati, Virginia] Univ Ferrara, Dept Phys &amp; Earth Sci, Ferrara, Italy; [Baldini, Wander; Mantovani, Fabio; Montuschi, Michele; Ricci, Barbara; Serafini, Andrea; Strati, Virginia] Ist Nazl Fis Nucl, Sez Ferrara, Ferrara, Italy; [Antonelli, Vito; Brigatti, Augusto; Ding, Xuefeng; Ford, Richard; Formozov, Andrey; Giammarchi, Marco; Landini, Cecilia; Lombardi, Paolo; Meroni, Emanuela; Miramonti, Lino; Parmeggiano, Sergio; Ranucci, Gioacchino; Re, Alessandra; Saggese, Paolo; Torri, Marco Danilo Claudio] Univ Milan, Sez Milano, Ist Nazl Fis Nucl, Milan, Italy; [Antonelli, Vito; Brigatti, Augusto; Ding, Xuefeng; Ford, Richard; Formozov, Andrey; Giammarchi, Marco; Landini, Cecilia; Lombardi, Paolo; Meroni, Emanuela; Miramonti, Lino; Parmeggiano, Sergio; Ranucci, Gioacchino; Re, Alessandra; Saggese, Paolo; Torri, Marco Danilo Claudio] Univ Milan, Dipartimento Fis, Milan, Italy; [Barresi, Andrea; Cammi, Antonio; Chiesa, Davide; Nastasi, Massimiliano; Previtali, Ezio; Sisti, Monica] INFN Milano Bicocca, Milan, Italy; [Barresi, Andrea; Chiesa, Davide; Nastasi, Massimiliano; Previtali, Ezio; Sisti, Monica] Univ Milano Bicocca, Milan, Italy; [Cammi, Antonio] Politecn Milan, Milan, Italy; [Bellato, Marco; Bergnoli, Antonio; Brugnera, Riccardo; Corti, Daniele; Dal Corso, Flavio; Dusini, Stefano; Garfagnini, Alberto; Giaz, Agnese; Grassi, Marco; Isocrate, Roberto; Jelmini, Beatrice; Lippi, Ivano; Manzali, Francesco; Marini, Filippo; Mezzetto, Mauro; Sawy, Fatma; Sirignano, Chiara; Stanco, Luca] Ist Nazl Fis Nucl, Sez Padova, Padua, Italy; [Brugnera, Riccardo; Garfagnini, Alberto; Giaz, Agnese; Grassi, Marco; Jelmini, Beatrice; Manzali, Francesco; Marini, Filippo; Sawy, Fatma; Sirignano, Chiara] Univ Padua, Dipartimento Fis &amp; Astron, Padua, Italy; [Clementi, Ca-tia; Ortica, Fausto; Pelliccia, Nicomede; Romani, Aldo] Univ Perugia, Sez Perugia, Ist Nazl Fis Nucl, Perugia, Italy; [Clementi, Ca-tia; Ortica, Fausto; Pelliccia, Nicomede; Romani, Aldo] Univ Perugia, Dipartimento Chim Biol &amp; Biotecnol, Perugia, Italy; [Martini, Agnese; Paoloni, Alessandro; Votano, Lucia] Ist Nazl Fis Nucl, Lab Nazl Frascati, Rome, Italy; [Bernieri, Enrico; Budano, Antonio; Fabbri, Andrea; Mari, Stefano M.; Martellini, Cristina; Montini, Paolo; Orestano, Domizia; Petrucci, Fabrizio; Salamanna, Giuseppe; Sanfilippo, Si-mone] Univ Roma Tre, Rome, Italy; [Bernieri, Enrico; Budano, Antonio; Fabbri, Andrea; Mari, Stefano M.; Martellini, Cristina; Montini, Paolo; Orestano, Domizia; Petrucci, Fabrizio; Salamanna, Giuseppe; Sanfilippo, Si-mone] Ist Nazl Fis Nucl, Sez Roma Tre, Rome, Italy; [Mednieks, Ints; Vedin, Vadim] Inst Elect &amp; Comp Sci, Riga, Latvia; [Ahmad, Shakeel; Ahmed, Rizwan; Akram, Muhammad; Gul, Maria; Hassan, Muhammad Sohaib; Hussain, Safeer; Marium, Sadia; Rajput, Muhammad Usman; Waqas, Muhammad; Yasin, Zafar; Zafar, Noman] Pakistan Inst Nucl Sci &amp; Technol, Islamabad, Pakistan; [Anfimov, Nikolay; Antoshkina, Tatiana; Bolshakova, Anastasia; Butorov, Ilya; Chetverikov, Alexey; Chukanov, Artem; Dmitrievsky, Sergey; Dolzhikov, Dmitry; Fedoseev, Dmitry; Gonchar, Maxim; Gorchakov, Oleg; Gornushkin, Yuri; Gromov, Vasily; Korablev, D-nis; Krasnoperov, Alexey; Krumshteyn, Zinovy; Kutovskiy, Nikolay; Malyshkin, Yury; Naumov, Dmitry, V; Naumova, Elena; Nemchenok, Igor; Olshevskiy, Alexander; Rezinko, Taras; Rybnikov, Arseniy; Sadovsky, Andrey; Selyunin, Alexandr; Sharov, Vladislav; Shaydurova, Arina; Shutov, Vitaly; Smirnov, Oleg; Sokolov, Sergey; Sotnikov, Albert; Treskov, Konstantin; Zavadskyi, Vitalii] Joint Inst Nucl Res, Dubna, Russia; [Doroshkevich, Evgeny; Lokhov, Alexey; Lubsandorzhiev, Bayarto; Lubsandorzhiev, Sultim; Lyashuk, Vladimir; Sidorenkov, Andrey; Tkachev, Igor; Ushakov, Nikita; Voronin, Dmitriy] Russian Acad Sci, Inst Nucl Res, Moscow, Russia; [Donchenko, Georgy; Kouzakov, Konstantin; Lokhov, Alexey; Popov, Artyom; Stankevich, Konstantin; Studenikin, Alexander; Vialkov, Maxim] Lomonosov Moscow State Univ, Moscow, Russia; [Babic, Andrej; Fajt, Lukas; Fekete, Vladko; Stefanik, Dusan] Comenius Univ, Fac Math Phys &amp; Informat, Bratislava, Slovakia; [Asavapibhop, Burin; Rodphai, Narongkiat; Suwonjandee, Narumon] Chulalongkorn Univ, Dept Phys, Fac Sci, Bangkok, Thailand; [Sangka, Anut; Sawangwit, Utane; Soonthornthum, Boonrucksar; Watcharangkool, Apimook] Natl Astron Res Inst Thailand, Chiang Mai, Thailand; [Dirgantara, Bayu; Jungthawan, Sirichok; Khosonthongkee, Khanchai; Limphirat, Ayut; Limpijumnong, Sukit; Pratumwan, Wathan; Rujirawat, Saroj; Sanguansak, Nuanwan; Siripak, Jaruchit; Songwadhana, Julanan; Sreethawong, Warintorn; Yan, Taylor; Yan, Yupeng] Suranaree Univ Technol, Nakhon Ratchasima, Thailand; [Dalager, Olivia; Ochoa-Ricoux, Juan Pedro] Univ Calif Irvine, Dept Phys &amp; Astron, Irvine, CA USA</t>
  </si>
  <si>
    <t>Yerevan Physics Institute; Universite Libre de Bruxelles; Universidade Estadual de Londrina; Pontificia Universidade Catolica do Rio de Janeiro; Pontificia Universidad Catolica de Chile; Universidad Tecnica Federico Santa Maria; Beijing Normal University; China Institute of Atomic Energy; Chinese Academy of Sciences; Institute of High Energy Physics, CAS; North China Electric Power University; Peking University; Tsinghua University; Chinese Academy of Sciences; University of Chinese Academy of Sciences, CAS; Jilin University; National University of Defense Technology - China; Chongqing University; Dongguan University of Technology; Jinan University; Sun Yat Sen University; Harbin Institute of Technology; Chinese Academy of Sciences; University of Science &amp; Technology of China, CAS; University of South China; Wuyi University; Shandong University; Shandong University; Chinese Academy of Sciences; Institute of Modern Physics, CAS; Nanjing University; Guangxi University; East China University of Science &amp; Technology; Shanghai Jiao Tong University; Shanghai Jiao Tong University; China Geological Survey; Institute of Hydrogeology &amp; Environmental Geology, Chinese Academy of Geological Sciences; Chinese Academy of Geological Sciences; Nankai University; Wuhan University; Xiamen University; Zhengzhou University; National Yang Ming Chiao Tung University; National United University; National Taiwan University; Charles University Prague; University of Jyvaskyla; Centre National de la Recherche Scientifique (CNRS); CNRS - National Institute of Nuclear and Particle Physics (IN2P3); Universite Paris Saclay; Universite Paris Cite; Universite de Bordeaux; Centre National de la Recherche Scientifique (CNRS); CNRS - National Institute of Nuclear and Particle Physics (IN2P3); Centre National de la Recherche Scientifique (CNRS); CNRS - National Institute of Nuclear and Particle Physics (IN2P3); Universites de Strasbourg Etablissements Associes; Universite de Strasbourg; Aix-Marseille Universite; Nantes Universite; IMT - Institut Mines-Telecom; IMT Atlantique; Centre National de la Recherche Scientifique (CNRS); CNRS - National Institute of Nuclear and Particle Physics (IN2P3); RWTH Aachen University; University of Hamburg; Helmholtz Association; Research Center Julich; Helmholtz Association; Research Center Julich; Johannes Gutenberg University of Mainz; Technical University of Munich; Eberhard Karls University of Tubingen; University of Catania; Istituto Nazionale di Fisica Nucleare (INFN); University of Catania; University of Ferrara; Istituto Nazionale di Fisica Nucleare (INFN); University of Milan; Istituto Nazionale di Fisica Nucleare (INFN); University of Milan; Istituto Nazionale di Fisica Nucleare (INFN); University of Milano-Bicocca; Polytechnic University of Milan; Istituto Nazionale di Fisica Nucleare (INFN); University of Padua; University of Perugia; Istituto Nazionale di Fisica Nucleare (INFN); University of Perugia; Istituto Nazionale di Fisica Nucleare (INFN); Roma Tre University; Istituto Nazionale di Fisica Nucleare (INFN); Institute of Electronics &amp; Computer Science; Pakistan Institute of Nuclear Science &amp; Technology; Joint Institute for Nuclear Research - Russia; Russian Academy of Sciences; Institute for Nuclear Research of the Russian Academy of Sciences; Lomonosov Moscow State University; Comenius University Bratislava; Chulalongkorn University; Suranaree University of Technology; University of California System; University of California Irvine</t>
  </si>
  <si>
    <t>Abusleme, A (corresponding author), Pontificia Univ Catolica Chile, Santiago, Chile.</t>
  </si>
  <si>
    <t>Bolshakova, Anastasia/AHA-9105-2022; Jing, Xiaoping/JAZ-0814-2023; Zhang, Zhenyu/AFS-3161-2022; liu, xiwen/GSJ-3861-2022; Sidorenkov, Andrei/Q-3842-2018; zhang, jinbo/JFS-1067-2023; hou, xiangyu/KUC-7009-2024; Liu, Shubin/B-1502-2009; Studenikin, Alexander/ISB-6203-2023; qi, yaqian/JVO-7085-2024; Yuan, Cenxi/A-5115-2013; hao, jiazheng/ISV-3364-2023; Yu, Hui/JED-7628-2023; Cao, Jun/G-8701-2012; Wurm, Michael/B-8195-2013; Liu, Huanhuan/AAF-8683-2020; Yu, Peng/K-6654-2013; Xu, Ming/ABH-4095-2020; Navas-Nicolás, Diana/LJM-0374-2024; Dracos, Marcos/K-2335-2012; Stahl, Achim/E-8846-2011; Clementi, Catia/H-6840-2014; Serafini, Andrea/AAI-3808-2020; Montuschi, Michele/AAO-8592-2020; Jia, Junji/D-1887-2013; Liu, Te-Huan/M-7342-2019; Chen, Wei/AAR-9817-2020; Ding, Xuefeng/AAF-8578-2019; Kutouski, Mikalai/I-1555-2016; Loo, Ka/X-2015-2019; Mari, Stefano/JCO-4134-2023; Lombardo, Claudio/HNC-1842-2023; Mariangela, Settimo/AAR-9683-2020; sirignano, cesare/I-8498-2012; LI, YONGXIN/F-4280-2019; Fang, Jian/JHT-8920-2023; Naumov, Dmitry/U-1599-2019; Ranucci, Gioacchino/O-2200-2015; lan, lan/IXD-5278-2023; Li, Ziyuan/AAK-7498-2021; Luo, Wuming/J-4263-2018; zhang, guoqing/GXG-4800-2022; Wang, Yifan/KDO-8319-2024; Xu, Riwei/E-9535-2012; Zavadskyi, Vitalii/MCJ-7586-2025; li, danyang/HHS-3319-2022; Abusleme, Angel/G-8156-2012; zhang, zhijian/GPK-3598-2022; Wang, Yibin/KEZ-9645-2024; Huang, James/ADK-6342-2022; Yang, Yanyun/B-9485-2014; Adam, Tijjani/AAH-5534-2019; Chen, Pingping/J-9561-2013; wang, mengyi/KEI-9461-2024; Wang, Zilong/IQV-2260-2023; Zhang, Jialiang/HGU-6164-2022; Liang, Hao/G-8767-2017; Verde, Giuseppe/J-3609-2012; meng, li/GVT-2063-2022; Yang, Yi-Fang/HSG-6262-2023; Sergeevich, Lokhov/AAI-1066-2021; Troni, Giancarlo/G-1742-2017; Sisti, Monica/ABF-3773-2020; Shaidurova, Arina/ABF-5752-2021; Gornushkin, Yury/F-4788-2013; Liu, Jianglai/P-2587-2015; Re, Alessandra Carlotta/H-2411-2017; Li, Xiao-Hua/M-3339-2016; Li, Hai/AAG-6541-2019; Zhang, Jiayuan/HZI-1907-2023; yang, xiaoyu/AAH-9797-2020; Yang, Simon X./A-4399-2008; Chiesa, Davide/H-7240-2014; wang, yi/JYO-8193-2024; Jing, chenchen/GLT-8095-2022; Zhou, Lihong/IAP-3933-2023; Dvořák, Martin/M-9027-2017; Li, Zhaohan/GSM-7778-2022; Lin, Tao/KRO-9146-2024; Gong, Hui/S-2381-2017; Zhang, Hua/A-1302-2009; Han, Yang/JVN-5921-2024; yin, yue/JQV-9753-2023; Insolia, Antonio/M-3447-2015; Marinho, Franciole/N-8101-2014; Zhang, Jiawen/ABD-9771-2020; Yu, Miao/GYV-3162-2022; Zhang, Tao/P-5568-2015; wang, jian-cheng/AAR-3728-2021; Stankevich, Konstantin/AAL-8525-2020; hb, l/KIA-5795-2024; Yu, Yan/GYV-4514-2022; Liu, Jinchang/AIE-3509-2022; Leitner, Rupert/C-2004-2017; Yang, Chi/JRY-4671-2023; Asavapibhop, Burin/X-1477-2019; WANG, Jian/B-8138-2013; Li, YiXue/JRW-6306-2023; Hu, Jun/AAA-7082-2020; Wang, Tengxiang/GYU-7623-2022; xu, jilei/KLD-7883-2024; yu, qing/HGC-4611-2022; li, xiaonan/U-7482-2019; Yu, Guopan/IWU-5097-2023; Shi, Yaolin/JXN-8322-2024; Voronin, Dmitrii/H-3598-2016; Tang, Jian/G-6251-2010; , Luo/AAP-8401-2020; zhang, yuhan/HLH-1222-2023; Crocetti, Daniele/G-8694-2014; LI, XIAO/JCE-6169-2023; Li, xiaolong/GRS-9148-2022; zhang, ying/HJB-1230-2022; Zhang, Yuanyuan/KHZ-7948-2024; Petrucci, Fabrizio/G-8348-2012; Zhang, Yongpeng/KUC-8347-2024; Ren, Jie/I-8639-2012; Chen, Yu/Y-3292-2019; Lyashuk, Vladimir/R-9766-2016; yuan, ziyi/LUY-8406-2024; wang, wei/JYP-7819-2024; Chen, Wei-Qiang/HJY-2209-2023; Wang, Meng/C-4888-2013; Ushakov, Nikita/AAN-3082-2020; An, Qi/G-4517-2011; Peng, Cheng-Zhi/JLM-8019-2023; Herrera, Rafael/GWR-2441-2022; Smirnov, Mikhail/G-9551-2013; Donchenko, Georgy/AGD-3719-2022; Zhang, Qingmin/Z-5136-2019; Zhang, Aiqiang/HIK-0611-2022; Parida, Bibhuti/T-3730-2018; Zhang, Jiangwei/B-2008-2012; Guo, Zhanglin/AAL-3554-2021; Zhang, Kai/KBD-3312-2024; Yuan, Yachao/IVH-8025-2023; Wang, Hui/GLT-7990-2022; Torri, Marco/AAZ-1767-2020; Liu, Yunzhe/JEP-5742-2023; Hu, Tao/JOZ-6744-2023; Strati, Virginia/R-7890-2017; Grassi, Marco/U-1260-2017; Wu, Wenjie/KVA-7436-2024; Li, Yuchen/HJI-4026-2023; chen, huan/GXZ-8858-2022; Lee, Jung Bok/HHZ-3200-2022; Hung, Chun-Hsiung/D-5521-2009; Zhao, Lei/AAR-8105-2020; Sotnikov, Alexandr/I-6836-2017; Li, xinglong/HTL-6744-2023; Wu, Zhenqiang/HGU-2637-2022; Feng, Licheng/LOS-5845-2024; tang, xiaowei/O-5950-2019; wu, wujian/GQY-9941-2022; Buscemi, Mario/R-5071-2016; Gonchar, Maxim/U-4884-2017; Liu, Yan/KFQ-1417-2024; Kouzakov, Konstantin/P-5545-2019; Zhang, Chao/AAY-5867-2021; Guo, Yuhang/JED-8216-2023; Waqas, Muhammad/IYS-9931-2023; Popov, Artyom/AAE-2343-2021; Sreethawong, Warintorn/MBG-7576-2025; ZHANG, PENGJIE/O-2825-2015; Sanfilippo, Simone/GVW-7525-2022; Trzaska, Wladyslaw/P-2225-2015; van Waasen, Stefan/HTP-8323-2023; Zhang, Feiyang/JTU-6046-2023; Yang, Litao/ABE-8170-2020; Ludhova, Livia/AAE-4487-2020; Guo, Yu-Guo/A-1223-2009; Krasnoperov, Alexey/LZI-1606-2025; Liu, Yan-Kai/A-9643-2016; Zhou, Shuyi/JJD-4658-2023; Li, Zhijun/AFK-7926-2022; Liu, Shu-Lin/AEV-9470-2022; Formozov, Andrey/JDM-6278-2023; WEN, HAO/KZV-0977-2024; Tang, Xiaowei/JFS-6037-2023; Wang, Wei/O-1021-2015; Wang, Jianmin/AAA-2496-2020; Wiebusch, Christopher/G-6490-2012; gao, feng/AAC-2798-2022; Sadovsky, Andrei/HFZ-8296-2022; Zeng, Zhenzhong/A-2212-2019; Li, Feifei/AAJ-1778-2020; Wang, Haijun/O-1058-2018; Zhang, Hong-Hao/F-3737-2011; Zhang, Jiaheng/ABG-3779-2021; yang, yx/JAN-6456-2023; Zambanini, André/GRS-3561-2022; Smirnov, Oleg/HHS-6187-2022; ZHU, Kejia/JMQ-1222-2023; Li, Tengfei/G-1165-2018; zhu, zhihang/GXV-5812-2022; zhang, xiaowei/GQH-5387-2022; Ortica, Fausto/C-1001-2013; Miller, Jonathan/R-8518-2017; WANG, EN/N-5235-2015; Mantovani, Fabio/L-5317-2015; Romani, Aldo/G-8103-2012; Anfimov, Nikolay/I-1322-2016; Malyshkin, Yury/AEX-2587-2022; HAN, Yang/R-8696-2017; TUVE', Cristina/P-3933-2015; Li, Yu-Feng/M-2954-2013</t>
  </si>
  <si>
    <t>BARRESI, ANDREA/0000-0002-6859-0903; Sidorenkov, Andrei/0000-0002-8386-8491; Martellini, Cristina/0000-0002-7189-8343; Jelmini, Beatrice/0000-0003-3142-9929; Chiesa, Davide/0000-0003-1978-1727; Miller, Jonathan/0000-0002-7992-8033; Sotnikov, Albert/0000-0001-8371-5949; Watcharangkool, Apimook/0000-0003-2697-0315; Navas Nicolas, Diana/0000-0002-2245-4404; Smirnov, Mikhail/0000-0003-2772-1927; Loo, Kai/0000-0003-3703-0919; Vassilopoulos, Nikolaos/0000-0001-6079-3514; Trzaska, Wladyslaw Henryk/0000-0003-0672-9137; Vyalkov, Maxim/0009-0000-6230-7292; Gottel, Alexandre Sebastien/0000-0002-6215-4641; Lee, Jung Bok/0000-0001-9227-2027; Wurm, Michael/0000-0003-2711-0915; Wu, Wenjie/0000-0003-4379-9548; Tang, Jian/0000-0002-2926-2560; Previtali, Ezio/0000-0003-0028-718X; Serafini, Andrea/0000-0001-9191-661X; Sanfilippo, Simone/0000-0001-5491-1705; Ding, Xuefeng/0000-0001-8803-320X; Dolzhikov, Dmitry/0000-0002-5070-7501; Steiger, Hans Theodor Josef/0000-0003-3323-1377; Luo, Guang/0009-0007-5531-2553; Cheng, Jie/0000-0001-8250-770X; SIRIGNANO, Chiara/0000-0002-0995-7146; PINERES RICO, LUIS FELIPE/0000-0001-7644-6592; Lombardo, Claudio/0000-0002-0905-1862; xing, zhi zhong/0000-0002-9652-4989; Athayde Marcondes de Andre, Joao Pedro/0000-0002-8905-1351; Jian, Siyu/0000-0002-8617-2844; Settanta, Giulio/0000-0002-6454-2859; Stock, Matthias Raphael/0000-0002-5963-7431; WANG, EN/0000-0001-8302-2376; Mantovani, Fabio/0000-0003-1200-0174; Romani, Aldo/0000-0002-7338-0097; Liu, Haibo/0000-0002-4213-2883; Anfimov, Nikolay/0000-0002-9099-7574; Malyshkin, Yury/0000-0002-8759-7545; Settimo, Mariangela/0000-0003-0650-5512; Nemchenok, Igor/0000-0003-1571-1502; HAN, Yang/0000-0002-6907-0758; Bolshakova, Anastasia/0009-0002-0147-0699; Ortica, Fausto/0000-0001-8276-452X; Baussan, Eric/0000-0002-9986-3791; Zhang, Jinnan/0000-0003-4395-363X; TUVE', Cristina/0000-0003-0739-3153; Saggese, Paolo/0000-0001-7763-3277; Wang, Jun/0000-0003-0376-6071; Li, Yu-Feng/0000-0002-2220-5248; Bergnoli, Antonio/0000-0002-0081-8123</t>
  </si>
  <si>
    <t>Chinese Academy of Sciences; National Key R&amp;D Program of China; CAS Center for Excellence in Particle Physics, Australia; Tsung-Dao Lee Institute of Shanghai Jiao Tong University in China; Institut National de Physique Nucleaire et de Physique de Particules (IN2P3) in France; Istituto Nazionale di Fisica Nucleare (INFN) in Italy; Italian-Chinese collaborative research program MAECI-NSFC; Fond de la Recherche Scientifique (F.R.S-FNRS) , Belgium; FWO under the Excellence of Science - EOSin Belgium; Conselho Nacional de Desenvolvimento Cientifico e Tecnolgico in Brazil; Agencia Nacional de Investigacion y Desarrollo in Chile; Charles University Research Centre in Czech Republic; Ministry of Education, Youth, and Sports in Czech Republic; Deutsche Forschungsgemeinschaft (DFG) , Germany; Helmholtz Association in Germany; Cluster of Excellence PRISMA+ in Germany; Joint Institute of Nuclear Research (JINR) , Russia; Lomonosov Moscow State University in Russia; Russian Science Foundation (RSF); National Natural Science Foundation of China (NSFC); MOST in Taiwan; MOE in Taiwan; Chulalongkorn University in Thailand; Suranaree University of Technology in Thailand; University of California at Irvine in USA; Wuyi University, China</t>
  </si>
  <si>
    <t>Chinese Academy of Sciences(Chinese Academy of Sciences); National Key R&amp;D Program of China; CAS Center for Excellence in Particle Physics, Australia; Tsung-Dao Lee Institute of Shanghai Jiao Tong University in China; Institut National de Physique Nucleaire et de Physique de Particules (IN2P3) in France; Istituto Nazionale di Fisica Nucleare (INFN) in Italy(Istituto Nazionale di Fisica Nucleare (INFN)); Italian-Chinese collaborative research program MAECI-NSFC; Fond de la Recherche Scientifique (F.R.S-FNRS) , Belgium(Fonds de la Recherche Scientifique - FNRS); FWO under the Excellence of Science - EOSin Belgium; Conselho Nacional de Desenvolvimento Cientifico e Tecnolgico in Brazil(Conselho Nacional de Desenvolvimento Cientifico e Tecnologico (CNPQ)); Agencia Nacional de Investigacion y Desarrollo in Chile; Charles University Research Centre in Czech Republic; Ministry of Education, Youth, and Sports in Czech Republic; Deutsche Forschungsgemeinschaft (DFG) , Germany(German Research Foundation (DFG)); Helmholtz Association in Germany(Helmholtz Association); Cluster of Excellence PRISMA+ in Germany; Joint Institute of Nuclear Research (JINR) , Russia; Lomonosov Moscow State University in Russia; Russian Science Foundation (RSF)(Russian Science Foundation (RSF)); National Natural Science Foundation of China (NSFC)(National Natural Science Foundation of China (NSFC)); MOST in Taiwan; MOE in Taiwan; Chulalongkorn University in Thailand; Suranaree University of Technology in Thailand; University of California at Irvine in USA; Wuyi University, China</t>
  </si>
  <si>
    <t>We are grateful for the ongoing cooperation from the China General Nuclear Power Group. This work was supported by the Chinese Academy of Sciences, the National Key R&amp;D Program of China, the CAS Center for Excellence in Particle Physics, Australia, Wuyi University, China, and the Tsung-Dao Lee Institute of Shanghai Jiao Tong University in China, the Institut National de Physique Nucleaire et de Physique de Particules (IN2P3) in France, the Istituto Nazionale di Fisica Nucleare (INFN) in Italy, the Italian-Chinese collaborative research program MAECI-NSFC, the Fond de la Recherche Scientifique (F.R.S-FNRS) , Belgium and FWO under the Excellence of Science - EOSin Belgium, the Conselho Nacional de Desenvolvimento Cientifico e Tecnolgico in Brazil, the Agencia Nacional de Investigacion y Desarrollo in Chile, the Charles University Research Centre and the Ministry of Education, Youth, and Sports in Czech Republic, the Deutsche Forschungsgemeinschaft (DFG) , Germany, the Helmholtz Association, and the Cluster of Excellence PRISMA+ in Germany, the Joint Institute of Nuclear Research (JINR) , Russia and Lomonosov Moscow State University in Russia, the joint Russian Science Foundation (RSF) and National Natural Science Foundation of China (NSFC) research program, the MOST and MOE in Taiwan, the Chulalongkorn University and Suranaree University of Technology in Thailand, and the University of California at Irvine in USA.</t>
  </si>
  <si>
    <t>0146-6410</t>
  </si>
  <si>
    <t>1873-2224</t>
  </si>
  <si>
    <t>PROG PART NUCL PHYS</t>
  </si>
  <si>
    <t>Prog. Part. Nucl. Phys.</t>
  </si>
  <si>
    <t>10.1016/j.ppnp.2021.103927</t>
  </si>
  <si>
    <t>JAN 2022</t>
  </si>
  <si>
    <t>YP6IV</t>
  </si>
  <si>
    <t>WOS:000748726700002</t>
  </si>
  <si>
    <t>Walter, KV; Conroy-Beam, D; Buss, DM; Asao, K; Sorokowska, A; Sorokowski, P; Aavik, T; Akello, G; Alhabahba, MM; Alm, C; Amjad, N; Anjum, A; Atama, CS; Duyar, DA; Ayebare, R; Batres, C; Bendixen, M; Bensafia, A; Bizumic, B; Boussena, M; Butovskaya, M; Can, S; Cantarero, K; Carrier, A; Cetinkaya, H; Croy, I; Cueto, RM; Czub, M; Dronova, D; Dural, S; Duyar, I; Ertugrul, B; Espinosa, A; Estevan, I; Esteves, CS; Fang, L; Frackowiak, T; Garduño, JC; González, KU; Guemaz, F; Gyuris, P; Halamová, M; Herak, I; Horvat, M; Hromatko, I; Hui, CM; Jaafar, JL; Jiang, F; Kafetsios, K; Kavcic, T; Kennair, LEO; Kervyn, N; Ha, TTK; Khilji, IA; Köbis, NC; Lan, HM; Láng, A; Lennard, GR; León, E; Lindholm, T; Linh, TT; Lopez, G; Luot, NV; Mailhos, A; Manesi, Z; Martinez, R; McKerchar, SL; Meskó, N; Misra, G; Monaghan, C; Mora, EC; Moya-Garófano, A; Musil, B; Natividade, JC; Niemczyk, A; Nizharadze, G; Oberzaucher, E; Oleszkiewicz, A; Omar-Fauzee, MS; Onyishi, IE; Özener, B; Pagani, AF; Pakalniskiene, V; Parise, M; Pazhoohi, F; Pisanski, A; Pisanski, K; Ponciano, E; Popa, C; Prokop, P; Rizwan, M; Sainz, M; Salkicevic, S; Sargautyte, R; Sarmány-Schuller, I; Schmehl, S; Sharad, S; Siddiqui, RS; Simonetti, F; Stoyanova, SY; Tadinac, M; Varella, MAC; Vauclair, CM; Vega, LD; Widarini, DA; Yoo, G; Zat'ková, M; Zupancic, M</t>
  </si>
  <si>
    <t>Walter, Kathryn, V; Conroy-Beam, Daniel; Buss, David M.; Asao, Kelly; Sorokowska, Agnieszka; Sorokowski, Piotr; Aavik, Toivo; Akello, Grace; Alhabahba, Mohammad Madallh; Alm, Charlotte; Amjad, Naumana; Anjum, Afifa; Atama, Chiemezie S.; Duyar, Derya Atamturk; Ayebare, Richard; Batres, Carlota; Bendixen, Mons; Bensafia, Aicha; Bizumic, Boris; Boussena, Mahmoud; Butovskaya, Marina; Can, Seda; Cantarero, Katarzyna; Carrier, Antonin; Cetinkaya, Hakan; Croy, Ilona; Cueto, Rosa Maria; Czub, Marcin; Dronova, Daria; Dural, Seda; Duyar, Izzet; Ertugrul, Berna; Espinosa, Agustin; Estevan, Ignacio; Esteves, Carla Sofia; Fang, Luxi; Frackowiak, Tomasz; Contreras Garduno, Jorge; Gonzalez, Karina Ugalde; Guemaz, Farida; Gyuris, Petra; Halamova, Maria; Herak, Iskra; Horvat, Marina; Hromatko, Ivana; Hui, Chin-Ming; Jaafar, Jas Laile; Jiang, Feng; Kafetsios, Konstantinos; Kavcic, Tina; Kennair, Leif Edward Ottesen; Kervyn, Nicolas; Truong Thi Khanh Ha; Khilji, Imran Ahmed; Kobis, Nils C.; Lan, Hoang Moc; Lang, Andras; Lennard, Georgina R.; Leon, Ernesto; Lindholm, Torun; Trinh Thi Linh; Lopez, Giulia; Nguyen Van Luot; Mailhos, Alvaro; Manesi, Zoi; Martinez, Rocio; McKerchar, Sarah L.; Mesko, Norbert; Misra, Girishwar; Monaghan, Conal; Mora, Emanuel C.; Moya-Garofano, Alba; Musil, Bojan; Natividade, Jean Carlos; Niemczyk, Agnieszka; Nizharadze, George; Oberzaucher, Elisabeth; Oleszkiewicz, Anna; Omar-Fauzee, Mohd Sofian; Onyishi, Ike E.; Ozener, Baris; Pagani, Ariela Francesca; Pakalniskiene, Vilmante; Parise, Miriam; Pazhoohi, Farid; Pisanski, Annette; Pisanski, Katarzyna; Ponciano, Edna; Popa, Camelia; Prokop, Pavol; Rizwan, Muhammad; Sainz, Mario; Salkicevic, Svjetlana; Sargautyte, Ruta; Sarmany-Schuller, Ivan; Schmehl, Susanne; Sharad, Shivantika; Siddiqui, Razi Sultan; Simonetti, Franco; Stoyanova, Stanislava Yordanova; Tadinac, Meri; Correa Varella, Marco Antonio; Vauclair, Christin-Melanie; Vega, Luis Diego; Widarini, Dwi Ajeng; Yoo, Gyesook; Zat'kova, Marta; Zupancic, Maja</t>
  </si>
  <si>
    <t>Sex Differences in Mate Preferences Across 45 Countries: A Large-Scale Replication</t>
  </si>
  <si>
    <t>PSYCHOLOGICAL SCIENCE</t>
  </si>
  <si>
    <t>mate preferences; sex differences; cross-cultural studies; evolutionary psychology; biosocial role theory; open data; preregistered</t>
  </si>
  <si>
    <t>GAP-PREDICTS-DEGREE; CULTURAL VARIATION; DIFFERENTIATION</t>
  </si>
  <si>
    <t>Considerable research has examined human mate preferences across cultures, finding universal sex differences in preferences for attractiveness and resources as well as sources of systematic cultural variation. Two competing perspectives-an evolutionary psychological perspective and a biosocial role perspective-offer alternative explanations for these findings. However, the original data on which each perspective relies are decades old, and the literature is fraught with conflicting methods, analyses, results, and conclusions. Using a new 45-country sample (N = 14,399), we attempted to replicate classic studies and test both the evolutionary and biosocial role perspectives. Support for universal sex differences in preferences remains robust: Men, more than women, prefer attractive, young mates, and women, more than men, prefer older mates with financial prospects. Cross-culturally, both sexes have mates closer to their own ages as gender equality increases. Beyond age of partner, neither pathogen prevalence nor gender equality robustly predicted sex differences or preferences across countries.</t>
  </si>
  <si>
    <t>[Walter, Kathryn, V; Conroy-Beam, Daniel] Univ Calif Santa Barbara, Dept Psychol &amp; Brain Sci, Santa Barbara, CA 93106 USA; [Buss, David M.; Asao, Kelly] Univ Texas Austin, Dept Psychol, Austin, TX 78712 USA; [Sorokowska, Agnieszka; Sorokowski, Piotr; Czub, Marcin; Frackowiak, Tomasz; Niemczyk, Agnieszka; Oleszkiewicz, Anna; Pisanski, Katarzyna] Univ Opole, Inst Psychol, Opole, Poland; [Sorokowska, Agnieszka; Oleszkiewicz, Anna] Tech Univ Dresden, Dept Otorhinolaryngol, Smell &amp; Taste Clin, Dresden, Germany; [Aavik, Toivo] Univ Tartu, Inst Psychol, Tartu, Estonia; [Akello, Grace] Gulu Univ, Fac Med, Dept Mental Hlth, Gulu, Uganda; [Alhabahba, Mohammad Madallh] Middle East Univ, English Language Dept, Amman, Jordan; [Alm, Charlotte; Lindholm, Torun] Stockholm Univ, Dept Psychol, Stockholm, Sweden; [Amjad, Naumana; Anjum, Afifa] Univ Punjab, Inst Appl Psychol, Bathinda, Punjab, India; [Atama, Chiemezie S.] Univ Nigeria, Dept Sociol &amp; Anthropol, Nsukka, Nigeria; [Duyar, Derya Atamturk; Duyar, Izzet; Ozener, Baris] Istanbul Univ, Dept Anthropol, Istanbul, Turkey; [Ayebare, Richard] North Star Alliance, Kampala, Uganda; [Batres, Carlota] Franklin &amp; Marshall Coll, Dept Psychol, Lancaster, PA 17604 USA; [Bendixen, Mons; Kennair, Leif Edward Ottesen] Norwegian Univ Sci &amp; Technol, Dept Psychol, Trondheim, Norway; [Bensafia, Aicha] Univ Algiers, Dept Sociol, Lab Educ Format Travail EFORT, Sidi Mhamed, Algeria; [Bizumic, Boris; Lennard, Georgina R.; McKerchar, Sarah L.; Monaghan, Conal] Australian Natl Univ, Res Sch Psychol, Canberra, ACT, Australia; [Boussena, Mahmoud] Univ Algiers, Dept Psychol &amp; Educ Sci, Lab EFORT, Sidi Mhamed, Algeria; [Butovskaya, Marina; Dronova, Daria] Russian Acad Sci, Inst Ethnol &amp; Anthropol, Moscow, Russia; [Butovskaya, Marina] Russian State Univ Humanities, Ctr Social Anthropol, Moscow, Russia; [Can, Seda; Dural, Seda] Izmir Univ Econ, Dept Psychol, Izmir, Turkey; [Cantarero, Katarzyna] SWPS Univ Social Sci &amp; Humanities, Fac Wroclaw, Social Behav Res Ctr, Wroclaw, Poland; [Carrier, Antonin] Catholic Univ Louvain, Ctr Study Social Behav, Psychol Fac, Louvain La Neuve, Belgium; [Cetinkaya, Hakan] Ankara Univ, Dept Psychol, Ankara, Turkey; [Croy, Ilona] Tech Univ Dresden, Dept Psychotherapy &amp; Psychosomat Med, Dresden, Germany; [Cueto, Rosa Maria; Espinosa, Agustin; Leon, Ernesto] Pontificia Univ Catolica Peru, Dept Psicol, Grp Psicol Polit &amp; Social, Lima, Peru; [Ertugrul, Berna] Sivas Cumhuriyet Univ, Dept Anthropol, Sivas, Turkey; [Estevan, Ignacio; Mailhos, Alvaro] Univ Republica, Fac Psicol, Montevideo, Uruguay; [Esteves, Carla Sofia; Vauclair, Christin-Melanie] Inst Univ Lisboa ISCTE IUL, Inst Super Ciencias Trabalho &amp; Empresa, Ctr Invest &amp; Intervencao Social, Lisbon, Portugal; [Fang, Luxi; Hui, Chin-Ming] Chinese Univ Hong Kong, Dept Psychol, Hong Kong, Peoples R China; [Contreras Garduno, Jorge] Univ Nacl Autonoma Mexico, Unidad Morelia, Escuela Nacl Estudios Super, Mexico City, DF, Mexico; [Gonzalez, Karina Ugalde; Vega, Luis Diego] Univ Latina Costa Rica, Psychol Dept, San Pedro, Costa Rica; [Guemaz, Farida] Univ Setif, Dept Psychol &amp; Educ Sci, Lab EFORT, Setif, Algeria; [Gyuris, Petra; Lang, Andras; Mesko, Norbert] Univ Pecs, Inst Psychol, Pecs, Hungary; [Halamova, Maria; Zat'kova, Marta] Constantine Philosopher Univ, Fac Social Sci &amp; Hlth Care, Dept Psychol Sci, Nitra, Slovakia; [Herak, Iskra; Kervyn, Nicolas] Catholic Univ Louvain, Louvain Res Inst Management &amp; Org, Louvain La Neuve, Belgium; [Horvat, Marina; Musil, Bojan] Univ Maribor, Fac Arts, Dept Psychol, Maribor, Slovenia; [Hromatko, Ivana; Salkicevic, Svjetlana; Tadinac, Meri] Univ Zagreb, Fac Humanities &amp; Social Sci, Dept Psychol, Zagreb, Croatia; [Jaafar, Jas Laile] Univ Malaya, Dept Educ Psychol &amp; Counseling, Kuala Lumpur, Malaysia; [Jiang, Feng] Cent Univ Finance &amp; Econ, Org &amp; Human Resource Management, Beijing, Peoples R China; [Kafetsios, Konstantinos] Univ Crete, Psychol Dept, Iraklion, Greece; [Kavcic, Tina] Univ Primorska, Fac Educ, Koper, Slovenia; [Truong Thi Khanh Ha; Lan, Hoang Moc; Trinh Thi Linh; Nguyen Van Luot] Univ Social Sci &amp; Humanities, Vietnam Natl Univ, Dept Psychol, Hanoi, Vietnam; [Khilji, Imran Ahmed] Islamabad Model Coll Boys, Dept Psychol, F-10-4, Islamabad, Pakistan; [Kobis, Nils C.] Univ Amsterdam, Ctr Res Expt Econ &amp; Polit Decis Mating, Dept Econ, Amsterdam, Netherlands; [Lopez, Giulia; Pagani, Ariela Francesca; Parise, Miriam] Univ Cattolica Sacro Cuore, Dept Psychol, Milan, Italy; [Manesi, Zoi] Vrije Univ Amsterdam, Dept Expt &amp; Appl Psychol, Amsterdam, Netherlands; [Martinez, Rocio; Moya-Garofano, Alba] Univ Granada, Dept Social Psychol, Granada, Spain; [Misra, Girishwar] Univ Delhi, Dept Psychol, Delhi, India; [Mora, Emanuel C.; Pisanski, Annette] Univ Havana, Fac Biol, Dept Anim &amp; Human Biol, Havana, Cuba; [Natividade, Jean Carlos] Pontifical Catholic Univ Rio de Janeiro, Dept Psychol, Rio De Janeiro, Brazil; [Nizharadze, George] Free Univ Tbilisi, Dept Social Sci, Tbilisi, Georgia; [Oberzaucher, Elisabeth; Schmehl, Susanne] Univ Vienna, Fac Life Sci, Vienna, Austria; [Omar-Fauzee, Mohd Sofian] Univ Utara Malaysia, Sch Educ, Changlun, Malaysia; [Onyishi, Ike E.] Univ Nigeria, Dept Psychol, Nsukka, Nigeria; [Pakalniskiene, Vilmante; Sargautyte, Ruta] Vilnius Univ, Inst Psychol, Vilnius, Lithuania; [Pazhoohi, Farid] Univ British Columbia, Dept Psychol, Vancouver, BC, Canada; [Pisanski, Katarzyna] Univ Sussex, Mammal Vocal Commun &amp; Cognit Res Grp, Brighton, E Sussex, England; [Ponciano, Edna] Univ Estado Rio De Janeiro, Inst Psychol, Rio De Janeiro, Brazil; [Popa, Camelia] Univ Natl Arta Teatrala Si Cinematog, Romanian Acad, Fac Humanities &amp; Social Sci,Dept Psychol, Cent Int Cercetare Si Educ Tehnol Inovat Creat UN, Bucharest, Romania; [Prokop, Pavol] Comenius Univ, Fac Nat Sci, Dept Environm Ecol, Bratislava, Slovakia; [Prokop, Pavol] Slovak Acad Sci, Inst Zool, Bratislava, Slovakia; [Rizwan, Muhammad] Delve Business Network, Islamabad, Pakistan; [Sainz, Mario] Univ Monterrey, Sch Psychol, Monterrey, Mexico; [Sarmany-Schuller, Ivan] Slovak Acad Sci, Ctr Social &amp; Psychol Sci, Inst Expt Psychol, Kosice, Slovakia; [Sharad, Shivantika] Univ Delhi, Vivekananda Coll, Dept Appl Psychol, Delhi, India; [Siddiqui, Razi Sultan] DHA Suffa Univ, Dept Management Sci, Karachi, Pakistan; [Simonetti, Franco] Pontificia Univ Catolica Chile, Sch Psychol, Santiago, Chile; [Stoyanova, Stanislava Yordanova] South West Univ Neofit Rilski, Dept Psychol, Blagoevgrad, Bulgaria; [Correa Varella, Marco Antonio] Univ Sao Paulo, Inst Psychol, Dept Expt Psychol, Sao Paulo, Brazil; [Widarini, Dwi Ajeng] Univ Prof Dr Moestopo Beragama, Fac Commun, Jakarta 10270, Indonesia; [Yoo, Gyesook] Kyung Hee Univ, Dept Child &amp; Family Studies, Seoul, South Korea; [Zupancic, Maja] Univ Ljubljana, Fac Arts, Dept Psychol, Ljubljana, Slovenia</t>
  </si>
  <si>
    <t>University of California System; University of California Santa Barbara; University of Texas System; University of Texas Austin; University of Opole; Technische Universitat Dresden; University of Tartu; Gulu University; Middle East University; Stockholm University; University of Nigeria; Istanbul University; Franklin &amp; Marshall College; Norwegian University of Science &amp; Technology (NTNU); Australian National University; Russian Academy of Sciences; N.N. Miklukho-Maklai Institute of Ethnology &amp; Anthropology; Russian State University for the Humanities; Izmir Ekonomi Universitesi; SWPS University of Social Sciences &amp; Humanities; Universite Catholique Louvain; Ankara University; Technische Universitat Dresden; Pontificia Universidad Catolica del Peru; Cumhuriyet University; Universidad de la Republica, Uruguay; Instituto Universitario de Lisboa; Chinese University of Hong Kong; Universidad Nacional Autonoma de Mexico; Universite Ferhat Abbas Setif; HUN-REN; HUN-REN Research Centre for Natural Sciences; University of Pecs; Constantine the Philosopher University in Nitra; Universite Catholique Louvain; University of Maribor; University of Zagreb; Universiti Malaya; Central University of Finance &amp; Economics; University of Crete; University of Primorska; Vietnam National University Hanoi (VNU Hanoi) System; VNU University of Social Sciences &amp; Humanities (VNU-USSH); Vrije Universiteit Amsterdam; University of Amsterdam; Catholic University of the Sacred Heart; Vrije Universiteit Amsterdam; University of Granada; University of Delhi; Universidad de la Habana; Pontificia Universidade Catolica do Rio de Janeiro; Free University of Tbilisi; University of Vienna; Universiti Utara Malaysia; University of Nigeria; Vilnius University; University of British Columbia; University of Sussex; Universidade do Estado do Rio de Janeiro; Romanian Academy; Comenius University Bratislava; Slovak Academy of Sciences; Universidad de Monterrey; Slovak Academy of Sciences; University of Delhi; Pontificia Universidad Catolica de Chile; South-West University - Bulgaria; Universidade de Sao Paulo; Kyung Hee University; University of Ljubljana</t>
  </si>
  <si>
    <t>Walter, KV (corresponding author), Univ Calif Santa Barbara, Dept Psychol &amp; Brain Sci, Santa Barbara, CA 93106 USA.</t>
  </si>
  <si>
    <t>kwalter@ucsb.edu</t>
  </si>
  <si>
    <t>Widarini, Dwi Ajeng/HMV-4722-2023; Moya-Garófano, Alba/F-7667-2016; Ertuğrul, Berna/ABE-7876-2021; Popa, Camelia/AAM-1653-2021; Van Nguyen, Luot/LZE-8548-2025; Parise, Miriam/AAJ-8459-2020; Pakalniskiene, Vilmante/AAO-5961-2021; oberzaucher, elisabeth/JNR-8701-2023; Prokop, Pavol/ABD-9546-2020; Onyishi, Ike/AAZ-4887-2020; Monaghan, Conal/AAB-4028-2019; Natividade, Jean/Z-2472-2019; Estevan, Ignacio/AAQ-7783-2021; Sainz, Mario/AFS-0674-2022; Meskó, Norbert/AAC-6334-2022; Vauclair, Christin-Melanie/AAB-4190-2019; Dural, Seda/GXG-3367-2022; Çetinkaya, Hakan/AAI-2361-2020; Linh, Trịnh/AAJ-3116-2020; Duyar, İzzet/AAU-1489-2020; Pagani, Ariela F./AFR-7672-2022; Esteves, C. Sofia/ABA-7975-2021; Hui, Chin Ming/J-7904-2019; Boussena, Mahmoud/H-1264-2012; Zatkova, Marta/AAL-9809-2020; Cantarero, Katarzyna/AGN-6967-2022; Czub, Marcin/KLY-5709-2024; Contreras Garduño, Jorge/AFM-4603-2022; Özener, Barış/AAC-5491-2020; Dronova, Daria/V-2150-2019; JAAFAR, JAS LAILE SUZANA/AFW-3787-2022; Atamturk, Derya/AAN-7313-2020; Carrier, Antonin/AAD-3398-2021; Amjad, Naumana/AGK-8153-2022; Cueto, Rosa/JGD-8983-2023; Espinosa, Agustín/L-1449-2014; Hromatko, Ivana/AAD-7420-2022; Yoo, Gyesook/AAH-9108-2020; Can, Seda/KMX-3632-2024; Pisanski, Katarzyna/F-7291-2019; Martinez, Rocio/F-8136-2016; Kobis, Nils/B-6354-2018; Stoyanova, Stanislava/I-2058-2013; KAFETSIOS, KONSTANTINOS/F-1559-2011; Hromatko, Ivana/J-3390-2017; Bizumic, Boris/N-6880-2015; Varella, Marco/S-5492-2016; Ponciano, Edna/F-3169-2017; oberzaucher, elisabeth/A-5702-2011</t>
  </si>
  <si>
    <t>omar fauzee, mohd sofian/0000-0002-6841-9647; Yoo, Gyesook/0000-0002-2175-5512; Pisanski, Katarzyna/0000-0003-0992-2477; Prokop, Pavol/0000-0003-2016-7468; Martinez, Rocio/0000-0002-3020-0172; Sorokowska, Agnieszka/0000-0003-3999-8851; Monaghan, Conal/0000-0003-2949-5038; Dural, Seda/0000-0002-7606-2617; Dronova, Daria/0000-0002-2735-6248; Kobis, Nils/0000-0002-0608-7333; Vauclair, Christin-Melanie/0000-0002-4940-1185; Linh, Trinh Thi/0000-0002-4722-9852; Lang, Andras/0000-0002-1209-3350; Cetinkaya, Hakan/0000-0001-5585-8678; Frackowiak, Tomasz/0000-0002-0244-2879; Rizwan, Muhammad/0000-0001-9983-300X; Siddiqui, Dr. Razi Sultan/0000-0002-6691-0299; Oleszkiewicz, Anna/0000-0003-2217-1858; Mesko, Norbert/0000-0002-4355-9563; Czub, Marcin/0000-0003-0184-8284; Jaafar, Jas Laile/0000-0003-2419-1051; Espinosa, Agustin/0000-0002-2275-5792; Walter, Kathryn/0000-0002-4574-2900; Stoyanova, Stanislava/0000-0002-8873-9285; Hui, Chin Ming/0000-0002-8265-8353; Alm, Charlotte/0000-0002-9116-4777; Pisanski, Annette/0000-0003-0627-1664; KAFETSIOS, KONSTANTINOS/0000-0001-5933-4409; Pakalniskiene, Vilmante/0000-0002-8042-2910; Kennair, Leif Edward Ottesen/0000-0002-2713-7096; Mahmoud, Boussena/0000-0003-0150-7631; Conroy-Beam, Daniel/0000-0003-3701-0870; Hromatko, Ivana/0000-0002-3837-1929; Bizumic, Boris/0000-0003-2574-4893; Cueto, Rosa Maria/0000-0003-3549-2001; Croy, Ilona/0000-0002-0361-5559; Vega, Luis/0000-0003-3791-8440; Varella, Marco/0000-0002-7274-7360; Estevan, Ignacio/0000-0003-4743-1310; Carrier, Antonin/0000-0001-5921-0887; Sainz Martinez, Mario/0000-0002-2048-5872; Onyishi, Ike/0000-0003-0908-6413; Farida, GUEMAZ/0009-0006-4278-6840; Ponciano, Edna/0000-0002-8606-1095; Kervyn, Nicolas/0000-0001-9056-6283; Van Nguyen, Luot/0000-0002-0504-6345; Kavcic, Tina/0000-0002-9783-8541; Natividade, Jean Carlos/0000-0002-3264-9352; Popa, Camelia/0000-0003-1886-2218; Ertugrul Ozener, Berna/0000-0002-4966-601X; Buss, David/0000-0002-4467-7019; oberzaucher, elisabeth/0000-0003-0083-3160</t>
  </si>
  <si>
    <t>SAGE PUBLICATIONS INC</t>
  </si>
  <si>
    <t>THOUSAND OAKS</t>
  </si>
  <si>
    <t>2455 TELLER RD, THOUSAND OAKS, CA 91320 USA</t>
  </si>
  <si>
    <t>0956-7976</t>
  </si>
  <si>
    <t>1467-9280</t>
  </si>
  <si>
    <t>PSYCHOL SCI</t>
  </si>
  <si>
    <t>Psychol. Sci.</t>
  </si>
  <si>
    <t>10.1177/0956797620904154</t>
  </si>
  <si>
    <t>MAR 2020</t>
  </si>
  <si>
    <t>LE0AT</t>
  </si>
  <si>
    <t>WOS:000523870100001</t>
  </si>
  <si>
    <t>Aaltonen, T; Amerio, S; Amidei, D; Anastassov, A; Annovi, A; Antos, J; Apollinari, G; Appel, JA; Arisawa, T; Artikov, A; Asaadi, J; Ashmanskas, W; Auerbach, B; Aurisano, A; Azfar, F; Badgett, W; Bae, T; Barbaro-Galtieri, A; Barnes, VE; Barnett, BA; Barria, P; Bauce, M; Bedeschi, F; Behari, S; Bellettini, G; Bellinger, J; Benjamin, D; Beretvas, A; Bhatti, A; Bland, KR; Blumenfeld, B; Bocci, A; Bodek, A; Bortoletto, D; Boudreau, J; Boveia, A; Brigliadori, L; Bromberg, C; Brucken, E; Budagov, J; Budd, HS; Burkett, K; Busetto, G; Bussey, P; Butti, P; Buzatu, A; Calamba, A; Camarda, S; Campanelli, M; Carls, B; Carlsmith, D; Carosi, R; Carrillo, S; Casal, B; Casarsa, M; Castro, A; Catastini, P; Cauz, D; Cavaliere, V; Cerri, A; Cerrito, L; Chen, YC; Chertok, M; Chiarelli, G; Chlachidze, G; Cho, K; Chokheli, D; Clark, A; Clarke, C; Convery, ME; Conway, J; Corbo, M; Cordelli, M; Cox, CA; Cox, DJ; Cremonesi, M; Cruz, D; Cuevas, J; Culbertson, R; D'Ascenzo, N; Datta, M; de Barbaro, P; Demortier, L; Deninno, M; D'Errico, M; Devoto, F; Di Canto, A; Di Ruzza, B; Dittmann, JR; Donati, S; D'Onofrio, M; Dorigo, M; Driutti, A; Ebina, K; Edgar, R; Elagin, A; Erbacher, R; Errede, S; Esham, B; Farrington, S; Ramos, JPF; Field, R; Flanagan, G; Forrest, R; Franklin, M; Freeman, JC; Frisch, H; Funakoshi, Y; Galloni, C; Garfinkel, AF; Garosi, P; Gerberich, H; Gerchtein, E; Giagu, S; Giakoumopoulou, V; Gibson, K; Ginsburg, CM; Giokaris, N; Giromini, P; Glagolev, V; Glenzinski, D; Gold, M; Goldin, D; Golossanov, A; Gomez, G; Gomez-Ceballos, G; Goncharov, M; Lopez, OG; Gorelov, I; Goshaw, AT; Goulianos, K; Gramellini, E; Grosso-Pilcher, C; da Costa, JG; Hahn, SR; Han, JY; Happacher, F; Hara, K; Hare, M; Harr, RF; Harrington-Taber, T; Hatakeyama, K; Hays, C; Heinrich, J; Herndon, M; Hocker, A; Hong, Z; Hopkins, W; Hou, S; Hughes, RE; Husemann, U; Hussein, M; Huston, J; Introzzi, G; Iori, M; Ivanov, A; James, E; Jang, D; Jayatilaka, B; Jeon, EJ; Jindariani, S; Jones, M; Joo, KK; Jun, SY; Junk, TR; Kambeitz, M; Kamon, T; Karchin, PE; Kasmi, A; Kato, Y; Ketchum, W; Keung, J; Kilminster, B; Kim, DH; Kim, HS; Kim, JE; Kim, MJ; Kim, SH; Kim, SB; Kim, YJ; Kim, YK; Kimura, N; Kirby, M; Kondo, K; Kong, DJ; Konigsberg, J; Kotwal, AV; Kreps, M; Kroll, J; Kruse, M; Kuhr, T; Kurata, M; Laasanen, AT; Lammel, S; Lancaster, M; Lannon, K; Latino, G; Lee, HS; Lee, JS; Leo, S; Leone, S; Lewis, JD; Limosani, A; Lipeles, E; Lister, A; Liu, Q; Liu, T; Lockwitz, S; Loginov, A; Lucchesi, D; Lucà, A; Lueck, J; Lujan, P; Lukens, P; Lungu, G; Lys, J; Lysak, R; Madrak, R; Maestro, P; Malik, S; Manca, G; Manousakis-Katsikakis, A; Marchese, L; Margaroli, F; Marino, P; Matera, K; Mattson, ME; Mazzacane, A; Mazzanti, P; McNulty, R; Mehta, A; Mehtala, P; Menzione, A; Mesropian, C; Miao, T; Michielin, E; Mietlicki, D; Mitra, A; Miyake, H; Moed, S; Moggi, N; Moon, CS; Moore, R; Morello, MJ; Mukherjee, A; Muller, T; Murat, P; Mussini, M; Nachtman, J; Nagai, Y; Naganoma, J; Nakano, I; Napier, A; Nett, J; Nigmanov, T; Nodulman, L; Noh, SY; Norniella, O; Oakes, L; Oh, SH; Oh, YD; Okusawa, T; Orava, R; Ortolan, L; Pagliarone, C; Palencia, E; Palni, P; Papadimitriou, V; Parker, W; Pauletta, G; Paulini, M; Paus, C; Phillips, TJ; Piacentino, G; Pianori, E; Pilot, J; Pitts, K; Plager, C; Pondrom, L; Poprocki, S; Potamianos, K; Pranko, A; Prokoshin, F; Ptohos, F; Punzi, G; Fernández, IR; Renton, P; Rescigno, M; Rimondi, F; Ristori, L; Robson, A; Rodriguez, T; Rolli, S; Ronzani, M; Roser, R; Rosner, JL; Ruffini, F; Ruiz, A; Russ, J; Rusu, V; Sakumoto, WK; Sakurai, Y; Santi, L; Sato, K; Saveliev, V; Savoy-Navarro, A; Schlabach, P; Schmidt, EE; Schwarz, T; Scodellaro, L; Scuri, F; Seidel, S; Seiya, Y; Semenov, A; Sforza, F; Shalhout, SZ; Shears, T; Shepard, PF; Shimojima, M; Shochet, M; Shreyber-Tecker, I; Simonenko, A; Sliwa, K; Smith, JR; Snider, FD; Song, H; Sorin, V; St Denis, R; Stancari, M; Stentz, D; Strologas, J; Sudo, Y; Sukhanov, A; Suslov, I; Takemasa, K; Takeuchi, Y; Tang, J; Tecchio, M; Teng, PK; Thom, J; Thomson, E; Thukral, V; Toback, D; Tokar, S; Tollefson, K; Tomura, T; Torre, S; Torretta, D; Totaro, P; Trovato, M; Ukegawa, F; Uozumi, S; Vázquez, F; Velev, G; Vellidis, K; Vernieri, C; Vidal, M; Vilar, R; Vizán, J; Vogel, M; Volpi, G; Wagner, P; Wallny, R; Wang, SM; Waters, D; Wester, WC; Whiteson, D; Wicklund, AB; Wilbur, S; Williams, HH; Wilson, JS; Wilson, P; Winer, BL; Wittich, P; Wolbers, S; Wolfmeister, H; Wright, T; Wu, X; Wu, Z; Yamamoto, K; Yamato, D; Yang, T; Yang, UK; Yang, YC; Yao, WM; Yeh, GP; Yi, K; Yoh, J; Yorita, K; Yoshida, T; Yu, GB; Yu, I; Zanetti, AM; Zeng, Y; Zhou, C; Zucchelli, S</t>
  </si>
  <si>
    <t>Aaltonen, T.; Amerio, S.; Amidei, D.; Anastassov, A.; Annovi, A.; Antos, J.; Apollinari, G.; Appel, J. A.; Arisawa, T.; Artikov, A.; Asaadi, J.; Ashmanskas, W.; Auerbach, B.; Aurisano, A.; Azfar, F.; Badgett, W.; Bae, T.; Barbaro-Galtieri, A.; Barnes, V. E.; Barnett, B. A.; Barria, P.; Bauce, M.; Bedeschi, F.; Behari, S.; Bellettini, G.; Bellinger, J.; Benjamin, D.; Beretvas, A.; Bhatti, A.; Bland, K. R.; Blumenfeld, B.; Bocci, A.; Bodek, A.; Bortoletto, D.; Boudreau, J.; Boveia, A.; Brigliadori, L.; Bromberg, C.; Brucken, E.; Budagov, J.; Budd, H. S.; Burkett, K.; Busetto, G.; Bussey, P.; Butti, P.; Buzatu, A.; Calamba, A.; Camarda, S.; Campanelli, M.; Carls, B.; Carlsmith, D.; Carosi, R.; Carrillo, S.; Casal, B.; Casarsa, M.; Castro, A.; Catastini, P.; Cauz, D.; Cavaliere, V; Cerri, A.; Cerrito, L.; Chen, Y. C.; Chertok, M.; Chiarelli, G.; Chlachidze, G.; Cho, K.; Chokheli, D.; Clark, A.; Clarke, C.; Convery, M. E.; Conway, J.; Corbo, M.; Cordelli, M.; Cox, C. A.; Cox, D. J.; Cremonesi, M.; Cruz, D.; Cuevas, J.; Culbertson, R.; D'Ascenzo, N.; Datta, M.; de Barbaro, P.; Demortier, L.; Deninno, M.; D'Errico, M.; Devoto, F.; Di Canto, A.; Di Ruzza, B.; Dittmann, J. R.; Donati, S.; D'Onofrio, M.; Dorigo, M.; Driutti, A.; Ebina, K.; Edgar, R.; Elagin, A.; Erbacher, R.; Errede, S.; Esham, B.; Farrington, S.; Fernandez Ramos, J. P.; Field, R.; Flanagan, G.; Forrest, R.; Franklin, M.; Freeman, J. C.; Frisch, H.; Funakoshi, Y.; Galloni, C.; Garfinkel, A. F.; Garosi, P.; Gerberich, H.; Gerchtein, E.; Giagu, S.; Giakoumopoulou, V; Gibson, K.; Ginsburg, C. M.; Giokaris, N.; Giromini, P.; Glagolev, V; Glenzinski, D.; Gold, M.; Goldin, D.; Golossanov, A.; Gomez, G.; Gomez-Ceballos, G.; Goncharov, M.; Gonzalez Lopez, O.; Gorelov, I; Goshaw, A. T.; Goulianos, K.; Gramellini, E.; Grosso-Pilcher, C.; da Costa, J. Guimaraes; Hahn, S. R.; Han, J. Y.; Happacher, F.; Hara, K.; Hare, M.; Harr, R. F.; Harrington-Taber, T.; Hatakeyama, K.; Hays, C.; Heinrich, J.; Herndon, M.; Hocker, A.; Hong, Z.; Hopkins, W.; Hou, S.; Hughes, R. E.; Husemann, U.; Hussein, M.; Huston, J.; Introzzi, G.; Iori, M.; Ivanov, A.; James, E.; Jang, D.; Jayatilaka, B.; Jeon, E. J.; Jindariani, S.; Jones, M.; Joo, K. K.; Jun, S. Y.; Junk, T. R.; Kambeitz, M.; Kamon, T.; Karchin, P. E.; Kasmi, A.; Kato, Y.; Ketchum, W.; Keung, J.; Kilminster, B.; Kim, D. H.; Kim, H. S.; Kim, J. E.; Kim, M. J.; Kim, S. H.; Kim, S. B.; Kim, Y. J.; Kim, Y. K.; Kimura, N.; Kirby, M.; Kondo, K.; Kong, D. J.; Konigsberg, J.; Kotwal, A., V; Kreps, M.; Kroll, J.; Kruse, M.; Kuhr, T.; Kurata, M.; Laasanen, A. T.; Lammel, S.; Lancaster, M.; Lannon, K.; Latino, G.; Lee, H. S.; Lee, J. S.; Leo, S.; Leone, S.; Lewis, J. D.; Limosani, A.; Lipeles, E.; Lister, A.; Liu, Q.; Liu, T.; Lockwitz, S.; Loginov, A.; Lucchesi, D.; Luca, A.; Lueck, J.; Lujan, P.; Lukens, P.; Lungu, G.; Lys, J.; Lysak, R.; Madrak, R.; Maestro, P.; Malik, S.; Manca, G.; Manousakis-Katsikakis, A.; Marchese, L.; Margaroli, F.; Marino, P.; Matera, K.; Mattson, M. E.; Mazzacane, A.; Mazzanti, P.; McNulty, R.; Mehta, A.; Mehtala, P.; Menzione, A.; Mesropian, C.; Miao, T.; Michielin, E.; Mietlicki, D.; Mitra, A.; Miyake, H.; Moed, S.; Moggi, N.; Moon, C. S.; Moore, R.; Morello, M. J.; Mukherjee, A.; Muller, Th; Murat, P.; Mussini, M.; Nachtman, J.; Nagai, Y.; Naganoma, J.; Nakano, I; Napier, A.; Nett, J.; Nigmanov, T.; Nodulman, L.; Noh, S. Y.; Norniella, O.; Oakes, L.; Oh, S. H.; Oh, Y. D.; Okusawa, T.; Orava, R.; Ortolan, L.; Pagliarone, C.; Palencia, E.; Palni, P.; Papadimitriou, V; Parker, W.; Pauletta, G.; Paulini, M.; Paus, C.; Phillips, T. J.; Piacentino, G.; Pianori, E.; Pilot, J.; Pitts, K.; Plager, C.; Pondrom, L.; Poprocki, S.; Potamianos, K.; Pranko, A.; Prokoshin, F.; Ptohos, F.; Punzi, G.; Redondo Fernandez, I; Renton, P.; Rescigno, M.; Rimondi, F.; Ristori, L.; Robson, A.; Rodriguez, T.; Rolli, S.; Ronzani, M.; Roser, R.; Rosner, J. L.; Ruffini, F.; Ruiz, A.; Russ, J.; Rusu, V; Sakumoto, W. K.; Sakurai, Y.; Santi, L.; Sato, K.; Saveliev, V; Savoy-Navarro, A.; Schlabach, P.; Schmidt, E. E.; Schwarz, T.; Scodellaro, L.; Scuri, F.; Seidel, S.; Seiya, Y.; Semenov, A.; Sforza, F.; Shalhout, S. Z.; Shears, T.; Shepard, P. F.; Shimojima, M.; Shochet, M.; Shreyber-Tecker, I; Simonenko, A.; Sliwa, K.; Smith, J. R.; Snider, F. D.; Song, H.; Sorin, V; St Denis, R.; Stancari, M.; Stentz, D.; Strologas, J.; Sudo, Y.; Sukhanov, A.; Suslov, I; Takemasa, K.; Takeuchi, Y.; Tang, J.; Tecchio, M.; Teng, P. K.; Thom, J.; Thomson, E.; Thukral, V; Toback, D.; Tokar, S.; Tollefson, K.; Tomura, T.; Torre, S.; Torretta, D.; Totaro, P.; Trovato, M.; Ukegawa, F.; Uozumi, S.; Vazquez, F.; Velev, G.; Vellidis, K.; Vernieri, C.; Vidal, M.; Vilar, R.; Vizan, J.; Vogel, M.; Volpi, G.; Wagner, P.; Wallny, R.; Wang, S. M.; Waters, D.; Wester, W. C., III; Whiteson, D.; Wicklund, A. B.; Wilbur, S.; Williams, H. H.; Wilson, J. S.; Wilson, P.; Winer, B. L.; Wittich, P.; Wolbers, S.; Wolfmeister, H.; Wright, T.; Wu, X.; Wu, Z.; Yamamoto, K.; Yamato, D.; Yang, T.; Yang, U. K.; Yang, Y. C.; Yao, W-M; Yeh, G. P.; Yi, K.; Yoh, J.; Yorita, K.; Yoshida, T.; Yu, G. B.; Yu, I; Zanetti, A. M.; Zeng, Y.; Zhou, C.; Zucchelli, S.</t>
  </si>
  <si>
    <t>CDF Collaboration</t>
  </si>
  <si>
    <t>High-precision measurement of the W boson mass with the CDF II detector</t>
  </si>
  <si>
    <t>TRANSVERSE-MOMENTUM RESUMMATION; PAIR PRODUCTION; LEPTON PAIRS; ELECTROMAGNETIC CALORIMETER; P(P)OVER-BAR COLLISIONS; HIGH-ENERGIES; DARK-MATTER; WIDTH; BREMSSTRAHLUNG; ELECTRONS</t>
  </si>
  <si>
    <t>The mass of the W boson, a mediator of the weak force between elementary particles, is tightly constrained by the symmetries of the standard model of particle physics. The Higgs boson was the last missing component of the model. After observation of the Higgs boson, a measurement of the W boson mass provides a stringent test of the model. We measure the W boson mass, M-W, using data corresponding to 8.8 inverse femtobarns of integrated luminosity collected in proton-antiproton collisions at a 1.96 tera-electron volt center-of-mass energy with the CDF II detector at the Fermilab Tevatron collider. A sample of approximately 4 million W boson candidates is used to obtain M-W = 80,433.5 +/- 6.4(stat) +/- 6.9(syst) = 80,433.5 +/- 9.4MeV/c(2), the precision of which exceeds that of all previous measurements combined (stat, statistical uncertainty; syst, systematic uncertainty; MeV, mega-electron volts; c, speed of light in a vacuum). This measurement is in significant tension with the standard model expectation.</t>
  </si>
  <si>
    <t>[Aaltonen, T.; Brucken, E.; Devoto, F.; Mehtala, P.; Orava, R.] Univ Helsinki, Dept Phys, Div High Energy Phys, FIN-00014 Helsinki, Finland; [Aaltonen, T.; Brucken, E.; Devoto, F.; Mehtala, P.; Orava, R.] Helsinki Inst Phys, FIN-00014 Helsinki, Finland; [Amerio, S.; Bauce, M.; Busetto, G.; D'Errico, M.; Lucchesi, D.; Michielin, E.; Totaro, P.] Ist Nazl Fis Nucl, Sez Padova, I-35131 Padua, Italy; [Amerio, S.; Bauce, M.; Busetto, G.; D'Errico, M.; Lucchesi, D.; Michielin, E.] Univ Padua, I-35131 Padua, Italy; [Amidei, D.; Edgar, R.; Mietlicki, D.; Schwarz, T.; Tecchio, M.; Wilson, J. S.; Wright, T.] Univ Michigan, Ann Arbor, MI 48109 USA; [Anastassov, A.; Apollinari, G.; Appel, J. A.; Ashmanskas, W.; Badgett, W.; Behari, S.; Beretvas, A.; Burkett, K.; Chlachidze, G.; Convery, M. E.; Corbo, M.; Culbertson, R.; D'Ascenzo, N.; Datta, M.; Di Ruzza, B.; Flanagan, G.; Freeman, J. C.; Gerchtein, E.; Ginsburg, C. M.; Glenzinski, D.; Golossanov, A.; Hahn, S. R.; Harrington-Taber, T.; Hocker, A.; Hopkins, W.; James, E.; Jayatilaka, B.; Jindariani, S.; Junk, T. R.; Kilminster, B.; Kim, H. S.; Kirby, M.; Lammel, S.; Lewis, J. D.; Liu, T.; Luca, A.; Lukens, P.; Madrak, R.; Mazzacane, A.; Miao, T.; Moed, S.; Moore, R.; Mukherjee, A.; Murat, P.; Nachtman, J.; Papadimitriou, V; Piacentino, G.; Poprocki, S.; Ristori, L.; Roser, R.; Rusu, V; Saveliev, V; Savoy-Navarro, A.; Schlabach, P.; Schmidt, E. E.; Snider, F. D.; Stancari, M.; Stentz, D.; Sukhanov, A.; Thom, J.; Torretta, D.; Velev, G.; Wallny, R.; Wester, W. C., III; Wilson, P.; Wittich, P.; Wolbers, S.; Yang, T.; Yeh, G. P.; Yi, K.; Yoh, J.] Fermilab Natl Accelerator Lab, Batavia, IL 60510 USA; [Annovi, A.; Cordelli, M.; Giromini, P.; Happacher, F.; Kim, M. J.; Luca, A.; Ptohos, F.; Torre, S.; Volpi, G.] Ist Nazl Fis Nucl, Lab Nazl Frascati, I-00044 Frascati, Italy; [Antos, J.; Lysak, R.; Tokar, S.] Comenius Univ, Bratislava 84248, Slovakia; [Antos, J.; Lysak, R.; Tokar, S.] Inst Expt Phys, Kosice 04001, Slovakia; [Arisawa, T.; Ebina, K.; Funakoshi, Y.; Kimura, N.; Kondo, K.; Naganoma, J.; Sakurai, Y.; Yorita, K.] Waseda Univ, Tokyo 169, Japan; [Artikov, A.; Budagov, J.; Chokheli, D.; Glagolev, V; Prokoshin, F.; Semenov, A.; Simonenko, A.; Suslov, I] Joint Inst Nucl Res, RU-141980 Dubna, Russia; [Asaadi, J.; Aurisano, A.; Cruz, D.; Goldin, D.; Hong, Z.; Kamon, T.; Nett, J.; Thukral, V; Toback, D.] Texas A&amp;M Univ, Mitchell Inst Fundamental Phys &amp; Astron, College Stn, TX 77843 USA; [Auerbach, B.; Nodulman, L.; Wicklund, A. B.] Argonne Natl Lab, Argonne, IL 60439 USA; [Azfar, F.; Farrington, S.; Hays, C.; Oakes, L.; Renton, P.] Univ Oxford, Oxford OX1 3RH, England; [Bae, T.; Cho, K.; Jeon, E. J.; Joo, K. K.; Kamon, T.; Kim, D. H.; Kim, J. E.; Kim, S. B.; Kim, Y. J.; Kong, D. J.; Lee, H. S.; Lee, J. S.; Moon, C. S.; Noh, S. Y.; Oh, Y. D.; Uozumi, S.; Yang, U. K.; Yang, Y. C.; Yu, G. B.; Yu, I] Kyungpook Natl Univ, Ctr High Energy Phys, Daegu 702701, South Korea; [Bae, T.; Cho, K.; Jeon, E. J.; Joo, K. K.; Kamon, T.; Kim, D. H.; Kim, J. E.; Kim, S. B.; Kim, Y. J.; Kong, D. J.; Lee, H. S.; Lee, J. S.; Moon, C. S.; Noh, S. Y.; Oh, Y. D.; Uozumi, S.; Yang, U. K.; Yang, Y. C.; Yu, G. B.; Yu, I] Seoul Natl Univ, Seoul 151742, South Korea; [Bae, T.; Cho, K.; Jeon, E. J.; Joo, K. K.; Kamon, T.; Kim, D. H.; Kim, J. E.; Kim, S. B.; Kim, Y. J.; Kong, D. J.; Lee, H. S.; Lee, J. S.; Moon, C. S.; Noh, S. Y.; Oh, Y. D.; Uozumi, S.; Yang, U. K.; Yang, Y. C.; Yu, G. B.; Yu, I] Sungkyunkwan Univ, Suwon 440746, South Korea; [Bae, T.; Cho, K.; Jeon, E. J.; Joo, K. K.; Kamon, T.; Kim, D. H.; Kim, J. E.; Kim, S. B.; Kim, Y. J.; Kong, D. J.; Lee, H. S.; Lee, J. S.; Moon, C. S.; Noh, S. Y.; Oh, Y. D.; Uozumi, S.; Yang, U. K.; Yang, Y. C.; Yu, G. B.; Yu, I] Korea Inst Sci &amp; Technol Informat, Daejeon 305806, South Korea; [Bae, T.; Cho, K.; Jeon, E. J.; Joo, K. K.; Kamon, T.; Kim, D. H.; Kim, J. E.; Kim, S. B.; Kim, Y. J.; Kong, D. J.; Lee, H. S.; Lee, J. S.; Moon, C. S.; Noh, S. Y.; Oh, Y. D.; Uozumi, S.; Yang, U. K.; Yang, Y. C.; Yu, G. B.; Yu, I] ChonnamNatl Univ, Gwangju 500757, South Korea; [Bae, T.; Cho, K.; Jeon, E. J.; Joo, K. K.; Kamon, T.; Kim, D. H.; Kim, J. E.; Kim, S. B.; Kim, Y. J.; Kong, D. J.; Lee, H. S.; Lee, J. S.; Moon, C. S.; Noh, S. Y.; Oh, Y. D.; Uozumi, S.; Yang, U. K.; Yang, Y. C.; Yu, G. B.; Yu, I] Chonbuk Natl Univ, Jeonju 561756, South Korea; [Bae, T.; Cho, K.; Jeon, E. J.; Joo, K. K.; Kamon, T.; Kim, D. H.; Kim, J. E.; Kim, S. B.; Kim, Y. J.; Kong, D. J.; Lee, H. S.; Lee, J. S.; Moon, C. S.; Noh, S. Y.; Oh, Y. D.; Uozumi, S.; Yang, U. K.; Yang, Y. C.; Yu, G. B.; Yu, I] Ewha Womans Univ, Seoul 120750, South Korea; [Barbaro-Galtieri, A.; Cerri, A.; Lujan, P.; Lys, J.; Potamianos, K.; Pranko, A.; Yao, W-M] Ernest Orlando Lawrence Berkeley Natl Lab, Berkeley, CA 94720 USA; [Barnes, V. E.; Bortoletto, D.; Garfinkel, A. F.; Jones, M.; Laasanen, A. T.; Liu, Q.; Vidal, M.] Purdue Univ, W Lafayette, IN 47907 USA; [Barnett, B. A.; Blumenfeld, B.] Johns Hopkins Univ, Baltimore, MD 21218 USA; [Barria, P.; Bedeschi, F.; Bellettini, G.; Butti, P.; Carosi, R.; Chiarelli, G.; Cremonesi, M.; Di Canto, A.; Donati, S.; Galloni, C.; Garosi, P.; Introzzi, G.; Latino, G.; Leone, S.; Maestro, P.; Marino, P.; Menzione, A.; Morello, M. J.; Punzi, G.; Ristori, L.; Ronzani, M.; Ruffini, F.; Scuri, F.; Sforza, F.; Trovato, M.; Vernieri, C.] Ist Nazl Fis Nucl Pisa, I-56127 Pisa, Italy; [Barria, P.; Garosi, P.; Latino, G.; Maestro, P.; Ruffini, F.] Univ Siena, I-53100 Siena, Italy; [Bellettini, G.; Butti, P.; Di Canto, A.; Donati, S.; Galloni, C.; Punzi, G.; Ronzani, M.; Sforza, F.] Univ Pisa, I-56126 Pisa, Italy; [Bellinger, J.; Carlsmith, D.; Herndon, M.; Parker, W.; Pondrom, L.] Univ Wisconsin, Madison, WI 53706 USA; [Benjamin, D.; Bocci, A.; Goshaw, A. T.; Kotwal, A., V; Kruse, M.; Limosani, A.; Oh, S. H.; Phillips, T. J.; Zeng, Y.; Zhou, C.] Duke Univ, Durham, NC 27708 USA; [Bhatti, A.; Demortier, L.; Goulianos, K.; Lungu, G.; Malik, S.; Mesropian, C.] Rockefeller Univ, New York, NY 10065 USA; [Bland, K. R.; Dittmann, J. R.; Hatakeyama, K.; Kasmi, A.; Wu, Z.] Baylor Univ, Waco, TX 76798 USA; [Bodek, A.; Budd, H. S.; de Barbaro, P.; Han, J. Y.; Sakumoto, W. K.] Univ Rochester, Rochester, NY 14627 USA; [Boudreau, J.; Gibson, K.; Nigmanov, T.; Shepard, P. F.; Song, H.] Univ Pittsburgh, Pittsburgh, PA 15260 USA; [Boveia, A.; Elagin, A.; Frisch, H.; Grosso-Pilcher, C.; Ketchum, W.; Kim, Y. K.; Rosner, J. L.; Shochet, M.; Tang, J.] Univ Chicago, Enrico Fermi Inst, Chicago, IL 60637 USA; [Brigliadori, L.; Castro, A.; Deninno, M.; Gramellini, E.; Marchese, L.; Mazzanti, P.; Moggi, N.; Mussini, M.; Rimondi, F.; Zucchelli, S.] Ist Nazl Fis Nucl Bologna, I-40127 Bologna, Italy; [Brigliadori, L.; Castro, A.; Mussini, M.; Zucchelli, S.] Univ Bologna, I-40127 Bologna, Italy; [Bromberg, C.; Hussein, M.; Huston, J.; Tollefson, K.] Michigan State Univ, E Lansing, MI 48824 USA; [Bussey, P.; Buzatu, A.; Robson, A.; St Denis, R.] Glasgow Univ, Glasgow G12 8QQ, Lanark, Scotland; [Calamba, A.; Jang, D.; Jun, S. Y.; Paulini, M.; Russ, J.] Carnegie Mellon Univ, Pittsburgh, PA 15213 USA; [Camarda, S.; Ortolan, L.; Sorin, V] Univ Autonoma Barcelona, Inst Fis Altes Energies, ICREA, E-08193 Bellaterra, Barcelona, Spain; [Campanelli, M.; Cerrito, L.; Lancaster, M.; Waters, D.] UCL, London WC1E 6BT, England; [Carls, B.; Cavaliere, V; Errede, S.; Esham, B.; Gerberich, H.; Leo, S.; Matera, K.; Norniella, O.; Pitts, K.] Univ Illinois, Urbana, IL 61801 USA; [Carrillo, S.; Field, R.; Konigsberg, J.; Vazquez, F.] Univ Florida, Gainesville, FL 32611 USA; [Casal, B.; Cuevas, J.; Gomez, G.; Palencia, E.; Ruiz, A.; Scodellaro, L.; Vilar, R.; Vizan, J.] Univ Cantabria, Inst Fis Cantabria, CSIC, Santander 39005, Spain; [Casarsa, M.; Cauz, D.; Dorigo, M.; Driutti, A.; Pagliarone, C.; Pauletta, G.; Santi, L.; Zanetti, A. M.] Ist Nazl Fis Nucl Trieste, I-34127 Trieste, Italy; [Catastini, P.; Franklin, M.; da Costa, J. Guimaraes] Harvard Univ, Cambridge, MA 02138 USA; [Cauz, D.; Driutti, A.; Pauletta, G.; Santi, L.] Grp Collegato Udine, I-33100 Udine, Italy; [Cauz, D.; Driutti, A.; Pauletta, G.; Santi, L.] Univ Udine, I-33100 Udine, Italy; [Chen, Y. C.; Hou, S.; Mitra, A.; Teng, P. K.; Wang, S. M.] Acad Sinica, Inst Phys, Taipei 11529, Taiwan; [Chertok, M.; Conway, J.; Cox, C. A.; Cox, D. J.; Erbacher, R.; Forrest, R.; Ivanov, A.; Pilot, J.; Shalhout, S. Z.; Smith, J. R.; Wilbur, S.] Univ Calif Davis, Davis, CA 95616 USA; [Clark, A.; Lister, A.; Wu, X.] Univ Geneva, CH-12114 Geneva, Switzerland; [Clarke, C.; Harr, R. F.; Karchin, P. E.; Mattson, M. E.] Wayne State Univ, Detroit, MI 48201 USA; [D'Onofrio, M.; Manca, G.; McNulty, R.; Mehta, A.; Shears, T.] Univ Liverpool, Liverpool L69 7ZE, Merseyside, England; [Dorigo, M.] Univ Trieste, I-34127 Trieste, Italy; [Fernandez Ramos, J. P.; Gonzalez Lopez, O.; Redondo Fernandez, I] Ctr Invest Energet Medioambientales &amp; Tecnol, E-28040 Madrid, Spain; [Giagu, S.; Iori, M.; Margaroli, F.; Rescigno, M.] Ist Nazl Fis Nucl, Sez Rome 1, Rome, Italy; [Giakoumopoulou, V; Giokaris, N.; Manousakis-Katsikakis, A.; Vellidis, K.] Natl &amp; Kapodistrian Univ Athens, Athens 15771, Greece; [Gold, M.; Gorelov, I; Palni, P.; Seidel, S.; Strologas, J.; Vogel, M.] Univ New Mexico, Albuquerque, NM 87131 USA; [Gomez-Ceballos, G.; Goncharov, M.; Paus, C.] MIT, Cambridge, MA 02139 USA; [Hara, K.; Kim, S. H.; Kurata, M.; Miyake, H.; Nagai, Y.; Sato, K.; Shimojima, M.; Sudo, Y.; Takemasa, K.; Takeuchi, Y.; Tomura, T.; Ukegawa, F.] Univ Tsukuba, Tsukuba, Ibaraki 305, Japan; [Hare, M.; Napier, A.; Rolli, S.; Sliwa, K.] Tufts Univ, Medford, MA 02155 USA; [Heinrich, J.; Keung, J.; Kroll, J.; Lipeles, E.; Pianori, E.; Rodriguez, T.; Thomson, E.; Wagner, P.; Whiteson, D.; Williams, H. H.] Univ Penn, Philadelphia, PA 19104 USA; [Hughes, R. E.; Lannon, K.; Winer, B. L.; Wolfmeister, H.] Ohio State Univ, Columbus, OH 43210 USA; [Husemann, U.; Lockwitz, S.; Loginov, A.] Yale Univ, New Haven, CT 06520 USA; [Introzzi, G.] Ist Nazl Fis Nucl Pavia, I-27100 Pavia, Italy; [Introzzi, G.] Univ Pavia, I-27100 Pavia, Italy; [Iori, M.] Sapienza Univ Roma, I-00185 Rome, Italy; [Kambeitz, M.; Kreps, M.; Kuhr, T.; Lueck, J.; Muller, Th] Karlsruhe Inst Technol, Inst Expt Kernphys, D-76131 Karlsruhe, Germany; [Kato, Y.; Okusawa, T.; Seiya, Y.; Yamamoto, K.; Yamato, D.; Yoshida, T.] Osaka City Univ, Osaka 5588585, Japan; [Marino, P.; Morello, M. J.; Trovato, M.; Vernieri, C.] Scuola Normale Super Pisa, I-56126 Pisa, Italy; [Nakano, I] Okayama Univ, Okayama 7008530, Japan; [Plager, C.] Univ Calif Los Angeles, Los Angeles, CA 90024 USA; [Shreyber-Tecker, I] ITEP, Inst Theoret &amp; Expt Phys, Moscow 117259, Russia</t>
  </si>
  <si>
    <t>University of Helsinki; Helsinki Institute of Physics; Istituto Nazionale di Fisica Nucleare (INFN); University of Padua; University of Michigan System; University of Michigan; United States Department of Energy (DOE); University of Chicago; Fermi National Accelerator Laboratory; Istituto Nazionale di Fisica Nucleare (INFN); Comenius University Bratislava; Slovak Academy of Sciences; Waseda University; Joint Institute for Nuclear Research - Russia; Texas A&amp;M University System; Texas A&amp;M University College Station; United States Department of Energy (DOE); Argonne National Laboratory; University of Oxford; Kyungpook National University (KNU); Seoul National University (SNU); Sungkyunkwan University (SKKU); Korea Institute of Science &amp; Technology Information (KISTI); Jeonbuk National University; Ewha Womans University; United States Department of Energy (DOE); Lawrence Berkeley National Laboratory; Purdue University System; Purdue University; Johns Hopkins University; Istituto Nazionale di Fisica Nucleare (INFN); University of Siena; University of Pisa; University of Wisconsin System; University of Wisconsin Madison; Duke University; Rockefeller University; Baylor University; University of Rochester; Pennsylvania Commonwealth System of Higher Education (PCSHE); University of Pittsburgh; University of Chicago; Istituto Nazionale di Fisica Nucleare (INFN); University of Bologna; Michigan State University; University of Glasgow; Carnegie Mellon University; Autonomous University of Barcelona; ICREA; Barcelona Institute of Science &amp; Technology; Institute for High Energy Physics (IFAE); University of London; University College London; University of Illinois System; University of Illinois Urbana-Champaign; State University System of Florida; University of Florida; Consejo Superior de Investigaciones Cientificas (CSIC); Universidad de Cantabria; CSIC - Instituto de Fisica de Cantabria (IFCA); Istituto Nazionale di Fisica Nucleare (INFN); Harvard University; University of Udine; Academia Sinica - Taiwan; University of California System; University of California Davis; University of Geneva; Wayne State University; University of Liverpool; University of Trieste; Centro de Investigaciones Energeticas, Medioambientales Tecnologicas; Istituto Nazionale di Fisica Nucleare (INFN); National &amp; Kapodistrian University of Athens; University of New Mexico; Massachusetts Institute of Technology (MIT); University of Tsukuba; Tufts University; University of Pennsylvania; University System of Ohio; Ohio State University; Yale University; Istituto Nazionale di Fisica Nucleare (INFN); University of Pavia; Sapienza University Rome; Helmholtz Association; Karlsruhe Institute of Technology; Osaka Metropolitan University; Scuola Normale Superiore di Pisa; Okayama University; University of California System; University of California Los Angeles; National Research Centre - Kurchatov Institute; Alikhanov Institute for Theoretical &amp; Experimental Physics</t>
  </si>
  <si>
    <t>Kotwal, AV (corresponding author), Duke Univ, Durham, NC 27708 USA.</t>
  </si>
  <si>
    <t>ashutosh.kotwal@duke.edu</t>
  </si>
  <si>
    <t>Paulini, Manfred/N-7794-2014; Bedeschi, Franco/AAA-6068-2021; Lancaster, Mark/C-1693-2008; Thukral, Vaikunth/AAX-4802-2021; Han, Jiayi/ISB-0237-2023; Nagai, Yoshikazu/AAG-6157-2021; Donato, Silvio/GPK-2262-2022; Robson, Aidan/G-1087-2011; Lannon, Kevin/HGU-5755-2022; Mazzanti, Paolo/A-8970-2012; Gonzalez, Josefa/AAH-6071-2019; cerri, alessandro/KRQ-4175-2024; Camarda, Stefano/IQW-2840-2023; Amerio, Silvia/J-4605-2012; Cerrito, Lucio/KPA-8260-2024; D'Errico, Marco/B-5733-2013; Strologas, John/GWR-2036-2022; St.Denis, Richard/C-8997-2012; Demortier, Luc/AAE-6344-2020; Wu, Xin/ABH-1729-2020; Giagu, Stefano/H-6455-2013; Carosi, Rodolfo/O-7623-2019; Smith, Joshua/HGV-2348-2022; Introzzi, Gianluca/K-2497-2015; Wittich, Peter/HOH-5761-2023; Semenov, Alexey/Y-9665-2019; Palni, Prabhakar/AAX-4648-2020; Barria, Patrizia/AAT-3894-2020; Annovi, Alberto/AAA-8638-2020; Moon, Chang-Seong/J-3619-2014; Sfyrla, Anna/AEL-2938-2022; Marchese, Luigi/KPY-5779-2024; Gozalez-Lopez, Oscar/AAH-3533-2019; Di Ruzza, Benedetto/ABG-2800-2021; Gandrajula, Reddy/AFR-4403-2022; Chokheli, Davit/IWE-3349-2023; Scodellaro, Luca/K-9091-2014; Wang, Song-Ming/AAP-9832-2021; Cortabitarte, Rocio/P-8480-2014; Bodek, Arie/AAD-2811-2019; KIM, Tae/P-7848-2015; Hussein, Mohd/U-2045-2019; Russ, James/P-3092-2014; Sławińska, Magdalena/W-2551-2018; Cavaliere, Viviana/CAE-8597-2022; Chen, Ying-Cheng/F-7925-2012; Vilar Cortabitarte, Rocio/D-7454-2014; Lancaster, Mark/F-5254-2018; Casarsa, Massimo/L-3623-2018; Lee, Hyun Su/G-3392-2014; Punzi, Giovanni/J-4947-2012; Di Canto, Angelo/CAI-1408-2022; Prokoshin, Fedor/E-2795-2012; Michielin, Emanuele/HNQ-7582-2023; Ruiz Jimeno, Alberto/E-4473-2011; Ivanov, Andrew/A-7982-2013; Morello, Michael Joseph/H-9738-2017</t>
  </si>
  <si>
    <t>D'Onofrio, Monica/0000-0003-2408-5099; Vilar Cortabitarte, Rocio/0000-0003-2045-8054; Brucken, Jens Erik/0000-0001-6066-8756; Boveia, Antonio/0000-0002-6647-6699; Lancaster, Mark/0000-0002-8872-7292; Artikov, Akram/0000-0001-8149-3633; Esham, Benjamin/0000-0002-0910-6536; Casarsa, Massimo/0000-0002-1353-8964; Herndon, Matthew/0000-0003-3043-1090; Wittich, Peter/0000-0002-7401-2181; Lee, Hyun Su/0000-0002-0444-8473; Cuevas Maestro, Francisco Javier/0000-0001-5080-0821; Punzi, Giovanni/0000-0002-8346-9052; Ruffini, Fabrizio/0000-0001-6328-4360; Hays, Chris/0000-0003-2371-9723; Di Canto, Angelo/0000-0003-1233-3876; Luca, Alessandra/0000-0002-6334-9299; Toback, David/0000-0003-3457-4144; Jayatilaka, Bodhitha/0000-0001-7912-5612; Chokheli, Davit/0000-0001-7535-4186; Gomez-Ceballos, Guillelmo/0000-0003-1683-9460; Prokoshin, Fedor/0000-0001-6389-5399; Di Ruzza, Benedetto/0000-0001-9925-5254; Michielin, Emanuele/0000-0001-5751-8116; Ruiz Jimeno, Alberto/0000-0002-3639-0368; Shimojima, Makoto/0000-0002-8738-1664; Bodek, Arie/0000-0003-0409-0341; Wu, Xin/0000-0001-7655-389X; Ptochos, Fotios/0000-0002-3432-3452; NAGAI, YOSHIKAZU/0000-0002-1792-5005; Ivanov, Andrew/0000-0002-9270-5643; Wallny, Rainer/0000-0001-8038-1613; Lister, Alison/0000-0002-1552-3651; Morello, Michael Joseph/0000-0003-4190-1078; Yorita, Kohei/0000-0003-1988-8401; Sforza, Federico/0000-0002-4065-7352; Bedeschi, Franco/0000-0002-8315-2119; Barria, Patrizia/0000-0002-3924-7380; Shepard, Paul Fenton/0000-0001-9744-7578; Velev, Gueorgui/0000-0002-9284-4010; Lannon, Kevin/0000-0002-9706-0098; Bortoletto, Daniela/0000-0002-1287-4712; Latino, Giuseppe/0000-0002-4098-3502; Kilminster, Benjamin/0000-0002-6657-0407; Dittmann, Jay R./0000-0002-1911-3158; Hussein, Mohd/0000-0002-1363-6759</t>
  </si>
  <si>
    <t>US Department of Energy; National Science Foundation; Italian Istituto Nazionale di Fisica Nucleare; Ministry of Education, Culture, Sports, Science and Technology of Japan; Natural Sciences and Engineering Research Council of Canada; National Science Council of the Republic of China; Swiss National Science Foundation; Alfred P. Sloan Foundation; Bundesministerium fur Bildung und Forschung, Germany; National Research Foundation of Korea; Science and Technology Facilities Council, UK; Royal Society, UK; Russian Foundation for Basic Research; Ministerio de Ciencia e Innovacion, Spain; Programa Consolider-Ingenio 2010, Spain; Slovak RD Agency; Academy of Finland; Australian Research Council (ARC); National Research Foundation of Korea [과06A1102] Funding Source: Korea Institute of Science &amp; Technology Information (KISTI), National Science &amp; Technology Information Service (NTIS); STFC [ST/W000628/1, ST/W000601/1, ST/S000933/1] Funding Source: UKRI</t>
  </si>
  <si>
    <t>US Department of Energy(United States Department of Energy (DOE)); National Science Foundation(National Science Foundation (NSF)); Italian Istituto Nazionale di Fisica Nucleare(Istituto Nazionale di Fisica Nucleare (INFN)); Ministry of Education, Culture, Sports, Science and Technology of Japan(Ministry of Education, Culture, Sports, Science and Technology, Japan (MEXT)); Natural Sciences and Engineering Research Council of Canada(Natural Sciences and Engineering Research Council of Canada (NSERC)CGIAR); National Science Council of the Republic of China(Ministry of Science and Technology, Taiwan); Swiss National Science Foundation(Swiss National Science Foundation (SNSF)); Alfred P. Sloan Foundation(Alfred P. Sloan Foundation); Bundesministerium fur Bildung und Forschung, Germany(Federal Ministry of Education &amp; Research (BMBF)); National Research Foundation of Korea(National Research Foundation of Korea); Science and Technology Facilities Council, UK(UK Research &amp; Innovation (UKRI)Science &amp; Technology Facilities Council (STFC)); Royal Society, UK(Royal Society); Russian Foundation for Basic Research(Russian Foundation for Basic Research (RFBR)Spanish Government); Ministerio de Ciencia e Innovacion, Spain(Ministry of Science and Innovation, Spain (MICINN)Spanish Government); Programa Consolider-Ingenio 2010, Spain(Spanish Government); Slovak RD Agency(Slovak Research and Development Agency); Academy of Finland(Research Council of Finland); Australian Research Council (ARC)(Australian Research Council); National Research Foundation of Korea(National Research Foundation of Korea); STFC(UK Research &amp; Innovation (UKRI)Science &amp; Technology Facilities Council (STFC))</t>
  </si>
  <si>
    <t>This work was supported by the US Department of Energy and National Science Foundation; the Italian Istituto Nazionale di Fisica Nucleare; the Ministry of Education, Culture, Sports, Science and Technology of Japan; the Natural Sciences and Engineering Research Council of Canada; the National Science Council of the Republic of China; the Swiss National Science Foundation; the Alfred P. Sloan Foundation; the Bundesministerium fur Bildung und Forschung, Germany; the National Research Foundation of Korea; the Science and Technology Facilities Council and the Royal Society, UK; the Russian Foundation for Basic Research; the Ministerio de Ciencia e Innovacion, and Programa Consolider-Ingenio 2010, Spain; the Slovak R&amp;D Agency; the Academy of Finland; and the Australian Research Council (ARC).</t>
  </si>
  <si>
    <t>APR 8</t>
  </si>
  <si>
    <t>10.1126/science.abk1781</t>
  </si>
  <si>
    <t>0O1VF</t>
  </si>
  <si>
    <t>Green Published, Green Submitted, Green Accepted</t>
  </si>
  <si>
    <t>WOS:000783316500045</t>
  </si>
  <si>
    <t>Vlasceanu, M; Doell, KC; Bak-Coleman, JB; Todorova, B; Berkebile-Weinberg, MM; Grayson, SJ; Patel, Y; Goldwert, D; Pei, YF; Chakroff, A; Pronizius, E; van den Broek, KL; Vlasceanu, D; Constantino, S; Morais, MJ; Schumann, P; Rathje, S; Fang, K; Aglioti, SM; Alfano, M; Alvarado-Yepez, AJ; Andersen, A; Anseel, F; Apps, MAJ; Asadli, C; Awuor, FJ; Azevedo, F; Basaglia, P; Belanger, JJ; Berger, S; Bertin, P; Bialek, M; Bialobrzeska, O; Blaya-Burgo, M; Bleize, DNM; Bo, SM; Boecker, L; Boggio, PS; Borau, S; Bos, B; Bouguettaya, A; Brauer, M; Brick, C; Brik, T; Briker, R; Brosch, T; Buchel, O; Buonauro, D; Butalia, R; Carvacho, H; Chamberlain, SAE; Chan, HY; Chow, D; Chung, DG; Cian, L; Cohen-Eick, N; Contreras-Huerta, LS; Contu, D; Cristea, V; Cutler, J; D'Ottone, S; De Keersmaecker, J; Delcourt, S; Delouvee, S; Diel, K; Douglas, BD; Drupp, MA; Dubey, S; Ekmanis, J; Elbaek, CT; Elsherif, M; Engelhard, IM; Escher, YA; Etienne, TW; Farage, L; Farias, AR; Feuerriegel, S; Findor, A; Freira, L; Friese, M; Gains, NP; Gallyamova, A; Geiger, SJ; Genschow, O; Gjoneska, B; Gkinopoulos, T; Goldberg, B; Goldenberg, A; Gradidge, S; Grassini, S; Gray, K; Grelle, S; Griffin, SM; Grigoryan, L; Grigoryan, A; Grigoryev, D; Gruber, J; Guilaran, J; Hadar, B; Hahnel, UJJ; Halperin, E; Harvey, AJ; Haugestad, CAP; Herman, AM; Hershfield, HE; Himichi, T; Hine, DW; Hofmann, W; Howe, L; Huaman-Chulluncuy, ET; Huang, GX; Ishii, T; Ito, A; Jia, FL; Jost, JT; Jovanovic, V; Jurgiel, D; Kácha, O; Kankaanpää, R; Kantorowicz, J; Kantorowicz-Reznichenko, E; Mintz, KK; Kaya, I; Kaya, O; Khachatryan, N; Klas, A; Klein, C; Kloeckner, CA; Koppel, L; Kosachenko, AI; Kothe, EJ; Krebs, R; Krosch, AR; Krouwel, APM; Kyrychenko, Y; Lagomarsino, M; Lamm, C; Lange, F; Cunningham, JL; Lees, J; Leung, TY; Levy, N; Lockwood, PL; Longoni, C; Ortega, AL; Loschelder, DD; Lu, JG; Luo, Y; Luomba, J; Lutz, AE; Majer, JM; Markowitz, E; Marsh, AA; Mascarenhas, KL; Mbilingi, B; Mbungu, W; Mchugh, C; Meijers, MHC; Mercier, H; Mhagama, FL; Michalakis, K; Mikus, N; Milliron, S; Mitkidis, P; Monge-Rodriguez, FS; Mora, YL; Moreau, D; Motoki, K; Moyano, M; Mus, M; Navajas, J; Nguyen, TL; Nguyen, DM; Nguyen, T; Niemi, L; Nijssen, SRR; Nilsonne, G; Nitschke, JP; Nockur, L; Okura, R; Öner, S; Özdogru, AA; Palumbo, H; Panagopoulos, C; Panasiti, MS; Pärnamets, P; Paruzel-Czachura, M; Pavlov, YG; Payán-Gómez, C; Pearson, AR; da Costa, LP; Petrowsky, HM; Pfattheicher, S; Pham, NT; Ponizovskiy, V; Pretus, C; Rêgo, GG; Reimann, R; Rhoads, SA; Riano-Moreno, J; Richter, I; Röer, JP; Rosa-Sullivan, J; Ross, RM; Sabherwal, A; Saito, T; Sarrasin, O; Say, N; Schmid, K; Schmitt, MT; Schoenegger, P; Scholz, C; Schug, MG; Schulreich, S; Shreedhar, G; Shuman, E; Sivan, S; Sjåstad, H; Soliman, M; Soud, K; Spampatti, T; Sparkman, G; Spasovski, O; Stanley, SK; Stern, JA; Strahm, N; Suko, Y; Sul, S; Syropoulos, S; Taylor, NC; Tedaldi, E; Tinghög, G; Huynh, LDT; Travaglino, GA; Tsakiris, M; Tüter, I; Tyrala, M; Ulug, ÖM; Urbanek, A; Valko, D; van der Linden, S; van Schie, K; van Stekelenburg, A; Vanags, E; Västfjäll, D; Vesely, S; Vintr, J; Vranka, M; Wanguche, PO; Willer, R; Wojcik, AD; Xu, R; Yadav, A; Zawisza, M; Zhao, X; Zhao, JY; Zuk, D; Van Bavel, JJ</t>
  </si>
  <si>
    <t>Vlasceanu, Madalina; Doell, Kimberly C.; Bak-Coleman, Joseph B.; Todorova, Boryana; Berkebile-Weinberg, Michael M.; Grayson, Samantha J.; Patel, Yash; Goldwert, Danielle; Pei, Yifei; Chakroff, Alek; Pronizius, Ekaterina; van den Broek, Karlijn L.; Vlasceanu, Denisa; Constantino, Sara; Morais, Michael J.; Schumann, Philipp; Rathje, Steve; Fang, Ke; Aglioti, Salvatore Maria; Alfano, Mark; Alvarado-Yepez, Andy J.; Andersen, Angelica; Anseel, Frederik; Apps, Matthew A. J.; Asadli, Chillar; Awuor, Fonda Jane; Azevedo, Flavio; Basaglia, Piero; Belanger, Jocelyn J.; Berger, Sebastian; Bertin, Paul; Bialek, Michal; Bialobrzeska, Olga; Blaya-Burgo, Michelle; Bleize, Danielle N. M.; Bo, Simen; Boecker, Lea; Boggio, Paulo S.; Borau, Sylvie; Bos, Bjoern; Bouguettaya, Ayoub; Brauer, Markus; Brick, Cameron; Brik, Tymofii; Briker, Roman; Brosch, Tobias; Buchel, Ondrej; Buonauro, Daniel; Butalia, Radhika; Carvacho, Hector; Chamberlain, Sarah A. E.; Chan, Hang-Yee; Chow, Dawn; Chung, Dongil; Cian, Luca; Cohen-Eick, Noa; Contreras-Huerta, Luis Sebastian; Contu, Davide; Cristea, Vladimir; Cutler, Jo; D'Ottone, Silvana; De Keersmaecker, Jonas; Delcourt, Sarah; Delouvee, Sylvain; Diel, Kathi; Douglas, Benjamin D.; Drupp, Moritz A.; Dubey, Shreya; Ekmanis, Janis; Elbaek, Christian T.; Elsherif, Mahmoud; Engelhard, Iris M.; Escher, Yannik A.; Etienne, Tom W.; Farage, Laura; Farias, Ana Rita; Feuerriegel, Stefan; Findor, Andrej; Freira, Lucia; Friese, Malte; Gains, Neil Philip; Gallyamova, Albina; Geiger, Sandra J.; Genschow, Oliver; Gjoneska, Biljana; Gkinopoulos, Theofilos; Goldberg, Beth; Goldenberg, Amit; Gradidge, Sarah; Grassini, Simone; Gray, Kurt; Grelle, Sonja; Griffin, Siobhan M.; Grigoryan, Lusine; Grigoryan, Ani; Grigoryev, Dmitry; Gruber, June; Guilaran, Johnrev; Hadar, Britt; Hahnel, Ulf J. J.; Halperin, Eran; Harvey, Annelie J.; Haugestad, Christian A. P.; Herman, Aleksandra M.; Hershfield, Hal E.; Himichi, Toshiyuki; Hine, Donald W.; Hofmann, Wilhelm; Howe, Lauren; Huaman-Chulluncuy, Enma T.; Huang, Guanxiong; Ishii, Tatsunori; Ito, Ayahito; Jia, Fanli; Jost, John T.; Jovanovic, Veljko; Jurgiel, Dominika; Kacha, Ondrej; Kankaanpaa, Reeta; Kantorowicz, Jaroslaw; Kantorowicz-Reznichenko, Elena; Kaplan Mintz, Keren; Kaya, Ilker; Kaya, Ozgur; Khachatryan, Narine; Klas, Anna; Klein, Colin; Kloeckner, Christian A.; Koppel, Lina; Kosachenko, Alexandra I.; Kothe, Emily J.; Krebs, Ruth; Krosch, Amy R.; Krouwel, Andre P. M.; Kyrychenko, Yara; Lagomarsino, Maria; Lamm, Claus; Lange, Florian; Lee Cunningham, Julia; Lees, Jeffrey; Leung, Tak Yan; Levy, Neil; Lockwood, Patricia L.; Longoni, Chiara; Lopez Ortega, Alberto; Loschelder, David D.; Lu, Jackson G.; Luo, Yu; Luomba, Joseph; Lutz, Annika E.; Majer, Johann M.; Markowitz, Ezra; Marsh, Abigail A.; Mascarenhas, Karen Louise; Mbilingi, Bwambale; Mbungu, Winfred; Mchugh, Cillian; Meijers, Marijn H. C.; Mercier, Hugo; Mhagama, Fenant Laurent; Michalakis, Katerina; Mikus, Nace; Milliron, Sarah; Mitkidis, Panagiotis; Monge-Rodriguez, Fredy S.; Mora, Youri L.; Moreau, David; Motoki, Kosuke; Moyano, Manuel; Mus, Mathilde; Navajas, Joaquin; Nguyen, Tam Luong; Nguyen, Dung Minh; Nguyen, Trieu; Niemi, Laura; Nijssen, Sari R. R.; Nilsonne, Gustav; Nitschke, Jonas P.; Nockur, Laila; Okura, Ritah; Oner, Sezin; Ozdogru, Asil Ali; Palumbo, Helena; Panagopoulos, Costas; Panasiti, Maria Serena; Parnamets, Philip; Paruzel-Czachura, Mariola; Pavlov, Yuri G.; Payan-Gomez, Cesar; Pearson, Adam R.; Pereira da Costa, Leonor; Petrowsky, Hannes M.; Pfattheicher, Stefan; Pham, Nhat Tan; Ponizovskiy, Vladimir; Pretus, Clara; Rego, Gabriel G.; Reimann, Ritsaart; Rhoads, Shawn A.; Riano-Moreno, Julian; Richter, Isabell; Roeer, Jan Philipp; Rosa-Sullivan, Jahred; Ross, Robert M.; Sabherwal, Anandita; Saito, Toshiki; Sarrasin, Oriane; Say, Nicolas; Schmid, Katharina; Schmitt, Michael T.; Schoenegger, Philipp; Scholz, Christin; Schug, Mariah G.; Schulreich, Stefan; Shreedhar, Ganga; Shuman, Eric; Sivan, Smadar; Sjastad, Hallgeir; Soliman, Meikel; Soud, Katia; Spampatti, Tobia; Sparkman, Gregg; Spasovski, Ognen; Stanley, Samantha K.; Stern, Jessica A.; Strahm, Noel; Suko, Yasushi; Sul, Sunhae; Syropoulos, Stylianos; Taylor, Neil C.; Tedaldi, Elisa; Tinghoeg, Gustav; Huynh, Luu Duc Toan; Travaglino, Giovanni Antonio; Tsakiris, Manos; Tueter, Ilayda; Tyrala, Michael; Ulug, Ozden Melis; Urbanek, Arkadiusz; Valko, Danila; van der Linden, Sander; van Schie, Kevin; van Stekelenburg, Aart; Vanags, Edmunds; Vastfjall, Daniel; Vesely, Stepan; Vintr, Jachym; Vranka, Marek; Wanguche, Patrick Otuo; Willer, Robb; Wojcik, Adrian Dominik; Xu, Rachel; Yadav, Anjali; Zawisza, Magdalena; Zhao, Xian; Zhao, Jiaying; Zuk, Dawid; Van Bavel, Jay J.</t>
  </si>
  <si>
    <t>Addressing climate change with behavioral science: A global intervention tournament in 63 countries</t>
  </si>
  <si>
    <t>SCIENCE ADVANCES</t>
  </si>
  <si>
    <t>IDENTITY; FUTURE; DETERMINANTS; ENGAGEMENT; ATTITUDES; EMOTION; SUPPORT; SHAPES</t>
  </si>
  <si>
    <t>Effectively reducing climate change requires marked, global behavior change. However, it is unclear which strategies are most likely to motivate people to change their climate beliefs and behaviors. Here, we tested 11 expert-crowdsourced interventions on four climate mitigation outcomes: beliefs, policy support, information sharing intention, and an effortful tree-planting behavioral task. Across 59,440 participants from 63 countries, the interventions' effectiveness was small, largely limited to nonclimate skeptics, and differed across outcomes: Beliefs were strengthened mostly by decreasing psychological distance (by 2.3%), policy support by writing a letter to a future-generation member (2.6%), information sharing by negative emotion induction (12.1%), and no intervention increased the more effortful behavior-several interventions even reduced tree planting. Last, the effects of each intervention differed depending on people's initial climate beliefs. These findings suggest that the impact of behavioral climate interventions varies across audiences and target behaviors.</t>
  </si>
  <si>
    <t>[Vlasceanu, Madalina; Doell, Kimberly C.; Berkebile-Weinberg, Michael M.; Patel, Yash; Goldwert, Danielle; Pei, Yifei; Rathje, Steve; Fang, Ke; Jost, John T.; Shuman, Eric; Van Bavel, Jay J.] New York Univ, Dept Psychol, New York, NY 10003 USA; [Doell, Kimberly C.; Todorova, Boryana; Pronizius, Ekaterina; Lamm, Claus; Nitschke, Jonas P.] Univ Vienna, Fac Psychol, Dept Cognit Emot &amp; Methods Psychol, A-1010 Vienna, Austria; [Bak-Coleman, Joseph B.] Columbia Univ, Craig Newmark Ctr Journalism Eth &amp; Secur, New York, NY 10018 USA; [Bak-Coleman, Joseph B.] Harvard Univ, Inst Rebooting Social Media, Cambridge, MA 02138 USA; [Grayson, Samantha J.] Stanford Univ, Dept Psychol, Stanford, CA 94305 USA; [van den Broek, Karlijn L.] Univ Utrecht, Copernicus Inst Sustainable Dev, NL-3584 CB Utrecht, Netherlands; [Vlasceanu, Denisa] Univ Pittsburgh, Dept Psychol, Pittsburgh, PA 15260 USA; [Constantino, Sara] Northeastern Univ, Sch Publ Policy &amp; Urban Affairs, Boston, MA 02115 USA; [Constantino, Sara] Northeastern Univ, Dept Psychol, Boston, MA 02115 USA; [Morais, Michael J.] Amazon, Seattle, WA 98109 USA; [Schumann, Philipp] Carl von Ossietzky Univ Oldenburg, Dept Psychol, D-26129 Oldenburg, Germany; [Aglioti, Salvatore Maria] Santa Lucia Fdn, IRCCS, I-179 Rome, Italy; [Aglioti, Salvatore Maria] Sapienza Univ Rome, Dept Psychol, I-185 Rome, Italy; [Alfano, Mark] Macquarie Univ, Dept Philosophy, Sydney, NSW 2000, Australia; [Alvarado-Yepez, Andy J.] Univ Peruana Cayetano Heredia, San Martin De Porres 15102, Peru; [Andersen, Angelica] Univ Fed Parana, Postgrad Program Linguist, BR-80060150 Curitiba, Brazil; [Anseel, Frederik] Univ New South Wales, UNSW Business Sch, Sydney, NSW 2052, Australia; [Apps, Matthew A. J.; Contreras-Huerta, Luis Sebastian; Cutler, Jo; Lockwood, Patricia L.] Univ Birmingham, Sch Psychol, Ct Human Brain Hlth, Birmingham B15 2TT, England; [Asadli, Chillar] Psychol Sci Res Inst, Baku, Azerbaijan; [Awuor, Fonda Jane] Kenya Marine &amp; Fisheries Res Inst, Kisumu 188140100, Kenya; [Azevedo, Flavio] Univ Groningen, Dept Psychol, NL-9712TS Groningen, Netherlands; [Basaglia, Piero; Drupp, Moritz A.] Univ Hamburg, Dept Econ, D-20146 Hamburg, Germany; [Boggio, Paulo S.] New York Univ Abu Dhabi, Dept Psychol, Abu Dhabi 129188, U Arab Emirates; [Berger, Sebastian; Strahm, Noel] Univ Bern, Dept Sociol, CH-3012 Bern, Switzerland; [Bertin, Paul] Univ Cote Azur, LAPCOS, F-6357 Nice, France; [Bertin, Paul] Univ Iibre Bruxelles, Ctr Social &amp; Cultural Psychol, B-1050 Brussels, Belgium; [Bialek, Michal] Univ Wroclaw, Fac Hist &amp; Pedag Sci, Inst Psychol, PL-50120 Wroclaw, Poland; [Bialobrzeska, Olga] SWPS Univ, Inst Psychol, PL-03815 Warsaw, Poland; [Blaya-Burgo, Michelle] Claremont Grad Univ, Div Behav Org &amp; Sci, Dept Psychol, Claremont, NH 91711 USA; [Bleize, Danielle N. M.] Radboud Univ Nijmegen, Behav Sci Inst, NL-6500 HE Nijmegen, Netherlands; [Bo, Simen; Sjastad, Hallgeir; Van Bavel, Jay J.] Norwegian Sch Econ, Dept Strategy &amp; Management, N-5045 Bergen, Norway; [Boecker, Lea] Leuphana Univ Luneburg, Dept Econ Psychol Social Psychol &amp; Expt Methods, D-21335 Luneburg, Germany; [Boggio, Paulo S.] Univ Prebiteriana Mackenzie, Social &amp; Cognit Neurosci Lab, BR-1241001 Sao Paulo, Brazil; [Borau, Sylvie] Toulouse Business Sch, Inst Adv Study Toulouse, F-31000 Toulouse, France; [Bos, Bjoern] Univ Hamburg, Dept Econ, D-20146 Hamburg, Germany; [Bouguettaya, Ayoub] Univ Birmingham, Sch Psychol, Birmingham B15 2TT, England; [Douglas, Benjamin D.] Univ Wisconsin Madison, Dept Psychol, Madison, WI 53706 USA; [Brauer, Markus; Brick, Cameron] Univ Amsterdam, Dept Psychol, NL-1018 WT Amsterdam, Netherlands; [Brick, Cameron] Inland Norway Univ Appl Sci, Det Psychol, N-2418 Elverum, Norway; [Brik, Tymofii] Kyiv Sch Econ, Policy Res Dept, UA-2000 Kiev, Ukraine; [Briker, Roman] Maastricht Univ, Sch Business &amp; Econ, Dept Org Strategy &amp; Entrepreneurship, NL-6211 Maastricht, Netherlands; [Brosch, Tobias] Univ Geneva, Dept Psychol, CH-1205 Geneva, Switzerland; [Brosch, Tobias] Univ Geneva, Swiss Ctr Affect Sci, CH-1205 Geneva, Switzerland; [Buchel, Ondrej] Slovak Acad Sci, Inst Sociol, Bratislava 81364, Slovakia; [Buonauro, Daniel; Pearson, Adam R.] Pomona Coll, Psychol Sci, Claremont, CA 91711 USA; [Butalia, Radhika] Katholieke Univ Leuven, Dept Movement Sci, B-3001 Leuven, Belgium; [Carvacho, Hector] Pontificia Univ Catolica Chile, Escuela Psicol, Santiago, Chile; [Chamberlain, Sarah A. E.] Univ Canterbury, Sch Psychol Speech &amp; Hearing, Christchurch 8051, New Zealand; [Chan, Hang-Yee] Kings Coll London, Kings Business Sch, Dept Mkt, London WC2B 4BG, England; [Chow, Dawn] Univ Mel bourne, Dept Management &amp; Mkt, Melbourne, Vic 3010, Australia; [Chung, Dongil] Ulsan Natl Inst Sci &amp; Technol, Dept Biomed Engn, Ulsan 44919, South Korea; [Cian, Luca] Univ Virginia, Darden Sch Business, Dept Mkt, Charlottesville, VA 22903 USA; [Cohen-Eick, Noa; Halperin, Eran] Hebrew Univ Jerusalem, Dept Psychol, IL-9190501 Jerusalem, Israel; [Cohen-Eick, Noa] Univ Groningen, Dept Psychol, NL-9712 Groningen, Netherlands; [Contreras-Huerta, Luis Sebastian] Univ Adolfo Ibanez, Sch Psychol, Ctr Social &amp; Cognit Neurosci CSCN, Vina Del Mar, Chile; [Contu, Davide] Canadian Univ Dubai, Fac Management, Dubai 117781, U Arab Emirates; [Cristea, Vladimir; Etienne, Tom W.] Kieskompas Elect Compass, NL-1052XH Amsterdam, Netherlands; [D'Ottone, Silvana] Pontificia Univ Catolica Chile, Escuela Psicol, Santiago 8331150, Chile; [De Keersmaecker, Jonas] Univ Ghent, Dept Dev Personal &amp; Social Psychol, B-9000 Ghent, Belgium; [De Keersmaecker, Jonas] Univ Ramon Llull, Esade Business Sch, Dept People Management &amp; Org, Barcelona 8034, Spain; [Delcourt, Sarah; Lange, Florian] Katholieke Univ Leuven, Behav Econ &amp; Engn Grp, B-3000 Leuven, Belgium; [Delouvee, Sylvain] Univ Rennes, LP3C, F-35000 Rennes, France; [Diel, Kathi; Friese, Malte] Univ Saarland, Dept Psychol, D-66123 Saarbrucken, Germany; [Drupp, Moritz A.] Univ Hamburg, Ctr Earth Syst Res &amp; Sustainabil CEN, D-20146 Hamburg, Germany; [Dubey, Shreya] Univ Amsterdam, Amsterdam Sch Commun Res, NL-1018WV Amsterdam, Netherlands; [Ekmanis, Janis] Univ Latvia, Dept Psychol, Riga, Latvia; [Elbaek, Christian T.; Mitkidis, Panagiotis] Aarhus Univ, Dept Management, DK-8210 Aarhus, Denmark; [Elsherif, Mahmoud] Univ Birmingham, Dept Psychol, Birmingham B15 2TT, England; [Elsherif, Mahmoud] Univ Leicester, Dept Vis Sci, Leicester LE1 7RH, England; [Engelhard, Iris M.] Univ Utrecht, Dept Clin Psychol, NL-3508 Utrecht, Netherlands; [Escher, Yannik A.] Leuphana Univ Luneburg, Inst Management Org, D-21335 Luneburg, Germany; [Etienne, Tom W.] Univ Penn, Dept Polit Sci, Philadelphia, PA 19104 USA; [Etienne, Tom W.] Univ Penn, Annenberg Sch Commun, Philadelphia, PA 19104 USA; [Farage, Laura] Salzburg Univ, Dept Psychol, A-5020 Salzburg, Austria; [Farias, Ana Rita] Lusofona Univ, HEI Lab Digital Human Environm Interact, P-1700 Lisbon, Portugal; [Feuerriegel, Stefan] Ludwig Maximilian Univ Munich, School Management, D-80539 Munich, Germany; [Findor, Andrej] Comenius Univ, Fac Social &amp; Econ Sci, Inst European Studies &amp; Int Relat, Bratislava 82105, Slovakia; [Freira, Lucia] Univ Torcuato Tella, Lab Neurociencia, Escuela Negocios, Buenos Aires, Argentina; [Gains, Neil Philip] Thammasat Univ, Sch Global Studies, Bangkok 12121, Thailand; [Gallyamova, Albina; Grigoryev, Dmitry] HSE Univ, Ctr Sociocultural Res, Moscow 101000, Russia; [Geiger, Sandra J.] Univ Vienna, Fac Psychol, Dept Cognit Emot &amp; Methods Psychol, Environm Psychol, A-D1010 Vienna, Austria; [Genschow, Oliver] Leuphana Univ Luneburg, Inst Management &amp; Org, D-21335 Luneburg, Germany; [Gjoneska, Biljana] Macedonian Acad Sci &amp; Arts, Skopje 1000, North Macedonia; [Gkinopoulos, Theofilos] Jagiellonian Univ, Inst Psychol, Fac Philosophy, PL-30060 Krakow, Poland; [Goldberg, Beth; Xu, Rachel] Google, Jigsaw, York, NY 10011 USA; [Goldenberg, Amit] Harvard Univ, Harvard Business Sch, Boston, MA 2163 USA; [Goldenberg, Amit] Harvard Univ, Dept Psychol, Cambridge, MA 2138 USA; [Goldenberg, Amit] Harvard Univ, Digital Data &amp; Design Inst Harvard, Boston, MA 2134 USA; [Gradidge, Sarah; Harvey, Annelie J.; Zawisza, Magdalena] Anglia Ruskin Univ, Sch Psychol &amp; Sport Sci, Cambridge CB1 1PT, England; [Grassini, Simone] Univ Bergen, Psychosocial Sci, N-5007 Bergen, Norway; [Grassini, Simone] Univ Stavanger, Cognit &amp; Behav Neurosci Lab, N-4021 Stavanger, Norway; [Gray, Kurt] Univ North Carolina, Dept Psychol &amp; Neurosci, Chapel Hill, NC 27599 USA; [Grelle, Sonja; Hofmann, Wilhelm; Ponizovskiy, Vladimir] Ruhr Univ Bochum, Dept Psychol, D-44801 Bochum, Germany; [Griffin, Siobhan M.] Univ Limerick, Dept Psychol, Limerick V94T9PX, Ireland; [Grigoryan, Lusine] Univ York, Dept Psychol, York YO10 5DD, England; [Grigoryan, Ani; Khachatryan, Narine] Yerevan State Univ, Dept Personal Psychol, Yerevan 0025, Armenia; [Gruber, June] Univ Colorado Boulder, Dept Psychol &amp; Neurosci, Boulder, CO 80309 USA; [Guilaran, Johnrev] Univ Philippines Visayas, Div Social Sci, Miagao 5023, Philippines; [Hadar, Britt] Reichman Univ, Baruch Ivcher Sch Psychol, IL-4610101 Herzliyya, Israel; [Hahnel, Ulf J. J.] Univ Basel, Fac Psychol, CH-4055 Basel, Switzerland; [Haugestad, Christian A. P.] Univ Oslo, Dept Psychol, N-373 Oslo, Norway; [Herman, Aleksandra M.] Polish Acad Sci, Inst Expt Biol, PL-02093 Warsaw, Poland; [Herman, Aleksandra M.] Univ Sussex, Sch Psychol, Falmer BN1 9RH, England; [Hershfield, Hal E.] Univ Calif Los Angeles, Sch Management, Los Angeles, CA 90095 USA; [Himichi, Toshiyuki] Kochi Univ Technol, Sch Econ Management, Kami 7828502, Japan; [Hine, Donald W.] Univ Canterbury, Sch Psychol Speech &amp; Hearing, Christchurch 8051, New Zealand; [Howe, Lauren] Univ Zurich, Dept Business Adm, CH-8032 Zurich, Switzerland; [Huaman-Chulluncuy, Enma T.] Univ Nacl San Antonio Abad Cusco, Dept Psychol, Cuzco 800, Peru; [Huang, Guanxiong] City Univ Hong Kong, Dept Media &amp; Commun, Kowloon, Hong Kong 999077, Peoples R China; [Ishii, Tatsunori] Japan Womens Univ, Dept Psychol, Tokyo 1128681, Japan; [Ito, Ayahito] Tohoku Univ, Sch Educ, Sendai 9808576, Japan; [Jia, Fanli] Seton Hall Univ, Dept Psychol, S Orange, NJ USA; [Jovanovic, Veljko] Univ Novi Sad, Fac Philosophy, Dept Psychol, Novi Sad 21000, Serbia; [Jurgiel, Dominika] Nicolaus Copernicus Univ, Sch Social Sci, PL-87100 Torun, Poland; [Kacha, Ondrej; Vintr, Jachym] Green Dock, Hostivice 25301, Czech Republic; [Kankaanpaa, Reeta] Fac Social Sci, Tampere, Finland; [Kankaanpaa, Reeta] Univ Turku, INVEST Res Flagship, Turku 20014, Finland; [Kantorowicz, Jaroslaw] Leiden Univ, Inst Secur &amp; Global Affairs, NL-2511DP The Hague, Netherlands; [Kantorowicz-Reznichenko, Elena] Erasmus Univ, Erasmus Sch Law, NL-3062PA Rotterdam, Netherlands; [Kaplan Mintz, Keren] Univ Haifa, Shamir Res Inst, IL-3498838 Haifa, Israel; [Kaplan Mintz, Keren] Univ Haifa, Dept Learning &amp; Instruct Sci, IL-3498838 Haifa, Israel; [Kaya, Ilker; Kaya, Ozgur] Amer Univ Sharjah, Dept Econ, Sharjah 26666, U Arab Emirates; [Klas, Anna; Kothe, Emily J.] Deakin Univ, Sch Psychol, Geelong, Vic 3216, Australia; [Klein, Colin] Australian Natl Univ, Sch Philosphy, Canberra, ACT 2600, Australia; [Kloeckner, Christian A.; Vesely, Stepan] Norwegian Univ Sci &amp; Technol, Dept Psychol, N-7049 Trondheim, Norway; [Koppel, Lina; Tinghoeg, Gustav] Linkoping Univ, Dept Management &amp; Engn, S-58183 Linkoping, Sweden; [Kosachenko, Alexandra I.] Ural Fed Univ, Acad &amp; Res Lab Neurotechnol, Ekaterinburg 620075, Russia; [Krebs, Ruth] Univ Ghent, Dept Expt Psychol, B-9000 Ghent, Belgium; [Krosch, Amy R.; Milliron, Sarah] Cornell Univ, Dept Psychol, Ithaca, NY 14850 USA; [Krouwel, Andre P. M.] Vrije Univ Amsterdam, Dept Polit Sci, NL-1081 HV Amsterdam, Netherlands; [Krouwel, Andre P. M.] Vrije Univ Amsterdam, Dept Commun Sci, NL-1081 HV Amsterdam, Netherlands; [Kyrychenko, Yara] Univ Cambridge, Dept Psychol, Cambridge CB2 3EL, England; [Lagomarsino, Maria] Univ Basel, Psychol Sustainabil &amp; Behav Change, CH-4055 Basel, Switzerland; [Lee Cunningham, Julia] Univ Michigan, Stephen M Ross Sch Business, Management &amp; Org, Ann Arbor, MI 48105 USA; [Lees, Jeffrey] Clemson Univ, John E Walker Dept Econ, Clemson, SC 29634 USA; [Lees, Jeffrey] Princeton Univ, Andlinger Ctr Energy &amp; Environm, Princeton, NJ 8544 USA; [Leung, Tak Yan] Univ Sunshine Coast, Sch Business &amp; Creat Ind, Sunshine Coast, Qld 4556, Australia; [Levy, Neil; Reimann, Ritsaart; Ross, Robert M.] Macquarie Univ, Dept Philosophy, Sydney, NSW 2109, Australia; [Longoni, Chiara] Bocconi Univ, Dept Mkt, I-20136 Milan, Italy; [Lopez Ortega, Alberto] Vrije Univ Amsterdam, Dept Commun Sci, NL-1081 Amsterdam, Netherlands; [Loschelder, David D.] Leuphana Univ Luneburg, Inst Management &amp; Org, D-21337 Luneburg, Germany; [Lu, Jackson G.] MIT, MIT Sloan Sch Management, Cambridge, MA USA; [Luo, Yu; Zhao, Jiaying] Univ British Columbia, Dept Psychol, Vancouver, BC V6T IZ4, Canada; [Luomba, Joseph] Tanzanian Fisheries Res Inst, Mwanza, Tanzania; [Lutz, Annika E.; Schmitt, Michael T.] Simon Fraser Univ, Dept Psychol, Burnaby, BC V5A IS6, Canada; [Majer, Johann M.] Univ Hildesheim, Dept Social Org &amp; Econ Psychol, D-31141 Hildesheim, Germany; [Markowitz, Ezra] Univ Massachusetts Amherst, Dept Environm Conservat, Amherst, MA 1003 USA; [Marsh, Abigail A.] Georgetown Univ sity, Det Psychol, Washington, DC 20057 USA; [Mascarenhas, Karen Louise] Univ Sao Paulo, Res Ctr Greenhouse Gas Innovat RCGI, BR-0550803 Sao Paulo, Brazil; [Mascarenhas, Karen Louise] Univ Sao Paulo, Inst Psychol, Dept Social Psychol, BR-0550803 Sao Paulo, Brazil; [Mbilingi, Bwambale; Okura, Ritah] Natl Fisheries Resources Res Inst, Jinja, Uganda; [Mbungu, Winfred] Sokoine Univ Agr, Dept Civil &amp; Water Resources Engn, Sch Engn &amp; Technol, Morogoro, Tanzania; [Mchugh, Cillian] Univ Limerick, Dept Psychol, Limerick V94 T9PX, Ireland; [Meijers, Marijn H. C.] Univ Amsterdam, Dept Commun Sci, NL-1001 NG Amsterdam, Netherlands; [Mercier, Hugo] PSL Univ, CNRS, Dept Etud Cognit, ENS EHESS,Inst Jean Nicod, F-75005 Paris, France; [Mhagama, Fenant Laurent] Tanzania Fisheries Res Inst, Mwanza, Tanzania; [Michalakis, Katerina; Tsakiris, Manos] Royal Holloway Univ London, Egham TW200EX, England; [Mikus, Nace] Aarhus Univ, Sch Culture &amp; Soc, Interacting Minds Ctr, DK-8000 Aarhus, Denmark; [Mikus, Nace] Univ Vienna, Neuropsychopharmacol &amp; Biopsychol Unit, A-1010 Vienna, Austria; [Monge-Rodriguez, Fredy S.] Univ Peruana Cayetano Heredia, 1Dept Psychol, Lima 2002, Peru; [Mora, Youri L.] Fonds Rech Sci, B-1050 Brussels, Belgium; [Mora, Youri L.] Univ Iibre Bruxelles, Ctr Social &amp; Cultural Psychol, B-1312 Brussels, Belgium; [Moreau, David] Univ Auckland, Sch Psychol, Auckland 1010, New Zealand; [Motoki, Kosuke] Univ Tokyo, Dept Management, Tokyo 1138654, Japan; [Moyano, Manuel] Univ Cordoba, Det Psychol, Cordoba 14071, Spain; [Mus, Mathilde] PSL Univ, CNRS, Inst Jean Nicod ENS, Dept Etud Cognit,EHESS, Tokyo 113D8654, Japan; [Navajas, Joaquin] Comis Nacl Invest Cient &amp; Tecn CONICET, Buenos Aires, Argentina; [Navajas, Joaquin] Univ Torcuato Tella, Lab Neurociencia, Escuela Negocios, Buenos Aires, Argentina; [Nguyen, Tam Luong] Uni Econ HCMC UEH, Ho Chi Minh City, Vietnam; [Nguyen, Dung Minh; Nguyen, Trieu] Natl Kaohsiung Univ Sci &amp; Technol, Coll Management, Kaohsiung 800, Taiwan; [Niemi, Laura] Cornell Univ, Dept Psychol, Ithaca, NY 14850 USA; [Niemi, Laura] Cornell Univ, Dyson Sch Appl Econ &amp; Management, Ithaca, NY 14850 USA; [Nijssen, Sari R. R.] Univ Vienna, Fac Psychol, Dept Cognit Emot &amp; Methods Psychol, Environm Psychol, A-1010 Vienna, Austria; [Nilsonne, Gustav] Karolinska Inst, Dept Clin Neurosci, S-17177 Stockholm, Sweden; [Nilsonne, Gustav] Stockholm Univ, Dept Psychol, S-11419 Stockholm, Sweden; [Nockur, Laila; Pfattheicher, Stefan] Aarhus Univ, Dept Psychol &amp; Behav Sci, DK-8000 Aarhus, Denmark; [Oner, Sezin] Kadir Has Univ, Department Psychol, TR-34083 Istanbul, Turkiye; [Ozdogru, Asil Ali] Marmara Univ, Dept Psychol, TR-34722 Istanbul, Turkiye; [Ozdogru, Asil Ali] Uskudar Univ, Dept Psychol, TR-34662 Istanbul, Turkiye; [Palumbo, Helena] Univ Pompeu Fabra, Dept Econ &amp; Business, Barcelona 8005, Spain; [Panagopoulos, Costas] Northeastern Univ, Dept Polit Sci, Boston, MA USA; [Panasiti, Maria Serena] Santa Lucia Fdn, IRCCS, I-142 Rome, Italy; [Parnamets, Philip] Karolinska Inst, Div Psychol, Dept Clin Neurosci, S-17177 Stockholm, Sweden; [Paruzel-Czachura, Mariola] Univ Penn, Penn Ctr Neuroaesthet, Philadelphia, PA 19104 USA; [Paruzel-Czachura, Mariola] Univ Silesia Katowice, Inst Psychol, PL-40007 Katowice, Poland; [Pavlov, Yuri G.] Univ Tubingen, Inst Med Psychol &amp; Behav Neurobiol, D-72076 Tubingen, Germany; [Payan-Gomez, Cesar] Univ Nacl Colombia, Direcc Acad, La Paz, Cesar, Colombia; [Pereira da Costa, Leonor] Lusofona Univ, HEI Lab Digital Human Environm Interact L, Lisbon, Portugal; [Petrowsky, Hannes M.] Leuphana Univ Lueneburg, Inst Management &amp; Org, D-21337 Luneburg, Germany; [Pham, Nhat Tan] Vietnam Natl Univ HCMC, Int Univ, Sch Business, Ho Chi Minh City 700000, Vietnam; [Pretus, Clara] Univ Autonima Barcelona, Dept Psychobiol &amp; Methodol Heath Sci, Barcelona 8193, Spain; [Rego, Gabriel G.] Univ Prebiteriana Mackenzie, Ctr Hlth &amp; Biol Sci, BR-0122104 Sao Paulo, Brazil; [Rhoads, Shawn A.] Georgetown Univ, Dept Psychol, Washington, DC 20057 USA; [Rhoads, Shawn A.] Icahn Sch Med Mt Sinai, Ctr Computat Psychiat, New York, NY 10029 USA; [Riano-Moreno, Julian] Univ Cooperat Colombia, Fac Med, Villavicencio, Colombia; [Richter, Isabell] Norwegian Univ Sci &amp; Technol, Fac Social &amp; Educ Sci, Dept Psychol, N-7491 Trondheim, Norway; [Roeer, Jan Philipp] Univ Witten Herdecke, Dept Psychol &amp; Psychotherapy, D-58455 Witten, Germany; [Rosa-Sullivan, Jahred] Univ Calif Los Angeles, Dept Psychol, Los Angeles, CA 90095 USA; [Sabherwal, Anandita; Shreedhar, Ganga] London Sch Econ &amp; Polit Sci, Dept Psychol &amp; Behav Sci, London WC2A 2AE, England; [Saito, Toshiki] Japan Soc Promot Sci, Tokyo 1020083, Japan; [Saito, Toshiki] Waseda Univ, Fac Sci &amp; Engn, Tokyo 1658555, Japan; [Sarrasin, Oriane] Univ Lausanne, Inst Psychol, CH-1015 Lausanne, Switzerland; [Say, Nicolas] Prague Univ Econ &amp; Business, Dept Management, Prague 13067, Czech Republic; [Schmid, Katharina] Univ Ramon Llull, Esade Business Sch, Dept People Management &amp; Org, Barcelona 8034, Spain; [Schoenegger, Philipp] Univ St Andrews, Sch Econ Finance, St Andrews KY16 9AJ, Scotland; [Schoenegger, Philipp] Univ St Andrews, Schl Philosoph Anthropol &amp; Film Studies, St Andrews KY16 9AJ, Scotland; [Scholz, Christin] Univ Amsterdam, Amsterdam Sch Commun Res, Dept Commun, NL-1018WV Amsterdam, Netherlands; [Schug, Mariah G.] Widener Univ, Dept Psychol, Chester, PA 19013 USA; [Schulreich, Stefan] Univ Hamburg, Dept Cognit Psychol, D-20146 Hamburg, Germany; [Schulreich, Stefan] Univ Vienna, Dept Nutrit Sci, A-1090 Vienna, Austria; [Shuman, Eric] Harvard Univ, Harvard Business Sch, Boston, MA 2163 USA; [Sivan, Smadar] Reichman Univ RUNI, Dept Social Psychol, IL-4610101 Herzliyya, Israel; [Soliman, Meikel] Leuphana Univ Luneburg, Res Ctr Digital Transformat, D-21335 Luneburg, Germany; [Soud, Katia] Aarhus Univ, Dept Biome, DK-8000 Aarhus, Denmark; [Soud, Katia] Aarhus Univ, Danish Res Inst Translat Neurosci DANDRITE, DK-8000 Aarhus, Denmark; [Spampatti, Tobia] Univ Geneva, Fac Psychol &amp; Educ Sci, CH-1205 Geneva, Switzerland; [Spampatti, Tobia] Univ Geneva, Swiss Ctr Affect Sci, CH-1205 Geneva, Switzerland; [Sparkman, Gregg] Boston Coll, Dept Psychol &amp; Neurosci, Chestnut Hill, MA 2467 USA; [Spasovski, Ognen] Ss Cyril &amp; Methodius Univ Skopje, Faculty Philosophy, Skopje 1000, North Macedonia; [Spasovski, Ognen] Univ Ss Cyril &amp; Methodius Trnava, Fac Philosophy, Trnava 91701, Slovakia; [Stanley, Samantha K.] Australian Natl Univ, Sch Med &amp; Psychol, Canberra, ACT 200, Australia; [Stern, Jessica A.] Univ Virginia, Dept Psychol, Charlottesville, VA 22902 USA; [Suko, Yasushi] Tampere Univ, Fac Social Sci Psychol, FI-33014 Tampere, Finland; [Sul, Sunhae] Pusan Natl Univ, Dept Psychol, Busan 46241, South Korea; [Syropoulos, Stylianos] Boston Coll, Schiller Inst Integrated Sci &amp; Soc, Psychol &amp; Neurosci, Brighton, MA 2135 USA; [Taylor, Neil C.] Univ Queensland, UQ Business Sch, Brisbane, Qld 4067, Australia; [Tedaldi, Elisa] Univ Padua, Dept Dev Psychol &amp; Socialisat, I-35131 Padua, Italy; [Huynh, Luu Duc Toan] Queen Mary Univ London, Sch Business &amp; Management, London E1 4NS, England; [Travaglino, Giovanni Antonio] Royal Holloway Univ London, Dept Law &amp; Criminol, Inst Study Power Crime &amp; Soc, Egham TW200EX, England; [Tueter, Ilayda] Uskudar Univ, Dept Psychol, TR-34664 Istanbul, Turkiye; [Tyrala, Michael] City Univ Hong Kong, Dept Publ &amp; Int Affairs, Kowloon, Hong Kong 999077, Peoples R China; [Ulug, Ozden Melis] Univ Sussex, Sch Psychol, Falmer BN19QH, England; [Urbanek, Arkadiusz] Univ Wroclaw, Fac Hist &amp; Pedag Sci, Inst Pedag, PL-50D120 Wroclaw, Poland; [Valko, Danila] South Ural Univ Technol, Res Dept, Chelyabinsk 454052, Russia; [Valko, Danila] Tyumen State Univ, Sch Environm &amp; Social Studies, Lab Interdisciplinary Space Studies, Tyumen 625003, Russia; [van der Linden, Sander] Univ Cambridge, Dept Psycholgy, Cambridge CB2 3EB, England; [van Schie, Kevin] Tilburg Univ, Dept Med &amp; Clin Psychol, NL-5037 AB Tilburg, Netherlands; [van Stekelenburg, Aart] Radboud Univ Nijmegen, Behav Sci Inst, NL-6500 HE Nijmegen, Netherlands; [Vanags, Edmunds] Univ Latvia, Dept Psychol, LV-1083 Riga, Latvia; [Vastfjall, Daniel] Linkoping Univ, Div Psychol, S-58183 Linkoping, Sweden; [Vranka, Marek] Charles Univ Prague, Dept Mkt Commun &amp; Publ Relat, Prague 11000, Czech Republic; [Wanguche, Patrick Otuo] Kenya Marine &amp; Fisheries Res Inst, Kisumu 188140100, Kenya; [Willer, Robb] Stanford Univ, Dept Sociol, Stanford, CA 94305 USA; [Wojcik, Adrian Dominik] Nicolaus Copernicus Univ, Fac Philosophy &amp; Social Sci, PL-87D100 Torun, Poland; [Yadav, Anjali] Indian Inst Technol Kanpur, Climate &amp; Energy Policy Res Lab, Department Humanities &amp; Social Sci, Kanpur 208016, India; [Yadav, Anjali] La Trobe Univ Melbourne, Sch Comp Engn &amp; Math Sci, Melbourne, Vic 3086, Australia; [Zhao, Xian] Northwestern Univ, Kellogg Sch Management, Evanston, IL 60208 USA; [Zhao, Jiaying] Univ British Columbia, Inst Resources Environm &amp; Sustainabil, Vancouver, BC V6T IZ4, Canada; [Zuk, Dawid] Univ Warsaw, Fac Psychol, PL-00183 Warsaw, Poland; [Van Bavel, Jay J.] New York Univ, Ctr Neural Sci, New York, NY 10003 USA; [Grayson, Samantha J.] Columbia Business Sch, New York, NY 10027 USA</t>
  </si>
  <si>
    <t>New York University; University of Vienna; Columbia University; Harvard University; Stanford University; Utrecht University; Pennsylvania Commonwealth System of Higher Education (PCSHE); University of Pittsburgh; Northeastern University; Northeastern University; Amazon.com; Carl von Ossietzky Universitat Oldenburg; Sapienza University Rome; Macquarie University; Universidad Peruana Cayetano Heredia; Universidade Federal do Parana; University of New South Wales Sydney; University of Birmingham; University of Groningen; University of Hamburg; New York University; New York University Abu Dhabi; University of Bern; Universite Cote d'Azur; University of Wroclaw; SWPS University of Social Sciences &amp; Humanities; Claremont Colleges; Claremont Graduate School; Radboud University Nijmegen; Norwegian School of Economics (NHH); Leuphana University Luneburg; Universite Federale Toulouse Midi-Pyrenees (ComUE); Universite de Toulouse; TBS Education; University of Hamburg; University of Birmingham; University of Wisconsin System; University of Wisconsin Madison; University of Amsterdam; Inland Norway University of Applied Sciences; Kyiv School of Economics; Maastricht University; University of Geneva; University of Geneva; Slovak Academy of Sciences; Claremont Colleges; Pomona College; KU Leuven; Pontificia Universidad Catolica de Chile; University of Canterbury; University of London; King's College London; Ulsan National Institute of Science &amp; Technology (UNIST); University of Virginia; Hebrew University of Jerusalem; University of Groningen; Universidad Adolfo Ibanez; Canadian University Dubai; Pontificia Universidad Catolica de Chile; Ghent University; Universitat Ramon Llull; Escuela Superior de Administracion y Direccion de Empresas (ESADE); KU Leuven; Universite de Rennes; Saarland University; University of Hamburg; University of Amsterdam; University of Latvia; Aarhus University; University of Birmingham; University of Leicester; Utrecht University; Leuphana University Luneburg; University of Pennsylvania; University of Pennsylvania; Salzburg University; Lusofona University; University of Munich; Comenius University Bratislava; Universidad Torcuato Di Tella; Thammasat University; HSE University (National Research University Higher School of Economics); University of Vienna; Leuphana University Luneburg; Jagiellonian University; Google Incorporated; Harvard University; Harvard University; Harvard University; Anglia Ruskin University; University of Bergen; Universitetet i Stavanger; University of North Carolina; University of North Carolina Chapel Hill; Ruhr University Bochum; University of Limerick; University of York - UK; Yerevan State University; University of Colorado System; University of Colorado Boulder; University of the Philippines System; University of the Philippines Visayas; Reichman University; University of Basel; University of Oslo; Polish Academy of Sciences; University of Sussex; University of California System; University of California Los Angeles; Kochi University Technology; University of Canterbury; University of Zurich; Universidad Nacional de San Antonio Abad del Cusco; City University of Hong Kong; Japan Womens University; Tohoku University; Seton Hall University; University of Novi Sad; Nicolaus Copernicus University; University of Turku; Leiden University - Excl LUMC; Leiden University; Erasmus University Rotterdam - Excl Erasmus MC; Erasmus University Rotterdam; University of Haifa; University of Haifa; American University of Sharjah; Deakin University; Australian National University; Norwegian University of Science &amp; Technology (NTNU); Linkoping University; Ural Federal University; Ghent University; Cornell University; Vrije Universiteit Amsterdam; Vrije Universiteit Amsterdam; University of Cambridge; University of Basel; University of Michigan System; University of Michigan; Clemson University; Princeton University; University of the Sunshine Coast; Macquarie University; Bocconi University; Vrije Universiteit Amsterdam; Leuphana University Luneburg; Massachusetts Institute of Technology (MIT); University of British Columbia; Simon Fraser University; University of Hildesheim; University of Massachusetts System; University of Massachusetts Amherst; Universidade de Sao Paulo; Universidade de Sao Paulo; Sokoine University of Agriculture; University of Limerick; University of Amsterdam; Universite PSL; Ecole Normale Superieure (ENS); Centre National de la Recherche Scientifique (CNRS); University of London; Royal Holloway University London; Aarhus University; University of Vienna; Universidad Peruana Cayetano Heredia; Fonds de la Recherche Scientifique - FNRS; University of Auckland; University of Tokyo; Universidad de Cordoba; Universidad Torcuato Di Tella; National Kaohsiung University of Science &amp; Technology; Cornell University; Cornell University; University of Vienna; Karolinska Institutet; Stockholm University; Aarhus University; Kadir Has University; Marmara University; Uskudar University; Pompeu Fabra University; Northeastern University; Karolinska Institutet; University of Pennsylvania; University of Silesia in Katowice; Eberhard Karls University of Tubingen; Eberhard Karls University Hospital; Universidad Nacional de Colombia; Lusofona University; Leuphana University Luneburg; Vietnam National University Ho Chi Minh City (VNUHCM) System; Georgetown University; Icahn School of Medicine at Mount Sinai; Universidad Cooperativa de Colombia; Norwegian University of Science &amp; Technology (NTNU); Witten Herdecke University; University of California System; University of California Los Angeles; University of London; London School Economics &amp; Political Science; Japan Society for the Promotion of Science; Waseda University; University of Lausanne; Prague University of Economics &amp; Business; Universitat Ramon Llull; Escuela Superior de Administracion y Direccion de Empresas (ESADE); University of St Andrews; University of St Andrews; University of Amsterdam; Widener University; University of Hamburg; University of Vienna; Harvard University; Leuphana University Luneburg; Aarhus University; Aarhus University; University of Geneva; University of Geneva; Boston College; Saints Cyril &amp; Methodius University of Skopje; University of SS Cyril &amp; Methodius Trnava; Australian National University; University of Virginia; Tampere University; Pusan National University; Boston College; University of Queensland; University of Padua; University of London; Queen Mary University London; University of London; Royal Holloway University London; Uskudar University; City University of Hong Kong; University of Sussex; Tyumen State University; University of Cambridge; Tilburg University; Radboud University Nijmegen; University of Latvia; Linkoping University; Charles University Prague; Stanford University; Nicolaus Copernicus University; Indian Institute of Technology System (IIT System); Indian Institute of Technology (IIT) - Kanpur; La Trobe University; Northwestern University; University of British Columbia; University of Warsaw; New York University; Columbia University</t>
  </si>
  <si>
    <t>Vlasceanu, M; Doell, KC (corresponding author), New York Univ, Dept Psychol, New York, NY 10003 USA.;Doell, KC (corresponding author), Univ Vienna, Fac Psychol, Dept Cognit Emot &amp; Methods Psychol, A-1010 Vienna, Austria.</t>
  </si>
  <si>
    <t>vlasceanu@nyu.edu; kimberlycdoell@gmail.com</t>
  </si>
  <si>
    <t>Scholz, Christin/W-4981-2019; Ross, Robert/ABR-5640-2022; Vlasceanu, Madalina/KYR-0882-2024; Apps, Matthew/ABA-6387-2021; Rhoads, Shawn/AAC-1340-2019; Luo, Yu/HNB-4045-2023; Uluğ, Özden/AAE-8298-2021; Brick, Cameron/K-7342-2019; Findor, Andrej/Q-7689-2019; van Stekelenburg, Aart/AAR-2055-2020; Zawisza, Magdalena/LTF-1826-2024; Pärnamets, Philip/AAM-7681-2020; Lees, Jeffrey/J-4435-2019; Azevedo, Flavio/O-3288-2019; Navajas, Joaquin/LQI-9423-2024; Lamm, Claus/B-3357-2014; Hahnel, Ulf/HJY-8695-2023; Grassini, Simone/T-7638-2019; Say, Nicolas/HOC-7104-2023; Chow, Dawn/Y-6132-2019; Palacios Haugestad, Christian/LMN-1872-2024; Friese, Malte/A-3788-2016; Gaudencio Rêgo, Gabriel/B-7691-2019; Doell, Kim/AAF-4852-2021; Bialobrzeska, Olga/C-5863-2014; Guilaran, Johnrev/Y-5346-2019; Cunningham, Julia/AAK-6843-2020; Jost, John/JBS-6965-2023; TSAKIRIS, MANOS/C-1529-2008; Huang, Guanxiong/JVE-2742-2024; Bouguettaya, Ayoub/S-9965-2019; Lagomarsino, Maria/ABE-7660-2020; Shuman, Eric/W-7555-2019; Motoki, Kosuke/S-9469-2019; Longoni, Chiara/GVS-8858-2022; Grigoryan, Ani/AIB-0828-2022; Briker, Roman/AFV-2370-2022; Himichi, Toshiyuki/AIE-2534-2022; Brosch, Tobias/J-4700-2012; Panasiti, Maria/J-5893-2016; Elbaek, Christian/AAV-3958-2020; Levy, Neil/H-3646-2019; kaya, ilker/S-7910-2019; Griffin, Siobhán/AAB-3676-2021; Schmitt, Michael/J-3437-2013; Majer, Johann/ABA-1402-2021; Herman, Aleksandra/AEQ-0373-2022; Cutler, Jo/AAS-9333-2021; Kankaanpää, Reeta/GQZ-6190-2022; oner, sezin/AAY-4603-2021; Paruzel-Czachura, Mariola/AFP-2737-2022; Carvacho, Hector/AAR-4282-2021; Linden, Sander/ABC-4926-2022; Kosachenko, Alexandra/R-6713-2019; Nitschke, Jonas/M-6526-2019; Spasovski, Ognen/AAE-2723-2020; Stern, Jessica/AAH-1661-2020; Schulreich, Stefan/H-6013-2019; McHugh, Cillian/AAD-8479-2020; da Costa, Leonor/AAR-6881-2020; Krosch, Amy/KSM-9614-2024; Bavel, Jay/I-6748-2015; Białek, Michał/L-6167-2016; Bleize, Daniëlle/GON-5127-2022; Chan, Hang-Yee/KFB-1153-2024; Kyrychenko, Yara/JOK-8370-2023; López Ortega, Alberto/JJE-5123-2023; kaya, ozgur/X-4406-2019; Grigoryan, Lusine/I-8531-2019; Vanags, Edmunds/AAW-6347-2020; Özdoğru, Asil/LSK-6521-2024; Alvarado-Yepez, Andy/JUV-6697-2023; Lange, Florian/AFK-0186-2022; Nilsonne, Gustav/C-4579-2008; Sul, Sunhae/AAD-4085-2021; Pretus, Clara/AAA-8769-2020; Jovanović, Veljko/X-7355-2019; Pronizius, Ekaterina/HOC-7460-2023; Moyano, Manuel/V-2986-2017; Gjoneska, Biljana/ABD-5926-2020; Fang, Ke/GRE-7589-2022; Farias, Ana Rita/K-1944-2015; Jia, Fanli/J-7368-2017; Anseel, Frederik/H-7929-2019; Geiger, Sandra J/CAH-0469-2022; Krouwel, Andre/D-3959-2016</t>
  </si>
  <si>
    <t>/0000-0002-8976-5805; van Stekelenburg, Aart/0000-0002-9978-0224; Lagomarsino, Maria/0000-0002-2238-8726; Dubey, Shreya/0000-0002-8882-3356; Rhoads, Shawn/0000-0003-1350-9458; Huaman, Enma Tereza/0000-0001-6596-6234; Pronizius, Ekaterina/0000-0003-1446-196X; Spampatti, Tobia/0000-0003-0714-6494; Azevedo, Flavio/0000-0001-9000-8513; /0000-0002-0144-9171; Strahm, Noel/0000-0001-9837-8869; Moyano, Manuel/0000-0001-6745-0936; Gjoneska, Biljana/0000-0003-1200-6672; Klas, Dr Anna/0000-0002-6590-5164; Gaudencio Rego, Gabriel/0000-0003-3304-4723; Apps, Matthew/0000-0001-5793-2202; Carvacho, Hector/0000-0001-7206-9259; Brosch, Tobias/0000-0001-6883-0383; Alvarado Yepez, Andy Jossimar/0000-0003-1249-6755; Elbaek, Christian/0000-0002-7039-4565; Fang, Ke/0000-0003-0374-9706; McHugh, Cillian/0000-0002-9701-3232; Grayson, Samantha/0000-0001-6975-241X; Patel, Yash/0000-0002-3971-1876; Doell, Kimberly/0000-0002-0043-9609; Schoenegger, Philipp/0000-0001-9930-487X; Nijssen, Sari/0000-0002-0340-8509; Lees, Jeffrey/0000-0001-6030-4207; Blaya Burgo, Michelle/0000-0003-4459-9951; Palumbo, Helena/0000-0003-1978-3386; Ross, Robert/0000-0001-8711-1675; Gains, Neil/0000-0002-0481-842X; ZHAO, XIAN/0000-0002-4105-7420; Farias, Ana Rita/0000-0002-7686-4046; Grigoryan, Ani/0000-0001-5453-2879; Levy, Neil/0000-0002-5679-1986; Jia, Fanli/0000-0002-7149-455X; Stern, Jessica/0000-0003-1357-724X; Lee Cunningham, Julia/0000-0002-6650-7088; Anseel, Frederik/0000-0002-4697-7293; ANDERSEN, ANGELICA JEANICE MARTINS/0000-0003-3365-5727; Griffin, Siobhan M/0000-0002-3613-2844; van Schie, Kevin/0000-0003-3757-510X; , Madalina Vlasceanu/0000-0003-2138-1968; Chow, Dawn/0000-0002-7544-4859; SUKO, Yasushi/0000-0001-6224-659X; Kankaanpaa, Reeta/0000-0001-9111-7076; Nitschke, Jonas/0000-0002-3244-8585; Butalia, Radhika/0000-0001-7288-3103; Vanags, Edmunds/0000-0003-1932-936X; Geiger, Sandra J/0000-0002-3262-5609; Huang, Guanxiong/0000-0002-8588-1454; Goldwert, Danielle/0000-0003-3179-9276; Krouwel, Andre/0000-0003-0952-6028; Lopez Ortega, Alberto/0000-0003-2765-7232; /0000-0002-9495-7369; Lange, Florian/0000-0002-8336-5608; Schulreich, Stefan/0000-0001-9708-1545; Luo, Yu/0000-0003-0434-2916; Pfattheicher, Stefan/0000-0002-0161-1570; Richter, Isabel/0000-0003-1196-2769; Alfano, Mark/0000-0001-5879-8033; Todorova, Boryana/0000-0003-4840-498X; Brick, Cameron/0000-0002-7174-8193; Monge-Rodriguez, Fredy/0000-0002-9646-0161; Palacios Haugestad, Christian/0000-0001-6787-1992; Chan, Hang-Yee/0000-0001-7179-9436</t>
  </si>
  <si>
    <t>Google Jigsaw grant; Swiss National Science Foundation [P400PS_190997]; Dutch Research Council [7934]; John Templeton Foundation [61378]; National council for Scientific and technological development grant; Swiss Federal Office of energy through the energy, economy, and Society program; Christ church college Research centre grant [Si/502093- 01]; National Research Foundation of Korea [NRF- 2020S1A3A2A02097375]; Kieskompas-election compass; National Agency of Research and Development; National Doctoral Scholarship [24210087]; Dutch Science Foundation (NWO) [Vi.Veni.201S.075]; Netherlands Organization for Scientific Research (NWO) [453- 15- 005]; Foundation for Science and technology-Fct (Portuguese Ministry of Science, technology and higher education) [UidB/05380/2020]; Slovak Research and development Agency (APVV) [APVV- 21- 0114]; James Mcdonnell Foundation; Swedish Research council [2018- 01755]; Russian Federation Government [075- 15- 2021- 611]; Grants-in-Aid for Scientific Research [22K12753, 22KJ2875] Funding Source: KAKEN; Swiss National Science Foundation (SNF) [P400PS_190997] Funding Source: Swiss National Science Foundation (SNF); BBSRC [BB/R010668/2] Funding Source: UKRI</t>
  </si>
  <si>
    <t>Google Jigsaw grant; Swiss National Science Foundation(Swiss National Science Foundation (SNSF)); Dutch Research Council; John Templeton Foundation; National council for Scientific and technological development grant; Swiss Federal Office of energy through the energy, economy, and Society program; Christ church college Research centre grant; National Research Foundation of Korea(National Research Foundation of Korea); Kieskompas-election compass; National Agency of Research and Development; National Doctoral Scholarship; Dutch Science Foundation (NWO)(Netherlands Organization for Scientific Research (NWO)); Netherlands Organization for Scientific Research (NWO)(Netherlands Organization for Scientific Research (NWO)); Foundation for Science and technology-Fct (Portuguese Ministry of Science, technology and higher education)(Fundacao para a Ciencia e a Tecnologia (FCT)); Slovak Research and development Agency (APVV)(Slovak Research and Development Agency); James Mcdonnell Foundation; Swedish Research council(Swedish Research Council); Russian Federation Government; Grants-in-Aid for Scientific Research(Ministry of Education, Culture, Sports, Science and Technology, Japan (MEXT)Japan Society for the Promotion of ScienceGrants-in-Aid for Scientific Research (KAKENHI)); Swiss National Science Foundation (SNF)(Swiss National Science Foundation (SNSF)); BBSRC(UK Research &amp; Innovation (UKRI)Biotechnology and Biological Sciences Research Council (BBSRC))</t>
  </si>
  <si>
    <t>This work was supported by Google Jigsaw grant (to M.VI., K.D.D., and J.J.V.B.), Swiss National Science Foundation P400PS_190997 (to K.C.D.), Dutch Research Council grant 7934 (to K.l.V.D.B.), European Union grant no. id 776608 (to K.l.v.d.B.), John Templeton Foundation grant 61378 (to M.A.), the national council for Scientific and technological development grant (to A.A.), Christ church college Research centre grant (to M.A.J.A.), david Phillips Fellowship grant BB/R010668/2 (to M.A.J.A.), Jacobs Foundation Fellowship (to M.A.J.A.), dFG grant project no. 390683824 (to M.A.d., P.Ba., and B.B.), nYUAd research funds (to J.J.B.), the Swiss Federal Office of energy through the energy, economy, and Society program grant number: Si/502093- 01 (to S.Be.), the Belgian national Fund for Scientific Research (FRS- FnRS) PdR 0253.19 (to P.Be.), Fund for scientific development at the Faculty of Psychology at SWPS University in Warsaw (to O.Bi.), Radboud University Behavioral Science institute (to d.n.M.B.), leuphana University lueneburg research fund (to d.d .l., l.B., Y.A.e., h.M.P., and M.S.), University of Birmingham Start up Seed Grant (to A.B.), Prime- Pump Fund from University of Birmingham (to A.B. and M.e.), University of Geneva Faculty Seed Funding (to t.Bro.), Pomona college hirsch Research initiation Grant (to A.R.P.), center for Social conflict and cohesion Studies grant Anid/FOndAP #15130009 (to h.c. and S.d'.), center for intercultural and indigenous Research grant AP #15110006 (to h.c. and S.d'.), National Research Foundation of Korea NRF- 2020S1A3A2A02097375 (to d.chu. and S.Su.), darden School of Business (to l.c.), Kieskompas-election compass (to t.W.e., A.P.M.K., V.c., and A.l.O.), the National Agency of Research and Development, National Doctoral Scholarship 24210087 (to S.d'.), Dutch Science Foundation (NWO) grant Vi.Veni.201S.075 (to M.h.c.M.), the Netherlands Organization for Scientific Research (NWO) Vici grant 453- 15- 005 (to i.M.e.), Foundation for Science and technology-Fct (Portuguese Ministry of Science, technology and higher education) grant UidB/05380/2020 (to A.R.F.), the Slovak Research and development Agency (APVV) contract no. APVV- 21- 0114 (to A.F.), the James Mcdonnell Foundation 21st century Science initiative in Understanding human cognition-scholar award grant 220020334 (to l.Fr. and J.n.), Sponsored Research Agreement between Meta and Fundacion Universidad torcuato di tella grant inB2376941 (to l.Fr. and J.n.), thammasat University Fast track Research Fund (tUFt) 12/2566 (to n.P.G.), hSe University Basic Research Program (to d.Gr. and A.Ga.), ARU centre for Societies and Groups Research centre development Funds (to S.Grad., A.J.h., and M.Z.), University of Stavanger faculty of Social Science research activities grant (to S.Gras.), center for the Science of Moral Understanding (to K.G.), University of colorado Boulder Faculty research fund (to J.Gr.), Swiss national Science Foundation grant 203283 (to U.J.J.h.), Kochi University of technology Research Funds (to t.h.), RUB appointment funds (to W.h.), dean's Office, college of Arts and Sciences at Seton hall University (to F.J.), nicolaus copernicus University (ncU) budget (to d.J. and A.d.W.), Sectorplan Social Sciences and humanities, the netherlands (to e.K.- R.), erasmus centre of empirical legal Studies (ecelS), erasmus School of law, erasmus University Rotterdam, the netherlands (to e.K.- R.), American University of Sharjah Faculty Research Grant 2020 FRG20- M- B134 (to O.Ka. and i.K. ), centre for Social and early emotional development Seed grant (to A.K. and e.J.K.), AnU Futures Grant (to c.K.), Research council of norway through centres of excellence Scheme, FAiR project no. 262675 (to h.S. and S. B &amp; oslash;), Aarhus University Research Foundation grant AUFF- e- 2021- 7- 16 (to R.Kr. and l.no.), Social Perception and intergroup inequality lab at cornell University (to A.R.K.), cOVid- 19 Rapid Response grant, University of Vienna (to c.la.), Austrian Science Fund FWF i3381 (to c.la.), FWO Postdoctoral Fellowship 12U1221n (to F.l.), national Geographic Society (to J.l.c.), University of Michigan Ross School of Business Faculty Research Funds (to J.l.c.), the clemson University Media Forensics hub (to J.le.), norwegian Retailers' environment Fund, Poster competition Grant 2022 (to i.R.), John templeton Foundation grant 62631 (to n.l. and R.M.R.), ARc discovery Project dP180102384 (to n.l.), Medical Research council Fellowship grant MR/P014097/1 (to P.l.l.), Medical Research council Fellowship grant MR/P014097/2 (to P.l.l.), Jacobs Foundation (to P.l.l.), Wellcome trust and the Royal Society Sir henry dale Fellowship grant 223264/Z/21/Z (to P.l.l.), JFRAP grant (to J.G.l.), Social Sciences and humanities Research council (SShRc) doctoral Fellowship (to Y.l.), Simon Fraser University Psychology department Research Grant (to A.e.l. and M.t.S.), GU internal funding (to A.A.M. and S.A.R.), FAPeSP 2014/50279- 4 (to K.l.M.), FAPeSP 2020/15230- 5 (to K.l.M.), Shell Brasil (to K.l.M.), Brazil's national Oil, natural Gas and Biofuels Agency (AnP) through the R&amp;d levy regulation (to K.l.M.), AnR grant ScAlUP, AnR- 21- ce28- 0016- 01 (to h.M.), nOMiS Foundation grant for the centre for the Politics of Feelings (to K.Mi. and M.ts.), Applied Moral Psychology lab at cornell University (to S.M., l.ni., and M.Z.), Universidad Peruana cayetano heredia Project 209465 (to F.S.M.- R.), Belgian national Fund for Scientific Research (FRS- FnRS) grant PdR 0253.19 (to Y.l.M.), Riksbankens Jubileumsfond grant P21- 0384 (to G.n.), European Research Council funded by the UKRI Grant eP/X02170X/1 (to M.S.P. and G.A.t.), Statutory Funding of institute of Psychology, University of Silesia in Katowice (to M.P.- c.), Aarhus University Research Foundation AUFF- e- 2018- 7- 13 (to S.P.), Sao Paulo Research Foundation (FAPeSP) grant 2019/26665- 5 (to G.G.R.), Mistletoe Unfettered Research Grant, national Science Foundation GRFP Award 1937959 (to S.A.R.), Japan Society for the Promotion of Science grant 21 J01224 (to t.Sa.), institute of Psychology &amp; the Faculty of Social and Political Sciences, University of lausanne (to O.S.), Universitat Ramon llull, esade Business School (to K.Sc.), University of St Andrews (to P.S.), dutch Science Foundation (nWO) Vi.Veni.191G.034 (to c.S.), Universitaet hamburg (to S.Sc.), Faculty of health Phd fellowship, Aarhus University (to K.So.), School of Medicine and Psychology, Australian national University (to S.K.S.), Swedish Research council grant 2018- 01755 (to G.t.), Russian Federation Government grant project 075- 15- 2021- 611 (to d.Va.), Swedish Research council (to d.Vae.), cooperatio Program McOM (to M.Vr.), Stanford center on Philanthropy and civil Society (to R.W.), and canada Research chairs program (to J.Z.).</t>
  </si>
  <si>
    <t>2375-2548</t>
  </si>
  <si>
    <t>SCI ADV</t>
  </si>
  <si>
    <t>Sci. Adv.</t>
  </si>
  <si>
    <t>FEB 7</t>
  </si>
  <si>
    <t>eadj5778</t>
  </si>
  <si>
    <t>10.1126/sciadv.adj5778</t>
  </si>
  <si>
    <t>MA3W0</t>
  </si>
  <si>
    <t>WOS:001190871400011</t>
  </si>
  <si>
    <t>Shetty, R; Vidya, CSN; Prakash, NB; Lux, A; Vaculík, M</t>
  </si>
  <si>
    <t>Shetty, Rajpal; Vidya, Chiruppurathu Sukumaran-Nair; Prakash, Nagabovanalli Basavarajappa; Lux, Alexander; Vaculik, Marek</t>
  </si>
  <si>
    <t>Aluminum toxicity in plants and its possible mitigation in acid soils by biochar: A review</t>
  </si>
  <si>
    <t>Acid soils; Aluminum phytotoxicity; Biochar; Metal remediation; Plant stress physiology; Soil amendment</t>
  </si>
  <si>
    <t>CHEMICAL-PROPERTIES; CARBON SEQUESTRATION; HYDROGEN-SULFIDE; CROP RESIDUES; GAS EMISSIONS; SULFATE SOIL; WHEAT-STRAW; TOLERANCE; ALLEVIATION; SORPTION</t>
  </si>
  <si>
    <t>Toxicity of aluminum(Al) is a serious problem for agricultural plants, especially due to excessive soil acidification caused by continuous intensive agriculture and modified environmental conditions related with global climate change. Decreased root elongation and shoot growth, reduced biomass production, nutrient imbalance and altered physiological and metabolic processes are responsible for lower yield and crop quality and therefore, decreased variability and productivity of the land. Recently, biochar is gaining popularity for ameliorating metal toxicity in soils. However, there is a lack of comprehensive information regarding the effects of biochar and its functioning. Multiple mechanisms are involved in ameliorating Al toxicity in which inherent properties of biochar influencing Al adsorption, absorption, complexation, cation exchange and electrostatic interaction are considered to play major roles. Modification of biochar to enhance these mechanisms might hold the key for long term solution. Present review indicates gaps for further research. Long term field studies are needed to understand the effects of biochar on Al toxicity. (C) 2020 Elsevier B.V. All rights reserved.</t>
  </si>
  <si>
    <t>[Shetty, Rajpal; Lux, Alexander; Vaculik, Marek] Comenius Univ, Fac Nat Sci, Dept Plant Physiol, Ilkovicova 6, SK-84215 Bratislava, Slovakia; [Vidya, Chiruppurathu Sukumaran-Nair; Vaculik, Marek] Slovak Acad Sci, Plant Sci &amp; Biodivers Ctr, Inst Bot, Dubravska Cesta 9, SK-84523 Bratislava, Slovakia; [Prakash, Nagabovanalli Basavarajappa] Univ Agr Sci, Dept Soil Sci &amp; Agr Chem, GKVK, Bengaluru, Karnataka, India</t>
  </si>
  <si>
    <t>Comenius University Bratislava; Slovak Academy of Sciences; University of Agricultural Sciences Bangalore</t>
  </si>
  <si>
    <t>Vaculík, M (corresponding author), Comenius Univ, Fac Nat Sci, Dept Plant Physiol, Ilkovicova 6, SK-84215 Bratislava, Slovakia.</t>
  </si>
  <si>
    <t>marek.vaculik@uniba.sk</t>
  </si>
  <si>
    <t>Nagabovanalli, Prakash/IXD-8653-2023; Shetty, Rajpal/ABG-7835-2020; Vaculik, Marek/AAR-9174-2021; Lux, Alexander/AAU-6675-2021</t>
  </si>
  <si>
    <t>Lux, Alexander/0000-0001-8651-8166; Shetty, Rajpal/0000-0003-0434-9691; , Vidya/0000-0003-0528-9483; Nagabovanalli B, Prakash/0000-0002-2494-719X</t>
  </si>
  <si>
    <t>Slovak Grant Agency VEGA [VEGA 1/0605/17]; Comenius University [UK/351/2020]; Slovak Research and Development Agency APVV [APVV-17-0164, APVV-SK-PL-18-0078, APVV-SK-PT18-0020]</t>
  </si>
  <si>
    <t>Slovak Grant Agency VEGA(Vedecka grantova agentura MSVVaS SR a SAV (VEGA)); Comenius University; Slovak Research and Development Agency APVV(Slovak Research and Development Agency)</t>
  </si>
  <si>
    <t>The work was supported by Slovak Grant Agency VEGA by grant VEGA 1/0605/17, Comenius University Grant Nr. UK/351/2020, and Slovak Research and Development Agency APVV under the contracts Nr. APVV-17-0164; APVV-SK-PL-18-0078 and APVV-SK-PT18-0020.</t>
  </si>
  <si>
    <t>10.1016/j.scitotenv.2020.142744</t>
  </si>
  <si>
    <t>QE5FL</t>
  </si>
  <si>
    <t>WOS:000616232300008</t>
  </si>
  <si>
    <t>Azevedo, F; Pavlovic, T; Rêgo, GG; Ay, FC; Gjoneska, B; Etienne, TW; Ross, RM; Schönegger, P; Riaño-Moreno, JC; Cichocka, A; Capraro, V; Cian, L; Longoni, C; Chan, HF; Van Bavel, JJ; Sjåstad, H; Nezlek, JB; Alfano, M; Gelfand, MJ; Birtel, MD; Cislak, A; Lockwood, PL; Abts, K; Agadullina, E; Aruta, JJB; Besharati, SN; Bor, A; Choma, BL; Crabtree, CD; Cunningham, WA; De, K; Ejaz, W; Elbaek, CT; Findor, A; Flichtentrei, D; Franc, R; Gruber, J; Gualda, E; Horiuchi, Y; Huynh, TLD; Ibanez, A; Imran, MA; Israelashvili, J; Jasko, K; Kantorowicz, J; Kantorowicz-Reznichenko, E; Krouwel, A; Laakasuo, M; Lamm, C; Leygue, C; Lin, MJ; Mansoor, MS; Marie, A; Mayiwar, L; Mazepus, H; McHugh, C; Minda, JP; Mitkidis, P; Olsson, A; Otterbring, T; Packer, DJ; Perry, A; Petersen, MB; Puthillam, A; Rothmund, T; Santamaría-Garcia, H; Schmid, PC; Stoyanov, D; Tewari, S; Todosijevic, B; Tsakiris, M; Tung, HH; Umbres, RG; Vanags, E; Vlasceanu, M; Vonasch, A; Yucel, M; Zhang, YC; Abad, M; Adler, E; Akrawi, N; Mdarhri, HA; Amara, H; Amodio, DM; Antazo, BG; Apps, M; Ba, MH; Barbosa, S; Bastian, B; Berg, A; Bernal-Zárate, MP; Bernstein, M; Bialek, M; Bilancini, E; Bogatyreva, N; Boncinelli, L; Booth, JE; Borau, S; Buchel, O; Cameron, CD; Carvalho, CF; Celadin, T; Cerami, C; Chalise, HN; Cheng, XJ; Cockcroft, K; Conway, J; Córdoba-Delgado, MA; Crespi, C; Crouzevialle, M; Cutler, J; Cypryanska, M; Dabrowska, J; Daniels, MA; Davis, VH; Dayley, PN; Delouvée, S; Denkovski, O; Dezecache, G; Dhaliwal, NA; Diato, AB; Di Paolo, R; Drosinou, M; Dulleck, U; Ekmanis, J; Ertan, AS; Farhana, HH; Farkhari, F; Farmer, H; Fenwick, A; Fidanovski, K; Flew, T; Fraser, S; Frempong, RB; Fugelsang, JA; Gale, J; Garcia-Navarro, EB; Garladinne, P; Ghajjou, O; Gkinopoulos, T; Gray, K; Griffin, SM; Gronfeldt, B; Gümren, M; Gurung, RL; Halperin, E; Harris, E; Herzon, V; Hruska, M; Huang, GX; Hudecek, MFC; Isler, O; Jangard, S; Jorgensen, FJ; Kachanoff, F; Kahn, J; Dangol, AK; Keudel, O; Koppel, L; Koverola, M; Kubin, E; Kunnari, A; Kutiyski, Y; Laguna, OM; Leota, J; Lermer, E; Levy, J; Levy, N; Li, CY; Long, EU; Maglic, M; McCashin, D; Metcalf, AL; Miklousic, I; El Mimouni, S; Miura, A; Molina-Paredes, J; Monroy-Fonseca, C; Morales-Marente, E; Moreau, D; Muda, R; Myer, A; Nash, K; Nesh-Nash, T; Nitschke, JP; Nurse, MS; Ohtsubo, Y; de Mello, VO; O'Madagain, C; Onderco, M; Palacios-Galvez, MS; Palomöki, J; Pan, YF; Papp, Z; Pärnamets, P; Paruzel-Czachura, M; Pavlovic, Z; Payán-Gómez, C; Perander, S; Pitman, MM; Prasad, R; Pyrkosz-Pacyna, J; Rathje, S; Raza, A; Rhee, K; Robertson, CE; Rodríguez-Pascual, I; Saikkonen, T; Salvador-Ginez, O; Santi, GC; Santiago-Tovar, N; Savage, D; Scheffer, JA; Schultner, DT; Schutte, EM; Scott, A; Sharma, M; Sharma, P; Skali, A; Stadelmann, D; Stafford, CA; Stanojevic, D; Stefaniak, A; Sternisko, A; Stoica, A; Stoyanova, KK; Strickland, B; Sundvall, J; Thomas, JP; Tinghög, G; Torgler, B; Traast, IJ; Tucciarelli, R; Tyrala, M; Ungson, ND; Uysal, MS; Van Lange, PAM; van Prooijen, JW; van Rooy, D; Västfjäll, D; Verkoeijen, P; Vieira, JB; von Sikorski, C; Walker, AC; Watermeyer, J; Wetter, E; Whillans, A; White, K; Habib, R; Willardt, R; Wohl, MJA; Wójcik, AD; Wu, KD; Yamada, Y; Yilmaz, O; Yogeeswaran, K; Ziemer, CT; Zwaan, RA; Boggio, PS; Sampaio, WM</t>
  </si>
  <si>
    <t>Azevedo, Flavio; Pavlovic, Tomislav; Rego, Gabriel G.; Ay, F. Ceren; Gjoneska, Biljana; Etienne, Tom W.; Ross, Robert M.; Schoenegger, Philipp; Riano-Moreno, Julian C.; Cichocka, Aleksandra; Capraro, Valerio; Cian, Luca; Longoni, Chiara; Chan, Ho Fai; Van Bavel, Jay J.; Sjastad, Hallgeir; Nezlek, John B.; Alfano, Mark; Gelfand, Michele J.; Birtel, Michele D.; Cislak, Aleksandra; Lockwood, Patricia L.; Abts, Koen; Agadullina, Elena; Aruta, John Jamir Benzon; Besharati, Sahba Nomvula; Bor, Alexander; Choma, Becky L.; Crabtree, Charles David; Cunningham, William A.; De, Koustav; Ejaz, Waqas; Elbaek, Christian T.; Findor, Andrej; Flichtentrei, Daniel; Franc, Renata; Gruber, June; Gualda, Estrella; Horiuchi, Yusaku; Huynh, Toan Luu Duc; Ibanez, Agustin; Imran, Mostak Ahamed; Israelashvili, Jacob; Jasko, Katarzyna; Kantorowicz, Jaroslaw; Kantorowicz-Reznichenko, Elena; Krouwel, Andre; Laakasuo, Michael; Lamm, Claus; Leygue, Caroline; Lin, Ming-Jen; Mansoor, Mohammad Sabbir; Marie, Antoine; Mayiwar, Lewend; Mazepus, Honorata; McHugh, Cillian; Minda, John Paul; Mitkidis, Panagiotis; Olsson, Andreas; Otterbring, Tobias; Packer, Dominic J.; Perry, Anat; Petersen, Michael Bang; Puthillam, Arathy; Rothmund, Tobias; Santamaria-Garcia, Hernando; Schmid, Petra C.; Stoyanov, Drozdstoy; Tewari, Shruti; Todosijevic, Bojan; Tsakiris, Manos; Tung, Hans H.; Umbres, Radu G.; Vanags, Edmunds; Vlasceanu, Madalina; Vonasch, Andrew; Yucel, Meltem; Zhang, Yucheng; Abad, Mohcine; Adler, Eli; Akrawi, Narin; Mdarhri, Hamza Alaoui; Amara, Hanane; Amodio, David M.; Antazo, Benedict G.; Apps, Matthew; Ba, Mouhamadou Hady; Barbosa, Sergio; Bastian, Brock; Berg, Anton; Bernal-Zarate, Maria P.; Bernstein, Michael; Bialek, Michal; Bilancini, Ennio; Bogatyreva, Natalia; Boncinelli, Leonardo; Booth, Jonathan E.; Borau, Sylvie; Buchel, Ondrej; Cameron, C. Daryl; Carvalho, Chrissie F.; Celadin, Tatiana; Cerami, Chiara; Chalise, Hom Nath; Cheng, Xiaojun; Cockcroft, Kate; Conway, Jane; Cordoba-Delgado, Mateo Andres; Crespi, Chiara; Crouzevialle, Marie; Cutler, Jo; Cypryanska, Marzena; Dabrowska, Justyna; Daniels, Michael A.; Davis, Victoria H.; Dayley, Pamala N.; Delouvee, Sylvain; Denkovski, Ognjan; Dezecache, Guillaume; Dhaliwal, Nathan A.; Diato, Alelie B.; Di Paolo, Roberto; Drosinou, Marianna; Dulleck, Uwe; Ekmanis, Janis; Ertan, Arhan S.; Farhana, Hapsa Hossain; Farkhari, Fahima; Farmer, Harry; Fenwick, Ali; Fidanovski, Kristijan; Flew, Terry; Fraser, Shona; Frempong, Raymond Boadi; Fugelsang, Jonathan A.; Gale, Jessica; Garcia-Navarro, E. Begona; Garladinne, Prasad; Ghajjou, Oussama; Gkinopoulos, Theofilos; Gray, Kurt; Griffin, Siobhan M.; Gronfeldt, Bjarki; Guemren, Mert; Gurung, Ranju Lama; Halperin, Eran; Harris, Elizabeth; Herzon, Volo; Hruska, Matej; Huang, Guanxiong; Hudecek, Matthias F. C.; Isler, Ozan; Jangard, Simon; Jorgensen, Frederik J.; Kachanoff, Frank; Kahn, John; Dangol, Apsara Katuwal; Keudel, Oleksandra; Koppel, Lina; Koverola, Mika; Kubin, Emily; Kunnari, Anton; Kutiyski, Yordan; Laguna, Oscar Moreda; Leota, Josh; Lermer, Eva; Levy, Jonathan; Levy, Neil; Li, Chunyun; Long, Elizabeth U.; Maglic, Marina; McCashin, Darragh; Metcalf, Alexander L.; Miklousic, Igor; El Mimouni, Soulaimane; Miura, Asako; Molina-Paredes, Juliana; Monroy-Fonseca, Cesar; Morales-Marente, Elena; Moreau, David; Muda, Rafal; Myer, Annalisa; Nash, Kyle; Nesh-Nash, Tarik; Nitschke, Jonas P.; Nurse, Matthew S.; Ohtsubo, Yohsuke; de Mello, Victoria Oldemburgo; O'Madagain, Cathal; Onderco, Michal; Palacios-Galvez, M. Soledad; Palomoki, Jussi; Pan, Yafeng; Papp, Zsofia; Parnamets, Philip; Paruzel-Czachura, Mariola; Pavlovic, Zoran; Payan-Gomez, Cesar; Perander, Silva; Pitman, Michael Mark; Prasad, Rajib; Pyrkosz-Pacyna, Joanna; Rathje, Steve; Raza, Ali; Rhee, Kasey; Robertson, Claire E.; Rodriguez-Pascual, Ivan; Saikkonen, Teemu; Salvador-Ginez, Octavio; Santi, Gaia C.; Santiago-Tovar, Natalia; Savage, David; Scheffer, Julian A.; Schultner, David T.; Schutte, Enid M.; Scott, Andy; Sharma, Madhavi; Sharma, Pujan; Skali, Ahmed; Stadelmann, David; Stafford, Clara Alexandra; Stanojevic, Dragan; Stefaniak, Anna; Sternisko, Anni; Stoica, Augustin; Stoyanova, Kristina K.; Strickland, Brent; Sundvall, Jukka; Thomas, Jeffrey P.; Tinghog, Gustav; Torgler, Benno; Traast, Iris J.; Tucciarelli, Raffaele; Tyrala, Michael; Ungson, Nick D.; Uysal, Mete S.; Van Lange, Paul A. M.; van Prooijen, Jan-Willem; van Rooy, Dirk; Vastfjall, Daniel; Verkoeijen, Peter; Vieira, Joana B.; von Sikorski, Christian; Walker, Alexander Cameron; Watermeyer, Jennifer; Wetter, Erik; Whillans, Ashley; White, Katherine; Habib, Rishad; Willardt, Robin; Wohl, Michael J. A.; Wojcik, Adrian Dominik; Wu, Kaidi; Yamada, Yuki; Yilmaz, Onurcan; Yogeeswaran, Kumar; Ziemer, Carolin-Theresa; Zwaan, Rolf A.; Boggio, Paulo S.; Sampaio, Waldir M.</t>
  </si>
  <si>
    <t>Social and moral psychology of COVID-19 across 69 countries</t>
  </si>
  <si>
    <t>SCIENTIFIC DATA</t>
  </si>
  <si>
    <t>Article; Data Paper</t>
  </si>
  <si>
    <t>SINGLE-ITEM MEASURE; OLDER-ADULTS; SELF-ESTEEM; HEALTH</t>
  </si>
  <si>
    <t>The COVID-19 pandemic has affected all domains of human life, including the economic and social fabric of societies. One of the central strategies for managing public health throughout the pandemic has been through persuasive messaging and collective behaviour change. To help scholars better understand the social and moral psychology behind public health behaviour, we present a dataset comprising of 51,404 individuals from 69 countries. This dataset was collected for the International Collaboration on Social &amp; Moral Psychology of COVID-19 project (ICSMP COVID-19). This social science survey invited participants around the world to complete a series of moral and psychological measures and public health attitudes about COVID-19 during an early phase of the COVID-19 pandemic (between April and June 2020). The survey included seven broad categories of questions: COVID-19 beliefs and compliance behaviours; identity and social attitudes; ideology; health and well-being; moral beliefs and motivation; personality traits; and demographic variables. We report both raw and cleaned data, along with all survey materials, data visualisations, and psychometric evaluations of key variables.</t>
  </si>
  <si>
    <t>[Azevedo, Flavio; Rathje, Steve] Univ Cambridge, Dept Psychol, Cambridge, England; [Azevedo, Flavio; Rothmund, Tobias; Farkhari, Fahima; Ziemer, Carolin-Theresa] Friedrich Schiller Univ Jena, Inst Commun Sci, Jena, Germany; [Pavlovic, Tomislav; Franc, Renata; Maglic, Marina; Miklousic, Igor] Inst Social Sci Ivo Pilar, Zagreb, Croatia; [Rego, Gabriel G.; Boggio, Paulo S.; Sampaio, Waldir M.] Univ Prebiteriana Mackenzie, Social &amp; Cognit Neurosci Lab, Sao Paulo, Brazil; [Ay, F. Ceren] Norwegian Sch Econ, Dept Econ, Bergen, Norway; [Ay, F. Ceren] Telenor Res, Oslo, Norway; [Gjoneska, Biljana] Macedonian Acad Sci &amp; Arts, Skopje, North Macedonia; [Etienne, Tom W.; Kutiyski, Yordan; Laguna, Oscar Moreda] Kieskompas Election Compass, Amsterdam, Netherlands; [Etienne, Tom W.] Univ Penn, Dept Polit Sci, Philadelphia, PA 19104 USA; [Etienne, Tom W.] Univ Penn, Annenberg Sch Commun, Philadelphia, PA 19104 USA; [Ross, Robert M.] Macquarie Univ, Dept Psychol, Sydney, NSW, Australia; [Schoenegger, Philipp] Univ St Andrews, Dept Philosophy, St Andrews, Fife, Scotland; [Schoenegger, Philipp] Univ St Andrews, Sch Econ &amp; Finance, St Andrews, Fife, Scotland; [Riano-Moreno, Julian C.; Bernal-Zarate, Maria P.] Cooperat Univ Colombia, Fac Med, Villavicencio, Colombia; [Riano-Moreno, Julian C.] El Bosque Univ, Dept Bioeth, Bogota, Colombia; [Cichocka, Aleksandra; Gronfeldt, Bjarki] Univ Kent, Sch Psychol, Canterbury, Kent, England; [Capraro, Valerio] Middlesex Univ London, Dept Econ, London, England; [Cian, Luca] Univ Virginia, Darden Sch Business, Charlottesville, VA USA; [Longoni, Chiara] Boston Univ, Questrom Sch Business, Boston, MA 02215 USA; [Chan, Ho Fai; Dulleck, Uwe; Isler, Ozan; Torgler, Benno] Queensland Univ Technol, Sch Econ &amp; Finance, Brisbane, Qld, Australia; [Chan, Ho Fai; Dulleck, Uwe; Isler, Ozan; Torgler, Benno] Queensland Univ Technol, Ctr Behav Econ Soc &amp; Technol, Brisbane, Qld, Australia; [Van Bavel, Jay J.; Amodio, David M.; Harris, Elizabeth; Robertson, Claire E.; Sternisko, Anni] NYU, Dept Psychol &amp; Neural Sci, New York, NY USA; [Sjastad, Hallgeir] Norwegian Sch Econ, Dept Strategy &amp; Management, Bergen, Norway; [Nezlek, John B.; Cislak, Aleksandra; Cypryanska, Marzena] SWPS Univ Social Sci &amp; Humanities, Warsaw, Poland; [Nezlek, John B.] Coll William &amp; Mary, Dept Psychol Sci, Williamsburg, VA USA; [Alfano, Mark; Levy, Neil] Macquarie Univ, Dept Philosophy, Sydney, NSW, Australia; [Gelfand, Michele J.] Stanford Univ, Stanford Grad Sch Business, Stanford, CA 94305 USA; [Birtel, Michele D.; Farmer, Harry] Univ Greenwich, Inst Lifecourse Dev, Sch Human Sci, London, England; [Lockwood, Patricia L.; Cutler, Jo] Univ Oxford, Dept Expt Psychol, Oxford, England; [Lockwood, Patricia L.; Apps, Matthew; Cutler, Jo] Univ Birmingham, Sch Psychol, Ctr Human Brain Hlth, Birmingham, W Midlands, England; [Abts, Koen] Katholieke Univ Leuven, Leuven, Belgium; [Agadullina, Elena; Bogatyreva, Natalia] Natl Res Univ Higher Sch Econ HSE, Moscow, Russia; [Aruta, John Jamir Benzon] De La Salle Univ, Manila, Philippines; [Besharati, Sahba Nomvula; Cockcroft, Kate; Pitman, Michael Mark; Schutte, Enid M.] Univ Witwatersrand, Dept Psychol, Johannesburg, South Africa; [Bor, Alexander; Marie, Antoine; Petersen, Michael Bang; Jorgensen, Frederik J.] Aarhus Univ, Dept Polit Sci, Aarhus, Denmark; [Choma, Becky L.; Habib, Rishad] Toronto Metropolitan Univ, Toronto, ON, Canada; [Crabtree, Charles David; Horiuchi, Yusaku; Kahn, John] Dartmouth Coll, Dept Govt, Hanover, NH 03755 USA; [Cunningham, William A.; Davis, Victoria H.; Long, Elizabeth U.; de Mello, Victoria Oldemburgo] Univ Toronto, Dept Psychol, Toronto, ON, Canada; [De, Koustav] Univ Kentucky, Gatton Coll Business &amp; Econ, Lexington, KY USA; [Ejaz, Waqas] NUST, Dept Mass Commun, Islamabad, Pakistan; [Elbaek, Christian T.; Mitkidis, Panagiotis] Aarhus Univ, Dept Management, Aarhus, Denmark; [Findor, Andrej; Hruska, Matej] Comenius Univ, Fac Social &amp; Econ Sci, Bratislava, Slovakia; [Flichtentrei, Daniel] IntraMed, Buenos Aires, DF, Argentina; [Gruber, June] Univ Colorado, Boulder, CO 80309 USA; [Gualda, Estrella; Garcia-Navarro, E. Begona; Morales-Marente, Elena; Palacios-Galvez, M. Soledad; Rodriguez-Pascual, Ivan] Univ Huelva, Social Studies &amp; Social Intervent Res Ctr, Ctr Res Contemporary Thought &amp; Innovat Social Dev, ESEIS,COIDESO, Huelva, Spain; [Gualda, Estrella] Univ Huelva, Fac Social Work, Huelva, Spain; [Huynh, Toan Luu Duc] WHU Otto Beisheim Sch Management, Vallendar, Germany; [Ibanez, Agustin] Univ Adolfo Ibanez, Latin Amer Brain Hlth Inst BrainLat, Santiago, Chile; [Ibanez, Agustin] Univ San Andres, CNC, Buenos Aires, DF, Argentina; [Ibanez, Agustin] Univ Calif San Francisco, GBHI, San Francisco, CA 94143 USA; [Ibanez, Agustin] TCD, Dublin, Ireland; [Imran, Mostak Ahamed; Farhana, Hapsa Hossain] Univ Dhaka, Dept Educ &amp; Counselling Psychol, Dhaka, Bangladesh; [Israelashvili, Jacob; Perry, Anat; Adler, Eli; Halperin, Eran] Hebrew Univ Jerusalem, Dept Psychol, Jerusalem, Israel; [Jasko, Katarzyna] Jagiellonian Univ, Inst Psychol, Krakow, Poland; [Kantorowicz, Jaroslaw] Leiden Univ, Inst Secur &amp; Global Affairs, The Hague, Netherlands; [Kantorowicz-Reznichenko, Elena] Erasmus Univ, Erasmus Sch Law, Rotterdam, Netherlands; [Krouwel, Andre] Vrije Univ VU Amsterdam, Dept Polit Sci, Amsterdam, Netherlands; [Laakasuo, Michael; Berg, Anton; Drosinou, Marianna; Herzon, Volo; Koverola, Mika; Kunnari, Anton; Palomoki, Jussi; Perander, Silva; Sundvall, Jukka] Univ Helsinki, Dept Digital Humanities, Helsinki, Finland; [Lamm, Claus; Nitschke, Jonas P.] Univ Vienna, Dept Cognit Emot &amp; Methods Psychol, Vienna, Austria; [Leygue, Caroline; Salvador-Ginez, Octavio] Univ Nacl Autonoma Mexico, Sch Psychol, Mexico City, DF, Mexico; [Lin, Ming-Jen] Natl Taiwan Univ, Dept Econ, Taipei, Taiwan; [Lin, Ming-Jen; Tung, Hans H.] Natl Taiwan Univ, Ctr Res Econometr Theory &amp; Applicat, Taipei, Taiwan; [Mansoor, Mohammad Sabbir; Chalise, Hom Nath; Gurung, Ranju Lama; Dangol, Apsara Katuwal; Sharma, Madhavi; Sharma, Pujan] Tribhuvan Univ, Kirtipur, Nepal; [Mayiwar, Lewend] BI Norwegian Business Sch, Dept Leadership &amp; Org Behav, Oslo, Norway; [Mazepus, Honorata] Leiden Univ, Inst Secur &amp; Global Affairs, Leiden, Netherlands; [Mazepus, Honorata] Leiden Univ, Fac Governance &amp; Global Affairs, Leiden, Netherlands; [McHugh, Cillian; Griffin, Siobhan M.] Univ Limerick, Dept Psychol, Limerick, Ireland; [Minda, John Paul; Stafford, Clara Alexandra] Univ Western Ontario, Dept Psychol, London, ON, Canada; [Mitkidis, Panagiotis] Duke Univ, Ctr Adv Hindsight, Durham, NC USA; [Olsson, Andreas; Jangard, Simon; Pan, Yafeng; Parnamets, Philip; Vieira, Joana B.] Karolinska Inst, Dept Clin Neurosci, Solna, Sweden; [Otterbring, Tobias] Univ Agder, Dept Management, Kristiansand, Norway; [Otterbring, Tobias] Inst Retail Econ, Stockholm, Sweden; [Packer, Dominic J.] Lehigh Univ, Dept Psychol, Bethlehem, PA 18015 USA; [Puthillam, Arathy] Monk Prayogshala, Dept Psychol, Mumbai, Maharashtra, India; [Santamaria-Garcia, Hernando; Cordoba-Delgado, Mateo Andres; Molina-Paredes, Juliana] Pontifical Javeriana Univ, Fac Med, Bogota, Colombia; [Schmid, Petra C.; Crouzevialle, Marie; Willardt, Robin] Swiss Fed Inst Technol, Dept Management Technol &amp; Econ, Zurich, Switzerland; [Stoyanov, Drozdstoy] Med Univ Plovdiv, Res Inst, Dept Psychiat &amp; Med Psychol, Plovdiv, Bulgaria; [Tewari, Shruti; Garladinne, Prasad] Indian Inst Management, Humanities &amp; Social Sci, Indore, India; [Todosijevic, Bojan] Inst Social Sci, Belgrade, Serbia; [Tsakiris, Manos] Royal Holloway Univ London, Dept Psychol, London, England; [Tsakiris, Manos] Univ London, Sch Adv Study, Ctr Polit Feelings, London, England; [Tsakiris, Manos] Univ Luxembourg, Fac Humanities Educ &amp; Social Sci, Dept Behav &amp; Cognit Sci, Luxembourg, Luxembourg; [Tung, Hans H.] Natl Taiwan Univ, Dept Polit Sci, Taipei, Taiwan; [Umbres, Radu G.] Natl Sch Polit Studies &amp; Publ Adm, Fac Polit Sci, Bucharest, Romania; [Vanags, Edmunds; Ekmanis, Janis] Univ Latvia, Dept Psychol, Riga, Latvia; [Vlasceanu, Madalina] Princeton Univ, Dept Psychol, Princeton, NJ 08544 USA; [Vonasch, Andrew; Gale, Jessica; Yogeeswaran, Kumar] Univ Canterbury, Dept Psychol Speech &amp; Hearing, Christchurch, New Zealand; [Yucel, Meltem] Duke Univ, Dept Psychol &amp; Neurosci, Durham, NC USA; [Yucel, Meltem; Myer, Annalisa] Univ Virginia, Dept Psychol, Gilmer Hall, Charlottesville, VA 22903 USA; [Zhang, Yucheng] Hebei Univ Technol, Sch Econ &amp; Management, Tianjin, Peoples R China; [Abad, Mohcine; Mdarhri, Hamza Alaoui; O'Madagain, Cathal; Strickland, Brent] Mohammed VI Polytech Univ, Sch Collect Intelligence, Ben Guerir, Morocco; [Akrawi, Narin] Inst Res &amp; Dev Kurdistan, Middle East, Iraq; [Amara, Hanane; El Mimouni, Soulaimane; Nesh-Nash, Tarik] Impact Dev, North Africa, Rabat, Morocco; [Amodio, David M.; Denkovski, Ognjan; Schultner, David T.; Traast, Iris J.] Univ Amsterdam, Dept Psychol, Amsterdam, Netherlands; [Antazo, Benedict G.] Jose Rizal Univ, Dept Psychol, Mandaluyong, Philippines; [Ba, Mouhamadou Hady] Univ Cheikh Anta Diop, Dept Philosophy, Dakar, Senegal; [Barbosa, Sergio] Univ Rosario, Sch Med &amp; Hlth Sci, Bogota, Colombia; [Barbosa, Sergio] Univ Rosario, Moral Psychol &amp; Decis Sci Res Incubator, Bogota, Colombia; [Bastian, Brock; Thomas, Jeffrey P.] Univ Melbourne, Sch Psychol Sci, Parkville, Vic, Australia; [Bernstein, Michael] Penn State Abington, Dept Psychol &amp; Social Sci, Abington, PA USA; [Bialek, Michal] Univ Wroclaw, Inst Psychol, Wroclaw, Poland; [Bilancini, Ennio; Di Paolo, Roberto] IMT Sch Adv Studies Lucca, Lucca, Italy; [Boncinelli, Leonardo] Univ Florence, Dept Econ &amp; Management, Florence, Italy; [Booth, Jonathan E.; Li, Chunyun] London Sch Econ &amp; Polit Sci, Dept Management, London, England; [Borau, Sylvie] Univ Toulouse, Toulouse Business Sch, Toulouse, France; [Buchel, Ondrej] Minist Labor Family &amp; Social Affairs Slovak Repub, Social Policy Inst, Bratislava, Slovakia; [Buchel, Ondrej] Slovak Acad Sci, Inst Sociol, Bratislava, Slovakia; [Cameron, C. Daryl; Scheffer, Julian A.] Penn State Univ, Dept Psychol, University Pk, PA 16802 USA; [Cameron, C. Daryl] Penn State Univ, Rock Eth Inst, University Pk, PA 16802 USA; [Carvalho, Chrissie F.] Univ Fed Santa Catarina, Dept Psychol, Florianopolis, SC, Brazil; [Celadin, Tatiana] Univ Bologna, Dept Econ, Bologna, Italy; [Cerami, Chiara; Santi, Gaia C.] Inst Adv Study Pavia, IUSS Cognit Neurosci ICoN Ctr, Pavia, Italy; [Cerami, Chiara; Crespi, Chiara] Neurol Inst Fdn Casimiro Mondino, Cognit Computat Neurosci Res Unit, Pavia, Italy; [Cheng, Xiaojun] Shenzhen Univ, Sch Psychol, Shenzhen, Peoples R China; [Conway, Jane] Univ Toulouse 1 Capitole, Inst Adv Study Toulouse, Toulouse, France; [Crespi, Chiara] Univ Pavia, Dept Brain &amp; Behav Sci, Pavia, Italy; [Dabrowska, Justyna] Cracow Univ Econ, Krakow, Poland; [Daniels, Michael A.; Dhaliwal, Nathan A.; White, Katherine] Univ British Columbia, UBC Sauder Sch Business, Vancouver, BC, Canada; [Dayley, Pamala N.] Univ Calif Los Angeles, Dept Psychol, Los Angeles, CA USA; [Delouvee, Sylvain] Rennes 2 Univ, Lab Psychol Cognit Behav &amp; Commun LP3C, Rennes, France; [Dezecache, Guillaume] Clermont Auvergne Univ, CNRS, Lab Social &amp; Cognit Psychol, Clermont Ferrand, France; [Diato, Alelie B.] Cavite State Univ Trias City Campus, Cavite, Philippines; [Dulleck, Uwe] Australian Natl Univ, Crawford Sch Publ Policy, Canberra, ACT, Australia; [Dulleck, Uwe] Univ Munich, CESifo, Munich, Germany; [Ertan, Arhan S.] Bogazici Univ, Dept Int Trade, Istanbul, Turkiye; [Fenwick, Ali] Hult Int Business Sch Dubai, Dubai, U Arab Emirates; [Fidanovski, Kristijan] Univ Oxford, Dept Social Policy &amp; Intervent, Oxford, England; [Flew, Terry] Univ Sydney, Dept Media &amp; Commun, Sydney, NSW, Australia; [Fraser, Shona] Univ Witwatersrand, Dept Psychiat, Johannesburg, South Africa; [Frempong, Raymond Boadi; Stadelmann, David] Univ Bayreuth, Bayreuth, Germany; [Fugelsang, Jonathan A.; Walker, Alexander Cameron] Univ Waterloo, Dept Psychol, Waterloo, ON, Canada; [Ghajjou, Oussama] Univ Bradford, Dept Peace Studies, Bradford, W Yorkshire, England; [Gkinopoulos, Theofilos] Philosophy &amp; Social Studies Dept, Rethimnon, Greece; [Gray, Kurt; Kachanoff, Frank] Univ N Carolina, Dept Psychol &amp; Neurosci, Chapel Hill, NC 27515 USA; [Guemren, Mert] Koc Univ, Dept Econ, Istanbul, Turkiye; [Huang, Guanxiong] City Univ Hong Kong, Dept Media &amp; Commun, Kowloon Tong, Hong Kong, Peoples R China; [Hudecek, Matthias F. C.] Univ Regensburg, Regensburg, Germany; [Keudel, Oleksandra] Free Univ Berlin, Grad Sch Transnatl Studies, Berlin, Germany; [Koppel, Lina; Tinghog, Gustav] Linkoping Univ, Dept Management &amp; Engn, Linkoping, Sweden; [Kubin, Emily] Univ Koblenz Landau, Dept Psychol, Landau, Germany; [Leota, Josh; Nash, Kyle; Scott, Andy] Univ Alberta, Dept Psychol, Edmonton, AB, Canada; [Lermer, Eva] Ludwig Maximilian Univ Munich, LMU Ctr Leadership &amp; People Management, Munich, Germany; [Lermer, Eva] Augsburg Univ Appl Sci, Augsburg, Germany; [Levy, Jonathan] Reichman Univ, Baruch Ivcher Sch Psychol, Herzliyya, Israel; [Levy, Jonathan] Aalto Univ, Dept Neurosci &amp; Biomed Engn, Espoo, Finland; [McCashin, Darragh] Dublin City Univ, Sch Psychol, Dublin, Ireland; [Metcalf, Alexander L.] Univ Montana, Missoula, MT 59812 USA; [Miura, Asako] Osaka Univ, Grad Sch Human Sci, Suita, Osaka, Japan; [Monroy-Fonseca, Cesar] SEELE Neurosci, Mexico City, DF, Mexico; [Moreau, David] Univ Auckland, Sch Psychol, Auckland, New Zealand; [Muda, Rafal] Marie Curie Sklodowska Univ, Fac Econ, Lublin, Poland; [Myer, Annalisa] CUNY, Grad Ctr, Dept Psychol, New York, NY USA; [Nurse, Matthew S.] Australian Natl Univ, Australian Natl Ctr Publ Awareness Sci, Canberra, ACT, Australia; [Ohtsubo, Yohsuke] Univ Tokyo, Grad Sch Humanities &amp; Sociol, Dept Social Psychol, Tokyo, Japan; [Onderco, Michal] Erasmus Univ, Dept Publ Adm &amp; Sociol, Rotterdam, Netherlands; [Papp, Zsofia] Hungarian Acad Sci, Ctr Social Sci, Ctr Excellence, Budapest, Hungary; [Paruzel-Czachura, Mariola] Univ Silesia, Inst Psychol, Katowice, Poland; [Paruzel-Czachura, Mariola] Univ Complutense Madrid, Madrid, Spain; [Pavlovic, Zoran] Univ Belgrade, Dept Psychol, Belgrade, Serbia; [Payan-Gomez, Cesar] Univ Nacl Colombia, Sede La Paz, La Paz, Colombia; [Prasad, Rajib] Vidyasagar Coll Women, Kolkata, India; [Pyrkosz-Pacyna, Joanna] AGH Univ Sci &amp; Technol, Krakow, Poland; [Raza, Ali] Univ Colorado, Dept Comp Sci, Boulder, CO 80309 USA; [Raza, Ali] Univ Colorado, Inst Cognit Sci, Boulder, CO 80309 USA; [Rhee, Kasey] Stanford Univ, Stanford, CA 94305 USA; [Saikkonen, Teemu] Univ Turku, Dept Biol, Turku, Finland; [Santiago-Tovar, Natalia] Cooperat Univ Colombia, Bogota, Colombia; [Savage, David] Univ Newcastle, Newcastle Business Sch, Callaghan, NSW, Australia; [Skali, Ahmed] Univ Groningen, Dept Global Econ &amp; Management, Groningen, Netherlands; [Stafford, Clara Alexandra] Univ Western Ontario, Brain &amp; Mind Inst, London, ON, Canada; [Stafford, Clara Alexandra] Univ Western Ontario, Western Interdisciplinary Res Bldg, London, ON, Canada; [Stanojevic, Dragan] Univ Belgrade, Dept Sociol, Belgrade, Serbia; [Stefaniak, Anna; Wohl, Michael J. A.] Carleton Univ, Dept Psychol, Ottawa, ON, Canada; [Stoica, Augustin] Natl Univ Polit Studies &amp; Publ Adm SNSPA, Bucharest, Romania; [Stoyanova, Kristina K.] Med Univ Plovdiv, Res Inst, Div Translat Neurosci, Plovdiv, Bulgaria; [Strickland, Brent] PSL Res Univ, Inst Jean Nicod, CNRS, Dept Cognit Sci,ENS,EHESS, Paris, France; [Torgler, Benno] CREMA, Basel, Switzerland; [Tucciarelli, Raffaele] Univ London, Warburg Inst, Sch Adv Study, London, England; [Tucciarelli, Raffaele] UCL, Inst Cognit Neurosci, London, England; [Tyrala, Michael] Hong Kong Univ Sci &amp; Technol, Inst Emerging Market Studies, Kowloon, Hong Kong, Peoples R China; [Ungson, Nick D.] Susquehanna Univ, Dept Psychol, Selinsgrove, PA USA; [Uysal, Mete S.] Dokuz Eylul Univ, Dept Psychol, Izmir, Turkiye; [Van Lange, Paul A. M.; van Prooijen, Jan-Willem] Vrije Univ Amsterdam, Dept Expt &amp; Appl Psychol, Amsterdam, Netherlands; [van Rooy, Dirk] Univ Antwerp, Fac Design Sci, Antwerp, Belgium; [Vastfjall, Daniel] Linkoping Univ, Dept Behav Sci &amp; Learning IBL, Linkoping, Sweden; [Verkoeijen, Peter; Zwaan, Rolf A.] Erasmus Univ, Dept Psychol Educ &amp; Child Studies, Rotterdam, Netherlands; [von Sikorski, Christian] Univ Koblenz Landau, Landau, Germany; [Watermeyer, Jennifer] Univ Witwatersrand, Sch Human &amp; Community Dev, Hlth Commun Res Unit, Johannesburg, South Africa; [Wetter, Erik] Stockholm Sch Econ, Dept Entrepreneurship Innovat &amp; Technol, Stockholm, Sweden; [Whillans, Ashley] Harvard Univ, Harvard Business Sch, Cambridge, MA 02138 USA; [Wojcik, Adrian Dominik] Nicolaus Copernicus Univ, Torun, Poland; [Wu, Kaidi] Univ Calif San Diego, La Jolla, CA 92093 USA; [Yamada, Yuki] Kyushu Univ, Fukuoka, Japan; [Yilmaz, Onurcan] Kadir Has Univ, Dept Psychol, Istanbul, Turkiye</t>
  </si>
  <si>
    <t>University of Cambridge; Friedrich Schiller University of Jena; Universidade Presbiteriana Mackenzie; Norwegian School of Economics (NHH); University of Pennsylvania; University of Pennsylvania; Macquarie University; University of St Andrews; University of St Andrews; Universidad Cooperativa de Colombia; Universidad El Bosque; University of Kent; Middlesex University; University of Virginia; Boston University; Queensland University of Technology (QUT); Queensland University of Technology (QUT); New York University; Norwegian School of Economics (NHH); SWPS University of Social Sciences &amp; Humanities; William &amp; Mary; Macquarie University; Stanford University; University of Greenwich; University of Oxford; University of Birmingham; KU Leuven; HSE University (National Research University Higher School of Economics); De La Salle University; University of Witwatersrand; Aarhus University; Toronto Metropolitan University; Dartmouth College; University of Toronto; University of Kentucky; National University of Sciences &amp; Technology - Pakistan; Aarhus University; Comenius University Bratislava; University of Colorado System; University of Colorado Boulder; Universidad de Huelva; Universidad de Huelva; WHU - Otto Beisheim School of Management; Universidad Adolfo Ibanez; Universidad de San Andres Argentina; University of California System; University of California San Francisco; Trinity College Dublin; University of Dhaka; Hebrew University of Jerusalem; Jagiellonian University; Leiden University - Excl LUMC; Leiden University; Erasmus University Rotterdam - Excl Erasmus MC; Erasmus University Rotterdam; Vrije Universiteit Amsterdam; University of Helsinki; University of Vienna; Universidad Nacional Autonoma de Mexico; National Taiwan University; National Taiwan University; Tribhuvan University; BI Norwegian Business School; Leiden University; Leiden University - Excl LUMC; Leiden University; Leiden University - Excl LUMC; University of Limerick; Western University (University of Western Ontario); Duke University; Karolinska Institutet; University of Agder; Lehigh University; Swiss Federal Institutes of Technology Domain; ETH Zurich; Medical University Plovdiv; Indian Institute of Management (IIM System); Indian Institute of Management Indore; University of London; Royal Holloway University London; University of London School of Advanced Study; University of London; University of Luxembourg; National Taiwan University; National University of Political Studies &amp; Public Administration (SNSPA) - Romania; University of Latvia; Princeton University; University of Canterbury; Duke University; University of Virginia; Hebei University of Technology; Mohammed VI Polytechnic University; University of Amsterdam; Jose Rizal University; University Cheikh Anta Diop Dakar; Universidad del Rosario; Universidad del Rosario; University of Melbourne; Pennsylvania Commonwealth System of Higher Education (PCSHE); Pennsylvania State University; University of Wroclaw; IMT School for Advanced Studies Lucca; University of Florence; University of London; London School Economics &amp; Political Science; Universite Federale Toulouse Midi-Pyrenees (ComUE); Universite de Toulouse; TBS Education; Slovak Academy of Sciences; 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Universidade Federal de Santa Catarina (UFSC); University of Bologna; Shenzhen University; Universite de Toulouse; Universite Toulouse 1 Capitole; University of Pavia; Cracow University of Economics; University of British Columbia; University of California System; University of California Los Angeles; Universite de Rennes; Centre National de la Recherche Scientifique (CNRS); Universite Clermont Auvergne (UCA); Australian National University; Leibniz Association; Ifo Institut; University of Munich; Bogazici University; University of Oxford; University of Sydney; University of Witwatersrand; University of Bayreuth; University of Waterloo; University of Bradford; University of North Carolina; University of North Carolina Chapel Hill; Koc University; City University of Hong Kong; University of Regensburg; Free University of Berlin; Linkoping University; University of Koblenz &amp; Landau; University of Alberta; University of Munich; Reichman University; Aalto University; Dublin City University; University of Montana System; University of Montana; Osaka University; University of Auckland; Maria Curie-Sklodowska University; City University of New York (CUNY) System; Australian National University; University of Tokyo; Erasmus University Rotterdam; Erasmus University Rotterdam - Excl Erasmus MC; HUN-REN; Hungarian Academy of Sciences; HUN-REN Centre for Social Sciences; University of Silesia in Katowice; Complutense University of Madrid; University of Belgrade; Universidad Nacional de Colombia; AGH University of Krakow; University of Colorado System; University of Colorado Boulder; University of Colorado System; University of Colorado Boulder; Stanford University; University of Turku; Universidad Cooperativa de Colombia; University of Newcastle; University of Groningen; Western University (University of Western Ontario); Western University (University of Western Ontario); University of Belgrade; Carleton University; National University of Political Studies &amp; Public Administration (SNSPA) - Romania; Medical University Plovdiv; Centre National de la Recherche Scientifique (CNRS); Universite PSL; Ecole Normale Superieure (ENS); University of London School of Advanced Study; University of London; University of London; University College London; Hong Kong University of Science &amp; Technology; Susquehanna University; Dokuz Eylul University; Vrije Universiteit Amsterdam; University of Antwerp; Linkoping University; Erasmus University Rotterdam; Erasmus University Rotterdam - Excl Erasmus MC; University of Koblenz &amp; Landau; University of Witwatersrand; Stockholm School of Economics; Harvard University; Nicolaus Copernicus University; University of California System; University of California San Diego; Kyushu University; Kadir Has University</t>
  </si>
  <si>
    <t>Azevedo, F (corresponding author), Univ Cambridge, Dept Psychol, Cambridge, England.;Azevedo, F (corresponding author), Friedrich Schiller Univ Jena, Inst Commun Sci, Jena, Germany.</t>
  </si>
  <si>
    <t>fa441@cam.ac.uk</t>
  </si>
  <si>
    <t>Apps, Matthew/ABA-6387-2021; Maglić, Marina/JZT-7589-2024; Metcalf, Alexander/J-4183-2019; Cypryańska, Marzena/AAI-3811-2021; Longoni, Chiara/GVS-8858-2022; Lamm, Claus/B-3357-2014; Lermer, Eva/AAG-7647-2019; Elbaek, Christian/AAV-3958-2020; Gumren, Mert/ABE-6345-2021; Raza, Ali/JXO-3223-2024; Nitschke, Jonas/M-6526-2019; Vlasceanu, Madalina/KYR-0882-2024; Crabtree, Charles/AFH-4603-2022; Yamada, Yuki/B-2671-2008; Białek, Michał/L-6167-2016; Yilmaz, Onurcan/I-3839-2019; Wetter, Erik/KFT-0764-2024; Pavlović, Tomislav/HJI-9271-2023; Hudecek, Matthias/AAP-6785-2021; Kubin, Emily/AGX-6522-2022; Huang, Guanxiong/JVE-2742-2024; Wohl, Michael/AAS-5819-2021; Stafford, Clara/AAQ-2967-2021; Crespi, Chiara/M-9039-2019; Levy, Neil/H-3646-2019; Gualda, Estrella/D-3189-2013; Todosijević, Bojan/O-9664-2019; Bogatyreva, Natalia/AHC-1505-2022; Tinghög, Gustav/K-2961-2012; Santi, Gaia/LSM-2776-2024; Birtel, Michele/AFP-2213-2022; Stadelmann, David/I-1116-2019; Salvador-Ginez, Octavio/AHA-3860-2022; Puthillam, Arathy/ABC-2340-2021; Laakasuo, Michael/ABZ-1307-2022; Petersen, Michael Bang/JOZ-2626-2023; Tung, Hans/AHC-3029-2022; TSAKIRIS, MANOS/C-1529-2008; Paruzel-Czachura, Mariola/AFP-2737-2022; Tucciarelli, Raffaele/AAG-8469-2020; Fenwick, Ali/KPY-4944-2024; Habib, Rishad/LWH-6126-2024; Minda, John/O-9083-2017; Pärnamets, Philip/AAM-7681-2020; Willardt, Robin/JCO-7131-2023; Van Rooy, Dirk/AAH-4985-2019; Bor, Alexander/AAE-9421-2020; Pascual, Iván/K-4221-2017; St. Stoyanov, Drozdstoj/AAM-6018-2020; Franc, Renata/C-3949-2012; Olsson, Andreas/LTE-8126-2024; Findor, Andrej/Q-7689-2019; Israelashvili, Jacob/KFC-0622-2024; Farmer, Harry/AAA-3603-2020; Uysal, Mete Sefa/ACN-9663-2022; Zhang, Yucheng/HGD-8351-2022; Payan-Gomez, Cesar/G-8589-2016; Vanags, Edmunds/AAW-6347-2020; Otterbring, Tobias/GVS-3728-2022; Lin, Ming-Jen/M-5691-2013; cerami, chiara/JBR-8304-2023; von Sikorski, Christian/JZC-7100-2024; Abts, Koen/AAG-9331-2019; Fugelsang, Jonathan/C-9723-2009; Flew, Terry/I-9738-2012; Chalise, Hom/H-8020-2019; Long, Elizabeth/KLZ-9786-2024; Bilancini, Ennio/J-6405-2019; Delouvée, Sylvain/K-7196-2019; Nezlek, John/M-7819-2019; Cheng, Xiaojun/A-8947-2019; Pan, Yafeng/AAG-3584-2020; Ejaz, Waqas/GQA-5508-2022; kaidi, wu/AAS-9148-2020; Tyrala, Michael/ISS-5478-2023; Mazepus, Honorata/LTC-9331-2024; McHugh, Cillian/AAD-8479-2020; Stefaniak, Anna/AAD-6613-2021; Gaudencio Rêgo, Gabriel/B-7691-2019; Miura, Asako/F-3707-2011; Bavel, Jay/I-6748-2015; Azevedo, Flavio/O-3288-2019; Watermeyer, Jennifer/GLV-6655-2022; Frempong, Raymond Boadi/ABI-8289-2020; Wojcik, Adrian/I-5593-2019; Perry, Anat/AAF-8396-2020; Leota, Josh/HGC-6216-2022; Griffin, Siobhán/AAB-3676-2021; Daniels, Michael/AGU-1643-2022; Keudel, Oleksandra/ABC-1435-2021; Etienne, Tom/AAC-2803-2022; Ross, Robert/ABR-5640-2022; Cockcroft, Kate/X-6462-2018; Gjoneska, Biljana/ABD-5926-2020; Nurse, Matt/AAX-6090-2020; Palomaki, Jussi/I-5961-2018; Pavlovic, Zoran/Q-9027-2019; Chan, Ho Fai/G-9541-2015; Lockwood, Patricia/V-2066-2019; Garcia Navarro, Esperanza Begona/ABH-3242-2020; Sampaio, Waldir M./V-4353-2017; Krouwel, Andre/D-3959-2016; Ibanez, Agustin/H-7976-2015; Umbres, Radu/HOI-0132-2023; Cutler, Jo/AAS-9333-2021; Stoica, Catalin Augustin/AAM-3241-2020; Cislak, Aleksandra/J-3973-2017; Ertan, Arhan Sabri/I-4094-2019</t>
  </si>
  <si>
    <t>Thomas, Jeffrey/0000-0002-5939-5559; Gjoneska, Biljana/0000-0003-1200-6672; Cichocka, Aleksandra/0000-0003-1703-1586; Watermeyer, Jennifer/0000-0001-7918-8832; Isler, Ozan/0000-0002-4638-2230; Schoenegger, Philipp/0000-0001-9930-487X; Wetter, Erik/0000-0002-5821-6651; Nurse, Matt/0000-0003-1787-5914; Dulleck, Uwe/0000-0002-0953-5963; Bernstein, Michael/0000-0001-8020-9434; Tinghog, Gustav/0000-0002-8159-1249; Pyrkosz-Pacyna, Joanna/0000-0002-9112-8629; Booth, Jonathan E./0000-0002-8563-4613; Yilmaz, Onurcan/0000-0002-6094-7162; Van Rooy, Dirk/0000-0003-2525-5408; Cerami, Chiara/0000-0003-1974-3421; Nitschke, Jonas/0000-0002-3244-8585; Palomaki, Jussi/0000-0001-6063-0926; Li, Chunyun/0000-0001-5909-0889; Todosijevic, Bojan/0000-0002-6116-993X; Van Lange, Paul/0000-0001-7774-6984; Ross, Robert/0000-0001-8711-1675; Davis, Victoria/0000-0002-7207-4629; Santamaria Garcia, Hernando/0000-0001-9422-3579; Walker, Alexander/0000-0003-1431-6770; ARUTA, JOHN JAMIR BENZON/0000-0003-4155-1063; Jorgensen, Frederik/0000-0002-5461-912X; Marie, Antoine/0000-0002-7958-0153; Hudecek, Matthias/0000-0002-7696-766X; TEWARI, SHRUTI/0000-0003-1903-7252; Tung, Hans/0000-0001-5332-7582; Pavlovic, Zoran/0000-0002-9231-5100; Huang, Guanxiong/0000-0002-8588-1454; Farmer, Harry/0000-0002-3684-0605; Chan, Ho Fai/0000-0002-7281-5212; Lockwood, Patricia/0000-0001-7195-9559; Frempong, Raymond Boadi/0000-0002-4603-5570; Garcia Navarro, Esperanza Begona/0000-0001-6913-8882; /0000-0002-9495-7369; Skali, Ahmed/0000-0002-4753-3280; Sampaio, Waldir M./0000-0002-6066-4314; Rathje, Steve/0000-0001-6727-571X; Ba, Mouhamadou El Hady/0000-0002-2707-1242; Maglic, Marina/0000-0002-6851-4601; Abts, Koen/0000-0001-8546-8347; Krouwel, Andre/0000-0003-0952-6028; Gaudencio Rego, Gabriel/0000-0003-3304-4723; Petersen, Michael Bang/0000-0002-6782-5635; Pitman, Michael/0000-0001-5532-5388; Ibanez, Agustin/0000-0001-6758-5101; Umbres, Radu/0000-0002-6121-4518; Alfano, Mark/0000-0001-5879-8033; Elbaek, Christian/0000-0002-7039-4565; Cutler, Jo/0000-0003-1073-764X; , Madalina Vlasceanu/0000-0003-2138-1968; van Prooijen, Jan-Willem/0000-0001-6236-0819; Levy, Neil/0000-0002-5679-1986; Stoica, Catalin Augustin/0000-0003-0585-1114; Cislak, Aleksandra/0000-0002-9880-6947; Griffin, Siobhan M/0000-0002-3613-2844; Ejaz, Waqas/0000-0002-2492-4115; Apps, Matthew/0000-0001-5793-2202; Azevedo, Flavio/0000-0001-9000-8513; Flew, Terry/0000-0003-4485-9338; Vanags, Edmunds/0000-0003-1932-936X; Bor, Alexander/0000-0002-2624-9221; Ertan, Arhan Sabri/0000-0001-9730-8391; Etienne, Tom/0000-0002-4299-6593</t>
  </si>
  <si>
    <t>ICSMP; BBSRC [BB/R010668/2] Funding Source: UKRI; MRC [MR/P014097/2] Funding Source: UKRI</t>
  </si>
  <si>
    <t>ICSMP; BBSRC(UK Research &amp; Innovation (UKRI)Biotechnology and Biological Sciences Research Council (BBSRC)); MRC(UK Research &amp; Innovation (UKRI)Medical Research Council UK (MRC))</t>
  </si>
  <si>
    <t>The ICSMP consortium would like to acknowledge the additional contributions of numerous friends and collaborators in translating and sharing the COVIDiSTRESS survey, even if contributions were small or the person did not wish their name included as a member of the consortium.</t>
  </si>
  <si>
    <t>2052-4463</t>
  </si>
  <si>
    <t>SCI DATA</t>
  </si>
  <si>
    <t>Sci. Data</t>
  </si>
  <si>
    <t>MAY 11</t>
  </si>
  <si>
    <t>10.1038/s41597-023-02080-8</t>
  </si>
  <si>
    <t>G9WC8</t>
  </si>
  <si>
    <t>WOS:000992563400003</t>
  </si>
  <si>
    <t>Kassaj, M; Perácek, T</t>
  </si>
  <si>
    <t>Kassaj, Michal; Peracek, Tomas</t>
  </si>
  <si>
    <t>Sustainable Connectivity-Integration of Mobile Roaming, WiFi4EU and Smart City Concept in the European Union</t>
  </si>
  <si>
    <t>sustainability; mobile roaming; WiFi4EU; smart cities; Digital Single Market; internal market; European Union; digital transformation</t>
  </si>
  <si>
    <t>CITIES; LAW; COMMISSION</t>
  </si>
  <si>
    <t>This article takes a comprehensive look at the integration of mobile roaming, WiFi4EU and the smart city concept within the European Union in the context of sustainability. These initiatives form key elements of the digital development and transformation of European cities. Starting with a brief look at the functioning of the European Union's internal market, the article briefly analyzes the objectives of these projects, highlighting their interplay and benefits for citizens. It focuses on the development of smart cities and the importance of digital connectivity in the process of building smart cities. It discusses the WiFi4EU initiative, which provides funding for free public WiFi networks and promotes digital inclusion. It also looks at the core pillars of smart cities, including digital connectivity, efficient transport, environmental protection, innovation and citizen participation. The article discusses the challenges associated with this integration, such as ensuring interoperability of different technological solutions and data privacy. It also highlights the importance of cooperation between city authorities, local communities and European institutions to achieve successful digital urban development. The research emphasizes the economic sustainability implications of these integrated technologies, considering the potential for innovation, job creation and economic growth within the digital and tech sectors. The main method used in the writing process was the analysis method, which was complemented by the comparison and synthesis methods. The final discussion assesses the benefits and challenges that this integration brings for the development of cities and the improvement of the quality of life of citizens. By critically examining the convergence of mobile roaming, WiFi4EU and smart cities in the European Union, this study aims to provide insights into the transformative potential of sustainable connectivity. The findings contribute to ongoing discussions on urban development strategies, emphasizing the need for a holistic approach that addresses both technological advancements and the imperative of sustainable practices for the benefit of current and future generations.</t>
  </si>
  <si>
    <t>[Kassaj, Michal; Peracek, Tomas] Comenius Univ, Fac Management, Odbojarov 10, Bratislava 82005, Slovakia</t>
  </si>
  <si>
    <t>Perácek, T (corresponding author), Comenius Univ, Fac Management, Odbojarov 10, Bratislava 82005, Slovakia.</t>
  </si>
  <si>
    <t>kassaj2@uniba.sk; tomas.peracek@fm.uniba.sk</t>
  </si>
  <si>
    <t>Peráček, Tomáš/P-1829-2019; Kassaj, Michal/JES-8782-2023</t>
  </si>
  <si>
    <t>Kassaj, Michal/0009-0003-4212-3316; Peracek, Tomas/0000-0002-3498-5640</t>
  </si>
  <si>
    <t>National infrastructure for supporting technology transfer in Slovakia II (NITT SK II)</t>
  </si>
  <si>
    <t>10.3390/su16020788</t>
  </si>
  <si>
    <t>GF8M9</t>
  </si>
  <si>
    <t>WOS:001151342700001</t>
  </si>
  <si>
    <t>Veer, IM; Riepenhausen, A; Zerban, M; Wackerhagen, C; Puhlmann, LMC; Engen, H; Köber, G; Bögemann, SA; Weermeijer, J; Uscilko, A; Mor, N; Marciniak, MA; Askelund, AD; Al-Kamel, A; Ayash, S; Barsuola, G; Bartkute-Norkuniene, V; Battaglia, S; Bobko, Y; Bölte, S; Cardone, P; Chvojková, E; Damnjanovic, K; Velozo, JD; de Thurah, L; Deza-Araujo, YI; Dimitrov, A; Farkas, K; Feller, C; Gazea, M; Gilan, D; Gnjidic, V; Hajduk, M; Hiekkaranta, AP; Hofgaard, LS; Ilen, L; Kasanova, Z; Khanpour, M; Lau, BHP; Lenferink, DB; Lindhardt, TB; Magas, DA; Mituniewicz, J; Moreno-López, L; Muzychka, S; Ntafouli, M; O'Leary, A; Paparella, I; Poldver, N; Rintala, A; Robak, N; Rosická, AM; Roysamb, E; Sadeghi, S; Schneider, M; Siugzdaite, R; Stantic, M; Teixeira, A; Todorovic, A; Wan, WWN; van Dick, R; Lieb, K; Kleim, B; Hermans, EJ; Kobylinska, D; Hendler, T; Binder, H; Myin-Germeys, I; van Leeuwen, JMC; Tüscher, O; Yuen, KSL; Walter, H; Kalisch, R</t>
  </si>
  <si>
    <t>Veer, Ilya M.; Riepenhausen, Antje; Zerban, Matthias; Wackerhagen, Carolin; Puhlmann, Lara M. C.; Engen, Haakon; Koeber, Goeran; Boegemann, Sophie A.; Weermeijer, Jeroen; Uscilko, Aleksandra; Mor, Netali; Marciniak, Marta A.; Askelund, Adrian Dahl; Al-Kamel, Abbas; Ayash, Sarah; Barsuola, Giulia; Bartkute-Norkuniene, Vaida; Battaglia, Simone; Bobko, Yaryna; Boelte, Sven; Cardone, Paolo; Chvojkova, Edita; Damnjanovic, Kaja; Velozo, Joana De Calheiros; de Thurah, Lena; Deza-Araujo, Yacila I.; Dimitrov, Annika; Farkas, Kinga; Feller, Clemence; Gazea, Mary; Gilan, Donya; Gnjidic, Vedrana; Hajduk, Michal; Hiekkaranta, Anu P.; Hofgaard, Live S.; Ilen, Laura; Kasanova, Zuzana; Khanpour, Mohsen; Lau, Bobo Hi Po; Lenferink, Dionne B.; Lindhardt, Thomas B.; Magas, David A.; Mituniewicz, Julian; Moreno-Lopez, Laura; Muzychka, Sofiia; Ntafouli, Maria; O'Leary, Aet; Paparella, Ilenia; Poldver, Nele; Rintala, Aki; Robak, Natalia; Rosicka, Anna M.; Roysamb, Espen; Sadeghi, Siavash; Schneider, Maude; Siugzdaite, Roma; Stantic, Mirta; Teixeira, Ana; Todorovic, Ana; Wan, Wendy W. N.; van Dick, Rolf; Lieb, Klaus; Kleim, Birgit; Hermans, Erno J.; Kobylinska, Dorota; Hendler, Talma; Binder, Harald; Myin-Germeys, Inez; van Leeuwen, Judith M. C.; Tuescher, Oliver; Yuen, Kenneth S. L.; Walter, Henrik; Kalisch, Raffael</t>
  </si>
  <si>
    <t>Psycho-social factors associated with mental resilience in the Corona lockdown</t>
  </si>
  <si>
    <t>TRANSLATIONAL PSYCHIATRY</t>
  </si>
  <si>
    <t>HEALTH-CARE; OUTBREAK</t>
  </si>
  <si>
    <t>The SARS-CoV-2 pandemic is not only a threat to physical health but is also having severe impacts on mental health. Although increases in stress-related symptomatology and other adverse psycho-social outcomes, as well as their most important risk factors have been described, hardly anything is known about potential protective factors. Resilience refers to the maintenance of mental health despite adversity. To gain mechanistic insights about the relationship between described psycho-social resilience factors and resilience specifically in the current crisis, we assessed resilience factors, exposure to Corona crisis-specific and general stressors, as well as internalizing symptoms in a cross-sectional online survey conducted in 24 languages during the most intense phase of the lockdown in Europe (22 March to 19 April) in a convenience sample of N=15,970 adults. Resilience, as an outcome, was conceptualized as good mental health despite stressor exposure and measured as the inverse residual between actual and predicted symptom total score. Preregistered hypotheses (osf.io/r6btn) were tested with multiple regression models and mediation analyses. Results confirmed our primary hypothesis that positive appraisal style (PAS) is positively associated with resilience (p&lt;0.0001). The resilience factor PAS also partly mediated the positive association between perceived social support and resilience, and its association with resilience was in turn partly mediated by the ability to easily recover from stress (both p&lt;0.0001). In comparison with other resilience factors, good stress response recovery and positive appraisal specifically of the consequences of the Corona crisis were the strongest factors. Preregistered exploratory subgroup analyses (osf.io/thka9) showed that all tested resilience factors generalize across major socio-demographic categories. This research identifies modifiable protective factors that can be targeted by public mental health efforts in this and in future pandemics.</t>
  </si>
  <si>
    <t>[Veer, Ilya M.; Riepenhausen, Antje; Wackerhagen, Carolin; Dimitrov, Annika; Walter, Henrik] Charite Univ Med Berlin, Res Div Mind &amp; Brain, Dept Psychiat &amp; Psychotherapy CCM, Berlin, Germany; [Veer, Ilya M.; Riepenhausen, Antje; Wackerhagen, Carolin; Dimitrov, Annika; Walter, Henrik] Free Univ Berlin, Berlin, Germany; [Veer, Ilya M.; Riepenhausen, Antje; Wackerhagen, Carolin; Dimitrov, Annika; Walter, Henrik] Humboldt Univ, Berlin, Germany; [Veer, Ilya M.; Riepenhausen, Antje; Wackerhagen, Carolin; Dimitrov, Annika; Walter, Henrik] Berlin Inst Hlth, Berlin, Germany; [Riepenhausen, Antje; Walter, Henrik] Humboldt Univ, Berlin Sch Mind &amp; Brain, Fac Philosophy, Berlin, Germany; [Zerban, Matthias; Engen, Haakon; Yuen, Kenneth S. L.; Kalisch, Raffael] Johannes Gutenberg Univ Mainz, Focus Program Translat Neurosci FTN, Neuroimaging Ctr NIC, Med Ctr, Mainz, Germany; [Puhlmann, Lara M. C.; Ayash, Sarah; Cardone, Paolo; Gilan, Donya; Lieb, Klaus; Tuescher, Oliver; Yuen, Kenneth S. L.; Kalisch, Raffael] Leibniz Inst Resilience Res LIR, Mainz, Germany; [Puhlmann, Lara M. C.] Max Planck Inst Cognit &amp; Brain Sci, Res Grp Social Stress &amp; Family Hlth, Leipzig, Germany; [Engen, Haakon; Askelund, Adrian Dahl] Univ Oslo, Dept Psychol, Oslo, Norway; [Koeber, Goeran; Binder, Harald] Univ Freiburg, Fac Med, Freiburg, Germany; [Koeber, Goeran; Binder, Harald] Univ Freiburg, Inst Med Biometry &amp; Stat, Med Ctr, Freiburg, Germany; [Koeber, Goeran; Binder, Harald] Univ Freiburg, Freiburg Ctr Data Anal &amp; Modelling, Freiburg, Germany; [Boegemann, Sophie A.; Lenferink, Dionne B.; Hermans, Erno J.; van Leeuwen, Judith M. C.] Radboud Univ Nijmegen, Donders Inst Brain Cognit &amp; Behav, Med Ctr, Nijmegen, Netherlands; [Weermeijer, Jeroen; Velozo, Joana De Calheiros; de Thurah, Lena; Hiekkaranta, Anu P.; Rintala, Aki; Teixeira, Ana; Myin-Germeys, Inez] Katholieke Univ Leuven, Ctr Contextual Psychiat, Dept Neurosci, Leuven, Belgium; [Uscilko, Aleksandra; Mituniewicz, Julian; Kobylinska, Dorota] Univ Warsaw, Fac Psychol, Warsaw, Poland; [Mor, Netali; Hendler, Talma] Sagol Brain Inst Tel Aviv, Tel Aviv Sourasky Med Ctr, Tel Aviv, Israel; [Mor, Netali; Hendler, Talma] Tel Aviv Univ, Fac Med, Tel Aviv, Israel; [Marciniak, Marta A.; Kleim, Birgit] Univ Zurich, Dept Psychol, Div Expt Psychopathol &amp; Psychotherapy, Zurich, Switzerland; [Marciniak, Marta A.; Kleim, Birgit] Univ Zurich, Psychiat Univ Hosp PUK, Dept Psychiat Psychotherapy &amp; Psychosomat, Zurich, Switzerland; [Al-Kamel, Abbas] Univ Bergamo, Bergamo, Italy; [Barsuola, Giulia; Siugzdaite, Roma] Univ Cambridge, MRC Cognit &amp; Brain Sci Unit, Cambridge, England; [Bartkute-Norkuniene, Vaida] Utena Univ Appl Sci, Fac Business &amp; Technol, Utena, Lithuania; [Battaglia, Simone] Univ Bologna, Dept Psychol, Ctr Studies &amp; Res Cognit Neurosci, Bologna, Italy; [Bobko, Yaryna; Muzychka, Sofiia] Univ Econ &amp; Human Sci, Fac Psychol, Warsaw, Poland; [Boelte, Sven] Karolinska Inst, Ctr Psychiat Res, Ctr Neurodev Disorders KIND, Stockholm, Sweden; [Boelte, Sven] Reg Stockholm, Stockholm Hlth Care Serv, Stockholm, Sweden; [Boelte, Sven] Reg Stockholm, Child &amp; Adolescent Psychiat, Stockholm Hlth Care Serv, Stockholm, Sweden; [Boelte, Sven] Curtin Univ, Sch Occupat Therapy Social Work &amp; Speech Pathol, Curtin Autism Res Grp, Perth, WA, Australia; [Chvojkova, Edita] Univ Amsterdam, Dept Psychol Methods, Amsterdam, Netherlands; [Damnjanovic, Kaja] Univ Belgrade, Dept Psychol, Lab Expt Psychol, Belgrade, Serbia; [Deza-Araujo, Yacila I.] Univ Geneva, Swiss Ctr Affect Sci, Geneva, Switzerland; [Deza-Araujo, Yacila I.] Univ Geneva, Med Sch, Dept Neurosci, Lab Behav Neurol &amp; Imaging Cognit, Geneva, Switzerland; [Farkas, Kinga] Semmelweis Univ, Dept Psychiat &amp; Psychotherapy, Budapest, Hungary; [Farkas, Kinga; Magas, David A.] Budapest Univ Technol &amp; Econ, Dept Cognit Sci, Budapest, Hungary; [Feller, Clemence; Ilen, Laura; Schneider, Maude] Univ Geneva, Fac Psychol &amp; Educ Sci, Clin Psychol Unit Intellectual &amp; Dev Disabil, Geneva, Switzerland; [Gazea, Mary] Concentris Res Management GmbH, Furstenfeldbruck, Germany; [Gilan, Donya; Lieb, Klaus; Tuescher, Oliver] Johannes Gutenberg Univ Mainz, Dept Psychiat &amp; Psychotherapy, Med Ctr, Mainz, Germany; [Feller, Clemence; Gnjidic, Vedrana] Univ Zagreb, Fac Humanities &amp; Social Sci, Zagreb, Croatia; [Hajduk, Michal] Comenius Univ, Fac Arts, Dept Psychol, Bratislava, Slovakia; [Hajduk, Michal] Univ Bratislava, Ctr Psychiat Disorders Res, Sci Pk Comenius, Bratislava, Slovakia; [Hajduk, Michal] Comenius Univ, Dept Psychiat, Fac Med, Bratislava, Slovakia; [Hofgaard, Live S.; Roysamb, Espen] Univ Oslo, Dept Psychol, PROMENTA Res Ctr, Oslo, Norway; [Kasanova, Zuzana] Katholieke Univ Leuven, Leuven Res &amp; Dev, Spin Off &amp; Innovat Unit, Leuven, Belgium; [Khanpour, Mohsen] Univ Tehran, Tehran, Iran; [Lau, Bobo Hi Po] Hong Kong Shue Yan Univ, Dept Counselling &amp; Psychol, Hong Kong, Peoples R China; [Lindhardt, Thomas B.] Aarhus Univ, Ctr Functionally Integrat Neurosci CFIN, Aarhus, Denmark; [Lindhardt, Thomas B.] Aarhus Univ, Dept Clin Med, MINDLab, Aarhus, Denmark; [Moreno-Lopez, Laura] Univ Cambridge, Dept Psychiat, Cambridge, England; [Ntafouli, Maria] Natl &amp; Kapodistrian Univ Athens, Dept Psychiat 1, Sleep Res Unit, Athens, Greece; [O'Leary, Aet] Univ Hosp Frankfurt, Dept Psychiat Psychosomat &amp; Psychotherapy, Frankfurt, Germany; [O'Leary, Aet; Poldver, Nele] Univ Tartu, Inst Psychol, Tartu, Estonia; [Paparella, Ilenia] Inst Sci Cognit Marc Jeannerod, Lyon, France; [Rintala, Aki] LAB Univ Appl Sci, Fac Social Serv &amp; Hlth Care, Lahti, Finland; [Robak, Natalia] Univ Warsaw, Coll Interfac Individual Studies Math &amp; Nat Sci, Warsaw, Poland; [Rosicka, Anna M.] Masaryk Univ, Dept Psychol, Fac Social Studies, Brno, Czech Republic; [Sadeghi, Siavash] Johannes Gutenberg Univ Mainz, Mainz, Germany; [Siugzdaite, Roma] Univ Ghent, Dept Expt Clin &amp; Hlth Psychol, Ghent, Belgium; [Stantic, Mirta; Todorovic, Ana] Univ Oxford, Dept Expt Psychol, Oxford, England; [Wan, Wendy W. N.] Tunghai Univ, Dept Int Business, Taichung, Taiwan; [van Dick, Rolf] Goethe Univ Frankfurt, Inst Psychol, Frankfurt, Germany; [Hendler, Talma] Tel Aviv Univ, Sch Psychol Sci, Tel Aviv, Israel; [Hendler, Talma] Tel Aviv Univ, Sagol Sch Neurosci, Tel Aviv, Israel</t>
  </si>
  <si>
    <t>Berlin Institute of Health; Free University of Berlin; Humboldt University of Berlin; Charite Universitatsmedizin Berlin; Free University of Berlin; Humboldt University of Berlin; Berlin Institute of Health; Humboldt University of Berlin; Johannes Gutenberg University of Mainz; Max Planck Society; University of Oslo; University of Freiburg; University of Freiburg; University of Freiburg; Radboud University Nijmegen; KU Leuven; University of Warsaw; Tel Aviv University; Sackler Faculty of Medicine; Tel Aviv Sourasky Medical Center; Tel Aviv University; University of Zurich; University of Zurich; University of Bergamo; University of Cambridge; University of Bologna; Karolinska Institutet; Curtin University; University of Amsterdam; University of Belgrade; University of Geneva; University of Geneva; Semmelweis University; Budapest University of Technology &amp; Economics; University of Geneva; Johannes Gutenberg University of Mainz; University of Zagreb; Comenius University Bratislava; Comenius University Bratislava; Comenius University Bratislava; University of Oslo; KU Leuven; University of Tehran; Hong Kong Shue Yan University; Aarhus University; Aarhus University; University of Cambridge; National &amp; Kapodistrian University of Athens; Goethe University Frankfurt; Goethe University Frankfurt Hospital; University of Tartu; Universite Claude Bernard Lyon 1; University of Warsaw; Masaryk University Brno; Johannes Gutenberg University of Mainz; Ghent University; University of Oxford; Tunghai University; Goethe University Frankfurt; Tel Aviv University; Tel Aviv University</t>
  </si>
  <si>
    <t>Kalisch, R (corresponding author), Johannes Gutenberg Univ Mainz, Focus Program Translat Neurosci FTN, Neuroimaging Ctr NIC, Med Ctr, Mainz, Germany.;Kalisch, R (corresponding author), Leibniz Inst Resilience Res LIR, Mainz, Germany.</t>
  </si>
  <si>
    <t>rkalisch@uni-mainz.de</t>
  </si>
  <si>
    <t>De Calheiros Velozo, Joana/HHD-0124-2022; Ayash, Sarah/IZP-8498-2023; Bartkute-Norkuniene, Vaida/ABH-1220-2020; hendler, talma/C-7677-2012; Cardone, Paolo/HLQ-0248-2023; Hajdúk, Michal/P-7079-2018; Engen, Haakon/L-6612-2019; Stantic, Mirta/HOF-3083-2023; Tuescher, Oliver/F-9903-2014; Damnjanovic, Kaja/AAT-1684-2020; Hofgaard, Live/AAC-4457-2022; Moreno-López, Laura/K-9568-2015; Farkas, Kinga/Y-1820-2019; Hermans, Erno/B-1610-2010; Põldver, Nele/AAR-2230-2020; Teixeira, Ana/AAH-1894-2020; Kleim, Birgit/AAM-5309-2021; Myin Germeys, Inez/HIR-3364-2022; Walter, Henrik/O-2612-2013; Wackerhagen, Carolin/P-6069-2019; Bölte, Sven/F-6644-2010; AlKamel, Abbas/F-3611-2010; Bögemann, Sophie/AAC-7608-2019; Rintala, Aki/HSB-2654-2023; Binder, Harald/C-7413-2009; Battaglia, Simone/AAH-5616-2020</t>
  </si>
  <si>
    <t>AlKamel, Abbas/0000-0002-7941-0381; Paparella, Ilenia/0000-0002-7683-2503; Wackerhagen, Carolin/0000-0002-5689-3472; Damnjanovic, Kaja/0000-0002-9254-1263; Myin-Germeys, Inez/0000-0002-3731-4930; Rintala, Aki/0000-0002-0066-4697; Weermeijer, Jeroen/0000-0002-6288-795X; Poldver, Nele/0000-0001-7307-544X; van Dick, Rolf/0000-0002-6308-9466; Farkas, Kinga/0000-0002-1125-3957; Tuescher, Oliver/0000-0002-4023-5301; Bogemann, Sophie/0000-0001-9382-0769; Riepenhausen, Antje/0000-0001-8749-5349; Bolte, Sven/0000-0002-4579-4970; Schneider, Maude/0000-0001-7147-8915; Binder, Harald/0000-0002-5666-8662; Chvojka, Edita/0000-0002-9909-8276; Walter, Henrik/0000-0002-9403-6121; Cardone, Paolo/0000-0002-8537-2123; Zerban, Matthias/0000-0002-2684-3271; de Calheiros Velozo, Joana/0000-0002-4533-1175; Kober, Goran/0000-0001-7038-0860; Deza-Lougovski, Yacila Isabela/0000-0002-2624-077X; Rosicka, Anna Marie/0000-0001-9857-8705; Battaglia, Simone/0000-0003-4133-654X; Robak, Natalia/0000-0002-5482-3745; Roysamb, Espen/0000-0001-5133-7170; Dimitrov-Discher, Annika/0000-0003-0883-9081</t>
  </si>
  <si>
    <t>European Union [777084, 101016127]; Deutsche Forschungsgemeinschaft (DFG Grant) [CRC 1193]; German Federal Ministry for Education and Research (BMBF) as part of the Network for University Medicine [01KX2021]; State of Rhineland-Palatinate, Germany (MARP program, DRZ program, Leibniz Institute for Resilience Research); Studienstiftung des deutschen Volkes; Projekt DEAL; MRC [MC_UU_00005/1, MC_UU_00005/2, MC_UP_A060_1103] Funding Source: UKRI</t>
  </si>
  <si>
    <t>European Union(European Union (EU)); Deutsche Forschungsgemeinschaft (DFG Grant)(German Research Foundation (DFG)); German Federal Ministry for Education and Research (BMBF) as part of the Network for University Medicine(Federal Ministry of Education &amp; Research (BMBF)); State of Rhineland-Palatinate, Germany (MARP program, DRZ program, Leibniz Institute for Resilience Research); Studienstiftung des deutschen Volkes; Projekt DEAL; MRC(UK Research &amp; Innovation (UKRI)Medical Research Council UK (MRC))</t>
  </si>
  <si>
    <t>This project has received funding from the European Union's Horizon 2020 research and innovation program under Grant Agreement numbers 777084 (DynaMORE project) and 101016127 (RESPOND project), Deutsche Forschungsgemeinschaft (DFG Grant CRC 1193, subprojects B01, C01, C04, Z03), the German Federal Ministry for Education and Research (BMBF) as part of the Network for University Medicine under Grant number 01KX2021 (CEOsys and EViPan projects), and the State of Rhineland-Palatinate, Germany (MARP program, DRZ program, Leibniz Institute for Resilience Research). A.R. is supported by Studienstiftung des deutschen Volkes. We thank J. Timmer for critical comments; H. Burger, A. Dimitrov, C. Rohr, T. Steppat, S. von Paleske, and E. Zimmermann for their help with study conduct; Y. L. Fung for help with translations; and N. Rothke for help with literature research. Open Access funding enabled and organized by Projekt DEAL.</t>
  </si>
  <si>
    <t>2158-3188</t>
  </si>
  <si>
    <t>TRANSL PSYCHIAT</t>
  </si>
  <si>
    <t>Transl. Psychiatr.</t>
  </si>
  <si>
    <t>JAN 21</t>
  </si>
  <si>
    <t>10.1038/s41398-020-01150-4</t>
  </si>
  <si>
    <t>Psychiatry</t>
  </si>
  <si>
    <t>PZ8PZ</t>
  </si>
  <si>
    <t>WOS:000613011300001</t>
  </si>
  <si>
    <t>Univerzita Konštantína Filozofa v Nitre</t>
  </si>
  <si>
    <t>http://dx.doi.org/10.1007/s00204-024-03696-4</t>
  </si>
  <si>
    <t>http://dx.doi.org/10.1007/s00204-023-03562-9</t>
  </si>
  <si>
    <t>http://dx.doi.org/10.1016/j.cbi.2022.110173</t>
  </si>
  <si>
    <t>Ogunbode, CA; Pallesen, S; Böhm, G; Doran, R; Bhullar, N; Aquino, S; Marot, T; Schermer, JA; Wlodarczyk, A; Lu, S; Jiang, F; Salmela-Aro, K; Hanss, D; Maran, DA; Ardi, R; Chegeni, R; Tahir, H; Ghanbarian, E; Park, J; Tsubakita, T; Tan, CS; van den Broek, KL; Chukwuorji, JC; Ojewumi, K; Reyes, MES; Lins, S; Enea, V; Volkodav, T; Sollar, T; Navarro-Carrillo, G; Torres-Marín, J; Mbungu, W; Onyutha, C; Lomas, MJ</t>
  </si>
  <si>
    <t>Ogunbode, Charles Adedayo; Pallesen, Stale; Bohm, Gisela; Doran, Rouven; Bhullar, Navjot; Aquino, Sibele; Marot, Tiago; Schermer, Julie Aitken; Wlodarczyk, Anna; Lu, Su; Jiang, Feng; Salmela-Aro, Katariina; Hanss, Daniel; Maran, Daniela Acquadro; Ardi, Rahkman; Chegeni, Razieh; Tahir, Hajra; Ghanbarian, Elahe; Park, Joonha; Tsubakita, Takashi; Tan, Chee-Seng; van den Broek, Karlijn L.; Chukwuorji, JohnBosco Chika; Ojewumi, Kehinde; Reyes, Marc Eric S.; Lins, Samuel; Enea, Violeta; Volkodav, Tatiana; Sollar, Tomas; Navarro-Carrillo, Gines; Torres-Marin, Jorge; Mbungu, Winfred; Onyutha, Charles; Lomas, Michael J.</t>
  </si>
  <si>
    <t>Negative emotions about climate change are related to insomnia symptoms and mental health: Cross-sectional evidence from 25 countries</t>
  </si>
  <si>
    <t>CURRENT PSYCHOLOGY</t>
  </si>
  <si>
    <t>Climate anxiety; Emotions; Insomnia; Mental health; Climate change; Eco-anxiety</t>
  </si>
  <si>
    <t>INCREASE SUICIDE RATES; POLICY SUPPORT; IMPACTS; ANXIETY; SCALE</t>
  </si>
  <si>
    <t>Climate change threatens mental health via increasing exposure to the social and economic disruptions created by extreme weather and large-scale climatic events, as well as through the anxiety associated with recognising the existential threat posed by the climate crisis. Considering the growing levels of climate change awareness across the world, negative emotions like anxiety and worry about climate-related risks are a potentially pervasive conduit for the adverse impacts of climate change on mental health. In this study, we examined how negative climate-related emotions relate to sleep and mental health among a diverse non-representative sample of individuals recruited from 25 countries, as well as a Norwegian nationally-representative sample. Overall, we found that negative climate-related emotions are positively associated with insomnia symptoms and negatively related to self-rated mental health in most countries. Our findings suggest that climate-related psychological stressors are significantly linked with mental health in many countries and draw attention to the need for cross-disciplinary research aimed at achieving rigorous empirical assessments of the unique challenge posed to mental health by negative emotional responses to climate change.</t>
  </si>
  <si>
    <t>[Ogunbode, Charles Adedayo] Univ Nottingham, Sch Psychol, Psychol, Univ Pk Campus, Nottingham NG7 2RD, England; [Ogunbode, Charles Adedayo; Lu, Su] De Montfort Univ, Sch Appl Social Sci, Hawthorn Bldg, Leicester LE1 9BH, Leics, England; [Pallesen, Stale; Bohm, Gisela; Doran, Rouven; Chegeni, Razieh; Tahir, Hajra] Univ Bergen, Fac Psychol, Dept Psychosocial Sci, Bergen, Norway; [Bohm, Gisela] Inland Univ Appl Sci, Dept Psychol, Lillehammer, Norway; [Bhullar, Navjot] Univ New England, Sch Psychol, Armidale, NSW, Australia; [Aquino, Sibele; Marot, Tiago] Pontifical Catholic Univ Rio de Janeiro, Psychol Dept, Rio De Janeiro, Brazil; [Schermer, Julie Aitken] Univ Western Ontario, Fac Social Sci, Dept Management &amp; Org Studies, London, ON, Canada; [Wlodarczyk, Anna] Univ Catolica Norte, Fac Humanidades, Escuela Psicol, Antofagasta, Chile; [Jiang, Feng] Cent Univ Finance &amp; Econ, Beijing, Peoples R China; [Salmela-Aro, Katariina] Univ Helsinki, Dept Educ Sci, Helsinki, Finland; [Hanss, Daniel] Darmstadt Univ Appl Sci, Dept Social Sci, Darmstadt, Germany; [Maran, Daniela Acquadro] Univ Torino, Dept Psychol, Turin, Italy; [Ardi, Rahkman] Univ Airlangga, Dept Psychol, Surabaya, Indonesia; [Ghanbarian, Elahe] Univ Tehran, Fac Psychol &amp; Educ Sci, Dept Educ Psychol &amp; Counselling, Tehran, Iran; [Park, Joonha; Tsubakita, Takashi] NUCB Business Sch, Nagoya, Aichi, Japan; [Tan, Chee-Seng] Univ Tunku Abdul Rahman, Fac Arts &amp; Social Sci, Dept Psychol &amp; Counselling, Kampar, Malaysia; [van den Broek, Karlijn L.] Univ Utrecht, Copernicus Inst Sustainable Dev, Utrecht, Netherlands; [van den Broek, Karlijn L.] Heidelberg Univ, Res Ctr Environm Econ, Heidelberg, Germany; [Chukwuorji, JohnBosco Chika] Univ Nigeria, Dept Psychol, Nsukka, Nigeria; [Ojewumi, Kehinde] Obafemi Awolowo Univ, Dept Psychol, Ife, Nigeria; [Reyes, Marc Eric S.] Univ Santo Tomas, Coll Sci, Manila, Philippines; [Lins, Samuel] Univ Porto, Fac Psychol &amp; Educ Sci, Porto, Portugal; [Enea, Violeta] Alexandru Ioan Cuza Univ, Dept Psychol, Iasi, Romania; [Volkodav, Tatiana] Kuban State Univ, Fac Pedag Psychol &amp; Commun Studies, Krasnodar, Russia; [Sollar, Tomas] Constantine Philosopher Univ Nitra, Fac Social Sci &amp; Healthcare, Dept Psychol Sci, Nitra, Slovakia; [Navarro-Carrillo, Gines] Univ Jaen, Dept Psychol, Jaen, Spain; [Torres-Marin, Jorge] Univ Granada, Dept Res Methods Behav Sci, Granada, Spain; [Mbungu, Winfred] Sokoine Univ Agr, Dept Engn Sci &amp; Technol, Morogoro, Tanzania; [Onyutha, Charles] Kyambogo Univ, Dept Civil &amp; Bldg Engn, Kampala, Uganda; [Lomas, Michael J.] Univ Salford, Sch Hlth &amp; Soc, Salford, Lancs, England</t>
  </si>
  <si>
    <t>University of Nottingham; De Montfort University; University of Bergen; University of New England; Pontificia Universidade Catolica do Rio de Janeiro; Western University (University of Western Ontario); Universidad Catolica del Norte; Central University of Finance &amp; Economics; University of Helsinki; Hochschule Darmstadt; University of Turin; Airlangga University; University of Tehran; Universiti Tunku Abdul Rahman (UTAR); Utrecht University; Ruprecht Karls University Heidelberg; University of Nigeria; Obafemi Awolowo University; University of Santo Tomas; Universidade do Porto; Alexandru Ioan Cuza University; Kuban State University; Constantine the Philosopher University in Nitra; Universidad de Jaen; University of Granada; Sokoine University of Agriculture; Kyambogo University; University of Salford</t>
  </si>
  <si>
    <t>Ogunbode, CA (corresponding author), Univ Nottingham, Sch Psychol, Psychol, Univ Pk Campus, Nottingham NG7 2RD, England.</t>
  </si>
  <si>
    <t>charles.ogunbode@nottingham.ac.uk</t>
  </si>
  <si>
    <t>Bhullar, Navjot/Q-6925-2019; Böhm, Gisela/HNJ-4289-2023; Ogunbode, Charles/M-9629-2013; Chukwuorji, JohnBosco/H-4802-2019; Wlodarczyk, Anna/HHC-3887-2022; Onyutha, Charles/L-2194-2016; Schermer, Julie/C-5277-2013; Park, Joonha/AHE-3486-2022; Enea, Violeta/C-7259-2011; Torres-Marín, Jorge/AAA-6714-2021; Mbungu, Winfred/AGF-9523-2022; Navarro-Carrillo, Ginés/X-9235-2018; Aquino, Sibele/HRC-4968-2023; Ardi, Rahkman/AAC-8650-2022; Tan, Chee-Seng/GWC-0998-2022; Lins, Samuel/B-9030-2015; Chegeni, Razieh/HTL-5838-2023; LU, SU/JDW-7739-2023; Sollár, Tomáš/T-6503-2019; Wlodarczyk, Anna/K-4968-2014; Bhullar, Navjot/F-8613-2011; Volkodav, Tatiana/I-8004-2016</t>
  </si>
  <si>
    <t>Wlodarczyk, Anna/0000-0003-2106-5324; Enea, Violeta/0000-0003-3789-2017; salmela-aro, katariina/0000-0003-1901-4712; Lomas, Michael/0000-0001-6095-6934; Mbungu, Winfred/0000-0003-1988-7919; Bhullar, Navjot/0000-0002-1616-6094; Schermer, Julie Aitken/0000-0002-3469-7710; Doran, Rouven/0000-0002-2773-0068; Dias de Aquino, Sibele/0000-0003-1391-0911; Sollar, Tomas/0000-0002-8214-896X; Park, Joonha/0000-0002-0764-5173; Volkodav, Tatiana/0000-0003-3129-3638; Navarro-Carrillo, Gines/0000-0003-0856-8197; Torres-Marin, Jorge/0000-0001-7663-0699; Ardi, Rahkman/0000-0002-2261-2417</t>
  </si>
  <si>
    <t>Grants-in-Aid for Scientific Research [20KK0056] Funding Source: KAKEN</t>
  </si>
  <si>
    <t>Grants-in-Aid for Scientific Research(Ministry of Education, Culture, Sports, Science and Technology, Japan (MEXT)Japan Society for the Promotion of ScienceGrants-in-Aid for Scientific Research (KAKENHI))</t>
  </si>
  <si>
    <t>1046-1310</t>
  </si>
  <si>
    <t>1936-4733</t>
  </si>
  <si>
    <t>CURR PSYCHOL</t>
  </si>
  <si>
    <t>Curr. Psychol.</t>
  </si>
  <si>
    <t>10.1007/s12144-021-01385-4</t>
  </si>
  <si>
    <t>http://dx.doi.org/10.1007/s12144-021-01385-4</t>
  </si>
  <si>
    <t>DJ5B3</t>
  </si>
  <si>
    <t>WOS:000618585300003</t>
  </si>
  <si>
    <t>Ali, SA; Parvin, F; Vojteková, J; Costache, R; Linh, NTT; Pham, QB; Vojtek, M; Gigovic, L; Ahmad, A; Ghorbani, MA</t>
  </si>
  <si>
    <t>Ali, Sk Ajim; Parvin, Farhana; Vojtekova, Jana; Costache, Romulus; Nguyen Thi Thuy Linh; Quoc Bao Pham; Vojtek, Matej; Gigovic, Ljubomir; Ahmad, Ateeque; Ghorbani, Mohammad Ali</t>
  </si>
  <si>
    <t>GIS-based landslide susceptibility modeling: A comparison between fuzzy multi-criteria and machine learning algorithms</t>
  </si>
  <si>
    <t>GEOSCIENCE FRONTIERS</t>
  </si>
  <si>
    <t>Landslide susceptibility modeling; Geographic information system; Fuzzy DEMATEL; Analytic network process; Naive Bayes classifier; Random forest classifier</t>
  </si>
  <si>
    <t>BIVARIATE STATISTICAL-MODELS; INFERENCE SYSTEM ANFIS; DATA MINING TECHNIQUES; HIERARCHY PROCESS AHP; SPATIAL PREDICTION; LOGISTIC-REGRESSION; DECISION-MAKING; ROTATION FOREST; PERFORMANCE EVALUATION; HYBRID INTEGRATION</t>
  </si>
  <si>
    <t>Hazards and disasters have always negative impacts on the way of life. Landslide is an overwhelming natural as well as man-made disaster that causes loss of natural resources and human properties throughout the world. The present study aimed to assess and compare the prediction efficiency of different models in landslide susceptibility in the Kysuca river basin, Slovakia. In this regard, the fuzzy decision-making trial and evaluation laboratory combining with the analytic network process (FDEMATEL-ANP), Naive Bayes (NB) classifier, and random forest (RF) classifier were considered. Initially, a landslide inventory map was produced with 2000 landslide and non-landslide points by randomly divided with a ratio of 70%:30% for training and testing, respectively. The geospatial database for assessing the landslide susceptibility was generated with the help of 16 landslide conditioning factors by allowing for topographical, hydrological, lithological, and land cover factors. The ReliefF method was considered for determining the significance of selected conditioning factors and inclusion in the model building. Consequently, the landslide susceptibility maps (ISMS) were generated using the FDEMATEL-ANP, Naive Bayes (NB) classifier, and random forest (RF) classifier models. Finally, the area under curve (AUC) and different arithmetic evaluation were used for validating and comparing the results and models. The results revealed that random forest (RF) classifier is a promising and optimum model for landslide susceptibility in the study area with a very high value of area under curve (AUC = 0.954), lower value of mean absolute error (MAE = 0.1238) and root mean square error (RMSE = 0.2555), and higher value of Kappa index (K = 0.8435) and overall accuracy (OAC = 922%). (C) 2020 Elsevier B.V.</t>
  </si>
  <si>
    <t>[Ali, Sk Ajim; Parvin, Farhana; Ahmad, Ateeque] Aligarh Muslim Univ AMU, Fac Sci, Dept Geog, Aligarh 202002, Uttar Pradesh, India; [Vojtekova, Jana; Vojtek, Matej] Constantine Philosopher Univ Nitra, Fac Nat Sci, Dept Geog &amp; Reg Dev, Trieda A Hlinku 1, Nitra 94901, Slovakia; [Costache, Romulus] Univ Bucharest, Res Inst, 90-92 Sos Panduri,5th Dist, Bucharest 050663, Romania; [Costache, Romulus] Natl Inst Hydrol &amp; Water Management, Bucuresti Ploiesti Rd 97E,1st Dist, Bucharest 013686, Romania; [Nguyen Thi Thuy Linh] Thuyloi Univ, 175 Tay Son, Hanoi, Vietnam; [Quoc Bao Pham] Duy Tan Univ, Inst Res &amp; Dev, Danang 550000, Vietnam; [Quoc Bao Pham] Duy Tan Univ, Fac Environm &amp; Chem Engn, Danang 550000, Vietnam; [Gigovic, Ljubomir] Univ Def, Dept Geog, Belgrade 11000, Serbia; [Ghorbani, Mohammad Ali] Ton Duc Mang Univ, Fac Environm &amp; Labour Safety, Sustainable Management Nat Resources &amp; Environm R, Ho Chi Minh City, Vietnam</t>
  </si>
  <si>
    <t>Aligarh Muslim University; Constantine the Philosopher University in Nitra; University of Bucharest; Thuyloi University; Duy Tan University; Duy Tan University</t>
  </si>
  <si>
    <t>Pham, QB (corresponding author), Duy Tan Univ, Inst Res &amp; Dev, Danang 550000, Vietnam.</t>
  </si>
  <si>
    <t>phambaoquoc@duytan.edu.vn</t>
  </si>
  <si>
    <t>AHMAD, ATEEQUE/GPG-3108-2022; Costache, Romulus/O-2843-2019; Gigović, Ljubomir/N-1250-2018; Pham, Quoc/AAD-5611-2020; NTT, Linh/AAJ-2377-2020; Ali, Sk Ajim/AAN-6448-2020; Vojtek, Matej/N-6217-2019; Vojtekova, Jana/O-3130-2019</t>
  </si>
  <si>
    <t>Vojtek, Matej/0000-0001-9369-3173; Pham, Quoc Bao/0000-0002-0468-5962; Ahmad, Ateeque/0000-0002-3663-7105; Vojtekova, Jana/0000-0002-8904-9673; Costache, Romulus/0000-0002-6876-8572; Linh, NTT/0000-0001-8631-9941; Gigovic, Ljubomir/0000-0002-8388-3624; Ali, Sk Ajim/0000-0001-7488-5591</t>
  </si>
  <si>
    <t>CHINA UNIV GEOSCIENCES, BEIJING</t>
  </si>
  <si>
    <t>HAIDIAN DISTRICT</t>
  </si>
  <si>
    <t>29 XUEYUAN RD, HAIDIAN DISTRICT, 100083, PEOPLES R CHINA</t>
  </si>
  <si>
    <t>1674-9871</t>
  </si>
  <si>
    <t>GEOSCI FRONT</t>
  </si>
  <si>
    <t>Geosci. Front.</t>
  </si>
  <si>
    <t>10.1016/j.gsf.2020.09.004</t>
  </si>
  <si>
    <t>http://dx.doi.org/10.1016/j.gsf.2020.09.004</t>
  </si>
  <si>
    <t>PY3MA</t>
  </si>
  <si>
    <t>WOS:000611950300027</t>
  </si>
  <si>
    <t>Vogel, N; Schmidt, P; Lange, R; Gerofke, A; Sakhi, AK; Haug, LS; Jensen, TK; Frederiksen, H; Szigeti, T; Csákó, Z; Murinova, LP; Sidlovska, M; Janasik, B; Wasowicz, W; Tratnik, JS; Mazej, D; Gabriel, C; Karakitsios, S; Barbonem, F; Rosolen, V; Rambaud, L; Riou, M; Murawski, A; Leseman, D; Koppen, G; Covaci, A; Lignell, S; Lindroos, AK; Zvonar, M; Andryskova, L; Fabelova, L; Richterova, D; Horvatj, M; Kosjekj, T; Sarigiannis, D; Maroulis, M; Pedraza-Diaz, S; Cañas, A; Verheyen, VJ; Bastiaensen, M; Gilles, L; Schoeters, G; Esteban-López, M; Castaño, A; Govarts, E; Kochx, HM; Kolossa-Gehring, M</t>
  </si>
  <si>
    <t>Vogel, Nina; Schmidt, Phillipp; Lange, Rosa; Gerofke, Antje; Sakhi, Amrit K.; Haug, Line S.; Jensen, Tina Kold; Frederiksen, Hanne; Szigeti, Tamas; Csako, Zsofia; Murinova, Lubica Palkovicova; Sidlovska, Miroslava; Janasik, Beata; Wasowicz, Wojciech; Tratnik, Janja Snoj; Mazej, Darja; Gabriel, Catherine; Karakitsios, Spyros; Barbonem, Fabio; Rosolen, Valentina; Rambaud, Loic; Riou, Margaux; Murawski, Aline; Leseman, Daan; Koppen, Gudrun; Covaci, Adrian; Lignell, Sanna; Lindroos, Anna Karin; Zvonar, Martin; Andryskova, Lenka; Fabelova, Lucia; Richterova, Denisa; Horvatj, Milena; Kosjekj, Tina; Sarigiannis, Denis; Maroulis, Marios; Pedraza-Diaz, Susana; Canas, Ana; Verheyen, Veerle J.; Bastiaensen, Michiel; Gilles, Liese; Schoeters, Greet; Esteban-Lopez, Marta; Castano, Argelia; Govarts, Eva; Kochx, Holger M.; Kolossa-Gehring, Marike</t>
  </si>
  <si>
    <t>Current exposure to phthalates and DINCH in European children and adolescents - Results from the HBM4EU Aligned Studies 2014 to 2021</t>
  </si>
  <si>
    <t>INTERNATIONAL JOURNAL OF HYGIENE AND ENVIRONMENTAL HEALTH</t>
  </si>
  <si>
    <t>HBM4EU; Phthalates; DINCH; Exposure; HBM; Children; Adolescents</t>
  </si>
  <si>
    <t>Phthalates are mainly used as plasticizers for polyvinyl chloride (PVC). Exposure to several phthalates is associated with different adverse effects most prominently on the development of reproductive functions. The HBM4EU Aligned Studies (2014-2021) have investigated current European exposure to ten phthalates (DEP, BBzP, DiBP, DnBP, DCHP, DnPeP, DEHP, DiNP, DiDP, DnOP) and the substitute DINCH to answer the open policy relevant questions which were defined by HBM4EU partner countries and EU institutions as the starting point of the programme. The exposure dataset includes similar to 5,600 children (6-11 years) and adolescents (12-18 years) from up to 12 countries per age group and covering the North, East, South and West European regions. Study data from participating studies were harmonised with respect to sample size and selection of participants, selection of biomarkers, and quality and comparability of analytical results to provide a comparable perspective of European exposure. Phthalate and DINCH exposure were deduced from urinary excretions of metabolites, where concentrations were expressed as their key descriptor geometric mean (GM) and 95th percentile (P95). This study aims at reporting current exposure levels and differences in these between European studies and regions, as well as comparisons to human biomonitoring guidance values (HBM-GVs). GMs for children were highest for Sigma DEHP metabolites (33.6 mu g/L), MiBP (26.6 mu g/L), and MEP (24.4 mu g/L) and lowest for Sigma DiDP metabolites (1.91 mu g/L) and Sigma DINCH metabolites (3.57 mu g/L). In adolescents highest GMs were found for MEP (43.3 mu g/L), Sigma DEHP metabolites (28.8 mu g/L), and MiBP (25.6 mu g/L) and lowest for Sigma DiDP metabolites (= 2.02 mu g/L) and Sigma DINCH metabolites (2.51 mu g/L). In addition, GMs and P95 stratified by European region, sex, household education level, and degree of urbanization are presented. Differences in average biomarker concentrations between sampling sites (data collections) ranged from factor 2 to 9. Compared to the European average, children in the sampling sites OCC (Denmark), InAirQ (Hungary), and SPECIMEn (The Netherlands) had the lowest concentrations across all metabolites and ESTEBAN (France), NAC II (Italy), and CROME (Greece) the highest. For adolescents, comparably higher metabolite concentrations were found in NEB II (Norway), PCB cohort (Slovakia), and ESTEBAN (France), and lower concentrations in POLAES (Poland), FLEHS IV (Belgium), and GerES V-sub (Germany). Multivariate analyses (Survey Generalized Linear Models) indicate compound-specific differences in average metabolite concentrations between the four European regions. Comparison of individual levels with HBM-GVs revealed highest rates of exceedances for DnBP and DiBP, with up to 3 and 5%, respectively, in children and adolescents. No exceedances were observed for DEP and DINCH. With our results we provide current, detailed, and comparable data on exposure to phthalates in children and - for the first time - in adolescents, and - for the first time - on DINCH in children and adolescents of all four regions of Europe which are particularly suited to inform exposure and risk assessment and answer open policy relevant questions.</t>
  </si>
  <si>
    <t>[Vogel, Nina; Schmidt, Phillipp; Lange, Rosa; Gerofke, Antje; Murawski, Aline; Kolossa-Gehring, Marike] German Environm Agcy UBA, Berlin, Germany; [Sakhi, Amrit K.; Haug, Line S.] Norwegian Inst Publ Hlth, Oslo, Norway; [Jensen, Tina Kold] IST Clin Pharmacol Pharm &amp; Environm Med, Odense, Denmark; [Frederiksen, Hanne] Univ Copenhagen, Hosp Rigshospitalet, Dept Growth &amp; Reprod, Copenhagen, Denmark; [Frederiksen, Hanne] Copenhagen Univ Hosp, Rigshospitalet, Int Ctr Res &amp; Res Training Endocrine Disrupt Male, Copenhagen, Denmark; [Szigeti, Tamas; Csako, Zsofia] Natl Publ Hlth Ctr, Budapest, Hungary; [Murinova, Lubica Palkovicova; Fabelova, Lucia; Richterova, Denisa] Slovak Med Univ, Fac Publ Hlth, Bratislava, Slovakia; [Sidlovska, Miroslava] Constantine Philosopher Univ Nitra, Nitra, Slovakia; [Janasik, Beata; Wasowicz, Wojciech] Nofer Inst Occupat Med, Lodz, Poland; [Tratnik, Janja Snoj; Mazej, Darja; Horvatj, Milena; Kosjekj, Tina] Jozef Stefan Inst, Dept Environm Sci, Ljubljana, Slovenia; [Gabriel, Catherine; Karakitsios, Spyros; Sarigiannis, Denis; Maroulis, Marios] Aristotle Univ Thessaloniki, Dept Chem Engn, Environm Engn Lab, Thessaloniki, Greece; [Gabriel, Catherine; Karakitsios, Spyros; Sarigiannis, Denis; Maroulis, Marios] HERACLES Res Ctr Exposome &amp; Hlth, Ctr Interdisciplinary Res &amp; Innovat, Thessaloniki, Greece; [Barbonem, Fabio] Univ Udine, Dept Med DAME, Udine, Italy; [Rosolen, Valentina] Inst Maternal &amp; Child Hlth IRCCS Burlo Garofolo, Trieste, Italy; [Rambaud, Loic; Riou, Margaux] Sante Publ France, Environm &amp; Occupat Hlth Div, St Maurice, France; [Leseman, Daan] Natl Inst Publ Hlth &amp; Environm RIVM, Bilthoven, Netherlands; [Koppen, Gudrun; Verheyen, Veerle J.; Gilles, Liese; Schoeters, Greet; Govarts, Eva] VITO Hlth, Flemish Inst Technol Res VITO, Mol, Belgium; [Covaci, Adrian; Bastiaensen, Michiel] Univ Antwerp, Toxicol Ctr, Antwerp, Belgium; [Lignell, Sanna; Lindroos, Anna Karin] Swedish Food Agcy, Uppsala, Sweden; [Zvonar, Martin; Andryskova, Lenka] Masaryk Univ, Fac Sci, RECETOX, Brno, Czech Republic; [Sarigiannis, Denis] Inst Adv Study, Environm Hlth Engn, Pavia, Italy; [Pedraza-Diaz, Susana; Canas, Ana; Esteban-Lopez, Marta; Castano, Argelia] Inst Salud Carlos III, Natl Ctr Environm Hlth, Madrid, Spain; [Schoeters, Greet] Univ Antwerp, Dept Biomed Sci &amp; Toxicol Ctr, Antwerp, Belgium; [Kochx, Holger M.] Inst Ruhr Univ Bochum IPA, Inst Prevent &amp; Occupat Med German Social Accid In, Bochum, Germany</t>
  </si>
  <si>
    <t>Norwegian Institute of Public Health (NIPH); University of Copenhagen; Rigshospitalet; Rigshospitalet; University of Copenhagen; Slovak Medical University Bratislava; Constantine the Philosopher University in Nitra; Nofer Institute of Occupational Medicine; Slovenian Academy of Sciences &amp; Arts (SASA); Jozef Stefan Institute; Aristotle University of Thessaloniki; University of Udine; IRCCS Burlo Garofolo; Sante publique France; Netherlands National Institute for Public Health &amp; the Environment; VITO; University of Antwerp; Masaryk University Brno; Instituto de Salud Carlos III; Centro Nacional de Sanidad Ambiental (CNSA); University of Antwerp; Ruhr University Bochum</t>
  </si>
  <si>
    <t>Vogel, N (corresponding author), German Environm Agcy UBA, Berlin, Germany.</t>
  </si>
  <si>
    <t>nina.vogel@uba.de</t>
  </si>
  <si>
    <t>Lignell, Sanna/LKM-2576-2024; Covaci, Adrian/A-9058-2008; Sidlovska, Miroslava/AAC-4831-2020; Esteban, Marta/H-2096-2016; Sarigiannis, Denis/AAD-4251-2019; Rambaud, Loïc/GRY-3461-2022; Pedraza-Diaz, Susana/HGB-3199-2022; Koppen, Gudrun/Q-4011-2018; Rosolen, Valentina/R-7552-2016; Barbone, Fabio/K-1755-2014; Murawski, Aline/AAE-9981-2021; Lindroos, Anna/AGG-8362-2022; Cañas-Portilla, Ana/JZE-4443-2024; Pedraza-Diaz, Susana/F-3988-2018; Koch, Holger Martin/B-3277-2011; JANASIK, BEATA/G-5203-2010; Frederiksen, Hanne/N-8632-2013</t>
  </si>
  <si>
    <t>Canas-Portilla, Ana/0000-0002-4641-4108; Jensen, Tina Kold/0000-0003-2311-5778; Vogel, Nina/0000-0003-0295-9277; Pedraza-Diaz, Susana/0000-0001-9401-6473; Palkovicova Murinova, Lubica/0000-0003-0438-2619; Koch, Holger Martin/0000-0002-8328-2837; Barbone, Fabio/0000-0003-1337-5111; JANASIK, BEATA/0000-0002-0904-9869; Frederiksen, Hanne/0000-0002-3180-9879; Murawski, Aline/0000-0003-2661-9314; Fabelova, Lucia/0000-0002-6633-9096; Haug, Line Smastuen/0000-0001-6746-6399</t>
  </si>
  <si>
    <t>European Union [733032 HBM4EU]; Ministry of Health of the Slovak Republic [07B0103]; Slovak Research and Development Agency [APVV-0571-12]; Regarding GerES V -sub (unweighted); German Ministry for the Environment; Norwegian Institute of Public Health - Research Council of Norway [275903, 268465, P1- 0143, C2715-16-634802]; Swedish Food Agency; Swedish Environmental Protection Agency; Swedish Civil Con- tingencies Agency - Spanish Ministry of Agriculture, Fisheries and Food and the Insituto de Salud Carlos III [SEG 1321/15]; European Commission research funds of Horizon 2020; NIRAS/ONDRAF (Belgian National Agency for Radioactive Waste and enriched Fissile Material); STORA (Study and Consultation Radioactive Waste Dessel); Government of Flanders, Department of Environment &amp; Spatial Development; Ministry of Education and Science [3764/H2020/2017/2]; MEYS [LM2018121, CZ.02.1.01/0.0/0.0/17_043/0009632, CZ.02.1.01/0.0/0.0/15_003/0000469]; European Union's Horizon 2020 research and innovation programme [857560]</t>
  </si>
  <si>
    <t>European Union(European Union (EU)); Ministry of Health of the Slovak Republic; Slovak Research and Development Agency(Slovak Research and Development Agency); Regarding GerES V -sub (unweighted); German Ministry for the Environment; Norwegian Institute of Public Health - Research Council of Norway; Swedish Food Agency; Swedish Environmental Protection Agency; Swedish Civil Con- tingencies Agency - Spanish Ministry of Agriculture, Fisheries and Food and the Insituto de Salud Carlos III; European Commission research funds of Horizon 2020; NIRAS/ONDRAF (Belgian National Agency for Radioactive Waste and enriched Fissile Material); STORA (Study and Consultation Radioactive Waste Dessel); Government of Flanders, Department of Environment &amp; Spatial Development; Ministry of Education and Science(Ministry of Education, Culture, Sports, Science and Technology, Japan (MEXT)); MEYS; European Union's Horizon 2020 research and innovation programme(Horizon 2020)</t>
  </si>
  <si>
    <t>This project has received funding from the European Union's Hori- zon 2020 research and innovation program under grant agreement No. 733032 HBM4EU. PCB cohort was supported by the Ministry of Health of the Slovak Republic, project no. 2012/47-SZU-11 and the Slovak Research and Development Agency, project no. APVV-0571-12. PCB cohort follow-up received additional funding from the Ministry of Health of the Slovak Republic, program 07B0103. Regarding GerES V -sub (unweighted) the funding of the German Ministry for the Environment, Nature Conser- vation, Nuclear Safety and Consumer Protection is gratefully acknowl- edged. The Norwegian Institute of Public Health (NIPH) has contributed to funding of the Norwegian Environmental Biobank (NEB) . The labora- tory measurements have partly been funded by the Research Council of Norway through research projects (275903 and 268465) . The Slovenian SLO-CRP study was co -financed by the Joz ? ef Stefan Institute program P1- 0143, and a national project Exposure of children and adolescents to selected chemicals through their habitat environment (grant agree- ment No. C2715-16-634802) . Riksmaten Adolescents 2016-17 was per- formed by the Swedish Food Agency with financial support from the Swedish Environmental Protection Agency and the Swedish Civil Con- tingencies Agency. The BEA study was co -funded by the Spanish Ministry of Agriculture, Fisheries and Food and the Insituto de Salud Carlos III (SEG 1321/15) . The CROME study is co -funded by the European Com- mission research funds of Horizon 2020) . The 3xG study is financed by NIRAS/ONDRAF (Belgian National Agency for Radioactive Waste and enriched Fissile Material) , STORA (Study and Consultation Radioactive Waste Dessel) and MONA (Mols Overleg Nucleair Afval) . FLEHS IV is commissioned and co -financed by the Government of Flanders, Department of Environment &amp; Spatial Development. POLAES study was financially supported by the Ministry of Education and Science (project no. 3764/H2020/2017/2) . The CELSPAC studies are supported by the MEYS (LM2018121, CZ.02.1.01/0.0/0.0/17_043/0009632 and CZ.02.1.01/0.0/0.0/15_003/0000469) and from the European Union's Horizon 2020 research and innovation programme under grant agree- ment (857560) .</t>
  </si>
  <si>
    <t>ELSEVIER GMBH</t>
  </si>
  <si>
    <t>MUNICH</t>
  </si>
  <si>
    <t>HACKERBRUCKE 6, 80335 MUNICH, GERMANY</t>
  </si>
  <si>
    <t>1438-4639</t>
  </si>
  <si>
    <t>1618-131X</t>
  </si>
  <si>
    <t>INT J HYG ENVIR HEAL</t>
  </si>
  <si>
    <t>Int. J. Hyg. Environ. Health.</t>
  </si>
  <si>
    <t>10.1016/j.ijheh.2022.114101</t>
  </si>
  <si>
    <t>http://dx.doi.org/10.1016/j.ijheh.2022.114101</t>
  </si>
  <si>
    <t>Public, Environmental &amp; Occupational Health; Infectious Diseases</t>
  </si>
  <si>
    <t>H4TH4</t>
  </si>
  <si>
    <t>WOS:000995899600001</t>
  </si>
  <si>
    <t>Ogunbode, CA; Doran, R; Hanss, D; Ojala, M; Salmela-Aro, K; van den Broek, KL; Bhullar, N; Aquino, SD; Marot, T; Schermer, JA; Wlodarczyk, A; Lu, S; Jiang, F; Maran, DA; Yadav, R; Ardi, R; Chegeni, R; Ghanbarian, E; Zand, S; Najafi, R; Park, J; Tsubakita, T; Tan, CS; Chukwuorji, JC; Ojewumi, KA; Tahir, H; Albzour, M; Reyes, MES; Lins, S; Enea, V; Volkodav, T; Sollar, T; Navarro-Carrillo, G; Torres-Marín, J; Mbungu, W; Ayanian, AH; Ghorayeb, J; Onyutha, C; Lomas, MJ; Helmy, M; Martínez-Buelvas, L; Bayad, A; Karasu, M</t>
  </si>
  <si>
    <t>Ogunbode, Charles A.; Doran, Rouven; Hanss, Daniel; Ojala, Maria; Salmela-Aro, Katariina; van den Broek, Karlijn L.; Bhullar, Navjot; Aquino, Sibele D.; Marot, Tiago; Schermer, Julie Aitken; Wlodarczyk, Anna; Lu, Su; Jiang, Feng; Maran, Daniela Acquadro; Yadav, Radha; Ardi, Rahkman; Chegeni, Razieh; Ghanbarian, Elahe; Zand, Somayeh; Najafi, Reza; Park, Joonha; Tsubakita, Takashi; Tan, Chee-Seng; Chukwuorji, JohnBosco Chika; Ojewumi, Kehinde Aderemi; Tahir, Hajra; Albzour, Mai; Reyes, Marc Eric S.; Lins, Samuel; Enea, Violeta; Volkodav, Tatiana; Sollar, Tomas; Navarro-Carrillo, Gines; Torres-Marin, Jorge; Mbungu, Winfred; Ayanian, Arin H.; Ghorayeb, Jihane; Onyutha, Charles; Lomas, Michael J.; Helmy, Mai; Martinez-Buelvas, Laura; Bayad, Aydin; Karasu, Mehmet</t>
  </si>
  <si>
    <t>Climate anxiety, wellbeing and pro-environmental action: correlates of negative emotional responses to climate change in 32 countries</t>
  </si>
  <si>
    <t>JOURNAL OF ENVIRONMENTAL PSYCHOLOGY</t>
  </si>
  <si>
    <t>Climate change anxiety; Climate change; Wellbeing; Pro-environmental behaviour; Climate activism; Emotions</t>
  </si>
  <si>
    <t>EXTREME WEATHER EVENTS; COGNITIVE MODEL; MEDIA EXPOSURE; PERCEPTIONS; EXPERIENCE; RISK; LINK; COMMUNICATION; PSYCHOLOGY; ATTENTION</t>
  </si>
  <si>
    <t>This study explored the correlates of climate anxiety in a diverse range of national contexts. We analysed cross-sectional data gathered in 32 countries (N = 12,246). Our results show that climate anxiety is positively related to rate of exposure to information about climate change impacts, the amount of attention people pay to climate change information, and perceived descriptive norms about emotional responding to climate change. Climate anxiety was also positively linked to pro-environmental behaviours and negatively linked to mental wellbeing. Notably, climate anxiety had a significant inverse association with mental wellbeing in 31 out of 32 countries. In contrast, it had a significant association with pro-environmental behaviour in 24 countries, and with environ-mental activism in 12 countries. Our findings highlight contextual boundaries to engagement in environmental action as an antidote to climate anxiety, and the broad international significance of considering negative climate -related emotions as a plausible threat to wellbeing.</t>
  </si>
  <si>
    <t>[Ogunbode, Charles A.] Univ Nottingham, Sch Psychol, Nottingham, England; [Doran, Rouven; Chegeni, Razieh; Tahir, Hajra] Univ Bergen, Fac Psychol, Dept Psychosocial Sci, Bergen, Norway; [Hanss, Daniel] Darmstadt Univ Appl Sci, Dept Social Sci, Darmstadt, Germany; [Ojala, Maria] Orebro Univ, Sch Law Psychol &amp; Social Work, Orebro, Sweden; [Salmela-Aro, Katariina] Univ Helsinki, Dept Educ Sci, Helsinki, Finland; [van den Broek, Karlijn L.] Univ Utrecht, Copernicus Inst Sustainable Dev, Utrecht, Netherlands; [van den Broek, Karlijn L.] Heidelberg Univ, Res Ctr Environm Econ, Heidelberg, Germany; [Bhullar, Navjot] Univ New England, Sch Psychol, Armidale, NSW, Australia; [Aquino, Sibele D.; Marot, Tiago] Pontif Catholic Univ Rio de Janeiro, Psychol Dept, Rio De Janeiro, Brazil; [Schermer, Julie Aitken] Univ Western Ontario, Fac Social Sci, Dept Management &amp; Org Studies, London, ON, Canada; [Wlodarczyk, Anna] Univ Catolica Norte, Escuela Psicol, Fac Humanidades, Santiago, Chile; [Lu, Su] De Montfort Univ, Sch Appl Social Sci, Leicester, Leics, England; [Jiang, Feng] Univ Greenwich, Dept Human Resources &amp; Org Behav, London, England; [Maran, Daniela Acquadro] Univ Torino, Dept Psychol, Turin, Italy; [Yadav, Radha] Christ Univ, Sch Business &amp; Management, Bangalore, India; [Ardi, Rahkman] Univ Airlangga, Dept Psychol, Surabaya, Indonesia; [Ghanbarian, Elahe] Univ Tehran, Dept Educ Psychol &amp; Counselling, Tehran, Iran; [Ghanbarian, Elahe; Zand, Somayeh] Univ Milano Bicocca, Dept Psychol, Milan, Italy; [Zand, Somayeh; Najafi, Reza] Univ Padua, Dept Gen Psychol, Padua, Italy; [Najafi, Reza; Park, Joonha; Tsubakita, Takashi] Nagoya Univ Commerce &amp; Business, Nagoya, Japan; [Tan, Chee-Seng] Univ Tunku Abdul Rahman, Fac Arts &amp; Social Sci, Dept Psychol &amp; Counselling, Petaling Jaya, Malaysia; [Chukwuorji, JohnBosco Chika] Univ Nigeria, Dept Psychol, Nsukka, Nigeria; [Ojewumi, Kehinde Aderemi] Obafemi Awolowo Univ, Dept Psychol, Ife, Nigeria; [Albzour, Mai] Birzeit Univ, Dept Social &amp; Behav Sci, Birzeit, Palestine; [Reyes, Marc Eric S.] Univ Santo Tomas, Coll Sci, Dept Psychol, Manila, Philippines; [Lins, Samuel] Univ Porto, Fac Psychol &amp; Educ Sci, Porto, Portugal; [Enea, Violeta] Alexandru Ioan Cuza Univ, Dept Psychol, Iasi, Romania; [Volkodav, Tatiana] Kuban State Univ, Fac Pedag Psychol &amp; Communicol, Krasnodar, Russia; [Sollar, Tomas] Constantine Philosopher Univ Nitra, Fac Social Sci &amp; Healthcare, Dept Psychol Sci, Nitra, Slovakia; [Navarro-Carrillo, Gines] Univ Jaen, Dept Psychol, Jaen, Spain; [Torres-Marin, Jorge] Univ Granada, Dept Res Methods Behav Sci, Granada, Spain; [Mbungu, Winfred] Sokoine Univ Agr, Sch Engn &amp; Technol, Dept Civil &amp; Water Resources Engn, Morogoro, Tanzania; [Ayanian, Arin H.; Bayad, Aydin; Karasu, Mehmet] Bielefeld Univ, Inst Interdisciplinary Res Conflict &amp; Violence, Bielefeld, Germany; [Ghorayeb, Jihane] Zayed Univ, Dept Psychol, Dubai, U Arab Emirates; [Onyutha, Charles] Kyambogo Univ, Dept Civil &amp; Environm Engn, Kampala, Uganda; [Lomas, Michael J.] Univ Salford, Sch Hlth &amp; Soc, Salford, England; [Helmy, Mai] Sultan Qaboos Univ, Dept Psychol, Seeb, Oman; [Helmy, Mai] Menuofia Univ, Fac Arts, Psychol Dept, Shibin Al Kawm, Egypt; [Martinez-Buelvas, Laura] Univ Tecnol Bolivar, Cartagena, Colombia; [Bayad, Aydin] Van Yuzuncu Yil Univ, Van, Turkey</t>
  </si>
  <si>
    <t>University of Nottingham; University of Bergen; Hochschule Darmstadt; Orebro University; University of Helsinki; Utrecht University; Ruprecht Karls University Heidelberg; University of New England; Western University (University of Western Ontario); Universidad Catolica del Norte; De Montfort University; University of Greenwich; University of Turin; Christ University; Airlangga University; University of Tehran; University of Milano-Bicocca; University of Padua; Nagoya University of Commerce &amp; Business; Universiti Tunku Abdul Rahman (UTAR); University of Nigeria; Obafemi Awolowo University; Birzeit University; University of Santo Tomas; Universidade do Porto; Alexandru Ioan Cuza University; Kuban State University; Constantine the Philosopher University in Nitra; Universidad de Jaen; University of Granada; Sokoine University of Agriculture; University of Bielefeld; Zayed University; Kyambogo University; University of Salford; Egyptian Knowledge Bank (EKB); Menofia University; Universidad Tecnologica de Bolivar; Yuzuncu Yil University</t>
  </si>
  <si>
    <t>Ogunbode, CA (corresponding author), Univ Nottingham, Sch Psychol, Psychol B65, Univ Pk, Nottingham NG7 2RD, England.</t>
  </si>
  <si>
    <t>Bhullar, Navjot/Q-6925-2019; Ardi, Rahkman/AAC-8650-2022; Lins, Samuel/B-9030-2015; Karasu, Mehmet/HJO-9870-2023; Chukwuorji, JohnBosco/H-4802-2019; Park, Joonha/AHE-3486-2022; Chegeni, Razieh/HTL-5838-2023; Mbungu, Winfred/AGF-9523-2022; LU, SU/JDW-7739-2023; Ogunbode, Charles/M-9629-2013; Enea, Violeta/C-7259-2011; Bayad, Aydin/KLD-8804-2024; Onyutha, Charles/L-2194-2016; yadav, radha/IAP-4056-2023; Wlodarczyk, Anna/HHC-3887-2022; Aquino, Sibele/HRC-4968-2023; Navarro-Carrillo, Ginés/X-9235-2018; Sollár, Tomáš/G-5347-2015; Albzour, Mai/HJH-6026-2023; Torres-Marín, Jorge/AAA-6714-2021; Jiang, Feng/L-2831-2015; Schermer, Julie/C-5277-2013; Bhullar, Navjot/F-8613-2011; Volkodav, Tatiana/I-8004-2016; Martinez Buelvas, Laura/D-2080-2019; Yadav, Dr. Radha/O-4049-2018</t>
  </si>
  <si>
    <t>Bhullar, Navjot/0000-0002-1616-6094; Ojala, Maria/0000-0002-6613-5974; salmela-aro, katariina/0000-0003-1901-4712; Enea, Violeta/0000-0003-3789-2017; Volkodav, Tatiana/0000-0003-3129-3638; Martinez Buelvas, Laura/0000-0002-8349-1137; Doran, Rouven/0000-0002-2773-0068; Yadav, Dr. Radha/0000-0002-5772-0266; Helmy, Mai/0000-0002-7649-1358; Schermer, Julie Aitken/0000-0002-3469-7710; Ghorayeb, Dr. Jihane/0000-0002-8382-4106; Sollar, Tomas/0000-0002-8214-896X; Dias de Aquino, Sibele/0000-0003-1391-0911; Bayad, Aydin/0000-0001-7015-6017; Lomas, Michael/0000-0001-6095-6934; Navarro-Carrillo, Gines/0000-0003-0856-8197</t>
  </si>
  <si>
    <t>0272-4944</t>
  </si>
  <si>
    <t>1522-9610</t>
  </si>
  <si>
    <t>J ENVIRON PSYCHOL</t>
  </si>
  <si>
    <t>J. Environ. Psychol.</t>
  </si>
  <si>
    <t>10.1016/j.jenvp.2022.101887</t>
  </si>
  <si>
    <t>http://dx.doi.org/10.1016/j.jenvp.2022.101887</t>
  </si>
  <si>
    <t>Environmental Studies; Psychology, Multidisciplinary</t>
  </si>
  <si>
    <t>Environmental Sciences &amp; Ecology; Psychology</t>
  </si>
  <si>
    <t>8K0MD</t>
  </si>
  <si>
    <t>WOS:000922803600001</t>
  </si>
  <si>
    <t>Martiniakova, M; Biro, R; Kovacova, V; Babikova, M; Zemanova, N; Mondockova, V; Omelka, R</t>
  </si>
  <si>
    <t>Martiniakova, Monika; Biro, Roman; Kovacova, Veronika; Babikova, Martina; Zemanova, Nina; Mondockova, Vladimira; Omelka, Radoslav</t>
  </si>
  <si>
    <t>Current knowledge of bone-derived factor osteocalcin: its role in the management and treatment of diabetes mellitus, osteoporosis, osteopetrosis and inflammatory joint diseases</t>
  </si>
  <si>
    <t>JOURNAL OF MOLECULAR MEDICINE-JMM</t>
  </si>
  <si>
    <t>Osteocalcin; Preclinical and clinical studies; Diabetes mellitus; Osteoporosis; Osteopetrosis; Inflammatory joint diseases</t>
  </si>
  <si>
    <t>SERUM UNDERCARBOXYLATED OSTEOCALCIN; GLUCOCORTICOID-INDUCED OSTEOPOROSIS; ENDOPLASMIC-RETICULUM STRESS; DIET-INDUCED OBESITY; MINERAL DENSITY; TURNOVER MARKERS; POSTMENOPAUSAL WOMEN; GLUCOSE-METABOLISM; ALKALINE-PHOSPHATASE; BIOCHEMICAL MARKERS</t>
  </si>
  <si>
    <t>Osteocalcin (OC) is the most abundant non-collagenous and osteoblast-secreted protein in bone. It consists of two forms such as carboxylated OC (cOC) and undercarboxylated OC (ucOC). While cOC promotes bone mineralization and increases bone strength, ucOC is regarded an endocrinologically active form that may have several functions in multiple end organs and tissues. Total OC (tOC) includes both of these forms (cOC and ucOC) and is considered a marker of bone turnover in clinical settings. Most of the data on OC is limited to preclinical studies and therefore may not accurately reflect the situation in clinical conditions. For the stated reason, the aim of this review was not only to summarize current knowledge of all forms of OC and characterize its role in diabetes mellitus, osteoporosis, osteopetrosis, inflammatory joint diseases, but also to provide new interpretations of its involvement in the management and treatment of aforementioned diseases. In this context, special emphasis was placed on available clinical trials. Significantly lower levels of tOC and ucOC could be associated with the risk of type 2 diabetes mellitus. On the contrary, tOC level does not seem to be a good indicator of high bone turnover status in postmenopausal osteoporosis, osteoarthritis and rheumatoid arthritis. The associations between several pharmacological drugs used to treat all disorders mentioned above and OC levels have also been provided. From this perspective, OC may serve as a medium through which certain medications can influence glucose metabolism, body weight, adiponectin secretion, and synovial inflammation.</t>
  </si>
  <si>
    <t>[Martiniakova, Monika; Biro, Roman; Kovacova, Veronika] Constantine Philosopher Univ Nitra, Fac Nat Sci &amp; Informat, Dept Zool &amp; Anthropol, Tr A Hlinku 1, Nitra 94901, Slovakia; [Babikova, Martina; Zemanova, Nina; Mondockova, Vladimira; Omelka, Radoslav] Constantine Philosopher Univ Nitra, Fac Nat Sci &amp; Informat, Dept Bot &amp; Genet, Tr A Hlinku 1, Nitra 94901, Slovakia</t>
  </si>
  <si>
    <t>Constantine the Philosopher University in Nitra; Constantine the Philosopher University in Nitra</t>
  </si>
  <si>
    <t>Omelka, R (corresponding author), Constantine Philosopher Univ Nitra, Fac Nat Sci &amp; Informat, Dept Bot &amp; Genet, Tr A Hlinku 1, Nitra 94901, Slovakia.</t>
  </si>
  <si>
    <t>romelka@ukf.sk</t>
  </si>
  <si>
    <t>Zemanová, Nina/AGV-9716-2022; Babikova, Martina/ABA-1524-2021; Martiniakova, Monika/AAC-2775-2019; Omelka, Radoslav/A-6248-2019</t>
  </si>
  <si>
    <t>Babikova, Martina/0000-0001-9156-5768; Martiniakova, Monika/0000-0003-1889-026X; Omelka, Radoslav/0000-0002-6493-9880; Biro, Roman/0000-0002-8964-9177</t>
  </si>
  <si>
    <t>Ministerstvo scaron;kolstva, vedy, vskumu a scaron;portu Slovenskej republiky</t>
  </si>
  <si>
    <t>0946-2716</t>
  </si>
  <si>
    <t>1432-1440</t>
  </si>
  <si>
    <t>J MOL MED</t>
  </si>
  <si>
    <t>J. Mol. Med.</t>
  </si>
  <si>
    <t>10.1007/s00109-024-02418-8</t>
  </si>
  <si>
    <t>http://dx.doi.org/10.1007/s00109-024-02418-8</t>
  </si>
  <si>
    <t>FEB 2024</t>
  </si>
  <si>
    <t>Genetics &amp; Heredity; Medicine, Research &amp; Experimental</t>
  </si>
  <si>
    <t>Genetics &amp; Heredity; Research &amp; Experimental Medicine</t>
  </si>
  <si>
    <t>MA6Y4</t>
  </si>
  <si>
    <t>WOS:001163534100001</t>
  </si>
  <si>
    <t>Brown, J; Acey, CS; Anthonj, C; Barrington, DJ; Beal, CD; Capone, D; Cumming, O; Fedinick, KP; Gibson, JM; Hicks, B; Kozubik, M; Lakatosova, N; Linden, KG; Love, NG; Mattos, KJ; Murphy, HM; Winkler, IT</t>
  </si>
  <si>
    <t>Brown, Joe; Acey, Charisma S.; Anthonj, Carmen; Barrington, Dani J.; Beal, Cara D.; Capone, Drew; Cumming, Oliver; Fedinick, Kristi Pullen; Gibson, Jacqueline MacDonald; Hicks, Brittany; Kozubik, Michal; Lakatosova, Nikoleta; Linden, Karl G.; Love, Nancy G.; Mattos, Kaitlin J.; Murphy, Heather M.; Winkler, Inga T.</t>
  </si>
  <si>
    <t>The effects of racism, social exclusion, and discrimination on achieving universal safe water and sanitation in high-income countries</t>
  </si>
  <si>
    <t>PUBLIC-HEALTH; MANAGEMENT; RACE; CARE; INFRASTRUCTURE; PRIVATIZATION; CONSEQUENCES; CHALLENGES; INFECTION; REFUGEES</t>
  </si>
  <si>
    <t>Drinking water and sanitation services in high-income countries typically bring widespread health and other benefits to their populations. Yet gaps in this essential public health infrastructure persist, driven by structural inequalities, racism, poverty, housing instability, migration, climate change, insufficient continued investment, and poor planning. Although the burden of disease attributable to these gaps is mostly uncharacterised in high-income settings, case studies from marginalised communities and data from targeted studies of microbial and chemical contaminants underscore the need for continued investment to realise the human rights to water and sanitation. Delivering on these rights requires: applying a systems approach to the problems; accessible, disaggregated data; new approaches to service provision that centre communities and groups without consistent access; and actionable policies that recognise safe water and sanitation provision as an obligation of government, regardless of factors such as race, ethnicity, gender, ability to pay, citizenship status, disability, land tenure, or property rights.</t>
  </si>
  <si>
    <t>[Brown, Joe] Univ North Carolina Chapel Hill, Gillings Sch Global Publ Hlth, Dept Environm Sci &amp; Engn, Chapel Hill, NC 27599 USA; [Acey, Charisma S.] Univ Calif Berkeley, Dept City &amp; Reg Planning, Berkeley, CA USA; [Anthonj, Carmen] Univ Twente, Fac Geoinformat Sci &amp; Earth Observat, Enschede, Netherlands; [Barrington, Dani J.] Univ Western Australia, Sch Populat &amp; Global Hlth, Crawley, WA, Australia; [Beal, Cara D.] Griffith Univ, Sch Pharm &amp; Med Sci, Southport, Qld, Australia; [Beal, Cara D.] Griffith Univ, Cities Res Inst, Southport, Qld, Australia; [Capone, Drew] Indiana Univ, Sch Publ Hlth, Dept Environm &amp; Occupat Hlth, Bloomington, IN USA; [Cumming, Oliver] London Sch Hyg &amp; Trop Med, Dept Dis Control, London, England; [Fedinick, Kristi Pullen] Nat Resources Def Council, Washington, DC USA; [Fedinick, Kristi Pullen] Ctr Earth Energy &amp; Democracy, Minneapolis, MN USA; [Gibson, Jacqueline MacDonald] North Carolina State Univ, Dept Civil Construction &amp; Environm Engn, Raleigh, NC USA; [Hicks, Brittany; Love, Nancy G.] Univ Michigan, Dept Civil &amp; Environm Engn, Ann Arbor, MI USA; [Kozubik, Michal] Constantine Philosopher Univ, Fac Social Sci &amp; Hlth Care, Dept Social Work &amp; Social Sci, Nitra, Slovakia; [Kozubik, Michal] Univ Groningen, Univ Med Ctr Groningen, Dept Community &amp; Occupat Med, Groningen, Netherlands; [Lakatosova, Nikoleta] Social Issues &amp; Family Off Slovak Republ, Komarno, Slovakia; [Linden, Karl G.] Univ Colorado Boulder, Dept Civil Environm &amp; Architectural Engn, Boulder, CO USA; [Mattos, Kaitlin J.] Ft Lewis Coll, Dept Environm &amp; Sustainabil, Durango, CO USA; [Murphy, Heather M.] Univ Guelph, Ontario Vet Coll, Dept Pathobiol, Guelph, ON, Canada; [Winkler, Inga T.] Cent European Univ, Dept Legal Studies, Vienna, Austria</t>
  </si>
  <si>
    <t>University of North Carolina School of Medicine; University of North Carolina; University of North Carolina Chapel Hill; University of California System; University of California Berkeley; University of Twente; University of Western Australia; Griffith University; Griffith University - Gold Coast Campus; Griffith University; Griffith University - Gold Coast Campus; Indiana University System; Indiana University Bloomington; University of London; London School of Hygiene &amp; Tropical Medicine; North Carolina State University; University of Michigan System; University of Michigan; Constantine the Philosopher University in Nitra; University of Groningen; University of Colorado System; University of Colorado Boulder; Fort Lewis College; University of Guelph</t>
  </si>
  <si>
    <t>Brown, J (corresponding author), Univ North Carolina Chapel Hill, Gillings Sch Global Publ Hlth, Dept Environm Sci &amp; Engn, Chapel Hill, NC 27599 USA.</t>
  </si>
  <si>
    <t>joebrown@unc.edu</t>
  </si>
  <si>
    <t>Capone, Drew/ABC-4505-2021; Kozubik, Michal/AAD-8041-2020; Beal, Cara/D-1138-2016; Love, Nancy/A-8056-2008; Barrington, Dani/B-6182-2008; Acey, Charisma/C-2073-2016</t>
  </si>
  <si>
    <t>Barrington, Dani/0000-0002-1486-9247; Brown Hicks, Brittany/0000-0002-4245-7223; Cumming, Oliver/0000-0002-5074-8709; Acey, Charisma/0000-0002-4074-2717; Winkler, Inga/0000-0001-5878-4387</t>
  </si>
  <si>
    <t>E606</t>
  </si>
  <si>
    <t>E614</t>
  </si>
  <si>
    <t>10.1016/S2214-109X(23)00006-2</t>
  </si>
  <si>
    <t>http://dx.doi.org/10.1016/S2214-109X(23)00006-2</t>
  </si>
  <si>
    <t>H9EX0</t>
  </si>
  <si>
    <t>Green Accepted, Green Published, gold</t>
  </si>
  <si>
    <t>WOS:000998918400001</t>
  </si>
  <si>
    <t>http://dx.doi.org/10.1016/S1474-4422(20)30312-4</t>
  </si>
  <si>
    <t>Martiniakova, M; Babikova, M; Mondockova, V; Blahova, J; Kovacova, V; Omelka, R</t>
  </si>
  <si>
    <t>Martiniakova, Monika; Babikova, Martina; Mondockova, Vladimira; Blahova, Jana; Kovacova, Veronika; Omelka, Radoslav</t>
  </si>
  <si>
    <t>The Role of Macronutrients, Micronutrients and Flavonoid Polyphenols in the Prevention and Treatment of Osteoporosis</t>
  </si>
  <si>
    <t>osteoporosis; nutrition; macronutrients; micronutrients; flavonoid polyphenols; prevention; treatment</t>
  </si>
  <si>
    <t>BONE-MINERAL DENSITY; VITAMIN-D SUPPLEMENTATION; DOSE-DEPENDENT MANNER; HIP FRACTURE RISK; DIETARY-PROTEIN; POSTMENOPAUSAL WOMEN; D DEFICIENCY; OSTEOCLAST DIFFERENTIATION; CALCIUM SUPPLEMENTATION; CLINICAL-PRACTICE</t>
  </si>
  <si>
    <t>Osteoporosis is considered an age-related disorder of the skeletal system, characterized primarily by decreased bone mineral density (BMD), microstructural quality and an elevated risk of fragility fractures. This silent disease is increasingly becoming a global epidemic due to an aging population and longer life expectancy. It is known that nutrition and physical activity play an important role in skeletal health, both in achieving the highest BMD and in maintaining bone health. In this review, the role of macronutrients (proteins, lipids, carbohydrates), micronutrients (minerals-calcium, phosphorus, magnesium, as well as vitamins-D, C, K) and flavonoid polyphenols (quercetin, rutin, luteolin, kaempferol, naringin) which appear to be essential for the prevention and treatment of osteoporosis, are characterized. Moreover, the importance of various naturally available nutrients, whether in the diet or in food supplements, is emphasized. In addition to pharmacotherapy, the basis of osteoporosis prevention is a healthy diet rich mainly in fruits, vegetables, seafood and fish oil supplements, specific dairy products, containing a sufficient amount of all aforementioned nutritional substances along with regular physical activity. The effect of diet alone in this context may depend on an individual's genotype, gene-diet interactions or the composition and function of the gut microbiota.</t>
  </si>
  <si>
    <t>[Martiniakova, Monika; Kovacova, Veronika] Constantine Philosopher Univ Nitra, Fac Nat Sci &amp; Informat, Dept Zool &amp; Anthropol, Tr A Hlinku 1, Nitra 94901, Slovakia; [Babikova, Martina; Mondockova, Vladimira; Blahova, Jana; Omelka, Radoslav] Constantine Philosopher Univ Nitra, Fac Nat Sci &amp; Informat, Dept Bot &amp; Genet, Tr A Hlinku 1, Nitra 94901, Slovakia</t>
  </si>
  <si>
    <t>mmartiniakova@ukf.sk; martina.babikova@ukf.sk; vmondockova@ukf.sk; jana.blahova@ukf.sk; vkovacova@ukf.sk; romelka@ukf.sk</t>
  </si>
  <si>
    <t>Kováčová, Veronika/AAC-4522-2020; Martiniakova, Monika/AAC-2775-2019; Mondockova, Vladimira/L-1570-2018; Babikova, Martina/ABA-1524-2021; Blahová, Jana/AAC-4545-2020; Omelka, Radoslav/A-6248-2019</t>
  </si>
  <si>
    <t>Kovacova, Veronika/0000-0002-8491-0399; Mondockova, Vladimira/0000-0002-7186-4282; Martiniakova, Monika/0000-0003-1889-026X; Omelka, Radoslav/0000-0002-6493-9880</t>
  </si>
  <si>
    <t>Ministry of Education, Science, Research and Sport of the Slovak Republic [VEGA 1/0444/20]</t>
  </si>
  <si>
    <t>FundingThis research was funded by the Ministry of Education, Science, Research and Sport of the Slovak Republic, grant number VEGA 1/0444/20.</t>
  </si>
  <si>
    <t>10.3390/nu14030523</t>
  </si>
  <si>
    <t>http://dx.doi.org/10.3390/nu14030523</t>
  </si>
  <si>
    <t>ZA5SY</t>
  </si>
  <si>
    <t>WOS:000756224500001</t>
  </si>
  <si>
    <t>Blahova, J; Martiniakova, M; Babikova, M; Kovacova, V; Mondockova, V; Omelka, R</t>
  </si>
  <si>
    <t>Blahova, Jana; Martiniakova, Monika; Babikova, Martina; Kovacova, Veronika; Mondockova, Vladimira; Omelka, Radoslav</t>
  </si>
  <si>
    <t>Pharmaceutical Drugs and Natural Therapeutic Products for the Treatment of Type 2 Diabetes Mellitus</t>
  </si>
  <si>
    <t>PHARMACEUTICALS</t>
  </si>
  <si>
    <t>type 2 diabetes mellitus; molecular mechanisms; treatment; pharmaceutical drugs; natural therapeutic products; combination therapy</t>
  </si>
  <si>
    <t>ALPHA-GLUCOSIDASE INHIBITORS; GLUCAGON-LIKE PEPTIDE-1; INSULIN-RESISTANCE; BLOOD-GLUCOSE; EPIGALLOCATECHIN GALLATE; GLYCEMIC CONTROL; GREEN TEA; BLACK-CURRANT; SESAME OIL; SECOISOLARICIRESINOL DIGLUCOSIDE</t>
  </si>
  <si>
    <t>Type 2 diabetes mellitus (T2DM) is the most widespread form of diabetes, characterized by chronic hyperglycaemia, insulin resistance, and inefficient insulin secretion and action. Primary care in T2DM is pharmacological, using drugs of several groups that include insulin sensitisers (e.g., biguanides, thiazolidinediones), insulin secretagogues (e.g., sulphonylureas, meglinides), alpha-glucosidase inhibitors, and the newest incretin-based therapies and sodium-glucose co-transporter 2 inhibitors. However, their long-term application can cause many harmful side effects, emphasising the importance of the using natural therapeutic products. Natural health substances including non-flavonoid polyphenols (e.g., resveratrol, curcumin, tannins, and lignans), flavonoids (e.g., anthocyanins, epigallocatechin gallate, quercetin, naringin, rutin, and kaempferol), plant fruits, vegetables and other products (e.g., garlic, green tea, blackcurrant, rowanberry, bilberry, strawberry, cornelian cherry, olive oil, sesame oil, and carrot) may be a safer alternative to primary pharmacological therapy. They are recommended as food supplements to prevent and/or ameliorate T2DM-related complications. In the advanced stage of T2DM, the combination therapy of synthetic agents and natural compounds with synergistic interactions makes the treatment more efficient. In this review, both pharmaceutical drugs and selected natural products, as well as combination therapies, are characterized. Mechanisms of their action and possible negative side effects are also provided.</t>
  </si>
  <si>
    <t>[Blahova, Jana; Babikova, Martina; Mondockova, Vladimira; Omelka, Radoslav] Constantine Philosopher Univ Nitra, Dept Bot &amp; Genet, Fac Nat Sci, Nitra 94974, Slovakia; [Martiniakova, Monika; Kovacova, Veronika] Constantine Philosopher Univ Nitra, Dept Zool &amp; Anthropol, Fac Nat Sci, Nitra 94974, Slovakia</t>
  </si>
  <si>
    <t>Omelka, R (corresponding author), Constantine Philosopher Univ Nitra, Dept Bot &amp; Genet, Fac Nat Sci, Nitra 94974, Slovakia.;Martiniakova, M (corresponding author), Constantine Philosopher Univ Nitra, Dept Zool &amp; Anthropol, Fac Nat Sci, Nitra 94974, Slovakia.</t>
  </si>
  <si>
    <t>jana.blahova@ukf.sk; mmartiniakova@ukf.sk; martina.babikova@ukf.sk; vkovacova@ukf.sk; vmondockova@ukf.sk; romelka@ukf.sk</t>
  </si>
  <si>
    <t>Blahová, Jana/AAC-4545-2020; Kováčová, Veronika/AAC-4522-2020; Martiniakova, Monika/AAC-2775-2019; Babikova, Martina/ABA-1524-2021; Mondockova, Vladimira/L-1570-2018; Omelka, Radoslav/A-6248-2019</t>
  </si>
  <si>
    <t>Kovacova, Veronika/0000-0002-8491-0399; Omelka, Radoslav/0000-0002-6493-9880; Blahova, Jana/0000-0001-9113-9312; Babikova, Martina/0000-0001-9156-5768; Mondockova, Vladimira/0000-0002-7186-4282; Martiniakova, Monika/0000-0003-1889-026X</t>
  </si>
  <si>
    <t>Ministry of Education, Science, Research and Sport of the Slovak Republic [VEGA 1/0505/18, VEGA 1/0444/20, KEGA 041UKF-4/2020]</t>
  </si>
  <si>
    <t>This research was funded by the Ministry of Education, Science, Research and Sport of the Slovak Republic, grant numbers VEGA 1/0505/18, VEGA 1/0444/20 and KEGA 041UKF-4/2020.</t>
  </si>
  <si>
    <t>1424-8247</t>
  </si>
  <si>
    <t>PHARMACEUTICALS-BASE</t>
  </si>
  <si>
    <t>Pharmaceuticals</t>
  </si>
  <si>
    <t>10.3390/ph14080806</t>
  </si>
  <si>
    <t>http://dx.doi.org/10.3390/ph14080806</t>
  </si>
  <si>
    <t>Chemistry, Medicinal; Pharmacology &amp; Pharmacy</t>
  </si>
  <si>
    <t>UH2ZH</t>
  </si>
  <si>
    <t>WOS:000689805300001</t>
  </si>
  <si>
    <t>http://dx.doi.org/10.1177/0956797620904154</t>
  </si>
  <si>
    <t>Costache, R; Pham, QB; Sharifi, E; Linh, NTT; Abba, SI; Vojtek, M; Vojteková, J; Nhi, PTT; Khoi, DN</t>
  </si>
  <si>
    <t>Costache, Romulus; Quoc Bao Pham; Sharifi, Ehsan; Nguyen Thi Thuy Linh; Abba, S., I; Vojtek, Matej; Vojtekova, Jana; Pham Thi Thao Nhi; Dao Nguyen Khoi</t>
  </si>
  <si>
    <t>Flash-Flood Susceptibility Assessment Using Multi-Criteria Decision Making and Machine Learning Supported by Remote Sensing and GIS Techniques</t>
  </si>
  <si>
    <t>flash-flood potential index; K-Star; k-Nearest Neighbor; analytical hierarchy process; Prahova river catchment; machine learning</t>
  </si>
  <si>
    <t>ANALYTICAL HIERARCHY PROCESS; RIVER CATCHMENT; ARTIFICIAL-INTELLIGENCE; BIVARIATE STATISTICS; VECTOR MACHINE; SOIL-MOISTURE; MAPPING FLOOD; RUNOFF DEPTH; PROCESS AHP; MODELS</t>
  </si>
  <si>
    <t>Concerning the significant increase in the negative effects of flash-floods worldwide, the main goal of this research is to evaluate the power of the Analytical Hierarchy Process (AHP), fi (kNN), K-Star (KS) algorithms and their ensembles in flash-flood susceptibility mapping. To train the two stand-alone models and their ensembles, for the first stage, the areas affected in the past by torrential phenomena are identified using remote sensing techniques. Approximately 70% of these areas are used as a training data set along with 10 flash-flood predictors. It should be remarked that the remote sensing techniques play a crucial role in obtaining eight out of 10 flash-flood conditioning factors. The predictive capability of predictors is evaluated through the Information Gain Ratio (IGR) method. As expected, the slope angle results in the factor with the highest predictive capability. The application of the AHP model implies the construction of ten pair-wise comparison matrices for calculating the normalized weights of each flash-flood predictor. The computed weights are used as input data in kNN-AHP and KS-AHP ensemble models for calculating the Flash-Flood Potential Index (FFPI). The FFPI also is determined through kNN and KS stand-alone models. The performance of the models is evaluated using statistical metrics (i.e., sensitivity, specificity and accuracy) while the validation of the results is done by constructing the Receiver Operating Characteristics (ROC) Curve and Area Under Curve (AUC) values and by calculating the density of torrential pixels within FFPI classes. Overall, the best performance is obtained by the kNN-AHP ensemble model.</t>
  </si>
  <si>
    <t>[Costache, Romulus] Univ Bucharest, Res Inst, 90-92 Sos Panduri,5th Dist, Bucharest 050663, Romania; [Costache, Romulus] Natl Inst Hydrol &amp; Water Management, 97E Sos Bucuresti Ploiesti,1st Dist, Bucharest 013686, Romania; [Quoc Bao Pham; Nguyen Thi Thuy Linh] Natl Cheng Kung Univ, Dept Hydraul &amp; Ocean Engn, Tainan 701, Taiwan; [Sharifi, Ehsan] Univ Vienna, Dept Meteorol &amp; Geophys, A-1090 Vienna, Austria; [Nguyen Thi Thuy Linh] Thuyloi Univ, Fac Water Resource Engn, Hanoi 100000, Vietnam; [Abba, S., I] Yusuf Maitama Sule Univ, Dept Phys Planning Dev, Kano 700231, Nigeria; [Vojtek, Matej; Vojtekova, Jana] Constantine Philosopher Univ Nitra, Dept Geog &amp; Reg Dev, Fac Nat Sci, Trieda A Hlinku 1, Nitra 94974, Slovakia; [Pham Thi Thao Nhi] Duy Tan Univ, Inst Res &amp; Dev, Danang 550000, Vietnam; [Dao Nguyen Khoi] Vietnam Natl Univ Ho Chi Minh City, Univ Sci, Fac Environm, Ho Chi Minh City 700000, Vietnam</t>
  </si>
  <si>
    <t>University of Bucharest; National Cheng Kung University; University of Vienna; Thuyloi University; Constantine the Philosopher University in Nitra; Duy Tan University; Vietnam National University Ho Chi Minh City (VNUHCM) System</t>
  </si>
  <si>
    <t>Nhi, PTT (corresponding author), Duy Tan Univ, Inst Res &amp; Dev, Danang 550000, Vietnam.</t>
  </si>
  <si>
    <t>romulus.costache@icub.unibuc.ro; N88057033@ncku.edu.tw; ehsan.sharifi@univie.ac.at; linhntt@tlu.edu.vn; 20166804@std.neu.edu.tr; mvojtek@ukf.sk; jvojtekova@ukf.sk; Phamtthaonhi2@duytan.edu.vn; dnkhoi@hcmus.edu.vn</t>
  </si>
  <si>
    <t>Pham, Quoc/AAD-5611-2020; Costache, Romulus/O-2843-2019; NTT, Linh/AAJ-2377-2020; Abba, Sani Isah/C-8573-2017; Vojtekova, Jana/O-3130-2019; Sharifi, Ehsan/M-9763-2018; Vojtek, Matej/N-6217-2019</t>
  </si>
  <si>
    <t>Pham, Quoc Bao/0000-0002-0468-5962; Abba, Sani Isah/0000-0001-9356-2798; Vojtekova, Jana/0000-0002-8904-9673; Linh, NTT/0000-0001-8631-9941; Costache, Romulus/0000-0002-6876-8572; Sharifi, Ehsan/0000-0001-7181-8406; Vojtek, Matej/0000-0001-9369-3173</t>
  </si>
  <si>
    <t>University of Vienna</t>
  </si>
  <si>
    <t>Open Access Funding by the University of Vienna.</t>
  </si>
  <si>
    <t>10.3390/rs12010106</t>
  </si>
  <si>
    <t>http://dx.doi.org/10.3390/rs12010106</t>
  </si>
  <si>
    <t>KO2PM</t>
  </si>
  <si>
    <t>WOS:000515391700106</t>
  </si>
  <si>
    <t>Vanek, J; Prasko, J; Genzor, S; Ociskova, M; Kantor, K; Holubova, M; Slepecky, M; Nesnidal, V; Kolek, A; Sova, M</t>
  </si>
  <si>
    <t>Vanek, Jakub; Prasko, Jan; Genzor, Samuel; Ociskova, Marie; Kantor, Krystof; Holubova, Michaela; Slepecky, Milos; Nesnidal, Vlastimil; Kolek, Antonin; Sova, Milan</t>
  </si>
  <si>
    <t>Obstructive sleep apnea, depression and cognitive impairment</t>
  </si>
  <si>
    <t>SLEEP MEDICINE</t>
  </si>
  <si>
    <t>Obstructive sleep apnea; Depression; Cognitive dysfunction; Anxiety disorders; CPAP; Antidepressants</t>
  </si>
  <si>
    <t>POSITIVE AIRWAY PRESSURE; QUALITY-OF-LIFE; DAYTIME SLEEPINESS; EXECUTIVE DYSFUNCTION; PSYCHIATRIC-SYMPTOMS; MAJOR DEPRESSION; CPAP TREATMENT; FOLLOW-UP; ANXIETY; ASSOCIATION</t>
  </si>
  <si>
    <t>Objective: Obstructive sleep apnea (OSA) is a severe disorder with a high prevalence. Psychiatric comorbidities, especially depressive symptoms and cognitive dysfunction, are often described in OSA patients. This narrative review aims to examine: (1) the relationship between obstructive sleep apnea syndrome (OSAS) and depressive and cognitive symptoms, and (2) the effect of OSAS treatment on psychiatric symptoms. Method: Articles that were published between January 1990 and August 2018 were searched and extracted via PubMed, and Web of Science databases. Authors analyzed the papers and its references using the following keywords: obstructive sleep apnea, depression, cognitive dysfunction, anxiety disorders, and continuous positive airway pressure (CPAP). A total of 632 articles were nominated. After the selection according to the inclusion and exclusion criteria, 172 articles were chosen. After complete inspection of the full texts, finally, 58 papers were selected. Secondary papers from the reference lists of the primarily designated papers were also searched, assessed for suitability, and added to the first list of the papers (n = 67). In total, 125 papers were included in this review. Results: There is a significant overlap in depressive, anxious and OSA symptoms. Studies also show that attention, working memory, episodic memory, and executive functions are decreased in OSA. Conversely, most of verbal functions remain intact and variable results are found in psychomotor speed. Several studies implicated that in some fields of cognitive functions (eg, attention) deficit caused by untreated OSA can be irreversible and shows only partial recovery after a period of treatment with CPAP. Conclusions: Untreated OSA impacts affective disorders, and often leads to decline of cognitive functions or even leads to permanent brain damage. Further studies are needed to analyze the connection between OSA and affective disorders, anxiety disorders and its effect on cognitive functions more thoroughly, especially in the context of CPAP treatment. (C) 2020 Elsevier B.V. All rights reserved.</t>
  </si>
  <si>
    <t>[Vanek, Jakub; Prasko, Jan; Ociskova, Marie; Kantor, Krystof; Holubova, Michaela; Nesnidal, Vlastimil; Kolek, Antonin] Univ Hosp Olomouc, Dept Psychiat, IP Pavlova 6, Olomouc 77520, Czech Republic; [Vanek, Jakub; Prasko, Jan; Ociskova, Marie; Kantor, Krystof; Holubova, Michaela; Nesnidal, Vlastimil; Kolek, Antonin] Palacky Univ Olomouc, Fac Med &amp; Dent, IP Pavlova 6, Olomouc 77520, Czech Republic; [Genzor, Samuel; Sova, Milan] Univ Hosp Olomouc, Dept Resp Med, Olomouc, Czech Republic; [Holubova, Michaela] Hosp Liberec, Dept Psychiat, Zabrze, Poland; [Prasko, Jan; Slepecky, Milos] Constantine Philosopher Univ, Fac Social Sci &amp; Hlth Care, Dept Psychol Sci, Nitra, Slovakia</t>
  </si>
  <si>
    <t>University Hospital Olomouc; Palacky University Olomouc; University Hospital Olomouc; Constantine the Philosopher University in Nitra</t>
  </si>
  <si>
    <t>Prasko, J (corresponding author), Univ Hosp Olomouc, Dept Psychiat, IP Pavlova 6, Olomouc 77520, Czech Republic.;Prasko, J (corresponding author), Palacky Univ Olomouc, Fac Med &amp; Dent, IP Pavlova 6, Olomouc 77520, Czech Republic.</t>
  </si>
  <si>
    <t>praskojan@seznam.cz</t>
  </si>
  <si>
    <t>Ociskova, Marie/AAN-2403-2020; Slepecky, Milos/AAM-1468-2020; Holubová, Michaela/AAJ-3548-2021; Vanek, Jakub/HLX-8046-2023; Prasko, Jan/P-8373-2017</t>
  </si>
  <si>
    <t>Genzor, Samuel/0000-0002-6730-5832; Vanek, Jakub/0000-0003-2833-1736; Prasko, Jan/0000-0003-4865-8605</t>
  </si>
  <si>
    <t>1389-9457</t>
  </si>
  <si>
    <t>1878-5506</t>
  </si>
  <si>
    <t>SLEEP MED</t>
  </si>
  <si>
    <t>Sleep Med.</t>
  </si>
  <si>
    <t>10.1016/j.sleep.2020.03.017</t>
  </si>
  <si>
    <t>http://dx.doi.org/10.1016/j.sleep.2020.03.017</t>
  </si>
  <si>
    <t>MZ0IG</t>
  </si>
  <si>
    <t>WOS:000558806700008</t>
  </si>
  <si>
    <t>Univerzita Mateja Bela v Banskej Bystrici</t>
  </si>
  <si>
    <t>Saue, T; Bast, R; Gomes, ASP; Jensen, HJA; Visscher, L; Aucar, IA; Di Remigio, R; Dyall, KG; Eliav, E; Fasshauer, E; Fleig, T; Halbert, L; Hedegård, ED; Helmich-Paris, B; Ilias, M; Jacob, CR; Knecht, S; Laerdahl, JK; Vidal, ML; Nayak, MK; Olejniczak, M; Olsen, JMH; Pernpointner, M; Senjean, B; Shee, A; Sunaga, A; van Stralen, JNP</t>
  </si>
  <si>
    <t>Saue, Trond; Bast, Radovan; Gomes, Andre Severo Pereira; Jensen, Hans Jorgen Aa; Visscher, Lucas; Aucar, Ignacio Agustin; Di Remigio, Roberto; Dyall, Kenneth G.; Eliav, Ephraim; Fasshauer, Elke; Fleig, Timo; Halbert, Loic; Hedegard, Erik Donovan; Helmich-Paris, Benjamin; Ilias, Miroslav; Jacob, Christoph R.; Knecht, Stefan; Laerdahl, Jon K.; Vidal, Marta L.; Nayak, Malaya K.; Olejniczak, Malgorzata; Olsen, Jogvan Magnus Haugaard; Pernpointner, Markus; Senjean, Bruno; Shee, Avijit; Sunaga, Ayaki; van Stralen, Joost N. P.</t>
  </si>
  <si>
    <t>The DIRAC code for relativistic molecular calculations</t>
  </si>
  <si>
    <t>ZETA BASIS-SETS; DENSITY-FUNCTIONAL THEORY; COUPLED-CLUSTER METHOD; AB-INITIO CALCULATIONS; QUADRUPLE-ZETA; TRIPLE-ZETA; QUANTUM-CHEMISTRY; EXCITED-STATES; POLARIZATION PROPAGATOR; ELECTRON CORRELATION</t>
  </si>
  <si>
    <t>DIRAC is a freely distributed general-purpose program system for one-, two-, and four-component relativistic molecular calculations at the level of Hartree-Fock, Kohn-Sham (including range-separated theory), multiconfigurational self-consistent-field, multireference configuration interaction, electron propagator, and various flavors of coupled cluster theory. At the self-consistent-field level, a highly original scheme, based on quaternion algebra, is implemented for the treatment of both spatial and time reversal symmetry. DIRAC features a very general module for the calculation of molecular properties that to a large extent may be defined by the user and further analyzed through a powerful visualization module. It allows for the inclusion of environmental effects through three different classes of increasingly sophisticated embedding approaches: the implicit solvation polarizable continuum model, the explicit polarizable embedding model, and the frozen density embedding model.</t>
  </si>
  <si>
    <t>[Saue, Trond; Fleig, Timo] Univ Toulouse III Paul Sabatier, Lab Chim &amp; Phys Quant, UMR 5626, CNRS, 118 Route Narbonne, F-31062 Toulouse, France; [Bast, Radovan] UiT Arctic Univ Norway, Dept Informat Technol, N-9037 Tromso, Norway; [Gomes, Andre Severo Pereira; Halbert, Loic] Univ Lille, CNRS, UMR PhLAM Phys Lasers Atomes &amp; Mol 8523, F-59000 Lille, France; [Jensen, Hans Jorgen Aa] Univ Southern Denmark, Dept Phys Chem &amp; Pharm, DK-5230 Odense M, Denmark; [Visscher, Lucas; Senjean, Bruno; van Stralen, Joost N. P.] Vrije Univ Amsterdam, Dept Chem &amp; Pharmaceut Sci, NL-1081 HV Amsterdam, Netherlands; [Aucar, Ignacio Agustin] UNNE, Inst Modelado &amp; Innovac Tecnol, CONICET, Avda Libertad 5460,W3404AAS, Corrientes, Argentina; [Aucar, Ignacio Agustin] UNNE, Dept Fis, Fac Ciencias Exactas &amp; Nat, Avda Libertad 5460,W3404AAS, Corrientes, Argentina; [Di Remigio, Roberto; Olsen, Jogvan Magnus Haugaard] UiT Arctic Univ Norway, Hylleraas Ctr Quantum Mol Sci, Dept Chem, N-9037 Tromso, Norway; [Dyall, Kenneth G.] Dirac Solut, 10527 NW Lost Pk Dr, Portland, OR 97229 USA; [Eliav, Ephraim] Tel Aviv Univ, Sch Chem, IL-69978 Tel Aviv, Israel; [Fasshauer, Elke] Aarhus Univ, Dept Phys &amp; Astron, Ny Munkegade 120, DK-8000 Aarhus, Denmark; [Hedegard, Erik Donovan] Lund Univ, Chem Ctr, Div Theoret Chem, POB 124, SE-22100 Lund, Sweden; [Helmich-Paris, Benjamin] Max Planck Inst Kohlenforsch, Kaiser Wilhelm Pl 1, D-45470 Mulheim, Germany; [Ilias, Miroslav] Matej Bel Univ, Fac Nat Sci, Dept Chem, Tajovskeho 40, Banska Bystrica 97401, Slovakia; [Jacob, Christoph R.] Tech Univ Carolo Wilhelmina Braunschweig, Inst Phys &amp; Theoret Chem, Gaussstr 17, D-38106 Braunschweig, Germany; [Knecht, Stefan] Swiss Fed Inst Technol, Lab Phys Chem, Vladimir Prelog Weg 2, CH-8093 Zurich, Switzerland; [Laerdahl, Jon K.] Oslo Univ Hosp, Dept Microbiol, Oslo, Norway; [Vidal, Marta L.] Tech Univ Denmark, Dept Chem, DK-2800 Lyngby, Denmark; [Nayak, Malaya K.] Bhabha Atom Res Ctr, Theoret Chem Sect, Mumbai 400085, Maharashtra, India; [Olejniczak, Malgorzata] Univ Warsaw, Ctr New Technol, S Banacha 2c, PL-02097 Warsaw, Poland; [Pernpointner, Markus] Kybeidos GmbH, Heinrich Fuchs Str 94, D-69126 Heidelberg, Germany; [Senjean, Bruno] Leiden Univ, Inst Lorentz, POB 9506, NL-2300 RA Leiden, Netherlands; [Shee, Avijit] Univ Michigan, Dept Chem, Ann Arbor, MI 48109 USA; [Sunaga, Ayaki] Tokyo Metropolitan Univ, Dept Chem, 1-1 Minami Osawa, Hachioji, Tokyo 1920397, Japan; [Sunaga, Ayaki] Kyoto Univ, Inst Integrated Radiat &amp; Nucl Sci, 2 Asashiro Nishi,Kumatori Cho, Osaka 5900494, Japan; [van Stralen, Joost N. P.] TNO, Energy Transit Studies, Radarweg 60, NL-1043 NT Amsterdam, Netherlands</t>
  </si>
  <si>
    <t>Universite de Toulouse; Universite Toulouse III - Paul Sabatier; Centre National de la Recherche Scientifique (CNRS); CNRS - Institute of Chemistry (INC); UiT The Arctic University of Tromso; Centre National de la Recherche Scientifique (CNRS); Universite de Lille; University of Southern Denmark; Vrije Universiteit Amsterdam; Consejo Nacional de Investigaciones Cientificas y Tecnicas (CONICET); UiT The Arctic University of Tromso; Tel Aviv University; Aarhus University; Lund University; Max Planck Society; Matej Bel University; Braunschweig University of Technology; Swiss Federal Institutes of Technology Domain; ETH Zurich; University of Oslo; Technical University of Denmark; Bhabha Atomic Research Center (BARC); University of Warsaw; Leiden University - Excl LUMC; Leiden University; University of Michigan System; University of Michigan; Tokyo Metropolitan University; Kyoto University; Netherlands Organization Applied Science Research</t>
  </si>
  <si>
    <t>Saue, T (corresponding author), Univ Toulouse III Paul Sabatier, Lab Chim &amp; Phys Quant, UMR 5626, CNRS, 118 Route Narbonne, F-31062 Toulouse, France.</t>
  </si>
  <si>
    <t>trond.saue@irsamc.ups-tlse.fr; radovan.bast@uit.no; andre.gomes@univ-lille.fr; hjj@sdu.dk; l.visscher@vu.nl; agustin.aucar@conicet.gov.ar; diracsolutions@gmail.com; ephraim@tau.ac.il; elke.fasshauer@gmail.com; timo.fleig@irsamc.ups-tlse.fr; Miroslav.Ilias@umb.sk; c.jacob@tu-braunschweig.de; stefan.knecht@phys.chem.ethz.ch; mknayak@barc.gov.in; malgorzata.olejniczak@cent.uw.edu.pl; markpp@gmx.de; bsenjean@gmail.com; ashee@umich.edu; sunagaayaki@gmail.com; joost.vanstralen@tno.nl</t>
  </si>
  <si>
    <t>Fasshauer, Elke/AAL-4605-2021; Olsen, Jógvan Magnus/E-3951-2017; Sunaga, Ayaki/GOV-6335-2022; Jacob, Christoph/B-6689-2008; Eliav, Ephraim/AAC-9546-2022; Knecht, Stefan/H-5282-2012; Vidal, Marta/AAS-6384-2021; Senjean, Bruno/AAY-1602-2020; Helmich-Paris, Benjamin/W-5432-2018; SAUE, Trond/H-7250-2019; Iliaš, Miroslav/G-4098-2011; Jensen, Hans Jorgen Aagaard/C-6523-2009; Visscher, Lucas/A-3523-2010; Di Remigio Eikas, Roberto/I-8811-2019; Hedegard, Erik Donovan/R-5434-2016; Severo Pereira Gomes, Andre/E-1694-2012</t>
  </si>
  <si>
    <t>Eliav, Ephraim/0000-0002-2656-4934; Jensen, Hans Jorgen Aagaard/0000-0002-8743-7381; Bast, Radovan/0000-0002-7658-1847; Visscher, Lucas/0000-0002-7748-6243; Lopez Vidal, Marta/0000-0003-0653-2078; Di Remigio Eikas, Roberto/0000-0002-5452-9239; Laerdahl, Jon Kristen/0000-0002-0826-9464; Ilias, Miroslav/0000-0002-8038-6489; Nayak, Malaya Kumar/0000-0003-3628-0609; Fasshauer, Elke/0000-0001-8187-6052; Shee, Avijit/0000-0001-5042-3843; Hedegard, Erik Donovan/0000-0002-3868-1206; Severo Pereira Gomes, Andre/0000-0002-5437-2251; Olsen, Jogvan Magnus Haugaard/0000-0001-7487-944X; Aucar, Ignacio Agustin/0000-0003-3501-0957; SENJEAN, Bruno/0000-0003-1706-015X; Sunaga, Ayaki/0000-0002-3802-680X; Halbert, Loic/0000-0003-4257-6086</t>
  </si>
  <si>
    <t>Dutch Research Council (NWO); CNRS Institute of Physics (INP); PIA ANR Project [CaPPA (ANR-11-LABX-000501)]; I-SITE ULNE Project [OVERSEE (ANR-16-IDEX-0004)]; French Ministry of Higher Education and Research; region Hauts de France council; European Regional Development Fund (ERDF) project CPER CLIMIBIO; Slovak Research and Development Agency [APVV19-0164]; Scientific Grant Agency [VEGA 1/0562/20]; Research and Development Operational Programme - ERDF [ITMS 26230120002, 26210120002]; Research Council of Norway through its Centres of Excellence scheme [262695]; Research Council of Norway [261873]; Polish National Science Centre [2016/23/D/ST4/03217]; CONICET [PIP 112-20130100361]; FONCYT [PICT 2016-2936]; European Commission (MetEmbed) [745967]; Villum Foundation (Young Investigator Program) [29412]; Japan Society for the Promotion of Science (JSPS) KAKENHI Grant [17J02767]; JSPS Overseas Challenge Program for Young Researchers [201880193]; Deutsche Forschungsgemeinschaft (DFG); Agence Nationale de la Recherche (ANR); Marie Curie Actions (MSCA) [745967] Funding Source: Marie Curie Actions (MSCA); Grants-in-Aid for Scientific Research [17J02767] Funding Source: KAKEN</t>
  </si>
  <si>
    <t>Dutch Research Council (NWO)(Netherlands Organization for Scientific Research (NWO)); CNRS Institute of Physics (INP)(Centre National de la Recherche Scientifique (CNRS)); PIA ANR Project(Agence Nationale de la Recherche (ANR)Agence nationale pour le developpement de la recherche en sante (ANDRS)); I-SITE ULNE Project; French Ministry of Higher Education and Research; region Hauts de France council; European Regional Development Fund (ERDF) project CPER CLIMIBIO(European Union (EU)Marie Curie Actions); Slovak Research and Development Agency(Slovak Research and Development Agency); Scientific Grant Agency; Research and Development Operational Programme - ERDF; Research Council of Norway through its Centres of Excellence scheme(Research Council of Norway); Research Council of Norway(Research Council of Norway); Polish National Science Centre; CONICET(Consejo Nacional de Investigaciones Cientificas y Tecnicas (CONICET)); FONCYT(FONCyT); European Commission (MetEmbed); Villum Foundation (Young Investigator Program)(Villum Fonden); Japan Society for the Promotion of Science (JSPS) KAKENHI Grant(Ministry of Education, Culture, Sports, Science and Technology, Japan (MEXT)Japan Society for the Promotion of ScienceGrants-in-Aid for Scientific Research (KAKENHI)); JSPS Overseas Challenge Program for Young Researchers; Deutsche Forschungsgemeinschaft (DFG)(German Research Foundation (DFG)); Agence Nationale de la Recherche (ANR)(Agence Nationale de la Recherche (ANR)); Marie Curie Actions (MSCA)(Marie Curie Actions); Grants-in-Aid for Scientific Research(Ministry of Education, Culture, Sports, Science and Technology, Japan (MEXT)Japan Society for the Promotion of ScienceGrants-in-Aid for Scientific Research (KAKENHI))</t>
  </si>
  <si>
    <t>L.V. acknowledges support of the Dutch Research Council (NWO) for this research via various programs. He also likes to thank his former advisors Patrick Aerts and Wim Nieuwpoort for introducing him to the wonderful world of relativistic quantum chemistry.A.S.P.G. acknowledges support from the CNRS Institute of Physics (INP), PIA ANR Project No. CaPPA (ANR-11-LABX-000501), I-SITE ULNE Project No. OVERSEE (ANR-16-IDEX-0004), the French Ministry of Higher Education and Research, region Hauts de France council, and the European Regional Development Fund (ERDF) project CPER CLIMIBIO.M.I. acknowledges the support of the Slovak Research and Development Agency and the Scientific Grant Agency, APVV19-0164 and VEGA 1/0562/20, respectively. This research used resources of the High Performance Computing Center of the Matej Bel University in Banska Bystrica using the HPC infrastructure acquired in Project Nos. ITMS 26230120002 and 26210120002 (Slovak Infrastructure for High Performance Computing) supported by the Research and Development Operational Programme funded by the ERDF.R.D.R. acknowledges partial support by the Research Council of Norway through its Centres of Excellence scheme, Project No. 262695, and through its Mobility Grant scheme, Project No. 261873.M.O. acknowledges support of the Polish National Science Centre (Grant No. 2016/23/D/ST4/03217).I.A.A. acknowledges support from CONICET by Grant No. PIP 112-20130100361 and FONCYT by Grant No. PICT 2016-2936.J.M.H.O. acknowledges financial support from the Research Council of Norway through its Centres of Excellence scheme (Project No. 262695).E.D.H. acknowledges financial support from the European Commission (MetEmbed, Project No. 745967) and the Villum Foundation (Young Investigator Program, Grant No. 29412)A.S. acknowledges financial support from the Japan Society for the Promotion of Science (JSPS) KAKENHI Grant No. 17J02767, and JSPS Overseas Challenge Program for Young Researchers, Grant No. 201880193.M.P. gratefully acknowledges financial support by the Deutsche Forschungsgemeinschaft (DFG).T.F. acknowledges funding by the Deutsche Forschungsgemeinschaft (DFG) and the Agence Nationale de la Recherche (ANR) through various programs.</t>
  </si>
  <si>
    <t>MAY 29</t>
  </si>
  <si>
    <t>10.1063/5.0004844</t>
  </si>
  <si>
    <t>http://dx.doi.org/10.1063/5.0004844</t>
  </si>
  <si>
    <t>LT7OX</t>
  </si>
  <si>
    <t>Green Submitted, Green Published, Green Accepted</t>
  </si>
  <si>
    <t>WOS:000537257100003</t>
  </si>
  <si>
    <t>Univerzita Pavla Jozefa Šafárika v Košiciach</t>
  </si>
  <si>
    <t>Bardelcíková, A; Soltys, J; Mojzis, J</t>
  </si>
  <si>
    <t>Bardelcikova, Annamaria; Soltys, Jindrich; Mojzis, Jan</t>
  </si>
  <si>
    <t>Oxidative Stress, Inflammation and Colorectal Cancer: An Overview</t>
  </si>
  <si>
    <t>oxidative stress; inflammation; inflammatory bowel disease; colorectal carcinoma</t>
  </si>
  <si>
    <t>BOWEL-DISEASE; SUPEROXIDE-DISMUTASE; DNA-DAMAGE; POSTTRANSLATIONAL MODIFICATIONS; MITOCHONDRIAL DYSFUNCTION; GLUTATHIONE PEROXIDASE-1; IONIZING-RADIATION; ULCERATIVE-COLITIS; NRF2; OXYGEN</t>
  </si>
  <si>
    <t>Colorectal cancer (CRC) represents the second leading cause of cancer-related deaths worldwide. The pathogenesis of CRC is a complex multistep process. Among other factors, inflammation and oxidative stress (OS) have been reported to be involved in the initiation and development of CRC. Although OS plays a vital part in the life of all organisms, its long-term effects on the human body may be involved in the development of different chronic diseases, including cancer diseases. Chronic OS can lead to the oxidation of biomolecules (nucleic acids, lipids and proteins) or the activation of inflammatory signaling pathways, resulting in the activation of several transcription factors or the dysregulation of gene and protein expression followed by tumor initiation or cancer cell survival. In addition, it is well known that chronic intestinal diseases such as inflammatory bowel disease (IBD) are associated with an increased risk of cancer, and a link between OS and IBD initiation and progression has been reported. This review focuses on the role of oxidative stress as a causative agent of inflammation in colorectal cancer.</t>
  </si>
  <si>
    <t>[Bardelcikova, Annamaria; Mojzis, Jan] Univ Pavol Jozef Safarik Kosice, Dept Pharmacol, Med Fac, Tr SNP 1, Kosice 04011, Slovakia; [Soltys, Jindrich] Slovak Acad Sci, Inst Parasitol, Hlinkova 3, Kosice 04001, Slovakia</t>
  </si>
  <si>
    <t>University of Pavol Jozef Safarik Kosice; Slovak Academy of Sciences</t>
  </si>
  <si>
    <t>Mojzis, J (corresponding author), Univ Pavol Jozef Safarik Kosice, Dept Pharmacol, Med Fac, Tr SNP 1, Kosice 04011, Slovakia.</t>
  </si>
  <si>
    <t>annamaria.bardelcikova@upjs.sk; soltys@saske.sk; jan.mojzis@upjs.sk</t>
  </si>
  <si>
    <t>Bardelčíková, Annamária/ISU-9172-2023; Soltys, Jindrich/P-3576-2019</t>
  </si>
  <si>
    <t>Soltys, Jindrich/0000-0002-4490-3151; Mojzis, Jan/0000-0002-7974-4525</t>
  </si>
  <si>
    <t>Operational Programme Integrated Infrastructure - ERDF [ITMS2014+: 313011V455]</t>
  </si>
  <si>
    <t>Operational Programme Integrated Infrastructure - ERDF(European Union (EU))</t>
  </si>
  <si>
    <t>This publication is the result of the project implementation Open scientific community for modern interdisciplinary research in medicine (OPENMED), ITMS2014+: 313011V455, supported by the Operational Programme Integrated Infrastructure, funded by the ERDF.</t>
  </si>
  <si>
    <t>10.3390/antiox12040901</t>
  </si>
  <si>
    <t>http://dx.doi.org/10.3390/antiox12040901</t>
  </si>
  <si>
    <t>E9PA8</t>
  </si>
  <si>
    <t>WOS:000978763600001</t>
  </si>
  <si>
    <t>Bytyçi, I; Penson, PE; Mikhailidis, DP; Wong, ND; Hernandez, A; Sahebkar, A; Thompson, PD; Mazidi, M; Rysz, J; Pella, D; Reiner, Z; Toth, PP; Banach, M</t>
  </si>
  <si>
    <t>Bytyci, Ibadete; Penson, Peter E.; Mikhailidis, Dimitri P.; Wong, Nathan D.; Hernandez, Adrian, V; Sahebkar, Amirhossein; Thompson, Paul D.; Mazidi, Mohsen; Rysz, Jacek; Pella, Daniel; Reiner, Zeljko; Toth, Peter P.; Banach, Maciej</t>
  </si>
  <si>
    <t>Lipid Blood Pressure Meta-Anal Col; Int Lipid Expert Panel ILEP</t>
  </si>
  <si>
    <t>Prevalence of statin intolerance: a meta-analysis</t>
  </si>
  <si>
    <t>EUROPEAN HEART JOURNAL</t>
  </si>
  <si>
    <t>Cardiovascular disease; Prevalence; Risk factors; Statin intolerance</t>
  </si>
  <si>
    <t>DENSITY-LIPOPROTEIN CHOLESTEROL; CORONARY-HEART-DISEASE; LIPID-LOWERING THERAPY; INTIMA-MEDIA THICKNESS; LONG-TERM PERSISTENCE; HEALTH MAINTENANCE ORGANIZATION; RETROSPECTIVE DATABASE ANALYSIS; ACUTE MYOCARDIAL-INFARCTION; TYPE-2 DIABETES-MELLITUS; PLACEBO-CONTROLLED TRIAL</t>
  </si>
  <si>
    <t>Aims Statin intolerance (SI) represents a significant public health problem for which precise estimates of prevalence are needed. Statin intolerance remains an important clinical challenge, and it is associated with an increased risk of cardiovascular events. This meta-analysis estimates the overall prevalence of SI, the prevalence according to different diagnostic criteria and in different disease settings, and identifies possible risk factors/conditions that might increase the risk of SI. Methods and results We searched several databases up to 31 May 2021, for studies that reported the prevalence of SI. The primary endpoint was overall prevalence and prevalence according to a range of diagnostic criteria [National Lipid Association (NLA), International Lipid Expert Panel (ILEP), and European Atherosclerosis Society (EAS)] and in different disease settings. The secondary endpoint was to identify possible risk factors for SI. A random-effects model was applied to estimate the overall pooled prevalence. A total of 176 studies [112 randomized controlled trials (RCTs); 64 cohort studies] with 4 143 517 patients were ultimately included in the analysis. The overall prevalence of SI was 9.1% (95% confidence interval 8.0-10%). The prevalence was similar when defined using NLA, ILEP, and EAS criteria [7.0% (6.0-8.0%), 6.7% (5.0-8.0%), 5.9% (4.0-7.0%), respectively]. The prevalence of SI in RCTs was significantly lower compared with cohort studies [4.9% (4.0-6.0%) vs. 17% (14-19%)]. The prevalence of SI in studies including both primary and secondary prevention patients was much higher than when primary or secondary prevention patients were analysed separately [18% (14-21%), 8.2% (6.0-10%), 9.1% (6.0-11%), respectively]. Statin lipid solubility did not affect the prevalence of SI [4.0% (2.0-5.0%) vs. 5.0% (4.0-6.0%)]. Age [odds ratio (OR) 1.33, P = 0.04], female gender (OR 1.47, P = 0.007), Asian and Black race (P &lt; 0.05 for both), obesity (OR 1.30, P = 0.02), diabetes mellitus (OR 1.26, P = 0.02), hypothyroidism (OR 1.37, P = 0.01), chronic liver, and renal failure (P &lt; 0.05 for both) were significantly associated with SI in the meta-regression model. Antiarrhythmic agents, calcium channel blockers, alcohol use, and increased statin dose were also associated with a higher risk of SI. Conclusion Based on the present analysis of &gt;4 million patients, the prevalence of SI is low when diagnosed according to international definitions. These results support the concept that the prevalence of complete SI might often be overestimated and highlight the need for the careful assessment of patients with potential symptoms related to SI. Key question What is the overall prevalence of statin intolerance (SI) worldwide? What are the main risk factors of SI? Key finding The overall prevalence of SI is 9.1% and even lower using the international definitions: National Lipid Association, International Lipid Expert Panel, European Atherosclerosis Society (7.0, 6.7, 5.9%). Female gender, hypothyroidism, high statin dose, advanced age, antiarrhythmics, and obesity are the main factors that increase the risk of SI. Take-home message Clinicians should use these results to encourage adherence to statin therapy in the patients they treat.</t>
  </si>
  <si>
    <t>[Bytyci, Ibadete] Umea Univ, Dept Publ Hlth &amp; Clin Med, Umea, Sweden; [Bytyci, Ibadete] Univ Clin Ctr Kosovo, Clin Cardiol, Prishtina, Kosovo; [Penson, Peter E.] Liverpool John Moores Univ, Sch Pharm &amp; Biomol Sci, Liverpool, Merseyside, England; [Penson, Peter E.] Liverpool Ctr Cardiovasc Sci, Liverpool, Merseyside, England; [Mikhailidis, Dimitri P.] Univ Coll London UCL, Univ Coll London, Dept Clin Biochem, Med Sch, Royal Free Hosp Campus, London, England; [Wong, Nathan D.] Univ Calif Irvine, Sch Med Predict Hlth Diagnost, Div Cardiol, Heart Dis Prevent Program, Irvine, CA USA; [Hernandez, Adrian, V] Univ Connecticut, Sch Pharm, Hlth Outcomes Policy &amp; Evidence Synth HOPES Grp, Storrs, CT USA; [Hernandez, Adrian, V] Univ San Ignacio Loyola USIL, Vicerrectorado Invest, Lima, Peru; [Sahebkar, Amirhossein] Mashhad Univ Med Sci, Biotechnol Res Ctr, Pharmaceut Technol Inst, Mashhad, Razavi Khorasan, Iran; [Sahebkar, Amirhossein] Mashhad Univ Med Sci, Appl Biomed Res Ctr, Mashhad, Razavi Khorasan, Iran; [Sahebkar, Amirhossein] Mashhad Univ Med Sci, Sch Pharm, Mashhad, Razavi Khorasan, Iran; [Thompson, Paul D.] Hartford Hosp, Div Cardiol, 80 Seymour St, Hartford, CT USA; [Thompson, Paul D.] Univ Connecticut, Dept Internal Med, Farmington, CT USA; [Mazidi, Mohsen] Kings Coll London, Dept Twin Res &amp; Genet Epidemiol, London, England; [Mazidi, Mohsen] Kings Coll London, Dept Nutr Sci, London, England; [Rysz, Jacek] Med Univ Lodz MUL, Dept Hypertens Nephrol &amp; Family Med, Lodz, Poland; [Pella, Daniel] Pavol Jozef Safarik Univ, Fac Med, Dept Cardiol 2, Kosice, Slovakia; [Pella, Daniel] East Slovak Inst Cardiovasc Dis, Kosice, Slovakia; [Reiner, Zeljko] Zagreb Univ, Univ Hosp Ctr Zagreb, Sch Med, Dept Internal Dis, Zagreb, Croatia; [Toth, Peter P.] CGH Med Ctr, Sterling, IL USA; [Toth, Peter P.] Johns Hopkins Univ, Sch Med, Cicarrone Ctr Prevent Cardiovasc Dis, Baltimore, MD USA; [Banach, Maciej] Med Univ Lodz MUL, Dept Prevent Cardiol &amp; Lipidol, Rzgowska 281-289, PL-93338 Lodz, Poland; [Banach, Maciej] Univ Zielona Gora, Cardiovasc Res Ctr, Zielona Gora, Poland</t>
  </si>
  <si>
    <t>Umea University; Universiteti i Prishtines; Liverpool John Moores University; University of London; University College London; Royal Free London NHS Foundation Trust; University of California System; University of California Irvine; University of Connecticut; Universidad San Ignacio de Loyola; Mashhad University of Medical Sciences; Mashhad University of Medical Sciences; Mashhad University of Medical Sciences; Hartford Hospital; University of Connecticut; University of London; King's College London; University of London; King's College London; University of Pavol Jozef Safarik Kosice; University of Zagreb; UNIVERSITY ZAGREB HOSPITAL; Johns Hopkins University; University of Zielona Gora</t>
  </si>
  <si>
    <t>Banach, M (corresponding author), Med Univ Lodz MUL, Dept Prevent Cardiol &amp; Lipidol, Rzgowska 281-289, PL-93338 Lodz, Poland.;Banach, M (corresponding author), Univ Zielona Gora, Cardiovasc Res Ctr, Zielona Gora, Poland.</t>
  </si>
  <si>
    <t>maciej.banach@umed.lodz.pl</t>
  </si>
  <si>
    <t>Bytyçi, Ibadete/L-1767-2018; Banach, Maciej/A-1271-2009; Hernandez, Adrian/ABD-4616-2021; Mikhailidis, Dimitri/A-1869-2013; Sahebkar, Amirhossein/B-5124-2018; Toth, Peter/GMW-6552-2022; Penson, Peter/E-5353-2010; Rysz, Jacek/L-8313-2013</t>
  </si>
  <si>
    <t>Cicero, Arrigo Francesco Giuseppe/0000-0002-4367-3884; Hernandez, Adrian V./0000-0002-9999-4003; Bytyci, Ibadete/0000-0002-8996-4257; Penson, Peter/0000-0001-6763-1489; Rysz, Jacek/0000-0002-2757-6443</t>
  </si>
  <si>
    <t>AKCEA; Amgen; AMRYT; Link Medical; Mylan; Napp; Sanofi; Novo Nordisk; Sanofi-Aventis; Novartis</t>
  </si>
  <si>
    <t>AKCEA; Amgen(Amgen); AMRYT; Link Medical; Mylan; Napp; Sanofi; Novo Nordisk(Novo NordiskNovo Nordisk Foundation); Sanofi-Aventis(Sanofi-Aventis); Novartis(Novartis)</t>
  </si>
  <si>
    <t>P.E.P. has received honoraria and/or travel reimbursement for events sponsored by AKCEA, Amgen, AMRYT, Link Medical, Mylan, Napp, Sanofi; D.P.M. has given talks, acted as a consultant, or attended conferences sponsored by Amgen and Novo Nordisk; P.P.T.: speaker for Amgen, Esperion, Merck, Novo Nordisk; consultant to Amarin, Amgen, Kowa, Merck, Resverlogix, and Theravance; Z.R. has given talks sponsored by Sanofi-Aventis and Novartis; M.B.: speakers bureau: Amgen, Herbapol, Kogen, KRKA, Polpharma, Mylan/Viatris, Novartis, Novo Nordisk, Sanofi-Aventis, Teva, Zentiva; consultant to Abbott Vascular, Amgen, Daichii Sankyo, Esperion, FreiaPharmaceuticals, Novartis, Polfarmex, Sanofi-Aventis; Grants from Amgen, Mylan/Viatris, Sanofi, and Valeant; CMO at Nomi Biotech Corporation; all other authors have no conflict of interest.</t>
  </si>
  <si>
    <t>0195-668X</t>
  </si>
  <si>
    <t>1522-9645</t>
  </si>
  <si>
    <t>EUR HEART J</t>
  </si>
  <si>
    <t>Eur. Heart J.</t>
  </si>
  <si>
    <t>SEP 7</t>
  </si>
  <si>
    <t>10.1093/eurheartj/ehac015</t>
  </si>
  <si>
    <t>http://dx.doi.org/10.1093/eurheartj/ehac015</t>
  </si>
  <si>
    <t>Cardiac &amp; Cardiovascular Systems</t>
  </si>
  <si>
    <t>Cardiovascular System &amp; Cardiology</t>
  </si>
  <si>
    <t>4I5OL</t>
  </si>
  <si>
    <t>WOS:000760292300001</t>
  </si>
  <si>
    <t>Nemcikova, M; Katreniakova, Z; Nagyova, I</t>
  </si>
  <si>
    <t>Nemcikova, Marta; Katreniakova, Zuzana; Nagyova, Iveta</t>
  </si>
  <si>
    <t>Social support, positive caregiving experience, and caregiver burden in informal caregivers of older adults with dementia</t>
  </si>
  <si>
    <t>FRONTIERS IN PUBLIC HEALTH</t>
  </si>
  <si>
    <t>dementia; informal caregivers; caregiver burden; social support; caregiving experience</t>
  </si>
  <si>
    <t>COGNITIVE DECLINE; CARE; PEOPLE; LIFE</t>
  </si>
  <si>
    <t>IntroductionDementia is currently one of the major causes of disability and dependency among older adults worldwide. Cognitive dysfunction, neuropsychiatric symptoms, somatic complaints, and functional impairment fundamentally affect not only a person living with dementia (PLwD), but also his/her informal caregiver(s), often resulting in a high caregiver burden. A number of variables, including the caregiver's sociodemographic characteristics, the clinical characteristics of PLwD, social support, and the caregiver's personal resources determine the caregiver's burden. ObjectivesThe aim of this study was to investigate the associations of caregiver burden in informal caregivers of PLwD with perceived social support, positive caregiving experience, and applying therapeutic communication methods. MethodsThe data were collected from September 2021 to February 2022 among 115 PLwD-informal caregiver dyads in the community settings in Slovakia. Measures included the Zarit Burden Interview (ZBI-12), the Oslo Social Support Scale (OSSS-3), the Positive Aspects of Caregiving Scale (PACS), and two questions on applying therapeutic communication methods-reminiscence and validation according to Naomi Feil. The Short IQCODE was used for assessing cognitive decline in PLwD. Pearson's and Spearman's correlations, t-tests, Chi-square, ANOVA, and linear multiple regression analyses were used to analyze the data (IBM SPSS 27). ResultsThe mean age of informal caregivers was 54 +/- 12.4 years (81.7% of women) and the mean caregiving duration was 4.8 +/- 4.8 years. The mean age of PLwD was 80.5 +/- 8.3 years (73.0% of women) and their Short IQCODE mean score was 4.1 +/- 1.0. Lower caregiving burden was significantly associated with higher perceived social support (beta = 0.33, p &lt; 0.01), with higher positive caregiving experience (beta = 0.33, p &lt; 0.01), and higher caregiving intensity (beta = 0.24, p &lt; 0.05) among informal caregivers of PLwD. The associations between caregiver burden and applying two therapeutic communication methods were not significant. ConclusionsImplementing psycho-social and educational public health interventions focused on strengthening social support and maintaining positive perceptions of caregiving can help reduce the increased risk of caregiver burden in informal caregivers of older adults with dementia.</t>
  </si>
  <si>
    <t>[Nemcikova, Marta; Katreniakova, Zuzana; Nagyova, Iveta] PJ Safarik Univ Kosice, Fac Med, Dept Social &amp; Behav Med, Kosice, Slovakia; [Katreniakova, Zuzana; Nagyova, Iveta] Slovak Publ Hlth Assoc SAVEZ, Kosice, Slovakia</t>
  </si>
  <si>
    <t>University of Pavol Jozef Safarik Kosice</t>
  </si>
  <si>
    <t>Katreniakova, Z (corresponding author), PJ Safarik Univ Kosice, Fac Med, Dept Social &amp; Behav Med, Kosice, Slovakia.;Katreniakova, Z (corresponding author), Slovak Publ Hlth Assoc SAVEZ, Kosice, Slovakia.</t>
  </si>
  <si>
    <t>zuzana.katreniakova@upjs.sk</t>
  </si>
  <si>
    <t>Nagyova, Iveta/HSG-3630-2023</t>
  </si>
  <si>
    <t>2296-2565</t>
  </si>
  <si>
    <t>FRONT PUBLIC HEALTH</t>
  </si>
  <si>
    <t>Front. Public Health</t>
  </si>
  <si>
    <t>JAN 25</t>
  </si>
  <si>
    <t>10.3389/fpubh.2023.1104250</t>
  </si>
  <si>
    <t>http://dx.doi.org/10.3389/fpubh.2023.1104250</t>
  </si>
  <si>
    <t>8S5MH</t>
  </si>
  <si>
    <t>WOS:000928624900001</t>
  </si>
  <si>
    <t>Trebicka, J; Fernandez, J; Papp, M; Caraceni, P; Laleman, W; Gambino, C; Giovo, I; Uschner, FE; Jansen, C; Jimenez, C; Mookerjee, R; Gustot, T; Albillos, A; Bañares, R; Jarcuska, P; Steib, C; Reiberger, T; Acevedo, J; Gatti, P; Shawcross, DL; Zeuzem, S; Zipprich, A; Piano, S; Berg, T; Bruns, T; Danielsen, KV; Coenraad, M; Merli, M; Stauber, R; Zoller, H; Ramos, JP; Solé, C; Soriano, G; De Gottardi, A; Gronbaek, H; Saliba, F; Trautwein, C; Kani, HT; Francque, S; Ryder, S; Nahon, P; Romero-Gómez, M; Van Vlierberghe, H; Francoz, C; Manns, M; Garcia-Lopez, E; Tufoni, M; Amoros, A; Pavesi, M; Sanchez, C; Praktiknjo, M; Curto, A; Pitarch, C; Putignano, A; Moreno, E; Bernal, W; Aguilar, F; Clària, J; Ponzo, P; Vitalis, Z; Zaccherini, G; Balogh, B; Gerbes, A; Vargas, V; Alessandria, C; Bernardi, M; Ginès, P; Moreau, R; Angeli, P; Jalan, R; Arroyo, V; Maschmeier, M; Semela, D; Elkrief, L; Elsharkawy, A; Tornai, T; Tornai, I; Altorjay, I; Antognoli, A; Baldassarre, M; Gagliardi, M; Bertoli, E; Mareso, S; Brocca, A; Campion, D; Saracco, GM; Rizzo, M; Lehmann, J; Pohlmann, A; Brol, MJ; Chang, J; Schierwagen, R; Solà, E; Amari, N; Rodriguez, M; Nevens, F; Clemente, A; Janicko, M; Markwardt, D; Mandorfer, M; Welsch, C; Welzel, TM; Ciraci, E; Patel, V; Ripoll, C; Herber, A; Horn, P; Bendtsen, F; Gluud, LL; Schaapman, J; Riggio, O; Rainer, F; Moritz, JT; Mesquita, M; Alvarado-Tapias, E; Akpata, O; Aamann, L; Samuel, D; Tresson, S; Strnad, P; Amathieu, R; Simón-Talero, M; Smits, F; Van den Ende, N; Martinez, J; Garcia, R; Rupprechter, H; Engelmann, C; Özdogan, OC</t>
  </si>
  <si>
    <t>Trebicka, Jonel; Fernandez, Javier; Papp, Maria; Caraceni, Paolo; Laleman, Wim; Gambino, Carmine; Giovo, Ilaria; Uschner, Frank Erhard; Jansen, Christian; Jimenez, Cesar; Mookerjee, Rajeshwar; Gustot, Thierry; Albillos, Agustin; Banares, Rafael; Jarcuska, Peter; Steib, Christian; Reiberger, Thomas; Acevedo, Juan; Gatti, Pietro; Shawcross, Debbie L.; Zeuzem, Stefan; Zipprich, Alexander; Piano, Salvatore; Berg, Thomas; Bruns, Tony; Danielsen, Karen Vagner; Coenraad, Minneke; Merli, Manuela; Stauber, Rudolf; Zoller, Heinz; Ramos, Jose Presa; Sole, Cristina; Soriano, German; de Gottardi, Andrea; Gronbaek, Henning; Saliba, Faouzi; Trautwein, Christian; Kani, Haluk Tarik; Francque, Sven; Ryder, Stephen; Nahon, Pierre; Romero-Gomez, Manuel; Van Vlierberghe, Hans; Francoz, Claire; Manns, Michael; Garcia-Lopez, Elisabet; Tufoni, Manuel; Amoros, Alex; Pavesi, Marco; Sanchez, Cristina; Praktiknjo, Michael; Curto, Anna; Pitarch, Carla; Putignano, Antonella; Moreno, Esau; Bernal, William; Aguilar, Ferran; Claria, Joan; Ponzo, Paola; Vitalis, Zsuzsanna; Zaccherini, Giacomo; Balogh, Boglarka; Gerbes, Alexander; Vargas, Victor; Alessandria, Carlo; Bernardi, Mauro; Gines, Pere; Moreau, Richard; Angeli, Paolo; Jalan, Rajiv; Arroyo, Vicente; Maschmeier, Miriam; Semela, David; Elkrief, Laure; Elsharkawy, Ahmed; Tornai, Tamas; Tornai, Istvan; Altorjay, Istvan; Antognoli, Agnese; Baldassarre, Maurizio; Gagliardi, Martina; Bertoli, Eleonora; Mareso, Sara; Brocca, Alessandra; Campion, Daniela; Saracco, Giorgio Maria; Rizzo, Martina; Lehmann, Jennifer; Pohlmann, Alessandra; Brol, Maximilian J.; Chang, Johannes; Schierwagen, Robert; Sola, Elsa; Amari, Nesrine; Rodriguez, Miguel; Nevens, Frederik; Clemente, Ana; Janicko, Martin; Markwardt, Daniel; Mandorfer, Mattias; Welsch, Christoph; Welzel, Tanja M.; Ciraci, Emanuela; Patel, Vish; Ripoll, Cristina; Herber, Adam; Horn, Paul; Bendtsen, Flemming; Gluud, Lise Lotte; Schaapman, Jelte; Riggio, Oliviero; Rainer, Florian; Moritz, Joerg Tobiasch; Mesquita, Monica; Alvarado-Tapias, Edilmar; Akpata, Osagie; Aamann, Luise; Samuel, Didier; Tresson, Sylvie; Strnad, Pavel; Amathieu, Roland; Simon-Talero, Macarena; Smits, Francois; van den Ende, Natalie; Martinez, Javier; Garcia, Rita; Rupprechter, Harald; Engelmann, Cornelius; Ozdogan, Osman Cavit</t>
  </si>
  <si>
    <t>PREDICT identifies precipitating events associated with the clinical course of acutely decompensated cirrhosis</t>
  </si>
  <si>
    <t>JOURNAL OF HEPATOLOGY</t>
  </si>
  <si>
    <t>Chronic liver disease; Non-elective admission; Acute complications; Risk factors</t>
  </si>
  <si>
    <t>CHRONIC LIVER-FAILURE; SYSTEMIC INFLAMMATION; DISTINCT; INJURY; SCORE</t>
  </si>
  <si>
    <t>Background &amp; Aims: Acute decompensation (AD) of cirrhosis may present without acute-on-chronic liver failure (ACLF) (ADNo ACLF), or with ACLF (AD-ACLF), defined by organ failure(s). Herein, we aimed to analyze and characterize the precipitants leading to both of these AD phenotypes. Methods: The multicenter, prospective, observational PREDICT study (NCT03056612) included 1,273 non-electively hospitalized patients with AD (No ACLF = 1,071; ACLF = 202). Medical history, clinical data and laboratory data were collected at enrolment and during 90-day follow-up, with particular attention given to the following characteristics of precipitants: induction of organ dysfunction or failure, systemic inflammation, chronology, intensity, and relationship to outcome. Results: Among various clinical events, 4 distinct events were precipitants consistently related to AD: proven bacterial infections, severe alcoholic hepatitis, gastrointestinal bleeding with shock and toxic encephalopathy. Among patients with precipitants in the AD-No ACLF cohort and the AD-ACLF cohort (38% and 71%, respectively), almost all (96% and 97%, respectively) showed proven bacterial infection and severe alcoholic hepatitis, either alone or in combination with other events. Survival was similar in patients with proven bacterial infections or severe alcoholic hepatitis in both AD phenotypes. The number of precipitants was associated with significantly increased 90day mortality and was paralleled by increasing levels of surrogates for systemic inflammation. Importantly, adequate first-line antibiotic treatment of proven bacterial infections was associated with a lower ACLF development rate and lower 90-day mortality. Conclusions: This study identified precipitants that are significantly associated with a distinct clinical course and prognosis in patients with AD. Specific preventive and therapeutic strategies targeting these events may improve outcomes in patients with decompensated cirrhosis. Lay summary: Acute decompensation (AD) of cirrhosis is characterized by a rapid deterioration in patient health. Herein, we aimed to analyze the precipitating events that cause AD in patients with cirrhosis. Proven bacterial infections and severe alcoholic hepatitis, either alone or in combination, accounted for almost all (96-97%) cases of AD and acute-on-chronic liver failure. Whilst the type of precipitant was not associated with mortality, the number of precipitant(s) was. This study identified precipitants that are significantly associated with a distinct clinical course and prognosis of patients with AD. Specific preventive and therapeutic strategies targeting these events may improve patient outcomes. (c) 2020 European Association for the Study of the Liver. Published by Elsevier B.V. This is an open access article under the CC BY-NC-ND license (http://creativecommons.org/licenses/by-nc-nd/4.0/).</t>
  </si>
  <si>
    <t>[Trebicka, Jonel; Fernandez, Javier; Garcia-Lopez, Elisabet; Amoros, Alex; Pavesi, Marco; Sanchez, Cristina; Curto, Anna; Pitarch, Carla; Moreno, Esau; Aguilar, Ferran; Claria, Joan; Moreau, Richard; Angeli, Paolo; Jalan, Rajiv; Arroyo, Vicente; Maschmeier, Miriam] European Fdn Study Chron Liver Failure, EF Clif, Travesera Gracia 11,7th Floor, Barcelona 08021, Spain; [Trebicka, Jonel; Uschner, Frank Erhard; Zeuzem, Stefan; Semela, David] Goethe Univ Frankfurt, Dept Internal Med 1, Frankfurt, Germany; [Jansen, Christian; Praktiknjo, Michael; Elkrief, Laure] Univ Hosp Bonn, Dept Internal Med 1, Bonn, Germany; [Fernandez, Javier; Sole, Cristina; Claria, Joan; Gines, Pere; Elsharkawy, Ahmed] Univ Barcelona, Hosp Clin Barcelona, IDIBAPS, CIBEReHD, Barcelona, Spain; [Papp, Maria; Vitalis, Zsuzsanna; Balogh, Boglarka; Tornai, Tamas; Tornai, Istvan; Altorjay, Istvan] Univ Debrecen, Fac Med, Inst Med, Dept Gastroenterol, Debrecen, Hungary; [Caraceni, Paolo; Tufoni, Manuel; Zaccherini, Giacomo; Bernardi, Mauro; Antognoli, Agnese; Baldassarre, Maurizio; Gagliardi, Martina] Univ Bologna, Bologna, Italy; [Gambino, Carmine; Piano, Salvatore; Angeli, Paolo; Bertoli, Eleonora; Mareso, Sara; Brocca, Alessandra] Univ Padua, Padua, Italy; [Giovo, Ilaria; Ponzo, Paola; Alessandria, Carlo; Campion, Daniela; Saracco, Giorgio Maria; Rizzo, Martina] AOU Citta Salute &amp; Sci Torino, Turin, Italy; [Jimenez, Cesar; Vargas, Victor; Lehmann, Jennifer; Pohlmann, Alessandra; Brol, Maximilian J.; Chang, Johannes] Univ Autonoma Barcelona, Hosp Vall dHebron, Liver Unit, CIBEREHD, Barcelona, Spain; [Mookerjee, Rajeshwar; Jalan, Rajiv; Sola, Elsa] Royal Free Hosp, UCL Med Sch, London, England; [Gustot, Thierry; Putignano, Antonella; Amari, Nesrine; Smits, Francois] CUB Erasme, Brussels, Belgium; [Albillos, Agustin; Rodriguez, Miguel; Martinez, Javier] Univ Alcald, Hosp Univ Ramon y Cajal, Dept Gastroenterol, CIBEREHD, Madrid, Spain; [Laleman, Wim; Nevens, Frederik; van den Ende, Natalie] Univ Leuven, Dept Gastroenterol &amp; Hepatol, Sect Liver &amp; Biliopancreat Disorders, Leuven, Belgium; [Banares, Rafael; Clemente, Ana; Garcia, Rita] Univ Complutense Madrid, CIBERehd, Fac Med, Hosp Gen Univ Gregorio Maranon, Madrid, Spain; [Jarcuska, Peter; Janicko, Martin] Pavol Jozef Safarik Univ Kosice, Kosice, Slovakia; [Steib, Christian; Gerbes, Alexander; Markwardt, Daniel] LMU, Liver Ctr Munich, Dept Med 2, Univ Hosp, Munich, Germany; [Reiberger, Thomas; Mandorfer, Mattias; Rupprechter, Harald] Med Univ Vienna, Vienna, Austria; [Acevedo, Juan; Schierwagen, Robert; Welsch, Christoph; Welzel, Tanja M.] Univ Hosp Plymouth NHS Trust, Plymouth, Devon, England; [Gatti, Pietro; Ciraci, Emanuela] ASL Brindisi, Intenal Med PO Ostuni, Brindisi, Italy; [Shawcross, Debbie L.; Bernal, William; Patel, Vish] Kings Coll Hosp London, London, England; [Zipprich, Alexander; Ripoll, Cristina] Univ Hosp Halle Wittenberg, Halle, Germany; [Berg, Thomas; Herber, Adam; Engelmann, Cornelius] Leipzig Univ Med Ctr, Dept Med 2, Div Hepatol, Leipzig, Germany; [Bruns, Tony; Horn, Paul] Jena Univ Hosp, Jena, Germany; [Bruns, Tony; Bendtsen, Flemming; Gluud, Lise Lotte] Univ Copenhagen, Hvidovre Hosp, Gastro Unit, Med Sect, Copenhagen, Denmark; [Bruns, Tony; Bendtsen, Flemming; Gluud, Lise Lotte] Univ Copenhagen, Dept Clin Med, Gastro Unit, Med Sect, Copenhagen, Denmark; [Coenraad, Minneke; Schaapman, Jelte] Leiden Univ, Med Ctr, Leiden, Netherlands; [Merli, Manuela; Riggio, Oliviero] Univ Sapienza Roma, Rome, Italy; [Stauber, Rudolf; Rainer, Florian] Med Univ Graz, Graz, Austria; [Danielsen, Karen Vagner; Zoller, Heinz; Moritz, Joerg Tobiasch] Med Univ Innsbruck, Innsbruck, Austria; [Ramos, Jose Presa; Mesquita, Monica] CHTMAD Vila Real, Blueclin, Vila Real, Portugal; [Soriano, German; Alvarado-Tapias, Edilmar] Univ Clin Visceral Surg &amp; Med Inselspital, Univ Svizzera Italiana, Bern &amp; Ente Osped Cantonale, Lugano, Switzerland; [de Gottardi, Andrea; Akpata, Osagie] Hosp La Santa Creu &amp; St Pau, CIBERehd, Barcelona, Spain; [Gronbaek, Henning; Aamann, Luise] Aarhus Univ Hosp, Aarhus, Denmark; [Saliba, Faouzi; Samuel, Didier; Tresson, Sylvie] Univ Paris Saclay, Hop Paul Brousse, AP HP, Ctr Hepatobiliaire,INSERM Unit 1193, Villejuif, France; [Trautwein, Christian; Strnad, Pavel] Aachen Univ Hosp, Aachen, Germany; [Kani, Haluk Tarik; Amathieu, Roland] Marmara Univ, Kadikoy, Turkey; [Francque, Sven; Simon-Talero, Macarena] Univ Hosp Antwerp, Antwerp, Belgium; [Ryder, Stephen; Ozdogan, Osman Cavit] Nottingham Univ Hosp NHS Trust, NIHR Biomed Res Ctr, Nottingham, England; [Ryder, Stephen; Ozdogan, Osman Cavit] Univ Nottingham, Nottingham, England; [Nahon, Pierre] Hop Jean Verdier, AP HP, Serv Hepatol, Bondy, France; [Nahon, Pierre] Univ Paris 13, Equipe Labellisee Ligue Canc, Sorbonne Paris Cite, St Denis, France; [Nahon, Pierre] INSERM, Genom Fonct Tumeurs Solides, UMR 1162, Paris, France; [Romero-Gomez, Manuel] Virgen del Rocio Univ Hosp, Seville, Spain; [Van Vlierberghe, Hans] Ghent Univ Hosp, Ghent, Belgium; [Francoz, Claire; Moreau, Richard] Hop Beaujon, AP HP, Serv Hepatol, Clichy, France; [Francoz, Claire; Moreau, Richard] Univ Paris, Ctr Rech Inflammat, INSERM, Paris, France; [Manns, Michael] Hannover Med Sch, Hannover, Germany; [Trebicka, Jonel; Fernandez, Javier; Garcia-Lopez, Elisabet; Amoros, Alex; Pavesi, Marco; Sanchez, Cristina; Curto, Anna; Pitarch, Carla; Moreno, Esau; Aguilar, Ferran; Claria, Joan; Moreau, Richard; Angeli, Paolo; Jalan, Rajiv; Arroyo, Vicente; Maschmeier, Miriam] Munster Univ Hosp, Munster, Germany; [Trebicka, Jonel; Uschner, Frank Erhard; Zeuzem, Stefan; Semela, David] Univ Basel, St Gall Cantonal Hosp, Basel, Switzerland; [Jansen, Christian; Praktiknjo, Michael; Elkrief, Laure] Hop Univ Geneve, Geneva, Switzerland; [Fernandez, Javier; Sole, Cristina; Claria, Joan; Gines, Pere; Elsharkawy, Ahmed] Univ Birmingham, Birmingham, W Midlands, England</t>
  </si>
  <si>
    <t>Goethe University Frankfurt; University of Bonn; CIBER - Centro de Investigacion Biomedica en Red; CIBEREHD; University of Barcelona; Hospital Clinic de Barcelona; IDIBAPS; University of Debrecen; University of Bologna; University of Padua; A.O.U. Citta della Salute e della Scienza di Torino; CIBER - Centro de Investigacion Biomedica en Red; CIBEREHD; Autonomous University of Barcelona; University of London; University College London; UCL Medical School; Royal Free London NHS Foundation Trust; Universite Libre de Bruxelles; Hospital Universitario Ramon y Cajal; Universidad de Alcala; CIBER - Centro de Investigacion Biomedica en Red; CIBEREHD; KU Leuven; CIBER - Centro de Investigacion Biomedica en Red; CIBEREHD; General University Gregorio Maranon Hospital; Complutense University of Madrid; University of Pavol Jozef Safarik Kosice; University of Munich; Medical University of Vienna; King's College Hospital NHS Foundation Trust; King's College Hospital; Martin Luther University Halle Wittenberg; Friedrich Schiller University of Jena; University of Copenhagen; University of Copenhagen; Leiden University - Excl LUMC; Leiden University; Leiden University Medical Center (LUMC); Sapienza University Rome; Medical University of Graz; Medical University of Innsbruck; Universita della Svizzera Italiana; CIBER - Centro de Investigacion Biomedica en Red; CIBEREHD; Aarhus University; Institut National de la Sante et de la Recherche Medicale (Inserm); Universite Paris Saclay; Assistance Publique Hopitaux Paris (APHP); Hopital Universitaire Paul-Brousse - APHP; RWTH Aachen University; RWTH Aachen University Hospital; Marmara University; University of Antwerp; Nottingham University Hospital NHS Trust; University of Nottingham; Assistance Publique Hopitaux Paris (APHP); Hopital Universitaire Jean-Verdier - APHP; Universite Paris 13; Universite Paris Cite; Institut National de la Sante et de la Recherche Medicale (Inserm); Virgen del Rocio University Hospital; Ghent University; Ghent University Hospital; Universite Paris Cite; Assistance Publique Hopitaux Paris (APHP); Hopital Universitaire Beaujon - APHP; Institut National de la Sante et de la Recherche Medicale (Inserm); Universite Paris Cite; Hannover Medical School; University of Munster; Kantonsspital St. Gallen; University of Basel; University of Geneva; University of Birmingham</t>
  </si>
  <si>
    <t>Trebicka, J (corresponding author), European Fdn Study Chron Liver Failure, EF Clif, Travesera Gracia 11,7th Floor, Barcelona 08021, Spain.</t>
  </si>
  <si>
    <t>jonel.trebicka@kgu.de</t>
  </si>
  <si>
    <t>Saracco, Guido/C-9834-2013; Baldassarre, Maurizio/K-6129-2016; Gluud, Lise/AAY-2120-2020; Strnad, Pavel/HPG-1883-2023; Sánchez, Cristina/K-7561-2017; Elkrief, Laure/AAC-9142-2022; Alvarado-Tapias, EDILMAR/GRJ-5472-2022; De Gottardi, Andrea/AAN-7512-2020; Reiberger, Thomas/H-7613-2019; Schierwagen, Robert/AAE-6305-2019; Moreau, Richard/S-1300-2019; Manns, Michael/AFG-3063-2022; Rizzo, Martina/JOR-7722-2023; Gines, Pere/B-6646-2009; Welsch, Christoph/AAF-6785-2020; Zsuzsanna, Vitális/HPG-6261-2023; Francque, Sven/E-4526-2017; Martinez, Javier/D-3834-2009; Zeuzem, Stefan/AAE-7435-2019; Kani, Haluk/AAD-4908-2019; Gambino, Carmine/LHA-0617-2024; Janičko, Martin/HCI-1378-2022; Riggio, Oliviero/ABG-6697-2020; Gronbaek, Henning/AAJ-3202-2020; Caraceni, Paolo/K-7373-2016; Angeli, Paolo/A-9759-2015; Semela, David/D-1988-2010; Banares, Rafael/J-1460-2012; SALIBA, Faouzi/T-7456-2018; Laleman, Wim/H-7272-2019; Samuel, Didier/U-5265-2018; Shawcross, Debbie/H-9669-2012; Brol, Maximilian/ABX-4824-2022; Piano, Salvatore/K-2868-2018; Claria, Joan/HNT-0305-2023; Romero-Gomez, Manuel/L-8030-2014; Merli, Manuela/D-2311-2010; Janicko, Martin/J-4713-2013; Arroyo, Vicente/F-9189-2015; Horn, Paul/O-6885-2015; Coenraad, Minneke/IZD-8288-2023; Vargas Blasco, Victor Manuel/GQA-6358-2022; Kani, Haluk Tarik/A-8327-2017; Zaccherini, Giacomo/A-2368-2015; Garcia Martinez, Rita/LZF-2494-2025; Papp, Maria/LMN-8987-2024; Moreau, Richard/N-2197-2017; Bruns, Tony/C-5720-2011</t>
  </si>
  <si>
    <t>Romero-Gomez, Manuel/0000-0001-8494-8947; Merli, Manuela/0000-0003-3173-9767; Gambino, Carmine/0000-0001-9376-1527; Mandorfer, Mattias/0000-0003-2330-0017; Reiberger, Thomas/0000-0002-4590-3583; Janicko, Martin/0000-0002-3329-3968; Caraceni, Paolo/0000-0002-1439-056X; Laleman, Wim/0000-0002-0842-7813; Baldassarre, Maurizio/0000-0001-7865-394X; Banares, Rafael/0000-0002-0412-8437; Arroyo, Vicente/0000-0002-2728-1848; Horn, Paul/0000-0002-8755-7703; Mesquita, Monica/0000-0002-9490-7919; Aamann, Luise/0000-0003-0046-887X; JIMENEZ, CESAR/0000-0003-2455-2048; Vitalis, Zsuzsanna/0000-0001-8198-5312; Coenraad, Minneke/0000-0002-3434-4421; Giovo, Ilaria/0000-0002-6368-2964; Vargas Blasco, Victor Manuel/0000-0002-7190-6948; Danielsen, Karen Vagner/0000-0001-7194-4541; Andrea, De Gottardi/0000-0002-4401-2340; Kani, Haluk Tarik/0000-0003-0042-9256; Gronbaek, Henning/0000-0001-8998-7910; Elsharkawy, Ahmed Mohamed/0000-0001-5369-3734; Trebicka, Jonel/0000-0002-7028-3881; Zaccherini, Giacomo/0000-0002-3219-6963; Schierwagen, Robert/0000-0002-2195-3666; Van Vlierberghe, Hans/0000-0003-0647-9238; Jarcuska, Peter/0000-0001-6169-9984; Gatti, Pietro/0000-0003-0368-7509; Garcia Martinez, Rita/0000-0003-2159-2757; Pitarch, Carla/0000-0002-6015-244X; Brol, Maximilian Joseph/0000-0003-2879-7560; Sole, Cristina/0000-0002-6104-8345; Papp, Maria/0000-0003-3662-4010; Fernandez, Javier/0000-0002-5622-0489; Acevedo, Juan/0000-0003-4507-2422; Moreau, Richard/0000-0003-0862-403X; Bruns, Tony/0000-0002-5576-6914; Elkrief, Laure/0000-0003-2843-1710; Curto Vilalta, Anna/0000-0002-6625-3639</t>
  </si>
  <si>
    <t>European Foundation for the Study of Chronic Liver Failure (EF-Clif); Cellex Foundation</t>
  </si>
  <si>
    <t>European Foundation for the Study of Chronic Liver Failure (EF-Clif); Cellex Foundation(Foundation CELLEX)</t>
  </si>
  <si>
    <t>The study was supported by the European Foundation for the Study of Chronic Liver Failure (EF-Clif). EF-Clif is a non-profit private organization. EF-Clif receives unrestricted donations from Cellex Foundation and Grifols. EF-Clif is partner, contributor and coordinator in several EU Horizon 2020 program projects. JT was appointed visiting Professor in EF-Clif for the execution of the study by a grant from Cellex Foundation. The funders had no influence on study design, data collection and analysis, decision to publish or preparation of the manuscript.</t>
  </si>
  <si>
    <t>0168-8278</t>
  </si>
  <si>
    <t>1600-0641</t>
  </si>
  <si>
    <t>J HEPATOL</t>
  </si>
  <si>
    <t>J. Hepatol.</t>
  </si>
  <si>
    <t>10.1016/j.jhep.2020.11.019</t>
  </si>
  <si>
    <t>http://dx.doi.org/10.1016/j.jhep.2020.11.019</t>
  </si>
  <si>
    <t>RN9TS</t>
  </si>
  <si>
    <t>WOS:000640696100013</t>
  </si>
  <si>
    <t>Trebicka, J; Fernandez, J; Papp, M; Caraceni, P; Laleman, W; Gambino, C; Giovo, I; Uschner, FE; Jimenez, C; Mookerjee, R; Gustot, T; Albillos, A; Bañares, R; Janicko, M; Steib, C; Reiberger, T; Acevedo, J; Gatti, P; Bernal, W; Zeuzem, S; Zipprich, A; Piano, S; Berg, T; Bruns, T; Bendtsen, F; Coenraad, M; Merli, M; Stauber, R; Zoller, H; Ramos, JP; Solè, C; Soriano, G; de Gottardi, A; Gronbaek, H; Saliba, F; Trautwein, C; Özdogan, OC; Francque, S; Ryder, S; Nahon, P; Romero-Gómez, M; Van Vlierberghe, H; Francoz, C; Manns, M; Garcia, E; Tufoni, M; Amoros, A; Pavesi, M; Sanchez, C; Curto, A; Pitarch, C; Putignano, A; Moreno, E; Shawcross, D; Aguilar, F; Clària, J; Ponzo, P; Jansen, C; Vitalis, Z; Zaccherini, G; Balogh, B; Vargas, V; Montagnese, S; Alessandria, C; Bernardi, M; Ginès, P; Jalan, R; Moreau, R; Angeli, P; Arroyo, V</t>
  </si>
  <si>
    <t>Trebicka, Jonel; Fernandez, Javier; Papp, Maria; Caraceni, Paolo; Laleman, Wim; Gambino, Carmine; Giovo, Ilaria; Uschner, Frank Erhard; Jimenez, Cesar; Mookerjee, Rajeshwar; Gustot, Thierry; Albillos, Agustin; Banares, Rafael; Janicko, Martin; Steib, Christian; Reiberger, Thomas; Acevedo, Juan; Gatti, Pietro; Bernal, William; Zeuzem, Stefan; Zipprich, Alexander; Piano, Salvatore; Berg, Thomas; Bruns, Tony; Bendtsen, Flemming; Coenraad, Minneke; Merli, Manuela; Stauber, Rudolf; Zoller, Heinz; Ramos, Jose Presa; Sole, Cristina; Soriano, German; de Gottardi, Andrea; Gronbaek, Henning; Saliba, Faouzi; Trautwein, Christian; Ozdogan, Osman Cavit; Francque, Sven; Ryder, Stephen; Nahon, Pierre; Romero-Gomez, Manuel; Van Vlierberghe, Hans; Francoz, Claire; Manns, Michael; Garcia, Elisabet; Tufoni, Manuel; Amoros, Alex; Pavesi, Marco; Sanchez, Cristina; Curto, Anna; Pitarch, Carla; Putignano, Antonella; Moreno, Esau; Shawcross, Debbie; Aguilar, Ferran; Claria, Joan; Ponzo, Paola; Jansen, Christian; Vitalis, Zsuzsanna; Zaccherini, Giacomo; Balogh, Boglarka; Vargas, Victor; Montagnese, Sara; Alessandria, Carlo; Bernardi, Mauro; Gines, Pere; Jalan, Rajiv; Moreau, Richard; Angeli, Paolo; Arroyo, Vicente</t>
  </si>
  <si>
    <t>PREDICT STUDY Group; EASL-CLIF Consortium</t>
  </si>
  <si>
    <t>The PREDICT study uncovers three clinical courses of acutely decompensated cirrhosis that have distinct pathophysiology</t>
  </si>
  <si>
    <t>Chronic liver disease; Non-elective admission; Acute complications; Outcome; Risk factors</t>
  </si>
  <si>
    <t>CHRONIC LIVER-FAILURE; INFLAMMATION; MORTALITY; SCORE</t>
  </si>
  <si>
    <t>Background &amp; Aims: Acute decompensation (AD) of cirrhosis is defined as the acute development of ascites, gastrointestinal hemorrhage, hepatic encephalopathy, infection or any combination thereof, requiring hospitalization. The presence of organ failure(s) in patients with AD defines acute-on-chronic liver failure (ACLF). The PREDICT study is a European, prospective, observational study, designed to characterize the clinical course of AD and to identify predictors of ACLF. Methods: A total of 1,071 patients with AD were enrolled. We collected detailed pre-specified information on the 3-month period prior to enrollment, and clinical and laboratory data at enrollment. Patients were then closely followed up for 3 months. Outcomes (liver transplantation and death) at 1 year were also recorded. Results: Three groups of patients were identified. Pre-ACLF patients (n = 218) developed ACLF and had 3-month and 1-year mortality rates of 53.7% and 67.4%, respectively. Unstable decompensated cirrhosis (UDC) patients (n = 233) required &gt;= 1 readmission but did not develop ACLF and had mortality rates of 21.0% and 35.6%, respectively. Stable decompensated cirrhosis (SDC) patients (n = 620) were not readmitted, did not develop ACLF and had a 1-year mortality rate of only 9.5%. The 3 groups differed significantly regarding the grade and course of systemic inflammation (high-grade at enrollment with aggravation during follow-up in pre-ACLF; low-grade at enrollment with subsequent steady-course in UDC; and low-grade at enrollment with subsequent improvement in SDC) and the prevalence of surrogates of severe portal hypertension throughout the study (high in UDC vs. low in pre-ACLF and SDC). Conclusions: Acute decompensation without ACLF is a heterogeneous condition with 3 different clinical courses and 2 major pathophysiological mechanisms: systemic inflammation and portal hypertension. Predicting the development of ACLF remains a major future challenge. Lay summary: Herein, we describe, for the first time, 3 different clinical courses of acute decompensation (AD) of cirrhosis after hospital admission. The first clinical course includes patients who develop acute-on-chronic liver failure (ACLF) and have a high short-term risk of death - termed pre-ACLF. The second clinical course (unstable decompensated cirrhosis) includes patients requiring frequent hospitalizations unrelated to ACLF and is associated with a lower mortality risk than pre-ACLF. Finally, the third clinical course (stable decompensated cirrhosis), includes two-thirds of all patients admitted to hospital with AD - patients in this group rarely require hospital admission and have a much lower 1-year mortality risk. (C) 2020 European Association for the Study of the Liver. Published by Elsevier B.V.</t>
  </si>
  <si>
    <t>[Trebicka, Jonel; Fernandez, Javier; Garcia, Elisabet; Amoros, Alex; Pavesi, Marco; Sanchez, Cristina; Curto, Anna; Pitarch, Carla; Moreno, Esau; Aguilar, Ferran; Claria, Joan; Jalan, Rajiv; Moreau, Richard; Angeli, Paolo; Arroyo, Vicente] European Fdn Study Chron Liver Failure, EF Clif, Travesera Gracia 11,7th Floor, Barcelona 08021, Spain; [Trebicka, Jonel; Uschner, Frank Erhard; Zeuzem, Stefan] JW Goethe Univ Hosp, Frankfurt, Germany; [Jansen, Christian] Univ Hosp Bonn, Bonn, Germany; [Fernandez, Javier; Sole, Cristina; Claria, Joan; Gines, Pere] Hosp Clin Barcelona, IDIBAPS, Barcelona, Spain; [Fernandez, Javier; Sole, Cristina; Claria, Joan; Gines, Pere] Hosp Clin Barcelona, CIBEehd, Barcelona, Spain; [Papp, Maria; Vitalis, Zsuzsanna; Balogh, Boglarka] Univ Debrecen, Fac Med, Inst Med, Dept Gastroenterol, Debrecen, Hungary; [Caraceni, Paolo; Tufoni, Manuel; Zaccherini, Giacomo; Bernardi, Mauro] Univ Bologna, Bologna, Italy; [Gambino, Carmine; Piano, Salvatore; Montagnese, Sara; Angeli, Paolo] Univ Padua, Dept Med, Padua, Italy; [Giovo, Ilaria; Ponzo, Paola; Alessandria, Carlo] Univ Torino, Citta Salute &amp; Sci Hosp, Div Gastroenterol &amp; Hepatol, Turin, Italy; [Jimenez, Cesar; Vargas, Victor] Univ Autonoma Barcelona, Hosp Vall Hebron, Liver Unit, CIBEREHD, Barcelona, Spain; [Mookerjee, Rajeshwar; Jalan, Rajiv] UCL Med Sch, Royal Free Hosp, London, England; [Gustot, Thierry; Putignano, Antonella] Univ Libre Bruxelles, Brussels, Belgium; [Albillos, Agustin] Univ Alcala, Hosp Univ Ramon Y Cajal, Dept Gastroenterol, CIBEREHD,IRYCIS, Madrid, Spain; [Laleman, Wim] Univ Leuven, Leuven, Belgium; [Banares, Rafael] Univ Complutense, Hosp Gen Univ Gregorio Maranon, Fac Med, Gastroenterol &amp; Hepatol Dept,CIBERehd, Madrid, Spain; [Janicko, Martin] Pavol Jozef Safarik Univ Kosice, Kosice, Slovakia; [Steib, Christian] Univ Hosp Munich, Dept Med 2, Munich, Germany; [Reiberger, Thomas] Med Univ Vienna, Vienna, Austria; [Acevedo, Juan] Univ Hosp Plymouth NHS Trust, Plymouth, Devon, England; [Gatti, Pietro] ASL Brindisi, Intemal Med PO Ostuni, Brindisi, Italy; [Bernal, William; Shawcross, Debbie] Kings Coll Hosp London, London, England; [Zipprich, Alexander] Univ Hosp Halle Wittenberg, Halle, Saale, Germany; [Berg, Thomas] Univ Leipzig, Med Ctr, Dept Med 2, Div Hepatol, Leipzig, Germany; [Bruns, Tony] Jena Univ Hosp, Jena, Germany; [Bendtsen, Flemming] Hvidovre Univ Hosp, Hvidovre, Denmark; [Coenraad, Minneke] Leiden Univ, Med Ctr, Leiden, Netherlands; [Merli, Manuela] Univ Sapienza Roma, Dept Translat &amp; Precis Med, Rome, Italy; [Stauber, Rudolf] Med Univ Graz, Graz, Austria; [Zoller, Heinz] Med Univ Innsbruck, Innsbruck, Austria; [Ramos, Jose Presa] CHTMAD Vila Real, Vila Real, Portugal; [Soriano, German] Hosp Santa Creu &amp; Sant Pau, Barcelona, Spain; [Soriano, German] CIBERehd, Barcelona, Spain; [de Gottardi, Andrea] Univ Clin Visceral Surg &amp; Med Inselspital, Bern, Switzerland; [de Gottardi, Andrea] Univ Svizzera Italiana, Ente Ospedaliero Cantonale, Lugano, Switzerland; [Gronbaek, Henning] Aarhus Univ Hosp, Aarhus, Denmark; [Saliba, Faouzi] Univ Paris Saclay, Ctr Hepatobiliaire, INSERM Unit 1193, AP HP Hop Paul Brousse, Villejuif, France; [Bruns, Tony; Trautwein, Christian] Aachen Univ Hosp, Aachen, Germany; [Ozdogan, Osman Cavit] Marmara Univ, Istanbul, Turkey; [Francque, Sven] Univ Hosp Antwerp, Antwerp, Belgium; [Ryder, Stephen] Nottingham Univ Hosp NHS Trus, NIHR Biomed Res Ctr, Nottingham, England; [Ryder, Stephen] Univ Nottingham, Nottingham, England; [Nahon, Pierre] Hop Jean Verdier, Serv Hepatol, AP HP, Bondy, France; [Nahon, Pierre] Univ Paris 13, Sorbonne Paris Cite, Equipe Labellisee Ligue Canc, St Denis, France; [Nahon, Pierre] INSERM, UMR 1162, Genom Fonct Tumeurs Sondes, Paris, France; [Romero-Gomez, Manuel] Virgen del Rocio Univ Hosp, Seville, Spain; [Van Vlierberghe, Hans] Ghent Univ Hosp, Ghent, Belgium; [Francoz, Claire; Moreau, Richard] Hop Beaujon, Serv Hepatol, APHP, Clichy, France; [Francoz, Claire; Moreau, Richard] Univ Paris, Ctr Rech LInflammat, INSERM, Paris, France; [Manns, Michael] Hannover Med Sch, Hannover, Germany</t>
  </si>
  <si>
    <t>Goethe University Frankfurt; Goethe University Frankfurt Hospital; University of Bonn; University of Barcelona; Hospital Clinic de Barcelona; IDIBAPS; University of Barcelona; Hospital Clinic de Barcelona; University of Debrecen; University of Bologna; University of Padua; University of Turin; A.O.U. Citta della Salute e della Scienza di Torino; Autonomous University of Barcelona; Hospital Universitari Vall d'Hebron; CIBER - Centro de Investigacion Biomedica en Red; CIBEREHD; University of London; University College London; Royal Free London NHS Foundation Trust; UCL Medical School; Universite Libre de Bruxelles; Universidad de Alcala; CIBER - Centro de Investigacion Biomedica en Red; CIBEREHD; Hospital Universitario Ramon y Cajal; KU Leuven; CIBER - Centro de Investigacion Biomedica en Red; CIBEREHD; Complutense University of Madrid; General University Gregorio Maranon Hospital; University of Pavol Jozef Safarik Kosice; University of Munich; Medical University of Vienna; King's College Hospital NHS Foundation Trust; King's College Hospital; Martin Luther University Halle Wittenberg; Leipzig University; Friedrich Schiller University of Jena; University of Copenhagen; Leiden University - Excl LUMC; Leiden University; Leiden University Medical Center (LUMC); Sapienza University Rome; Medical University of Graz; Medical University of Innsbruck; Hospital of Santa Creu i Sant Pau; CIBER - Centro de Investigacion Biomedica en Red; CIBEREHD; Universita della Svizzera Italiana; Aarhus University; Universite Paris Saclay; Assistance Publique Hopitaux Paris (APHP); Hopital Universitaire Paul-Brousse - APHP; Institut National de la Sante et de la Recherche Medicale (Inserm); RWTH Aachen University; RWTH Aachen University Hospital; Marmara University; University of Antwerp; Nottingham University Hospital NHS Trust; University of Nottingham; Assistance Publique Hopitaux Paris (APHP); Hopital Universitaire Jean-Verdier - APHP; Universite Paris 13; Institut National de la Sante et de la Recherche Medicale (Inserm); Universite Paris Cite; Virgen del Rocio University Hospital; Ghent University; Ghent University Hospital; Universite Paris Cite; Assistance Publique Hopitaux Paris (APHP); Hopital Universitaire Ambroise-Pare - APHP; Hopital Universitaire Beaujon - APHP; Universite Paris Cite; Institut National de la Sante et de la Recherche Medicale (Inserm); Hannover Medical School</t>
  </si>
  <si>
    <t>Sánchez, Cristina/K-7561-2017; Gambino, Carmine/LHA-0617-2024; Zsuzsanna, Vitális/HPG-6261-2023; Caraceni, Paolo/K-7373-2016; Gines, Pere/B-6646-2009; SALIBA, Faouzi/T-7456-2018; Gronbaek, Henning/AAJ-3202-2020; Nahon, Pierre/AAM-9896-2021; Francque, Sven/E-4526-2017; Piano, Salvatore/K-2868-2018; Angeli, Paolo/A-9759-2015; Claria, Joan/HNT-0305-2023; Manns, Michael/AFG-3063-2022; Banares, Rafael/J-1460-2012; Laleman, Wim/H-7272-2019; Zeuzem, Stefan/AAE-7435-2019; Janičko, Martin/HCI-1378-2022; Reiberger, Thomas/H-7613-2019; Shawcross, Debbie/H-9669-2012; Coenraad, Minneke/AAU-1684-2020; De Gottardi, Andrea/AAN-7512-2020; Zaccherini, Giacomo/A-2368-2015; Coenraad, Minneke/IZD-8288-2023; Garcia Martinez, Rita/LZF-2494-2025; Janicko, Martin/J-4713-2013; Horn, Paul/O-6885-2015; Merli, Manuela/D-2311-2010; Bruns, Tony/C-5720-2011; Vargas Blasco, Victor Manuel/GQA-6358-2022; Romero-Gomez, Manuel/L-8030-2014; Papp, Maria/LMN-8987-2024; Arroyo, Vicente/F-9189-2015; Moreau, Richard/N-2197-2017</t>
  </si>
  <si>
    <t>Acevedo, Juan/0000-0003-4507-2422; Zaccherini, Giacomo/0000-0002-3219-6963; Caraceni, Paolo/0000-0002-1439-056X; Coenraad, Minneke/0000-0002-3434-4421; Elkrief, Laure/0000-0003-2843-1710; Fernandez, Javier/0000-0002-5622-0489; Mandorfer, Mattias/0000-0003-2330-0017; Mookerjee, Rajeshwar Prosad/0000-0002-6275-9384; Laleman, Wim/0000-0002-0842-7813; Jarcuska, Peter/0000-0001-6169-9984; Garcia Martinez, Rita/0000-0003-2159-2757; Elsharkawy, Ahmed Mohamed/0000-0001-5369-3734; Aguilar, Ferran/0000-0002-4367-8095; Vitalis, Zsuzsanna/0000-0001-8198-5312; Danielsen, Karen Vagner/0000-0001-7194-4541; Saracco, Giorgio Maria/0000-0001-5310-4143; Janicko, Martin/0000-0002-3329-3968; Mesquita, Monica/0000-0002-9490-7919; Banares, Rafael/0000-0002-0412-8437; Trebicka, Jonel/0000-0002-7028-3881; JIMENEZ, CESAR/0000-0003-2455-2048; Gambino, Carmine/0000-0001-9376-1527; MONTAGNESE, SARA/0000-0003-2800-9923; Van Vlierberghe, Hans/0000-0003-0647-9238; Ryder, Stephen David/0000-0001-9649-4444; Horn, Paul/0000-0002-8755-7703; Gatti, Pietro/0000-0003-0368-7509; Curto Vilalta, Anna/0000-0002-6625-3639; Merli, Manuela/0000-0003-3173-9767; Bruns, Tony/0000-0002-5576-6914; GARCIA LOPEZ, ELISABET/0000-0003-3160-4563; Vargas Blasco, Victor Manuel/0000-0002-7190-6948; Romero-Gomez, Manuel/0000-0001-8494-8947; Sole, Cristina/0000-0002-6104-8345; Gronbaek, Henning/0000-0001-8998-7910; Papp, Maria/0000-0003-3662-4010; Pitarch, Carla/0000-0002-6015-244X; Lykke Eriksen, Peter/0000-0003-1115-8308; Andrea, De Gottardi/0000-0002-4401-2340; Baldassarre, Maurizio/0000-0001-7865-394X; Reiberger, Thomas/0000-0002-4590-3583; Arroyo, Vicente/0000-0002-2728-1848; Moreau, Richard/0000-0003-0862-403X</t>
  </si>
  <si>
    <t>The study was supported by the European Foundation for the Study of Chronic Liver Failure (EF-Clif). The EF-Clif is a nonprofit private organization. The EF-Clif receives unrestricted donations from Cellex Foundation and Grifols. EF-Clif is partner, contributor and coordinator in several EU Horizon 2020 program projects. JT was appointed as visiting Professor in EF-Clif for the execution of the study by a grant from Cellex Foundation. The funders had no influence on study design, data collection and analysis, decision to publish or preparation of the manuscript.</t>
  </si>
  <si>
    <t>10.1016/j.jhep.2020.06.013</t>
  </si>
  <si>
    <t>http://dx.doi.org/10.1016/j.jhep.2020.06.013</t>
  </si>
  <si>
    <t>NS2FC</t>
  </si>
  <si>
    <t>Green Submitted, Green Accepted, hybrid, Green Published</t>
  </si>
  <si>
    <t>WOS:000572079900019</t>
  </si>
  <si>
    <t>Razavi-Shearer, DM; Gamkrelidze, I; Pan, CQ; Jia, JD; Berg, T; Gray, RT; Lim, YS; Chen, CJ; Ocama, P; Desalegn, H; Abbas, Z; Abdallah, AR; Aghemo, A; Ahmadbekova, S; Ahn, SH; Aho, I; Akarca, US; Al Masri, NM; Alalwan, AM; Alavian, SM; Al-Busafi, SA; Aleman, S; Alfaleh, FZ; Alghamdi, AS; Al-Hamoudi, WK; Aljumah, AA; Al-Naamani, K; Al-Rifai, A; AlSerkal, YM; Altraif, IH; Amarsanaa, J; Anderson, M; Andersson, M; Armstrong, P; Asselah, T; Athanasakis, K; Baatarkhuu, O; Ben-Ari, Z; Bensalem, A; Bessone, F; Biondi, MJ; Bizri, ARN; Blach, S; Braga, WSM; Brandao-Mello, CE; Brosgart, CL; Brown, KA; Jr, RSB; Bruggmann, P; Brunetto, MR; Buti, M; Cabezas, J; Casanovas, T; Chae, CM; Chan, HLY; Cheinquer, H; Chen, PJ; Cheng, KJG; Cheon, ME; Chien, CH; Choudhuri, G; Christensen, PB; Chuang, WL; Chulanov, V; Garza, LEC; Coffin, CS; Contreras, FA; Coppola, N; Cornberg, M; Cowie, B; Cramp, ME; Craxi, A; Crespo, J; Cui, FQ; Cunningham, CW; Dalgard, O; De Knegt, RJ; De Ledinghen, V; Dore, GJ; Drazilova, S; Duberg, AS; Egeonu, S; Elbadri, M; El-Kassas, M; El-Sayed, MH; Estes, C; Etzion, O; Farag, E; Ferradini, L; Ferreira, PRA; Flisiak, R; Forns, X; Frankova, S; Fung, J; Gane, EJ; Garcia, V; García-Samaniego, J; Gemilyan, M; Genov, J; Gheorghe, LS; Gholam, PM; Gish, RG; Goleij, P; Gottfredsson, M; Grebely, J; Gschwantler, M; Guingane, NA; Hajarizadeh, B; Hamid, SS; Hamoudi, W; Harris, AM; Hasan, I; Hatzakis, A; Hellard, ME; Hercun, J; Hernandez, J; Hockicková, I; Hsu, YC; Hu, CC; Husa, P; Janicko, M; Janjua, N; Jarcuska, P; Jaroszewicz, J; Jelev, D; Jeruma, A; Johannessen, A; Kåberg, M; Kaita, KDE; Kaliaskarova, KS; Kao, JH; Kelly-Hanku, A; Khamis, F; Khan, AG; Kheir, OO; Khoudri, I; Kondili, LA; Konysbekova, A; Kristian, P; Kwon, JA; Lagging, M; Laleman, W; Lampertico, P; Lavanchy, D; Lázaro, P; Lazarus, J; Lee, AU; Lee, MH; Liakina, V; Luksic, B; Malekzadeh, R; Malu, AO; Marinho, RT; Mendes-Correa, MC; Merat, S; Meshesha, BR; Midgard, H; Mohamed, R; Mokhbat, JE; Mooneyhan, E; Moreno, C; Mortgat, L; Müllhaupt, B; Musabaev, E; Muyldermans, G; Naveira, MCM; Negro, F; Nersesov, A; Nguyen, VTT; Ning, Q; Njouom, R; Ntagirabiri, R; Nurmatov, ZS; Oguche, S; Omuemu, CE; Ong, JP; Opare-Sem, OK; Örmeci, N; Orrego, M; Osiowy, C; Papatheodoridis, G; Peck-Radosavljevic, M; Pessoa, MG; Pham, TND; Phillips, RO; Pimenov, N; Pincay-Rodríguez, LDR; Plaseska-Karanfilska, D; Pop, C; Poustchi, H; Prabdial-Sing, NN; Qureshi, H; Ramji, A; Rautiainen, H; Razavi-Shearer, K; Remak, WM; Ribeiro, S; Ridruejo, E; Ríos-Hincapié, CY; Robalino, MC; Roberts, LR; Roberts, SK; Rodríguez, M; Roulot, D; Rwegasha, J; Ryder, SD; Sadirova, S; Saeed, U; Safadi, R; Sagalova, O; Said, SS; Salupere, R; Sanai, FM; Sanchez-Avila, JF; Saraswat, VA; Sargsyants, N; Sarrazin, C; Sarybayeva, G; Schréter, I; Seguin-Devaux, C; Seto, WK; Shah, SR; Sharara, A; Sheikh, M; Shouval, D; Sievert, W; Simojoki, K; Simonova, MY; Sinn, DH; Sonderup, MW; Sonneveld, MJ; Spearman, CW; Sperl, J; Stauber, RE; Stedman, CAM; Sypsa, V; Tacke, F; Tan, SS; Tanaka, J; Tergast, TL; Terrault, NA; Thompson, AJ; Thompson, PJ; Tolmane, I; Tomasiewicz, K; Tsang, TY; Uzochukwu, BSC; Van Welzen, B; Vanwolleghem, T; Vince, A; Voeller, AS; Waheed, Y; Waked, I; Wallace, J; Wang, C; Weis, N; Wong, GLH; Wong, VWS; Wu, JC; Yaghi, CG; Yesmembetov, K; Yip, TCF; Yosry, A; Yu, ML; Yuen, MF; Yurdaydin, C; Zeuzem, S; Zuckerman, E; Razavi, HA</t>
  </si>
  <si>
    <t>Razavi-Shearer, Devin M.; Gamkrelidze, Ivane; Pan, Calvin Q.; Jia, Jidong; Berg, Thomas; Gray, Richard T.; Lim, Young-Suk; Chen, Chien-Jen; Ocama, Ponsiano; Desalegn, Hailemichael; Abbas, Zaigham; Abdallah, Ayat R.; Aghemo, Alessio; Ahmadbekova, Sabohat; Ahn, Sang Hoon; Aho, Inka; Akarca, Ulus S.; Al Masri, Nasser M.; Alalwan, Abduljaleel M.; Alavian, Seyed M.; Al-Busafi, Said A.; Aleman, Soo; Alfaleh, Faleh Z.; Alghamdi, Abdullah S.; Al-Hamoudi, Waleed K.; Aljumah, Abdulrahman A.; Al-Naamani, Khalid; Al-Rifai, Ahmad; AlSerkal, Yousif M.; Altraif, Ibrahim H.; Amarsanaa, Jazag; Anderson, Motswedi; Andersson, Monique, I; Armstrong, Paige; Asselah, Tarik; Athanasakis, Kostas; Baatarkhuu, Oidov; Ben-Ari, Ziv; Bensalem, Aicha; Bessone, Fernando; Biondi, Mia J.; Bizri, Abdul Rahman N.; Blach, Sarah; Braga, Wornei S. M.; Brandao-Mello, Carlos E.; Brosgart, Carol L.; Brown, Kimberly A.; Jr, Robert S. Brown; Bruggmann, Philip; Brunetto, Maurizia R.; Buti, Maria; Cabezas, Joaquin; Casanovas, Teresa; Chae, Chungman; Chan, Henry Lik Yuen; Cheinquer, Hugo; Chen, Pei-Jer; Cheng, Kent Jason G.; Cheon, Myeong-Eun; Chien, Cheng-Hung; Choudhuri, Gourdas; Christensen, Peer Brehm; Chuang, Wan-Long; Chulanov, Vladimir; Garza, Laura E. Cisneros; Coffin, Carla S.; Contreras, Fernando A.; Coppola, Nicola; Cornberg, Markus; Cowie, Benjamin; Cramp, Matthew E.; Craxi, Antonio; Crespo, Javier; Cui, Fuqiang; Cunningham, Chris W.; Dalgard, Olav; De Knegt, Robert J.; De Ledinghen, Victor; Dore, Gregory J.; Drazilova, Sylvia; Duberg, Ann-Sofi; Egeonu, Steve; Elbadri, Mohammed; El-Kassas, Mohamed; El-Sayed, Manal H.; Estes, Chris; Etzion, Ohad; Farag, Elmobashar; Ferradini, Laurent; Ferreira, Paulo R. A.; Flisiak, Robert; Forns, Xavier; Frankova, Sona; Fung, James; Gane, Edward J.; Garcia, Virginia; Garcia-Samaniego, Javier; Gemilyan, Manik; Genov, Jordan; Gheorghe, Liliana S.; Gholam, Pierre M.; Gish, Robert G.; Goleij, Pouya; Gottfredsson, Magnus; Grebely, Jason; Gschwantler, Michael; Guingane, Nanelin Alice; Hajarizadeh, Behzad; Hamid, Saeed S.; Hamoudi, Waseem; Harris, Aaron M.; Hasan, Irsan; Hatzakis, Angelos; Hellard, Margaret E.; Hercun, Julian; Hernandez, Javier; Hockickova, Ivana; Hsu, Yao-Chun; Hu, Ching-Chih; Husa, Petr; Janicko, Martin; Janjua, Naveed; Jarcuska, Peter; Jaroszewicz, Jerzy; Jelev, Deian; Jeruma, Agita; Johannessen, Asgeir; Kaberg, Martin; Kaita, Kelly D. E.; Kaliaskarova, Kulpash S.; Kao, Jia-Horng; Kelly-Hanku, Angela; Khamis, Faryal; Khan, Aamir G.; Kheir, Omer O.; Khoudri, Ibtissam; Kondili, Loreta A.; Konysbekova, Aliya; Kristian, Pavol; Kwon, Jisoo A.; Lagging, Martin; Laleman, Wim; Lampertico, Pietro; Lavanchy, Daniel; Lazaro, Pablo; Lazarus, Jeffrey, V; Lee, Alice U.; Lee, Mei-Hsuan; Liakina, Valentina; Luksic, Boris; Malekzadeh, Reza; Malu, Abraham O.; Marinho, Rui T.; Mendes-Correa, Maria Cassia; Merat, Shahin; Meshesha, Berhane Redae; Midgard, Havard; Mohamed, Rosmawati; Mokhbat, Jacques E.; Mooneyhan, Ellen; Moreno, Christophe; Mortgat, Laure; Mullhaupt, Beat; Musabaev, Erkin; Muyldermans, Gaetan; Naveira, Marcelo C. M.; Negro, Francesco; Nersesov, Alexander, V; Van Thi Thuy Nguyen; Ning, Qing; Njouom, Richard; Ntagirabiri, Renovat; Nurmatov, Zuridin S.; Oguche, Stephen; Omuemu, Casimir E.; Ong, Janus P.; Opare-Sem, Ohene K.; Ormeci, Necati; Orrego, Mauricio; Osiowy, Carla; Papatheodoridis, George, V; Peck-Radosavljevic, Markus; Pessoa, Mario G.; Pham, Trang N. D.; Phillips, Richard O.; Pimenov, Nikolay; Pincay-Rodriguez, Loreley D. R.; Plaseska-Karanfilska, Dijana; Pop, Cora; Poustchi, Hossein; Prabdial-Sing, Nishi N.; Qureshi, Huma; Ramji, Alnoor; Rautiainen, Henna; Razavi-Shearer, Kathryn; Remak, William M.; Ribeiro, Sofia; Ridruejo, Ezequiel; Rios-Hincapie, Cielo Y.; Robalino, Marcia C.; Roberts, Lewis R.; Roberts, Stuart K.; Rodriguez, Manuel; Roulot, Dominique; Rwegasha, John; Ryder, Stephen D.; Sadirova, Shakhlo; Saeed, Umar; Safadi, Rifaat; Sagalova, Olga; Said, Sanaa S.; Salupere, Riina; Sanai, Faisal M.; Sanchez-Avila, Juan F.; Saraswat, Vivek A.; Sargsyants, Narina; Sarrazin, Christoph; Sarybayeva, Gulya; Schreter, Ivan; Seguin-Devaux, Carole; Seto, Wai-Kay; Shah, Samir R.; Sharara, Ala, I; Sheikh, Mahdi; Shouval, Daniel; Sievert, William; Simojoki, Kaarlo; Simonova, Marieta Y.; Sinn, Dong Hyun; Sonderup, Mark W.; Sonneveld, Milan J.; Spearman, C. Wendy; Sperl, Jan; Stauber, Rudolf E.; Stedman, Catherine A. M.; Sypsa, Vana; Tacke, Frank; Tan, Soek-Siam; Tanaka, Junko; Tergast, Tammo L.; Terrault, Norah A.; Thompson, Alexander J.; Thompson, Peyton J.; Tolmane, Ieva; Tomasiewicz, Krzysztof; Tsang, Tak-Yin; Uzochukwu, Benjamin S. C.; Van Welzen, Berend; Vanwolleghem, Thomas; Vince, Adriana; Voeller, Alexis S.; Waheed, Yasir; Waked, Imam; Wallace, Jack; Wang, Cong; Weis, Nina; Wong, Grace L-H; Wong, Vincent W-S; Wu, Jaw-Ching; Yaghi, Cesar G.; Yesmembetov, Kakharman; Yip, Terry C-F; Yosry, Ayman; Yu, Ming-Lung; Yuen, Man-Fung; Yurdaydin, Cihan; Zeuzem, Stefan; Zuckerman, Eli; Razavi, Homie A.</t>
  </si>
  <si>
    <t>Global prevalence, cascade of care, and prophylaxis coverage of hepatitis B in 2022: a modelling study</t>
  </si>
  <si>
    <t>LANCET GASTROENTEROLOGY &amp; HEPATOLOGY</t>
  </si>
  <si>
    <t>HEPATOCELLULAR-CARCINOMA; NATURAL-HISTORY; FOLLOW-UP; HBSAG; IMMIGRATION; VIRUS; ELIMINATION; INFECTIONS; WORLDWIDE; CARRIERS</t>
  </si>
  <si>
    <t>Background The 2016 World Health Assembly endorsed the elimination of hepatitis B virus (HBV) infection as a public health threat by 2030; existing therapies and prophylaxis measures make such elimination feasible, even in the absence of a virological cure. We aimed to estimate the national, regional, and global prevalence of HBV in the general population and among children aged 5 years and younger, as well as the rates of diagnosis, treatment, prophylaxis, and the future burden globally. Methods In this modelling study, we used a Delphi process with data from literature reviews and interviews with country experts to quantify the prevalence, diagnosis, treatment, and prevention measures for HBV infection. The PRoGReSs Model, a dyn amic Markov model, was used to estimate the country, regional, and global prevalence of HBV infection in 2022, and the effects of treatment and prevention on disease burden. The future incidence of morbidity and mortality in the absence of additional interventions was also estimated at the global level. Findings We developed models for 170 countries which resulted in an estimated global prevalence of HBV infection in 2022 of 3.2% (95% uncertainty interval 2.7-4.0), corresponding to 257.5 million (216.6-316.4) individuals positive for HBsAg. Of these individuals, 36.0 million were diagnosed, and only 6.8 million of the estimated 83.3 million eligible for treatment were on treatment. The prevalence among children aged 5 years or younger was estimated to be 0.7% (0.6-1.0), corresponding to 5.6 million (4.5-7.8) children with HBV infection. Based on the most recent data, 85% of infants received three-dose HBV vaccination before 1 year of age, 46% had received a timely birth dose of vaccine, and 14% received hepatitis B immunoglobulin along with the full vaccination regimen. 3% of mothers with a high HBV viral load received antiviral treatment to reduce mother-to-child transmission. Interpretation As 2030 approaches, the elimination targets remain out of reach for many countries under the current frameworks. Although prevention measures have had the most success, there is a need to increase these efforts and to increase diagnosis and treatment to work towards the elimination goals.</t>
  </si>
  <si>
    <t>[Razavi-Shearer, Devin M.; Gamkrelidze, Ivane; Blach, Sarah; Estes, Chris; Mooneyhan, Ellen; Naveira, Marcelo C. M.; Razavi-Shearer, Kathryn; Voeller, Alexis S.; Razavi, Homie A.] Ctr Dis Anal Fdn, Lafayette, CO 80026 USA; [Pan, Calvin Q.] NYU Langone Hlth, NYU Grossman Sch Med, Dept Med, Div Gastroenterol &amp; Hepatol, New York, NY USA; [Jia, Jidong] Capital Med Univ, Beijing Friendship Hosp, Liver Res Ctr, Beijing, Peoples R China; [Berg, Thomas] Univ Leipzig, Dept Med 2, Div Hepatol, Med Ctr, Leipzig, Germany; [Gray, Richard T.; Dore, Gregory J.; Grebely, Jason; Hajarizadeh, Behzad; Kelly-Hanku, Angela; Kwon, Jisoo A.] Univ New South Wales, Kirby Inst, Sydney, NSW, Australia; [Lim, Young-Suk] Univ Ulsan, Coll Med, Asan Med Ctr, Gastroenterol, Seoul, South Korea; [Chen, Chien-Jen] Acad Sinica, Genom Res Ctr, Taipei, Taiwan; [Ocama, Ponsiano] Makerere Univ, Internal Med, Kampala, Uganda; [Desalegn, Hailemichael] St Pauls Hosp, Internal Med, Millennium Med Coll, Addis Ababa, Ethiopia; [Abbas, Zaigham] Dr Ziauddin Univ Hosp, Hepatogastroenterol, Karachi, Pakistan; [Abdallah, Ayat R.] Natl Liver Inst, Epidemiol &amp; Prevent Med, Shibin Al Kawm, Egypt; [Abdallah, Ayat R.] Taibah Univ, Coll Med, Family &amp; Community Med, Almadinah, Saudi Arabia; [Aghemo, Alessio] Humanitas Univ, Dept Biomed Sci, Pieve Emanuele, Italy; [Aghemo, Alessio] Humanitas Res Hosp IRCCS, Dept Gastroenterol, Rozzano, Italy; [Ahmadbekova, Sabohat] SSES RT, Particularly Dangerous Infect, Dushanbe, Tajikistan; [Ahn, Sang Hoon] Yonsei Univ, Internal Med, Coll Med, Seoul, South Korea; [Aho, Inka] Helsinki Univ Hosp, Infect Dis, Helsinki, Finland; [Akarca, Ulus S.] Ege Univ, Med Sch, Dept Gastroenterol, Izmir, Turkiye; [Al Masri, Nasser M.] Prince Sultan Med Mil City, Dept Gastroenterol &amp; Hepatol, Riyadh, Saudi Arabia; [Alalwan, Abduljaleel M.] King Saud Bin Abdulaziz Univ Hlth Sci, King Abdullah Int Med Res Ctr, Dept Hepatobiliary Sci &amp; Liver Transpl, King Abdulaziz Med City, Riyadh, Saudi Arabia; [Alavian, Seyed M.] Baqiatallah Univ Med Sci, Baqiatallah Res Ctr Gastroenterol &amp; Liver Dis, Tehran, Iran; [Al-Busafi, Said A.] Sultan Qaboos Univ, Coll Med &amp; Hlth Sci, Med, Alkhoudh, Oman; [Aleman, Soo] Karolinska Univ Hosp, Dept Infect Dis, Stockholm, Sweden; [Alfaleh, Faleh Z.] King Saud Univ, Liver Dis Res Ctr, Riyadh, Saudi Arabia; [Alghamdi, Abdullah S.] King Fahad Gen Hosp, Med Dept, Gastroenterol Unit, Jeddah, Saudi Arabia; [Al-Hamoudi, Waleed K.] King Saud Univ, Dept Med, Riyadh, Saudi Arabia; [Aljumah, Abdulrahman A.] Dar Al Uloom Univ, Coll Med, Dept Clin Sci, Riyadh, Saudi Arabia; [Al-Naamani, Khalid] Armed Forces Hosp, Div Gastroenterol &amp; Hepatol, Internal Med, Muscat, Oman; [Al-Rifai, Ahmad] Sheikh Shakhbout Med City, Gastroenterol, Abu Dhabi, U Arab Emirates; [AlSerkal, Yousif M.] Emirates Hlth Serv, Dubai, U Arab Emirates; [Altraif, Ibrahim H.] Minist Natl Guard Hlth Affairs, Hepatobiliary Sci &amp; Organ Transplant Ctr, Hepatol Div, Riyadh, Saudi Arabia; [Amarsanaa, Jazag] Otoch Manramba Med Univ, Ulaanbaatar, Mongolia; [Anderson, Motswedi] Botswana Harvard Aids Inst Partnership, Lab Dept, Gaborone, Botswana; [Andersson, Monique, I] Univ Oxford, Radcliffe Dept Med, Nuffield Dept Clin Lab Sci, Oxford, England; [Armstrong, Paige] Us Ctr Dis Control &amp; Prevent, Div Viral Hepatitis, Atlanta, GA USA; [Asselah, Tarik] Univ Paris Cite, Hop Beaujon, AP HP, INSERM UMR1149,Hepatol Dept, Paris, France; [Athanasakis, Kostas] Univ West Attica, Dept Publ Hlth Policy, Athens, Greece; [Baatarkhuu, Oidov] Mongolian Natl Univ Med Sci, Infect Dis, Ulaanbaatar, Mongolia; [Ben-Ari, Ziv] Liver Dis Ctr, Sheba Med Ctr, Ramat Gan, Israel; [Ben-Ari, Ziv] Tel Aviv Univ, Sackler Sch Med, Tel Aviv, Israel; [Bensalem, Aicha] Pasteur Inst Algeria, Hepatitis Virus Lab, Dept Virol, Algiers, Algeria; [Bessone, Fernando] Univ Rosario, Fac Med, Sch Med, Rosario, Argentina; [Biondi, Mia J.] York Univ, Sch Nursing, Toronto, ON, Canada; [Bizri, Abdul Rahman N.; Sharara, Ala, I] Amer Univ, Internal Med, Beirut Med Ctr, Beirut, Lebanon; [Braga, Wornei S. M.] Fundacao Med Trop Doutor Heitor Vieira Dourado, Virol Dept, Manaus, Brazil; [Brandao-Mello, Carlos E.] Univ Rio de Janeiro, Internal Med &amp; Gastroenterol, Rio De Janeiro, Brazil; [Brandao-Mello, Carlos E.] Clin Doencas Figado, Rio De Janeiro, Brazil; [Brosgart, Carol L.] UCSF, Dept Med Biostat &amp; Epidemiol, San Francisco, CA USA; [Brown, Kimberly A.] Henry Ford Hosp, Dept Med, Detroit, MI USA; [Jr, Robert S. Brown] Weill Cornell Med, Med, New York, NY USA; [Bruggmann, Philip] Arud Ctr Addict Med, Zurich, Switzerland; [Brunetto, Maurizia R.] Univ Pisa, Clin &amp; Expt Med, Pisa, Italy; [Brunetto, Maurizia R.] Univ Hosp Pisa, Integrated Dept Med Specialties, Pisa, Italy; [Buti, Maria] Univ Autonoma Barcelona, Hosp Univ Vall dHebron, Liver Unit, Barcelona, Spain; [Buti, Maria] Univ Autonoma Barcelona, Inst Carlos 3, CIBEREHD, Barcelona, Spain; [Cabezas, Joaquin] Marques de Valdecilla Univ Hosp, Gastroenterol &amp; Hepatol Dept, Santander, Spain; [Cabezas, Joaquin] IDIVAL, Clin &amp; Translat Res Digest Dis, Santander, Spain; [Casanovas, Teresa] ASSCAT, Barcelona, Spain; [Casanovas, Teresa] ELPA, Barcelona, Spain; [Chae, Chungman] Korea Dis Control &amp; Prevent Agcy, Div Risk Assessment, Cheongju, South Korea; [Chan, Henry Lik Yuen] Chinese Univ Hong Kong, Fac Med, Hong Kong, Peoples R China; [Chan, Henry Lik Yuen] Union Hosp, Dept Internal Med, Hong Kong, Peoples R China; [Cheinquer, Hugo] Hosp Clin Porto Alegre, Dept Gastroenterol &amp; Hepatol, Porto Alegre, Brazil; [Chen, Pei-Jer] Natl Taiwan Univ, Hepatitis Res Ctr, Taipei, Taiwan; [Cheng, Kent Jason G.] Syracuse Univ, Maxwell Sch Citizenship &amp; Publ Affairs, Dept Social Sci, Syracuse, NY USA; [Cheon, Myeong-Eun] Korea Dis Control &amp; Prevent Agcy, Div Hiv AIDS Prevent &amp; Control, Cheongju, South Korea; [Chien, Cheng-Hung] Chang Gung Mem Hosp, Div Hepatogastroenterol, Keelung Branch, Keelung, Taiwan; [Choudhuri, Gourdas] Fortis Mem Res Inst, Dept Gastroenterol &amp; Hepatol, Gurgaon, India; [Christensen, Peer Brehm] Odense Univ Hosp, Dept Infect Dis, Odense, Denmark; [Christensen, Peer Brehm] Univ Southern Denmark, Fac Hlth Sci, Dept Clin Res, Odense, Denmark; [Chuang, Wan-Long] Kaohsiung Med Univ, Kaohsiung Med Univ Hosp, Dept Internal Med, Hepatobiliary Div, Kaohsiung, Taiwan; [Chulanov, Vladimir] Natl Med Res Ctr Phthisiopulmonol &amp; Infect Dis, Moscow, Russia; [Garza, Laura E. Cisneros] Hosp Christus Muguerza Alta Especialidad, Hepatol, Monterrey, Nuevo Leon, Mexico; [Coffin, Carla S.] Univ Calgary, Cumming Sch Med, Med Microbiol &amp; Infect Dis Dept, Calgary, AB, Canada; [Contreras, Fernando A.] Univ Nacl Pedro Henriquez Urena, Med, Santo Domingo, Dominican Rep; [Coppola, Nicola] Univ Campania, Mental Hlth &amp; Publ Med, Naples, Italy; [Cornberg, Markus; Tergast, Tammo L.] Hannover Med Sch, Dept Gastroenterol Hepatol &amp; Endocrinol, Hannover, Germany; [Cowie, Benjamin] WHO Collaborating Ctr Viral Hepatitis, Doherty Inst, Melbourne, Vic, Australia; [Cramp, Matthew E.] Univ Hosp Plymouth NHS Trust, South West Liver Unit, Plymouth, England; [Craxi, Antonio] Univ Palermo, Sch Med, PROMISE, Palermo, Italy; [Craxi, Antonio] Marques de Valdecilla Univ Hosp, Valdecilla Res Inst IDIVAL, Clin &amp; Translat Res Digest Dis, Gastroenterol &amp; Hepatol Dept, Santander, Spain; [Crespo, Javier] Univ Cantabria, Sch Med, Santander, Spain; [Cui, Fuqiang] Peking Univ, Sch Publ Hlth, Beijing, Peoples R China; [Cunningham, Chris W.] Massey Univ, Res Ctr Hauora &amp; Hlth, Wellington, New Zealand; [Dalgard, Olav] Akershus Univ Hosp, Dept Infect Dis, Lorenskog, Norway; [De Knegt, Robert J.] Erasmus MC Univ, Gastroenterol &amp; Hepatol, Med Ctr, Rotterdam, Netherlands; [De Knegt, Robert J.] Erasmus MC Univ, Med Ctr, Liver Transplantat &amp; Abdominal Sonog, Rotterdam, Netherlands; [De Ledinghen, Victor] CHU, Serv Hepatol &amp; Transplantat Hepat, Bordeaux, France; [Drazilova, Sylvia; Janicko, Martin; Jarcuska, Peter] Safarik Univ, Fac Med, Dept Internal Med 2, Kosice, Slovakia; [Drazilova, Sylvia; Janicko, Martin; Jarcuska, Peter] L Pasteur Univ Hosp, Kosice, Slovakia; [Duberg, Ann-Sofi] Orebro Univ, Fac Med &amp; Hlth, Dept Infect Dis, Orebro, Sweden; [Egeonu, Steve] Fed Med Ctr, Jalingo, Nigeria; [Elbadri, Mohammed] Hamad Med Corp, Gastroenterol Dept, Doha, Qatar; [El-Kassas, Mohamed] Helwan Univ, Endem Med Dept, Cairo, Egypt; [El-Sayed, Manal H.] Ain Shams Univ, Dept Pediat, Cairo, Egypt; [Etzion, Ohad] Soroka Univ, Dept Gastroenterol &amp; Liver Dis, Med Ctr, Beer Sheva, Israel; [Etzion, Ohad] Ben Gurion Univ Negev, Fac Hlth Sci, Beer Sheva, Israel; [Farag, Elmobashar] Minist Publ Hlth, Hlth Protect &amp; Communicable Dis Div, Doha, Qatar; [Ferradini, Laurent] FHI360, EpiC Indonesia, South Jakarta, Indonesia; [Ferreira, Paulo R. A.] Univ Fed Sao Paulo, Div Infect Dis, Sao Paulo, SP, Brazil; [Flisiak, Robert] Med Univ Bialystok, Dept Infect Dis &amp; Hepatol, Bialystok, Poland; [Forns, Xavier] Hosp Clin Barcelona, Liver Unit, IDIBAPS, Barcelona, Spain; [Forns, Xavier] Univ Barcelona, CIBEREHD, Barcelona, Spain; [Frankova, Sona; Sperl, Jan] Inst Clin &amp; Expt Med, Dept Hepatogastroenterol, Prague, Czech Republic; [Fung, James] Univ Hong Kong, Med, Hong Kong, Peoples R China; [Gane, Edward J.] Auckland City Hosp, New Zealand Liver Transplant Unit, Auckland, New Zealand; [Garcia, Virginia] Univ Autonoma Santo Domingo, Santo Domingo, Dominican Rep; [Garcia, Virginia] Ctr Endoscop Digest Integral, Santo Domingo, Dominican Rep; [Garcia, Virginia] Dominican Republ Hlth Minist, Santo Domingo, Dominican Rep; [Garcia-Samaniego, Javier] Univ Autonoma Madrid, Hosp Univ La Paz, Liver Unit, IdiPAZ,CIBERehd, Madrid, Spain; [Gemilyan, Manik] Yerevan State Med Univ, Gastroenterol &amp; Hepatol, Yerevan, Armenia; [Genov, Jordan] Med Univ Sofia, Univ Hosp Tsaritsa Yoanna ISUL, Clin Gastroenterol, Sofia, Bulgaria; [Gheorghe, Liliana S.] Carol Davila Univ Med &amp; Pharm, Dept Gastroenterol &amp; Hepatol, Bucharest, Romania; [Gheorghe, Liliana S.] Fundeni Clin Inst, Dept Gastroenterol &amp; Hepatol, Bucharest, Romania; [Gholam, Pierre M.] Case Western Reserve Univ, Med, Sch Med, Cleveland, OH USA; [Gish, Robert G.] Hepatitis B Fdn, Doylestown, PA USA; [Goleij, Pouya] Sana Inst Higher Educ, Dept Genet, Sari, Iran; [Gottfredsson, Magnus] Landspitali Univ Hosp, Infect Dis, Reykjavik, Iceland; [Gottfredsson, Magnus] Univ Iceland, Fac Med, Reykjavik, Iceland; [Gschwantler, Michael] Klin Ottakring, Dept Internal Med 4, Vienna, Austria; [Gschwantler, Michael] Sigmund Freud Univ, Vienna, Austria; [Guingane, Nanelin Alice] CHU Bogodogo, Med, Ouagadougou, Burkina Faso; [Hamid, Saeed S.] Aga Khan Univ, Med, Karachi, Pakistan; [Hamoudi, Waseem] Minist Hlth, Royal Hosp, Gastroenterol &amp; Hepatol Dept, Amman, Jordan; [Harris, Aaron M.] Ctr Surveillance Epidemiol &amp; Lab Serv, Div Hlth Informat &amp; Surveillance, Atlanta, GA USA; [Hasan, Irsan] Univ Indonesia, Dr Cipto Mangunkusumo Hosp, Fac Med, Dept Internal Med, Jakarta, Indonesia; [Hatzakis, Angelos] Natl &amp; Kapodistrian Univ Athens, Med Sch, Hyg Epidemiol &amp; Med Stat, Athens, Greece; [Hellard, Margaret E.] Burnet Inst, Melbourne, Vic, Australia; [Hercun, Julian] Univ Montreal, Liver Unit, Ctr Hosp, Montreal, PQ, Canada; [Hernandez, Javier] Univ Magdalena, Santa Marta, Colombia; [Hockickova, Ivana; Kristian, Pavol] Pavol Jozef Safarik Univ, Fac Med, Dept Infectol &amp; Travel Med, Kosice, Slovakia; [Hsu, Yao-Chun] I Shou Univ, E Da Hosp, Dept Med Res, Kaohsiung, Taiwan; [Hu, Ching-Chih] Keelung Chang Gung Mem Hosp, Gastroenterol &amp; Hepatol, Keelung, Taiwan; [Husa, Petr] Univ Hosp Brno, Dept Infect Dis, Brno, Czech Republic; [Husa, Petr] Masaryk Univ Brno, Fac Med, Dept Infect Dis, Brno, Czech Republic; [Janjua, Naveed] BC Ctr Dis Control, Vancouver, BC, Canada; [Jaroszewicz, Jerzy] Med Univ Silesia, Dept Infect Dis &amp; Hepatol, Katowice, Poland; [Jelev, Deian] Univ Hosp St Ivan Rilski, Clin Gastroenterol, Sofia, Bulgaria; [Jeruma, Agita] Riga East Univ Hosp, Riga, Latvia; [Jeruma, Agita] Riga Stradins Univ, Fac Med, Riga, Latvia; [Johannessen, Asgeir] Vestfold Hosp Trust, Tonsberg, Norway; [Kaberg, Martin] Karolinska Inst, Dept Global Publ Hlth, Stockholm, Sweden; [Kaita, Kelly D. E.] Univ Manitoba, Sect Hepatol, Internal Med, Winnipeg, MB, Canada; [Kaliaskarova, Kulpash S.] Natl Res Oncol Ctr, Astana, Kazakhstan; [Kao, Jia-Horng] Natl Taiwan Univ Hosp, Hepatitis Res Ctr, Taipei, Taiwan; [Khamis, Faryal] Royal Hosp, Infect Dis, Muscat, Oman; [Khan, Aamir G.] Lady Reading Hosp, Gastroenterol &amp; Hepatol, Peshawar, Pakistan; [Kheir, Omer O.] Natl Ctr Gastrointestinal &amp; Liver Dis, Res Dept, Khartoum, Sudan; [Khoudri, Ibtissam] Minist Hlth, Directorate Epidemiol &amp; Dis Control, Rabat, Morocco; [Kondili, Loreta A.] Natl Ctr Global Hlth, Ist Super Sanita, Rome, Italy; [Kondili, Loreta A.] UniCamillus St Camillus Int Univ Hlth Sci, Rome, Italy; [Konysbekova, Aliya] Univ Med Ctr, Republican Diagnost Ctr, Astana, Kazakhstan; [Lagging, Martin] Univ Gothenburg, Sahlgrenska Acad, Inst Biomed, Dept Infect Dis Virol, Gothenburg, Sweden; [Lagging, Martin] Sahlgrens Univ Hosp, Dept Clin Microbiol, Reg Vastra Gotaland, Gothenburg, Sweden; [Laleman, Wim] Univ Hosp Leuven, Dept Gastroenterol &amp; Hepatol, Leuven, Belgium; [Laleman, Wim] Univ Klin Munster, Med Klin B, Munster, Germany; [Lampertico, Pietro] Fdn IRCCS Ca Granda Osped Maggiore Policlin, Div Gastroenterol &amp; Hepatol, Milan, Italy; [Lazarus, Jeffrey, V] Univ Barcelona, Hosp Clin, Barcelona Inst Global Hlth, Barcelona, Spain; [Lee, Alice U.] Univ Sydney, Concord Repatriat Gen Hosp, Gastroenterol &amp; Hepatol Dept, Concord, NSW, Australia; [Lee, Mei-Hsuan] Natl Yang Ming Chiao Tung Univ, Inst Clin Med, Taipei, Taiwan; [Liakina, Valentina] Vilnius Univ, Fac Med, Inst Clin Med, Clin Gastroenterol Nephrourol &amp; Surg, Vilnius, Lithuania; [Liakina, Valentina] Vilnius Tech, Dept Chem &amp; Bioengn, Fac Fundamental Sci, Vilnius, Lithuania; [Luksic, Boris] Univ Split, Clin Hosp Ctr Split, Sch Med, Clin Dept Infect Dis, Split, Croatia; [Malekzadeh, Reza; Merat, Shahin; Poustchi, Hossein; Sheikh, Mahdi] Univ Tehran Med Sci, Digest Dis Res Inst, Tehran, Iran; [Malu, Abraham O.] Adoose Specialist Hosp, Dept Med, Makurdi, Nigeria; [Malu, Abraham O.] Benue State Univ, Med, Makurdi, Nigeria; [Marinho, Rui T.] Ctr Hosp Lisboa Norte, Med Sch Lisbon, Lisbon, Portugal; [Mendes-Correa, Maria Cassia] Univ Sao Paulo, Sch Med, Dept Infect Dis, Sao Paulo, Brazil; [Meshesha, Berhane Redae] St Pauls Hosp, Millennium Med Coll, Minimal Invas Surg, Addis Ababa, Ethiopia; [Midgard, Havard] Oslo Univ Hosp, Dept Gastroenterol, Oslo, Norway; [Mohamed, Rosmawati] Univ Malaya, Med, Kuala Lumpur, Malaysia; [Mokhbat, Jacques E.] Lebanese Amer Univ, Gilbert &amp; Rose Marie Chagoury Sch Med, Dept Med, Beirut, Lebanon; [Moreno, Christophe] Univ Libre Bruxelles, CUB Hop Erasme, Dept Gastroenterol Hepatopancreatol &amp; Digest Onco, Brussels, Belgium; [Mortgat, Laure] Sciensano, Epidemiol &amp; Publ Hlth, Epidemiol Infect Dis, Brussels, Belgium; [Mullhaupt, Beat] Univ Hosp Zurich, Dept Gastroenterol &amp; Hepatol, Zurich, Switzerland; [Musabaev, Erkin] Res Inst Virol, Virol, Tashkent, Uzbekistan; [Muyldermans, Gaetan] Sciensano, Epidemiol Infect Dis, Brussels, Belgium; [Negro, Francesco] Univ Geneva, Med, Geneva, Switzerland; [Nersesov, Alexander, V] Asfendiyarov Kazakh Natl Med Univ, Gastroenterol, Alma Ata, Kazakhstan; [Van Thi Thuy Nguyen] World Hlth Org, Country Off Vietnam, STI Viral Hepatitis HIV, Hanoi, Vietnam; [Ning, Qing] Huazhong Univ Sci &amp; Technol, Tongji Med Coll, Wuhan, Peoples R China; [Ning, Qing] Chinese Med Assoc, Chinese Soc Infect Dis, Beijing, Peoples R China; [Njouom, Richard] Ctr Pasteur Cameroun, Virol Dept, Yaounde, Cameroon; [Ntagirabiri, Renovat] Univ Burundi, CHU Kamenge, Hepatogastroenterol, Bujumbura, Burundi; [Nurmatov, Zuridin S.] Republican Sci Pract Ctr Viral Infect, Sci &amp; Prod Assoc Prevent Med, Bishkek, Kyrgyzstan; [Oguche, Stephen] Univ Jos, Paediat, Jos, Nigeria; [Omuemu, Casimir E.] Univ Benin, Dept Med, Benin, Nigeria; [Ong, Janus P.] Univ Philippines, Coll Med, Manila, Philippines; [Opare-Sem, Ohene K.] Kwame Nkrumah Univ Sci &amp; Technol, Med, Kumasi, Ghana; [Ormeci, Necati] Istanbul Hlth &amp; Technol Univ, Dept Gastroenterol, Istanbul, Turkiye; [Orrego, Mauricio] Clin Amer AUNA, Gastroenterol &amp; Hepatol, Medellin, Colombia; [Orrego, Mauricio] Clin Vegas Quiron, Hepatol Dept, Medellin, Colombia; [Osiowy, Carla] Publ Hlth Agcy Canada, Natl Microbiol Lab, Viral Hepatitis &amp; Bloodborne Pathogens Dept, Winnipeg, MB, Canada; [Papatheodoridis, George, V] Natl &amp; Kapodistrian Univ Athens, Med Sch, Dept Gastroenterol, Athens, Greece; [Peck-Radosavljevic, Markus] Klinikum Klagenfurt Worthersee, Innere Med &amp; Gastroenterol, Klagenfurt Am Worthersee, Austria; [Pessoa, Mario G.] Univ Sao Paulo, Hosp Clin, Div Gastroenterol &amp; Hepatol, Sch Med, Sao Paulo, Brazil; [Pham, Trang N. D.] Univ Illinois, Epidemiol &amp; Biostat, Chicago, IL USA; [Phillips, Richard O.] Kumasi Ctr Collaborat Res, Med, Kumasi, Ghana; [Phillips, Richard O.] Kwame Nkrumah Univ Sci &amp; Technol, Kumasi, Ghana; [Pimenov, Nikolay] Natl Med Res Ctr Phthisiopulmonol &amp; Infect Dis, Lab Epidemiol Infect Dis, Moscow, Russia; [Pincay-Rodriguez, Loreley D. R.] Pan Amer Hlth Org Consultant, Viral Hepatitis B&amp;C, Quito, Ecuador; [Plaseska-Karanfilska, Dijana] Macedonian Acad Sci &amp; Arts, Res Ctr Genet Engn &amp; Biotechnol Georgi D Efremov, Skopje, North Macedonia; [Pop, Cora] Carol Davila Univ Med &amp; Pharm, Internal Med &amp; Gastroenterol Dept, Bucharest, Romania; [Prabdial-Sing, Nishi N.] Ctr Vaccines &amp; Immunol, Natl Inst Communicable Dis, Johannesburg, South Africa; [Qureshi, Huma] Minist Natl Hlth Serv, Focal Point Hepatitis Regulat &amp; Coordinat, Islamabad, Pakistan; [Ramji, Alnoor] Univ British Columbia, Dept Med, Vancouver, BC, Canada; [Rautiainen, Henna] Helsinki Univ Hosp, Gastroenterol &amp; Internal Med, Abdominal Ctr, Helsinki, Finland; [Remak, William M.] Int Assoc Hepatitis Task Forces, Petaluma, CA USA; [Ribeiro, Sofia] Maastricht Univ, Care &amp; Publ Hlth Res Inst, Dept Int Hlth, Maastricht, Netherlands; [Ridruejo, Ezequiel] Ctr Educ Med &amp; Invest Clin Norberto Quirno CEMIC, Dept Med, Hepatol Sect, Buenos Aires, Argentina; [Rios-Hincapie, Cielo Y.] Minist Salud &amp; Protecc Social, Direcc Promoc &amp; Prevenc, Bogota, Colombia; [Robalino, Marcia C.] Minist Salud, Minist Salud Publ, Quito, Ecuador; [Roberts, Lewis R.] Mayo Clin, Div Gastroenterol &amp; Hepatol, Rochester, MN USA; [Roberts, Stuart K.] Alfred, Gastroenterol, Melbourne, Vic, Australia; [Rodriguez, Manuel] Hosp Univ Cent Asturias, Div Gastroenterol &amp; Hepatol, Liver Unit, Oviedo, Spain; [Roulot, Dominique] Univ Sorbonne Paris Nord, Unit Hepatol, Hop Avicenne, AP HP, Bobigny, France; [Rwegasha, John] Muhimbili Natl Hosp, Gastroenterol Unit, Dar Es Salaam, Tanzania; [Ryder, Stephen D.] Nottingham Univ Hosp NHS Trust, NIHR Nottingham Biomed Res Ctr, Hepatol, Nottingham, England; [Sadirova, Shakhlo] Republican Specialized Sci Pract Med Ctr Epidemio, Res Inst Virol, Tashkent, Uzbekistan; [Saeed, Umar] Fdn Univ, Sch Hlth Sci, Clin &amp; Biomed Res Ctr, Islamabad, Pakistan; [Saeed, Umar] Fdn Univ, Sch Hlth Sci, Multidisciplinary Lab, Islamabad, Pakistan; [Saeed, Umar] Int Ctr Med Sci Res, Res &amp; Dev, Islamabad, Pakistan; [Safadi, Rifaat; Shouval, Daniel] Hadassah Med Org, Liver Inst, Jerusalem, Israel; [Sagalova, Olga] South Ural State Med Univ Clin, Infect Dis Dept, Chelyabinsk, Russia; [Said, Sanaa S.] State Univ Zanzibar, Internal Med, Zanzibar, Tanzania; [Salupere, Riina] Tartu Univ Hosp, Dept Gastroenterol, Tartu, Estonia; [Salupere, Riina] Univ Tartu, Dept Internal Med, Tartu, Estonia; [Sanai, Faisal M.] King Abdul Aziz Med City, Gastroenterol, Jeddah, Saudi Arabia; [Sanchez-Avila, Juan F.] Tecnol Monterrey, Escuela Med &amp; Ciencias Salud, Monterrey, Mexico; [Saraswat, Vivek A.] Mahatma Gandhi Med Coll &amp; Hosp, Prof Vivek Saraswat Dept Gastroenterol, Jaipur, India; [Sargsyants, Narina] Natl Ctr Infect Dis, Infect Dis, Yerevan, Armenia; [Sarrazin, Christoph] St Josefs Hosp, Med Klin 2, Wiesbaden, Germany; [Sarrazin, Christoph] Goethe Univ, Med Klin 1, Frankfurt, Germany; [Sarybayeva, Gulya] Kazakh Sci Ctr Dermatol &amp; Infect Dis, Dept Sci, Alma Ata, Kazakhstan; [Sarybayeva, Gulya] Kazakh Sci Ctr Dermatol &amp; Infect Dis, Int Cooperat, Alma Ata, Kazakhstan; [Schreter, Ivan] Safarik Univ, Med Fac, Dept Infectol &amp; Travel Med, Kosice, Slovakia; [Seguin-Devaux, Carole] Luxembourg Inst Hlth, Dept Infect &amp; Immun, Esch Sur Alzette, Luxembourg; [Seto, Wai-Kay] Univ Hong Kong, Sch Clin Med, Hong Kong, Peoples R China; [Seto, Wai-Kay] Univ Hong Kong, State Key Lab Liver Res, Hong Kong, Peoples R China; [Seto, Wai-Kay] Univ Hong Kong, Shenzhen Hosp, Med, Shenzhen, Peoples R China; [Shah, Samir R.] Global Hosp, Inst Liver Dis HPB Surg &amp; Transplant, Mumbai, India; [Sievert, William] Monash Hlth, Gastroenterol &amp; Hepatol, Clayton, Vic, Australia; [Simojoki, Kaarlo] Univ Helsinki, Helsinki, Finland; [Simonova, Marieta Y.] Mil Med Acad, Gastroenterol HPB Surg &amp; Transplantol, Sofia, Bulgaria; [Sinn, Dong Hyun] Samsung Med Ctr, Seoul, South Korea; [Sonderup, Mark W.; Spearman, C. Wendy] Univ Cape Town, Fac Hlth Sci, Dept Med, Div Hepatol, Cape Town, South Africa; [Sonneveld, Milan J.] Erasmus MC, Gastroenterol &amp; Hepatol, Rotterdam, Netherlands; [Stauber, Rudolf E.] Med Univ Graz, Dept Internal Med, Div Gastroenterol &amp; Hepatol, Graz, Austria; [Stedman, Catherine A. M.] Christchurch Hosp, Gastroenterol Dept, Christchurch, New Zealand; [Sypsa, Vana] Natl &amp; Kapodistrian Univ Athens, Med Sch, Dept Hyg Epidemiol &amp; Med Stat, Athens, Greece; [Tacke, Frank] Charite Univ Med Berlin, Dept Hepatol &amp; Gastroenterol, Berlin, Germany; [Tan, Soek-Siam] Selayang Hosp, Hepatol, Batu Caves, Selangor, Malaysia; [Tanaka, Junko] Hiroshima Univ, Infect Dis Control &amp; Prevent, Epidemiol, Hiroshima, Japan; [Terrault, Norah A.] Univ Southern Calif, Keck Med, Los Angeles, CA USA; [Thompson, Alexander J.] St Vincents Hosp, Dept Gastroenterol, Melbourne, Vic, Australia; [Thompson, Alexander J.] Univ Melbourne, Melbourne, Vic, Australia; [Thompson, Peyton J.] Univ N Carolina, Pediat Infect Dis, Chapel Hill, NC USA; [Tolmane, Ieva] Riga East Univ Hosp, Latvian Ctr Infect Dis, Hepatol Dept, Riga, Latvia; [Tolmane, Ieva] Univ Latvia, Fac Med, Riga, Latvia; [Tomasiewicz, Krzysztof] Med Univ Lublin, Dept Infect Dis, Lublin, Poland; [Tsang, Tak-Yin] Hosp Author Hong Kong, Princess Margaret Hosp, Infect Dis Ctr, Hong Kong, Peoples R China; [Uzochukwu, Benjamin S. C.] Univ Nigeria Nsukka, Community Med Dept, Enugu, Nigeria; [Uzochukwu, Benjamin S. C.] Univ Nigeria, Community Med, Teaching Hosp Enugu, Enugu, Nigeria; [Uzochukwu, Benjamin S. C.] Univ Nigeria Nsukka, Hlth Policy Res Grp, Enugu, Nigeria; [Van Welzen, Berend] Univ Med Ctr Utrecht, Internal Med &amp; Infect Dis, Utrecht, Netherlands; [Vanwolleghem, Thomas] Univ Antwerp, Lab Expt Med &amp; Pediat, Antwerp, Belgium; [Vanwolleghem, Thomas] Univ Antwerp, Viral Hepatitis Prevent Board, Antwerp, Belgium; [Vince, Adriana] Univ Zagreb, Univ Hosp Infect Dis, Med Sch, Zagreb, Croatia; [Waheed, Yasir] Shaheed Zulfiqar Ali Bhutto Med Univ, Off Res Innovat &amp; Commercializat, Islamabad, Pakistan; [Waheed, Yasir] Lebanese Amer Univ, Gilbert &amp; Rose Marie Chagoury Sch Med, Byblos, Lebanon; [Waked, Imam] Natl Liver Inst, Hepatol, Shibin Al Kawm, Egypt; [Wallace, Jack] CEVHAP, Burnet Inst, Viral Hepatitis Eliminat, Melbourne, Vic, Australia; [Wallace, Jack] La Trobe Univ, Australian Res Ctr Sex Hlth &amp; Soc, Melbourne, Vic, Australia; [Wallace, Jack] Univ New South Wales, Ctr Social Res Hlth, Sydney, NSW, Australia; [Wang, Cong] Vanderbilt Univ, Dept Med, Nashville, TN USA; [Weis, Nina] Copenhagen Univ Hosp, Dept Infect Dis, Hvidovre, Denmark; [Weis, Nina] Univ Copenhagen, Fac Hlth &amp; Med Sci, Dept Clin Med, Copenhagen, Denmark; [Wong, Grace L-H; Wong, Vincent W-S; Yip, Terry C-F] Chinese Univ Hong Kong, Med Data Analyt Ctr, Dept Med &amp; Therapeut, Hong Kong, Peoples R China; [Wu, Jaw-Ching] Natl Yang Ming Chao Tung Univ, Inst Clin Med, Taipei, Taiwan; [Wu, Jaw-Ching] Taipei Vet Gen Hosp, Dept Med Res, Taipei, Taiwan; [Yaghi, Cesar G.] Hotel Dieu France Univ Hosp, Hepatogastroenterol, Beirut, Lebanon; [Yesmembetov, Kakharman] Natl Res Oncol Ctr, Gastroenterol &amp; Hepatol, Astana, Kazakhstan; [Yesmembetov, Kakharman] RWTH Univ Hosp Aachen, Dept Med 3, Aachen, Germany; [Yosry, Ayman] Fac Med Cairo Univ, Endem Dis, Cairo, Egypt; [Yu, Ming-Lung] Natl Sun Yat Sen Univ, Coll Med, Sch Med, Kaohsiung, Taiwan; [Yu, Ming-Lung] Natl Sun Yat Sen Univ, Ctr Excellence Metab Associated Fatty Liver Dis, Kaohsiung, Taiwan; [Yu, Ming-Lung] Kaohsiung Med Univ, Kaohsiung Med Univ Hosp, Dept Internal Med, Hepatobiliary Sect, Kaohsiung, Taiwan; [Yu, Ming-Lung] Kaohsiung Med Univ, Kaohsiung Med Univ Hosp, Hepatitis Ctr, Kaohsiung, Taiwan; [Yu, Ming-Lung] Kaohsiung Med Univ, Coll Med, Sch Med, Kaohsiung, Taiwan; [Yu, Ming-Lung] Kaohsiung Med Univ, Coll Med, Hepatitis Res Ctr, Kaohsiung, Taiwan; [Yuen, Man-Fung] Univ Hong Kong, Queen Mary Hosp, Sch Clin Med &amp; Dept, Dept Med, Hong Kong, Peoples R China; [Yuen, Man-Fung] Univ Hong Kong, Queen Mary Hosp, State Key Lab Liver Res, Hong Kong, Peoples R China; [Yurdaydin, Cihan] Koc Univ, Med Sch, Dept Gastroenterol &amp; Hepatol, Istanbul, Turkiye; [Zeuzem, Stefan] Univ Hosp, Dept Med, Frankfurt, Germany; [Zuckerman, Eli] Technion Israel Inst Technol, Carmel Med Ctr, Fac Med, Liver Unit, Haifa, Israel</t>
  </si>
  <si>
    <t>NYU Langone Medical Center; Capital Medical University; Leipzig University; University of New South Wales Sydney; Kirby Institute; University of Ulsan; Asan Medical Center; Academia Sinica - Taiwan; Makerere University; Taibah University; Humanitas University; IRCCS Humanitas Research Hospital; Yonsei University; Yonsei University Health System; University of Helsinki; Helsinki University Central Hospital; Ege University; Prince Sultan Military Medical City; King Saud Bin Abdulaziz University for Health Sciences; Baqiyatallah University of Medical Sciences (BMSU); Sultan Qaboos University; Karolinska Institutet; Karolinska University Hospital; King Saud University; King Fahd Hospital Jeddah; King Saud University; Dar Al Uloom University; King Saud Bin Abdulaziz University for Health Sciences; Ministry of National Guard - Health Affairs; Botswana-Harvard AIDS Institute Partnership; University of Oxford; Centers for Disease Control &amp; Prevention - USA; Institut National de la Sante et de la Recherche Medicale (Inserm); Universite Paris Cite; Assistance Publique Hopitaux Paris (APHP); Hopital Universitaire Beaujon - APHP; University of West Attica; Mongolian National University of Medical Sciences; Chaim Sheba Medical Center; Tel Aviv University; Sackler Faculty of Medicine; National University of Rosario; York University - Canada; American University of Beirut; Beirut Medical Center; Universidade Federal do Rio de Janeiro; Universidade do Grande Rio; University of California System; University of California San Francisco; Henry Ford Health System; Henry Ford Hospital; Cornell University; Weill Cornell Medicine; University of Pisa; University of Pisa; Azienda Ospedaliero Universitaria Pisana; Hospital Universitari Vall d'Hebron; Autonomous University of Barcelona; CIBER - Centro de Investigacion Biomedica en Red; CIBEREHD; Autonomous University of Barcelona; Hospital Universitario Marques de Valdecilla (HUMV); Korea Disease Control &amp; Prevention Agency (KDCA); Chinese University of Hong Kong; National Taiwan University; Syracuse University; Korea Disease Control &amp; Prevention Agency (KDCA); Chang Gung Memorial Hospital; University of Southern Denmark; Odense University Hospital; University of Southern Denmark; Kaohsiung Medical University; Kaohsiung Medical University Hospital; National Medical Research Center of Phthisiopulmonology &amp; Infectious Diseases; University of Calgary; Universidad Nacional Pedro Henriquez Urena; Universita della Campania Vanvitelli; Hannover Medical School; University of Melbourne; Peter Doherty Institute; University of Palermo; Hospital Universitario Marques de Valdecilla (HUMV); Universidad de Cantabria; Peking University; Massey University; University of Oslo; Erasmus University Rotterdam; Erasmus MC; Erasmus University Rotterdam; Erasmus MC; CHU Bordeaux; Universite de Bordeaux; University of Pavol Jozef Safarik Kosice; Orebro University; Hamad Medical Corporation; Egyptian Knowledge Bank (EKB); Helwan University; Egyptian Knowledge Bank (EKB); Ain Shams University; Ben Gurion University; Soroka Medical Center; Ben Gurion University; Universidade Federal de Sao Paulo (UNIFESP); Medical University of Bialystok; University of Barcelona; Hospital Clinic de Barcelona; IDIBAPS; CIBER - Centro de Investigacion Biomedica en Red; CIBEREHD; University of Barcelona; Institute for Clinical &amp; Experimental Medicine (IKEM); University of Hong Kong; Auckland City Hospital; Universidad Autonoma de Santo Domingo; Autonomous University of Madrid; CIBER - Centro de Investigacion Biomedica en Red; CIBEREHD; Hospital Universitario La Paz; Yerevan State Medical University; Medical University Sofia; Carol Davila University of Medicine &amp; Pharmacy; Institutul Clinic Fundeni; University System of Ohio; Case Western Reserve University; Landspitali National University Hospital; University of Iceland; Aga Khan University; University of Indonesia; National &amp; Kapodistrian University of Athens; Burnet Institute; Universite de Montreal; Universidad del Magdalena; University of Pavol Jozef Safarik Kosice; I Shou University; E-Da Hospital; Chang Gung Memorial Hospital; University Hospital Brno; Masaryk University Brno; Medical University Silesia; Medical University Sofia; Riga East University Hospital; Riga Stradins University; Karolinska Institutet; University of Manitoba; National Taiwan University; National Taiwan University Hospital; The Royal Hospital, Sultanate of Oman; Istituto Superiore di Sanita (ISS); University of Gothenburg; Sahlgrenska University Hospital; KU Leuven; University Hospital Leuven; University of Munster; IRCCS Ca Granda Ospedale Maggiore Policlinico; ISGlobal; University of Barcelona; Hospital Clinic de Barcelona; University of Sydney; Concord Repatriation General Hospital; National Yang Ming Chiao Tung University; Vilnius University; Vilnius Gediminas Technical University; University of Split; Tehran University of Medical Sciences; Benue State University; Universidade de Lisboa; Universidade de Sao Paulo; University of Oslo; Universiti Malaya; Lebanese American University; Universite Libre de Bruxelles; Sciensano; University of Zurich; University Zurich Hospital; Sciensano; University of Geneva; Asfendiyarov Kazakh National Medical University; World Health Organization; Huazhong University of Science &amp; Technology; Centre Pasteur du Cameroun; University of Jos; University of Benin; University of the Philippines System; University of the Philippines Manila; Kwame Nkrumah University Science &amp; Technology; Istanbul Health &amp; Technology University; Public Health Agency of Canada; National &amp; Kapodistrian University of Athens; Universidade de Sao Paulo; University of Illinois System; University of Illinois Chicago; University of Illinois Chicago Hospital; Kumasi Center for Collaborative Research; Kwame Nkrumah University Science &amp; Technology; National Medical Research Center of Phthisiopulmonology &amp; Infectious Diseases; Carol Davila University of Medicine &amp; Pharmacy; National Institute for Communicable Diseases (NICD); University of British Columbia; University of Helsinki; Helsinki University Central Hospital; Maastricht University; Maastricht University Medical Centre (MUMC); Centro de Educacion Medica e Investigaciones Clinicas (CEMIC); Mayo Clinic; Central University Hospital Asturias; Universite Paris 13; Assistance Publique Hopitaux Paris (APHP); Hopital Universitaire Avicenne - APHP; Nottingham University Hospital NHS Trust; Hebrew University of Jerusalem; Hadassah University Medical Center; University of Tartu; King Saud Bin Abdulaziz University for Health Sciences; King Abdulaziz Medical City - Jeddah; Tecnologico de Monterrey; Goethe University Frankfurt; University of Pavol Jozef Safarik Kosice; Luxembourg Institute of Health; University of Hong Kong; University of Hong Kong; University of Hong Kong; Monash Health; University of Helsinki; Military Medical Academy Sofia; Sungkyunkwan University (SKKU); Samsung Medical Center; University of Cape Town; Erasmus University Rotterdam; Erasmus MC; Medical University of Graz; Christchurch Hospital New Zealand; National &amp; Kapodistrian University of Athens; Berlin Institute of Health; Free University of Berlin; Humboldt University of Berlin; Charite Universitatsmedizin Berlin; Hiroshima University; University of Southern California; NSW Health; St Vincents Hospital Sydney; St Vincent's Health; St Vincent's Hospital Melbourne; University of Melbourne; University of North Carolina; University of North Carolina Chapel Hill; Riga East University Hospital; University of Latvia; Medical University of Lublin; University of Nigeria; University of Nigeria; University of Nigeria; Utrecht University; Utrecht University Medical Center; University of Antwerp; University of Antwerp; University of Zagreb; Lebanese American University; Burnet Institute; La Trobe University; University of New South Wales Sydney; Vanderbilt University; University of Copenhagen; University of Copenhagen; Chinese University of Hong Kong; Taipei Veterans General Hospital; RWTH Aachen University; RWTH Aachen University Hospital; Egyptian Knowledge Bank (EKB); Cairo University; National Sun Yat Sen University; National Sun Yat Sen University; Kaohsiung Medical University; Kaohsiung Medical University Hospital; Kaohsiung Medical University; Kaohsiung Medical University Hospital; Kaohsiung Medical University; Kaohsiung Medical University; University of Hong Kong; University of Hong Kong; Koc University; Goethe University Frankfurt; Goethe University Frankfurt Hospital; Clalit Health Services; Carmel Medical Center; Technion Israel Institute of Technology; Rappaport Faculty of Medicine</t>
  </si>
  <si>
    <t>Razavi-Shearer, DM (corresponding author), Ctr Dis Anal Fdn, Lafayette, CO 80026 USA.</t>
  </si>
  <si>
    <t>drazavishearer@cdafound.org</t>
  </si>
  <si>
    <t>Phillips, Richard/ABD-5394-2021; Jaroszewicz, Jerzy/AGD-9799-2022; Yu, Ming-Lung/C-9540-2009; Ribeiro, Sofia/AAJ-7010-2020; Sheikh, Mahdi/E-9455-2015; Tacke, Frank/ABF-2212-2020; Lim, Young-Suk/AFQ-5165-2022; Buti, MARIA/A-5327-2019; SeyedAlinaghi, SeyedAhmad/M-2938-2017; Hung, Chun-Hsiung/D-5521-2009; Chan, Henry/B-9636-2008; Goleij, Pouya/AAH-1048-2020; Aguirre-Crespo, Francisco/F-8698-2018; SANG-HOON, AHN/AAV-2600-2020; SYPSA, VANA/A-5082-2008; Tsang, Owen/AGS-0035-2022; Baatarkhuu, Oidov/E-8976-2019; Qureshi, Huma/JCP-4488-2023; Aljumah, Abdulrahman/KSL-7048-2024; chen, yuying/JNS-9778-2023; Fung, James/C-4271-2009; Wallace, Jack/ABE-3351-2021; Gane, Edward/AGN-7071-2022; Blach, Sarah/J-5833-2019; Gish, Robert/B-3605-2018; KONDILI, LORETA/J-8784-2016; Aghemo, Alessio/ABE-5976-2021; Negro, Francesco/K-1345-2013; Ormeci, Necati/K-1194-2018; El-Kassas, Mohamed/F-8306-2019; Müllhaupt, Beat/O-3744-2016; Aleman, Soo/HKV-7462-2023; Weis, Nina/GLT-4232-2022; Roushdy, Ayat/LVA-1639-2024; Pham, Trang/KRP-7874-2024; Kao, JH/AAB-8947-2019; Cowie, Benjamin/HFZ-9941-2022; Waheed, Yasir/F-6390-2015; Cheng, Kent/ABA-4933-2020; Sonneveld, Milan/AAM-5546-2021; Chuang, Chuang Ching Hui/GLU-3454-2022; Chulanov, Vladimir/S-4708-2016; Akarca, Ulus/AAA-8847-2021; Sinn, Dong/JAC-4247-2023; Zafar, Naveed/A-2712-2008; Vanwolleghem, Thomas/AAD-4094-2022; Tomasiewicz, Krzysztof/AAX-3442-2020; Ridruejo, Ezequiel/H-7965-2019; Pimenov, Nikolay/AAJ-6582-2021; Wong, Vincent/K-3864-2014; Kheir, Omer/HTO-9569-2023; Hajarizadeh, Behzad/AAY-9361-2021; Zeuzem, Stefan/AAE-7435-2019; Janičko, Martin/HCI-1378-2022; Chen, Chien-Jen/C-6976-2008; Yuen, Richard Man Fung/C-4466-2009; Lampertico, Pietro/J-8463-2018; De Knegt, Robert/X-4629-2019; Hockickova, Ivana/JVN-9182-2024; Christensen, Peer/B-8042-2015; /H-4452-2012; Yip, Terry Cheuk-Fung/ABH-3221-2021; Ahn, Sang Hoon/AFM-2603-2022; Kristian, Pavol/AAH-5564-2019; Al-Busafi, Said Ahmed/E-6414-2017; Lazarus, Jeffrey V./R-6248-2018; Hamoudi, Waseem/I-3818-2015</t>
  </si>
  <si>
    <t>Seguin-Devaux, Carole/0000-0003-0636-5222; Gray, Richard/0000-0002-2885-0483; /0000-0002-9012-313X; Tomasiewicz, Krzysztof/0000-0001-7868-2708; Kelly-Hanku, Angela/0000-0003-0152-2954; Christensen, Peer Brehm/0000-0003-1394-058X; Kaberg, Martin/0000-0001-6643-3245; Mekonnen, Hailemichael Desalegn/0000-0003-2042-5797; Hajarizadeh, Behzad/0000-0003-2212-2028; Kheir, Omer/0000-0003-3464-320X; Jaroszewicz, Jerzy/0000-0003-0139-4753; Crespo, Javier/0000-0001-8248-0172; HATZAKIS, ANGELOS/0000-0001-8420-3830; Yip, Terry Cheuk-Fung/0000-0002-1819-2464; Vanwolleghem, Thomas/0000-0002-0572-8741; SYPSA, VANA/0000-0002-9430-7614; Hockickova, Ivana/0000-0002-3231-187X; Aleman, Soo/0000-0003-0461-4870; Said, Sanaa/0000-0003-0132-0666; Ahn, Sang Hoon/0000-0002-3629-4624; Wallace, Jack/0000-0002-4738-7316; Kristian, Pavol/0000-0002-4143-1355; Cowie, Benjamin/0000-0002-7087-5895; Hercun, Julian/0000-0001-7608-0914; Laleman, Wim/0000-0002-0842-7813; Razavi, Homie/0000-0002-2658-6930; Abdallah, Ayat/0000-0002-5282-8614; Yu, Ming-Lung/0000-0001-8145-1900; Al-Busafi, Said Ahmed/0000-0003-2741-0440; Naveira, Marcelo/0000-0002-0555-5254; Roberts, Stuart/0000-0002-9015-7997; Saeed, Umar/0000-0002-9740-0371; Lazarus, Jeffrey V./0000-0001-9618-2299; Aljumah, Abdulrahman/0000-0002-6156-4921; Goleij, Pouya/0000-0002-2213-497X; Hamoudi, Waseem/0000-0002-7973-3156; Safadi, Rifaat/0000-0002-8689-5217; Roberts, Lewis/0000-0001-7885-8574; Kwon, Jisoo Amy/0000-0003-2829-6694; Sheikh, Mahdi/0000-0003-3972-7824</t>
  </si>
  <si>
    <t>John C Martin Foundation; Gilead Sciences; EndHep2030</t>
  </si>
  <si>
    <t>John C Martin Foundation; Gilead Sciences(Gilead Sciences); EndHep2030</t>
  </si>
  <si>
    <t>John C Martin Foundation, Gilead Sciences, and EndHep2030.</t>
  </si>
  <si>
    <t>ELSEVIER INC</t>
  </si>
  <si>
    <t>525 B STREET, STE 1900, SAN DIEGO, CA 92101-4495 USA</t>
  </si>
  <si>
    <t>2468-1253</t>
  </si>
  <si>
    <t>LANCET GASTROENTEROL</t>
  </si>
  <si>
    <t>Lancet Gastroenterol. Hepatol.</t>
  </si>
  <si>
    <t>10.1016/S2468-1253(23)00197-8</t>
  </si>
  <si>
    <t>http://dx.doi.org/10.1016/S2468-1253(23)00197-8</t>
  </si>
  <si>
    <t>HF6F3</t>
  </si>
  <si>
    <t>WOS:001158110000001</t>
  </si>
  <si>
    <t>Blach, S; Terrault, NA; Tacke, F; Gamkrelidze, I; Craxi, A; Tanaka, J; Waked, I; Dore, GJ; Abbas, Z; Abdallah, AR; Abdulla, M; Aghemo, A; Aho, I; Akarca, US; Alalwan, AM; Blomé, MA; Al-Busafi, SA; Aleman, S; Alghamdi, AS; Al-Hamoudi, WK; Aljumah, AA; Al-Naamani, K; Al Serkal, YM; Altraif, IH; Anand, AC; Anderson, M; Andersson, MI; Athanasakis, K; Baatarkhuu, O; Bakieva, SR; Ben-Ari, Z; Bessone, F; Biondi, MJ; Bizri, ARN; Mello, CEB; Brigida, K; Brown, KA; Brown, RS; Bruggmann, P; Brunetto, MR; Busschots, D; Buti, M; Butsashvili, M; Cabezas, J; Chae, C; Ivanova, VC; Chan, HLY; Cheinquer, H; Cheng, KJ; Cheon, ME; Chien, CH; Chien, RN; Choudhuri, G; Christensen, PB; Chuang, WL; Chulanov, V; Cisneros, LE; Coco, B; Contreras, FA; Cornberg, M; Cramp, ME; Crespo, J; Cui, F; Cunningham, CW; Abou, LD; Dalgard, O; Dao, DY; De Ledinghen, V; Derbala, MF; Deuba, K; Dhindsa, K; Djauzi, S; Drazilova, S; Duberg, AS; Elbadri, M; El-Sayed, MH; Esmat, G; Estes, C; Ezzat, S; Färkkilä, MA; Ferradini, L; Ferraz, MLG; Ferreira, PRA; Kanizaj, TF; Flisiak, R; Frankova, S; Fung, J; Gamkrelidze, A; Gane, EJ; Garcia, V; García-Samaniego, J; Gemilyan, M; Genov, J; Gheorghe, LS; Gholam, PM; Null, AG; Gottfredsson, M; Gray, RT; Grebely, J; Gschwantler, M; Hajarizadeh, B; Hamid, SS; Hamoudi, W; Hatzakis, A; Hellard, ME; Himatt, S; Hofer, H; Hrstic, I; Hunyady, B; Husa, P; Husic-Selimovic, A; Jafri, WSM; Janicko, M; Janjua, NZ; Jarcuska, P; Jaroszewicz, J; Jerkeman, A; Jeruma, A; Jia, JD; Jonasson, JG; Káberg, M; Kaita, KDE; Null, KSK; Kao, JH; Kasymov, OT; Hanku, AK; Khamis, F; Khamiá, J; Khan, AG; Khandu, L; Khoudri, I; Kielland, KB; Kim, D; Kodjoh, N; Kondili, LA; Krajden, M; Krarup, HB; Kristian, P; Kwon, JA; Lagging, M; Laleman, W; Lao, WC; Lavanchy, D; Lázaro, P; Lazarus, JV; Lee, AU; Lee, MH; Li, MKK; Liakina, V; Lim, YS; Löve, A; Luksic, B; Machekera, SM; Malu, AO; Marinho, RT; Maticic, M; Mekonnen, HD; Mendes-Correa, MC; Mendez-Sanchez, N; Merat, S; Meshesha, BR; Midgard, H; Mills, M; Mohamed, R; Mooneyhan, E; Moreno, C; Muljono, DH; Müllhaupt, B; Musabaev, E; Muyldermans, G; Nartey, YA; Naveira, MCM; Negro, F; Nersesov, AV; Njouom, R; Ntagirabiri, R; Nurmatov, ZS; Obekpa, SA; Oguche, S; Olafsson, S; Ong, JP; Opare-Sem, OK; Orrego, M; Ovrehus, AL; Pan, CQ; Papatheodoridis, GV; Peck-Radosavljevic, M; Pessoa, MG; Phillips, RO; Pimenov, N; Plaseska-Karanfilska, D; Prabdial-Sing, NN; Puri, P; Null, HQ; Rahman, A; Ramji, A; Razavi-Shearer, DM; Razavi-Shearer, K; Ridruejo, E; Ríos-Hincapié, CY; Rizvi, SMS; Robaeys, GKMM; Roberts, LR; Roberts, SK; Ryder, SD; Sadirova, S; Saeed, U; Safadi, R; Sagalova, O; Said, SS; Salupere, R; Sanai, FM; Sanchez-Avila, JF; Saraswat, VA; Sarrazin, C; Sarybayeva, G; Seguin-Devaux, C; Sharara, AI; Sheikh, M; Shewaye, AB; Sievert, W; Simojoki, K; Simonova, MY; Sonderup, MW; Spearman, CW; Sperl, J; Stauber, RE; Stedman, CAM; Su, TH; Suleiman, A; Sypsa, V; Antabak, NT; Tan, SS; Tergast, TL; Thurairajah, PH; Tolmane, I; Tomasiewicz, K; Tsereteli, M; Uzochukwu, BSC; Van de Vijver, DAMC; van Santen, DK; Van Vlierberghe, H; Van Welzen, B; Vanwolleghem, T; Vélez-Möller, P; Villamil, FG; Vince, A; Waheed, Y; Weis, N; Wong, VWS; Yaghi, CG; Yesmembetov, K; Yosry, A; Yuen, MF; Yunihastuti, E; Zeuzem, S; Zuckerman, E; Razavi, HA</t>
  </si>
  <si>
    <t>Blach, Sarah; Terrault, Norah A.; Tacke, Frank; Gamkrelidze, Ivane; Craxi, Antonio; Tanaka, Junko; Waked, Imam; Dore, Gregory J.; Abbas, Zaigham; Abdallah, Ayat R.; Abdulla, Maheeba; Aghemo, Alessio; Aho, Inka; Akarca, Ulus S.; Alalwan, Abduljaleel M.; Blome, Marianne Alanko; Al-Busafi, Said A.; Aleman, Soo; Alghamdi, Abdullah S.; Al-Hamoudi, Waleed K.; Aljumah, Abdulrahman A.; Al-Naamani, Khalid; Al Serkal, Yousif M.; Altraif, Ibrahim H.; Anand, Anil C.; Anderson, Motswedi; Andersson, Monique, I; Athanasakis, Kostas; Baatarkhuu, Oidov; Bakieva, Shokhista R.; Ben-Ari, Ziv; Bessone, Fernando; Biondi, Mia J.; Bizri, Abdul Rahman N.; Mello, Carlos E. Brandaoo; Brigida, Krestina; Brown, Kimberly A.; Brown, Robert S., Jr.; Bruggmann, Philip; Brunetto, Maurizia R.; Busschots, Dana; Buti, Maria; Butsashvili, Maia; Cabezas, Joaquin; Chae, Chungman; Ivanova, Viktorija Chaloska; Chan, Henry Lik Yuen; Cheinquer, Hugo; Cheng, Kent Jason; Cheon, Myeong Eun; Chien, Cheng Hung; Chien, Rong Nan; Choudhuri, Gourdas; Christensen, Peer Brehm; Chuang, Wan Long; Chulanov, Vladimir; Cisneros, Laura E.; Coco, Barbara; Contreras, Fernando A.; Cornberg, Markus; Cramp, Matthew E.; Crespo, Javier; Cui, Fuqiang; Cunningham, Chris W.; Abou, Lucy Dagher; Dalgard, Olav; Dao, Doan Y.; De Ledinghen, Victor; Derbala, Moutaz F.; Deuba, Keshab; Dhindsa, Karan; Djauzi, Samsuridjal; Drazilova, Sylvia; Duberg, Ann Sofi; Elbadri, Mohammed; El-Sayed, Manal H.; Esmat, Gamal; Estes, Chris; Ezzat, Sameera; Farkkila, Martti A.; Ferradini, Laurent; Ferraz, Maria Lucia G.; Ferreira, Paulo R. Abrao; Kanizaj, Tajana Filipec; Flisiak, Robert; Frankova, Sona; Fung, James; Gamkrelidze, Amiran; Gane, Edward J.; Garcia, Virginia; Garcia-Samaniego, Javier; Gemilyan, Manik; Genov, Jordan; Gheorghe, Liliana S.; Gholam, Pierre M.; Null, Adrian Goldis; Gottfredsson, Magnus; Gray, Richard T.; Grebely, Jason; Gschwantler, Michael; Hajarizadeh, Behzad; Hamid, Saeed S.; Hamoudi, Waseem; Hatzakis, Angelos; Hellard, Margaret E.; Himatt, Sayed; Hofer, Harald; Hrstic, Irena; Hunyady, Bela; Husa, Petr; Husic-Selimovic, Azra; Jafri, Wasim S. M.; Janicko, Martin; Janjua, Naveed Z.; Jarcuska, Peter; Jaroszewicz, Jerzy; Jerkeman, Anna; Jeruma, Agita; Jia, Jidong; Jonasson, Jon G.; Kaberg, Martin; Kaita, Kelly D. E.; Null, Kulpash S. Kaliaskarova; Kao, Jia Horng; Kasymov, Omor T.; Hanku, Angela Kelly; Khamis, Faryal; Khamis, Jawad; Khan, Aamir G.; Khandu, Lekey; Khoudri, Ibtissam; Kielland, Knut B.; Kim, Do Young; Kodjoh, Nicolas; Kondili, Loreta A.; Krajden, Mel; Krarup, Henrik Bygum; Kristian, Pavol; Kwon, Jisoo A.; Lagging, Martin; Laleman, Wim; Lao, Wai Cheung; Lavanchy, Daniel; Lazaro, Pablo; Lazarus, Jeffrey, V; Lee, Alice U.; Lee, Mei Hsuan; Li, Michael K. K.; Liakina, Valentina; Lim, Young Suk; Love, Arthur; Luksic, Boris; Machekera, Shepherd Mufudzi; Malu, Abraham O.; Marinho, Rui T.; Maticic, Mojca; Mekonnen, Hailemichael D.; Mendes-Correa, Maria Cassia; Mendez-Sanchez, Nahum; Merat, Shahin; Meshesha, Berhane Redae; Midgard, Havard; Mills, Mike; Mohamed, Rosmawati; Mooneyhan, Ellen; Moreno, Christophe; Muljono, David H.; Mullhaupt, Beat; Musabaev, Erkin; Muyldermans, Gaetan; Nartey, Yvonne Ayerki; Naveira, Marcelo C. M.; Negro, Francesco; Nersesov, Alexander, V; Njouom, Richard; Ntagirabiri, Renovat; Nurmatov, Zuridin S.; Obekpa, Solomon A.; Oguche, Stephen; Olafsson, Sigurdur; Ong, Janus P.; Opare-Sem, Ohene K.; Orrego, Mauricio; Ovrehus, Anne L.; Pan, Calvin Q.; Papatheodoridis, George, V; Peck-Radosavljevic, Markus; Pessoa, Mario G.; Phillips, Richard O.; Pimenov, Nikolay; Plaseska-Karanfilska, Dijana; Prabdial-Sing, Nishi N.; Puri, Pankaj; Null, Huma Qureshi; Rahman, Aninda; Ramji, Alnoor; Razavi-Shearer, Devin M.; Razavi-Shearer, Kathryn; Ridruejo, Ezequiel; Rios-Hincapie, Cielo Y.; Rizvi, S. M. Shahriar; Robaeys, Geert K. M. M.; Roberts, Lewis R.; Roberts, Stuart K.; Ryder, Stephen D.; Sadirova, Shakhlo; Saeed, Umar; Safadi, Rifaat; Sagalova, Olga; Said, Sanaa S.; Salupere, Riina; Sanai, Faisal M.; Sanchez-Avila, Juan F.; Saraswat, Vivek A.; Sarrazin, Christoph; Sarybayeva, Gulya; Seguin-Devaux, Carole; Sharara, Ala, I; Sheikh, Mahdi; Shewaye, Abate B.; Sievert, William; Simojoki, Kaarlo; Simonova, Marieta Y.; Sonderup, Mark W.; Spearman, C. Wendy; Sperl, Jan; Stauber, Rudolf E.; Stedman, Catherine A. M.; Su, Tung Hung; Suleiman, Anita; Sypsa, Vana; Antabak, Natalia Tamayo; Tan, Soek Siam; Tergast, Tammo L.; Thurairajah, Prem H.; Tolmane, Ieva; Tomasiewicz, Krzysztof; Tsereteli, Maia; Uzochukwu, Benjamin S. C.; Van de Vijver, David A. M. C.; van Santen, Daniela K.; Van Vlierberghe, Hans; Van Welzen, Berend; Vanwolleghem, Thomas; Velez-Moller, Patricia; Villamil, Federico Guillermo; Vince, Adriana; Waheed, Yasir; Weis, Nina; Wong, Vincent W. S.; Yaghi, Cesar G.; Yesmembetov, Kakharman; Yosry, Ayman; Yuen, Man Fung; Yunihastuti, Evy; Zeuzem, Stefan; Zuckerman, Eli; Razavi, Homie A.</t>
  </si>
  <si>
    <t>Global change in hepatitis C virus prevalence and cascade of care between 2015 and 2020: a modelling study</t>
  </si>
  <si>
    <t>FUTURE DISEASE BURDEN; TODAYS TREATMENT PARADIGM; GENOTYPE DISTRIBUTION; EPIDEMIOLOGY; INFECTIONS</t>
  </si>
  <si>
    <t>Background Since the release of the first global hepatitis elimination targets in 2016, and until the COVID-19 pandemic started in early 2020, many countries and territories were making progress toward hepatitis C virus (HCV) elimination. This study aims to evaluate HCV burden in 2020, and forecast HCV burden by 2030 given current trends. Methods This analysis includes a literature review, Delphi process, and mathematical modelling to estimate HCV prevalence (viraemic infection, defined as HCV RNA-positive cases) and the cascade of care among people of all ages (age =0 years from birth) for the period between Jan 1, 2015, and Dec 31, 2030. Epidemiological data were collected from published sources and grey literature (including government reports and personal communications) and were validated among country and territory experts. A Markov model was used to forecast disease burden and cascade of care from 1950 to 2050 for countries and territories with data. Model outcomes were extracted from 2015 to 2030 to calculate population-weighted regional averages, which were used for countries or territories without data. Regional and global estimates of HCV prevalence, cascade of care, and disease burden were calculated based on 235 countries and territories. Findings Models were built for 110 countries or territories: 83 were approved by local experts and 27 were based on published data alone. Using data from these models, plus population-weighted regional averages for countries and territories without models (n=125), we estimated a global prevalence of viraemic HCV infection of 0.7% (95% UI 0.7-0.9), corresponding to 56.8 million (95% UI 55.2-67.8) infections, on Jan 1, 2020. This number represents a decrease of 6.8 million viraemic infections from a 2015 (beginning of year) prevalence estimate of 63.6 million (61.8-75.8) infections (0.9% [0.8-1.0] prevalence). By the end of 2020, an estimated 12.9 million (12.5-15.4) people were living with a diagnosed viraemic infection. In 2020, an estimated 641 000 (623 000-765 000) patients initiated treatment. Interpretation At the beginning of 2020, there were an estimated 56.8 million viraemic HCV infections globally. Although this number represents a decrease from 2015, our forecasts suggest we are not currently on track to achieve global elimination targets by 2030. As countries recover from COVID-19, these findings can help refocus efforts aimed at HCV elimination. Copyright (C) 2022 Elsevier Ltd. All rights reserved.</t>
  </si>
  <si>
    <t>[Blach, Sarah; Gamkrelidze, Ivane; Dhindsa, Karan; Estes, Chris; Luksic, Boris; Mooneyhan, Ellen; Naveira, Marcelo C. M.; Razavi-Shearer, Devin M.; Razavi-Shearer, Kathryn; Razavi, Homie A.] Ctr Dis Anal Fdn, Lafayette, CO 80026 USA; [Terrault, Norah A.] Univ Southern Calif, Keck Sch Med, Los Angeles, CA USA; [Tacke, Frank] Charite Univ Med Berlin, Dept Hepatol &amp; Gastroenterol, Berlin, Germany; [Craxi, Antonio] Univ Palermo, PROMISE, Palermo, Italy; [Tanaka, Junko] Hiroshima Univ, Epidemiol Infect Dis Control &amp; Prevent, Hiroshima, Japan; [Waked, Imam] Natl Liver Inst, Hepatol &amp; Gastroenterol Dept, Shibin Al Kawm, Egypt; [Abdallah, Ayat R.] Natl Liver Inst, Epidemiol &amp; Prevent Med Dept, Shibin Al Kawm, Egypt; [Dore, Gregory J.; Gray, Richard T.; Grebely, Jason; Hajarizadeh, Behzad; Hanku, Angela Kelly; Kwon, Jisoo A.] UNSW Sydney, Kirby Inst, Sydney, NSW, Australia; [Abbas, Zaigham] Dr Ziauddin Univ Hosp, Dept Hepatogastroenterol, Karachi, Pakistan; [Abbas, Zaigham] Aga Khan Univ Hosp, Dept Med, Karachi, Pakistan; [Abdallah, Ayat R.] Taibah Univ, Coll Med Family &amp; Community Med, Almadinah, Saudi Arabia; [Abdulla, Maheeba; Khamis, Jawad] Salmaniya Med Complex, Manama, Bahrain; [Abdulla, Maheeba] Ibn Al Nafees Hosp, Internal Med, Manama, Bahrain; [Aghemo, Alessio] Humanitas Univ, Dept Biomed Sci, Pieve Emanuele, Italy; [Aghemo, Alessio] Humanitas Res Hosp IRCCS, Dept Gastroenterol, Rozzano, Italy; [Aho, Inka] Helsinki Univ Hosp, Infect Dis, Helsinki, Finland; [Farkkila, Martti A.] Helsinki Univ Hosp, Abdominal Ctr, Helsinki, Finland; [Akarca, Ulus S.] Ege Univ, Dept Gastroenterol, Izmir, Turkey; [Alalwan, Abduljaleel M.; Altraif, Ibrahim H.] King Abdullah Int Med Res Ctr, Riyadh, Saudi Arabia; [Alalwan, Abduljaleel M.; Altraif, Ibrahim H.] King Saud Bin Abdulaziz Univ Hlth Sci, Riyadh, Saudi Arabia; [Blome, Marianne Alanko; Jerkeman, Anna] Lund Univ, Dept Translat Med, Clin Infect Med, Malmo, Sweden; [Al-Busafi, Said A.] Sultan Qaboos Univ, Coll Med &amp; Hlth Sci, Dept Med, Al Khoud, Oman; [Aleman, Soo] Karolinska Univ Hosp, Dept Infect Dis, Stockholm, Sweden; [Aleman, Soo] Karolinska Inst, Dept Med Huddinge, Stockholm, Sweden; [Alghamdi, Abdullah S.] King Fahad Gen Hosp, Gastroenterol Unit, Med Dept, Jeddah, Saudi Arabia; [Al-Hamoudi, Waleed K.] King Saud Univ, Dept Med, Riyadh, Saudi Arabia; [Al-Hamoudi, Waleed K.] King Faisal Specialist Hosp &amp; Res Ctr, Liver Transplantat, Riyadh, Saudi Arabia; [Aljumah, Abdulrahman A.] Dar Al Uloom Univ, Dept Med, Riyadh, Saudi Arabia; [Al-Naamani, Khalid] Armed Forces Hosp, Div Gastroenterol &amp; Hepatol, Internal Med, Muscat, Oman; [Al Serkal, Yousif M.] Emirates Hlth Serv, Dubai, U Arab Emirates; [Altraif, Ibrahim H.] Minist Natl Guard Hlth Affairs, Hepatol Div, Hepatobiliary Sci &amp; Organ Transplant Ctr, Riyadh, Saudi Arabia; [Anand, Anil C.] Kalinga Inst Med Sci, Gastroenterol &amp; Hepatol, Bhubaneswar, India; [Anand, Anil C.] Armed Forces Med Serv, Gastroenterol &amp; Hepatol, New Delhi, India; [Anderson, Motswedi] Botswana Harvard AIDS Inst Partnership, Botswana Harvard HIV Reference Lab, Gaborone, Botswana; [Andersson, Monique, I] Univ Oxford, Radcliffe Dept Med, Nuffield Dept Clin Lab Sci, Oxford, England; [Andersson, Monique, I] Univ Stellenbosch, Div Med Virol, Cape Town, South Africa; [Athanasakis, Kostas] Univ West Attica, Dept Publ Hlth Policy, Athens, Greece; [Baatarkhuu, Oidov] Mongolian Natl Univ Med Sci, Infect Dis, Ulaanbaatar, Mongolia; [Baatarkhuu, Oidov] Mongolian Assoc Study Liver Dis, Ulaanbaatar, Mongolia; [Bakieva, Shokhista R.; Brigida, Krestina; Musabaev, Erkin; Sadirova, Shakhlo] Minist Hlth Republ Uzbekistan, Res Inst Virol, Tashkent, Uzbekistan; [Ben-Ari, Ziv] Sheba Med Ctr, Liver Dis Ctr, Ramat Gan, Israel; [Ben-Ari, Ziv] Tel Aviv Univ, Sackler Sch Med, Tel Aviv, Israel; [Bessone, Fernando] Univ Rosario, Fac Med, Sch Med, Rosario, Argentina; [Bessone, Fernando] Hosp Prov Centenario, Gastroenterol &amp; Hepatol Dept, Rosario, Argentina; [Biondi, Mia J.] Univ Hlth Network, Toronto Ctr Liver Dis, Toronto, ON, Canada; [Bizri, Abdul Rahman N.; Sharara, Ala, I] Amer Univ Beirut, Internal Med, Med Ctr, Beirut, Lebanon; [Mello, Carlos E. Brandaoo] Univ Rio Janeiro, Internal Med &amp; Gastroenterol, Rio De Janeiro, Brazil; [Mello, Carlos E. Brandaoo] Clin Doencas do Figado, Rio De Janeiro, Brazil; [Brown, Kimberly A.] Henry Ford Hosp, Dept Med, Detroit, MI 48202 USA; [Brown, Robert S., Jr.] Weill Cornell Med, Dept Med, New York, NY USA; [Bruggmann, Philip] Arud Ctr Addict Med, Zurich, Switzerland; [Bruggmann, Philip] Swiss Hepatitis, Zurich, Switzerland; [Bruggmann, Philip] Univ Hosp, Inst Primary Care, Zurich, Switzerland; [Brunetto, Maurizia R.] Univ Pisa, Clin &amp; Expt Med, Pisa, Italy; [Brunetto, Maurizia R.] Univ Hosp Pisa, Integrated Dept Med Specialties, Pisa, Italy; [Busschots, Dana] Hasselt Univ, Fac Med &amp; Life Sci, Hasselt, Belgium; [Busschots, Dana; Robaeys, Geert K. M. M.] Ziekenhuis Oost Limburg, Dept Gastroenterol &amp; Hepatol, Genk, Belgium; [Buti, Maria] Univ Autonoma Barcelona, Hosp Univ Vall Hebron, Liver Unit, Barcelona, Spain; [Buti, Maria] Univ Autonoma Barcelona, Inst Carlos 3, CIBEREHD, Barcelona, Spain; [Butsashvili, Maia] Hlth Res Union, Tbilisi, Georgia; [Cabezas, Joaquin; Crespo, Javier] Marques de Valdecilla Univ Hosp, Gastroenterol &amp; Hepatol Dept, Santander, Spain; [Cabezas, Joaquin; Crespo, Javier] IDIVAL, Clin &amp; Translat Res Digest Dis, Santander, Spain; [Chae, Chungman; Cheon, Myeong Eun] Korea Dis Control &amp; Prevent Agcy, Div Infect Dis Control, Osong, South Korea; [Ivanova, Viktorija Chaloska] Univ Clin Gastroenterol &amp; Hepatol, Med Fac, Skopje, North Macedonia; [Chan, Henry Lik Yuen] Union Hosp, Dept Internal Med, Hong Kong, Peoples R China; [Chan, Henry Lik Yuen] Chinese Univ Hong Kong, Fac Med, Hong Kong, Peoples R China; [Wong, Vincent W. S.] Chinese Univ Hong Kong, Dept Med &amp; Therapeut, Hong Kong, Peoples R China; [Wong, Vincent W. S.] Chinese Univ Hong Kong, State Key Lab Digest Dis, Hong Kong, Peoples R China; [Cheinquer, Hugo] Hosp Clin Porto Alegre, Internal Med Gastroenterol &amp; Hepatol Div, Porto Alegre, RS, Brazil; [Cheng, Kent Jason] Syracuse Univ, Maxwell Sch Citizenship &amp; Publ Affairs, Social Sci Dept, Syracuse, NY USA; [Chien, Cheng Hung] Chang Gung Mem Hosp, Div Hepatogastroenterol, Keelung Branch, Keelung, Taiwan; [Chien, Cheng Hung] Chang Gung Mem Hosp, Community Med Res Ctr, Keelung Branch, Keelung, Taiwan; [Chien, Rong Nan] Chang Gung Mem Hosp &amp; Univ, Taoyuan, Taiwan; [Choudhuri, Gourdas] Fortis Mem Res Inst, Dept Gastroenterol &amp; Hepatol, Gurgaon, India; [Choudhuri, Gourdas] Vivekanand Polyclin &amp; Inst Med Sci, Dept Med, Lucknow, Uttar Pradesh, India; [Christensen, Peer Brehm; Ovrehus, Anne L.] Odense Univ Hosp, Dept Infect Dis, Odense, Denmark; [Christensen, Peer Brehm] Univ Southern Denmark, Dept Clin Res, Odense, Denmark; [Chuang, Wan Long] Kaohsiung Med Univ, Kaohsiung Med Univ Hosp, Dept Internal Med, Hepatobiliary Div, Kaohsiung, Taiwan; [Chulanov, Vladimir; Pimenov, Nikolay] Natl Med Res Ctr Phthisiopulmonol &amp; Infect Dis, Moscow, Russia; [Chulanov, Vladimir] Sechenov Univ, Moscow, Russia; [Chulanov, Vladimir] Sirius Univ Sci &amp; Technol, Sochy, Russia; [Cisneros, Laura E.] Hosp Christus Muguerza Alta Especialidad, Hepatol, Monterrey, Mexico; [Cisneros, Laura E.] Invest Med Cisneros SC, Hepatol Res, Monterrey, Mexico; [Cisneros, Laura E.] Assoc Mexicana Hepatol, Ciudad De Mexico, Mexico; [Coco, Barbara] Azienda Osped Univ Pisana, Hepatol Unit, Pisa, Italy; [Contreras, Fernando A.] Univ Nacl Pedro Henriquez Urena, Dept Med, Santo Domingo, Dominican Rep; [Contreras, Fernando A.] Ctr Gastroenterol Avanzada, Hepatol, Santo Domingo, Dominican Rep; [Cornberg, Markus; Tergast, Tammo L.] Hannover Med Sch, Dept Gastroenterol Hepatol &amp; Endocrinol, Hannover, Germany; [Cornberg, Markus] Ctr Individualised Infect Med, Hannover, Germany; [Cramp, Matthew E.] Univ Hosp Plymouth NHS Trust, South West Liver Unit, Plymouth, Devon, England; [Cramp, Matthew E.] Univ Plymouth, Peninsula Med Sch, Hepatol Res Grp, Plymouth, Devon, England; [Crespo, Javier] Univ Cantabria, Sch Med, Santander, Spain; [Cui, Fuqiang] Peking Univ, Sch Publ Hlth, Beijing, Peoples R China; [Cunningham, Chris W.] Massey Univ, Res Ctr Hauora &amp; Hlth, Wellington, New Zealand; [Abou, Lucy Dagher] Ctr Med Docente La Trinidad, Gastroenterol, Caracas, Venezuela; [Abou, Lucy Dagher] Policlin Metropolitana, Hepatol, Caracas, Venezuela; [Dalgard, Olav] Akershus Univ Hosp, Dept Infect Dis, Lorenskog, Norway; [Dalgard, Olav] Univ Oslo, Inst Clin Med, Oslo, Norway; [Dao, Doan Y.] Johns Hopkins Univ, Sch Med, Internal Med, Baltimore, MD USA; [De Ledinghen, Victor] CHU Bordeaux, Bordeaux, France; [Derbala, Moutaz F.; Elbadri, Mohammed] Hamad Med Corp, Gastroenterol &amp; Hepatol, Doha, Qatar; [Derbala, Moutaz F.] Weill Cornell Med Qatar, Dept Med Gastroenterol &amp; Hepatol, Doha, Qatar; [Deuba, Keshab] Natl Ctr AIDS &amp; STD Control Global Fund Programs, Strateg Informat Unit, Kathmandu, Nepal; [Deuba, Keshab] Karolinska Inst, Dept Global Publ Hlth, Stockholm, Sweden; [Nartey, Yvonne Ayerki] Karolinska Inst, Dept Med Epidemiol &amp; Biostat, Stockholm, Sweden; [Djauzi, Samsuridjal; Yunihastuti, Evy] Univ Indonesia, Fac Med, Dept Internal Med, Ciptomangunkusumo Hosp, Jakarta, Indonesia; [Drazilova, Sylvia; Janicko, Martin; Jarcuska, Peter] Safarik Univ, Fac Med, Dept Internal Med 2, Kosice, Slovakia; [Drazilova, Sylvia; Janicko, Martin; Jarcuska, Peter] L Pasteur Univ Hosp, Kosice, Slovakia; [Duberg, Ann Sofi] Orebro Univ, Fac Med &amp; Hlth, Dept Infect Dis, Orebro, Sweden; [El-Sayed, Manal H.] Ain Shams Univ, Dept Pediat, Cairo, Egypt; [Esmat, Gamal] Cairo Univ Hosp, Endem Med Dept, Cairo, Egypt; [Ezzat, Sameera] Menoufia Univ, Natl Liver Inst, Epidemiol &amp; Prevent Med Dept, Menoufia, Egypt; [Ferradini, Laurent] FHI360 Cambodia, Phnom Penh, Cambodia; [Ferraz, Maria Lucia G.] Univ Fed Sao Paulo, Gastroenterol Hepatol, Sao Paulo, Brazil; [Ferreira, Paulo R. Abrao] Univ Fed Sao Paulo, Div Infect Dis, Sao Paulo, Brazil; [Kanizaj, Tajana Filipec] Univ Zagreb, Univ Hosp Merkur, Sch Med, Dept Gastroenterol, Zagreb, Croatia; [Flisiak, Robert] Med Univ Bialystok, Dept Infect Dis &amp; Hepatol, Bialystok, Poland; [Frankova, Sona; Sperl, Jan] Inst Clin &amp; Expt Med, Dept Hepatogastroenterol, Prague, Czech Republic; [Fung, James] Univ Hong Kong, Dept Med, Hong Kong, Peoples R China; [Gamkrelidze, Amiran] Natl Ctr Dis Control &amp; Publ Hlth, Tbilisi, Georgia; [Gane, Edward J.] Auckland City Hosp, New Zealand Liver Transplant Unit, Auckland, New Zealand; [Gane, Edward J.] Univ Auckland, Dept Med, Auckland, New Zealand; [Gane, Edward J.] Univ Auckland, New Zealand Clin Res, Auckland, New Zealand; [Garcia, Virginia] Univ Autonoma Santo Domingo, Santo Domingo, Dominican Rep; [Garcia, Virginia] Ctr Endoscop Digest Integral, Santo Domingo, Dominican Rep; [Garcia, Virginia] Hlth Minist Dominican Republ, Santo Domingo, Dominican Rep; [Garcia-Samaniego, Javier] Hosp Univ La Paz, Liver Unit, IdiPAZ, CIBERehd, Madrid, Spain; [Gemilyan, Manik] Yerevan State Med Univ, Gastroenterol &amp; Hepatol, Yerevan, Armenia; [Genov, Jordan] Med Univ Sofia, Univ Hosp Tsaritsa Yoanna ISUL, Clin Gastroenterol, Sofia, Bulgaria; [Gheorghe, Liliana S.] Carol Davila Univ Med &amp; Pharm, Gastroenterol &amp; Hepatol, Bucharest, Romania; [Gheorghe, Liliana S.] Fundeni Clin Inst, Gastroenterol &amp; Hepatol, Bucharest, Romania; [Gholam, Pierre M.] Case Western Reserve Univ, Sch Med, Cleveland, OH USA; [Gottfredsson, Magnus] Landspitali Natl Univ Hosp Iceland, Dept Infect Dis, Reykjavik, Iceland; [Jonasson, Jon G.] Landspitali Natl Univ Hosp Iceland, Dept Pathol, Reykjavik, Iceland; [Love, Arthur] Landspitali Natl Univ Hosp Iceland, Dept Virol, Reykjavik, Iceland; [Olafsson, Sigurdur] Landspitali Natl Univ Hosp Iceland, Dept Gastroenterol &amp; Hepatol, Reykjavik, Iceland; [Gottfredsson, Magnus; Jonasson, Jon G.] Univ Iceland, Fac Med, Reykjavik, Iceland; [Gschwantler, Michael] Klin Ottakring, Dept Internal Med 4, Vienna, Austria; [Hamid, Saeed S.] Aga Khan Univ, Dept Med, Karachi, Pakistan; [Jafri, Wasim S. M.] Aga Khan Univ, Dept Med Hepatol Gastroenterol, Karachi, Pakistan; [Hamoudi, Waseem] Minist Hlth, Royal Hosp, Amman, Jordan; [Hatzakis, Angelos; Sypsa, Vana] Natl &amp; Kapodistrian Univ Athens, Med Sch, Dept Hyg Epidemiol &amp; Med Stat, Athens, Greece; [Papatheodoridis, George, V] Natl &amp; Kapodistrian Univ Athens, Med Sch, Dept Gastroenterol, Athens, Greece; [Hatzakis, Angelos] Hellen Sci Soc Study AIDS, Sexually Transmitted &amp; Emerging Dis, Athens, Greece; [Hellard, Margaret E.; van Santen, Daniela K.] Burnet Inst, Melbourne, Vic, Australia; [Himatt, Sayed] Minist Publ Hlth, Publ Hlth, Doha, Qatar; [Hofer, Harald] Klinikum Wels Grieskirchen, Dept Internal Med 1, Wels, Austria; [Hrstic, Irena] Gen Hosp Pula, Dept Gastroenterol, Pula, Croatia; [Hrstic, Irena] Univ Rijeka, Sch Med, Rijeka, Croatia; [Hrstic, Irena] Univ Pula, Pula, Croatia; [Hunyady, Bela] Somogy Megyei Kaposi Mor Oktato Korhaz, Dept Gastroenterol, Kaposvar, Hungary; [Hunyady, Bela] Univ Pecs, Dept Internal Med 1, Pecs, Hungary; [Husa, Petr] Univ Hosp Brno, Dept Infect Dis, Brno, Czech Republic; [Husa, Petr] Masaryk Univ Brno, Fac Med, Dept Infect Dis, Brno, Czech Republic; [Husic-Selimovic, Azra] Univ Gen Hosp Prim Dr Abdulah Nakas, Gastroenterohepatol Dept, Sarajevo, Bosnia &amp; Herceg; [Jafri, Wasim S. M.] South City Hosp, Dept Med Hepatol, Karachi, Pakistan; [Janjua, Naveed Z.; Krajden, Mel] British Colombia Ctr Dis Control, Vancouver, BC, Canada; [Jaroszewicz, Jerzy] Med Univ Silesia, Dept Infect Dis &amp; Hepatol, Katowice, Poland; [Jerkeman, Anna] Skane Univ Hosp, Dept Infect Dis, Malmo, Sweden; [Jeruma, Agita] Riga East Univ Hosp, Riga, Latvia; [Jeruma, Agita] Riga Stradins Univ, Riga, Latvia; [Jia, Jidong] Capital Med Univ, Beijing Friendship Hosp, Liver Res Ctr, Beijing, Peoples R China; [Kaberg, Martin] Karolinska Univ Hosp, Karolinska Inst, Dept Med Huddinge, Div Infect &amp; Dermatol, Huddinge, Sweden; [Kaberg, Martin] Karolinska Inst, Stockholm, Sweden; [Kaita, Kelly D. E.] Univ Manitoba, Dept Internal Med, Sect Hepatol, Winnipeg, MB, Canada; [Kao, Jia Horng] Natl Taiwan Univ Hosp, Hepatitis Res Ctr, Taipei, Taiwan; [Su, Tung Hung] Natl Taiwan Univ Hosp, Dept Internal Med, Taipei, Taiwan; [Kasymov, Omor T.] Minist Hlth &amp; Social Dev Kyrgyz Republ, Sci &amp; Prod Ctr Prevent Med, Bishkek, Kyrgyzstan; [Hanku, Angela Kelly] Papua New Guinea Inst Med Res, Goroka, Papua N Guinea; [Khamis, Faryal] Royal Hosp, Infect Dis, Muscat, Oman; [Khan, Aamir G.] Lady Reading Hosp, Gastroenterol &amp; Hepatol, Peshawar, Pakistan; [Khandu, Lekey] Royal Govt Bhutan, Dept Publ Hlth, Minist Hlth, Thimphu, Bhutan; [Khoudri, Ibtissam] Minist Hlth, Directorate Epidemiol &amp; Dis Control, Rabat, Morocco; [Kielland, Knut B.] Innlandet Hosp Trust, Norwegian Natl Advisory Unit Concurrent Subst Abu, Trondheim, Norway; [Kim, Do Young] Yonsei Univ, Internal Med, Coll Med, Seoul, South Korea; [Kodjoh, Nicolas] Univ Abomey Calavi, Fac Sci Sante, Cotonou, Benin; [Kondili, Loreta A.] Natl Ctr Global Hlth, Ist Super Sanit, Rome, Italy; [Krajden, Mel] Univ British Columbia, Dept Pathol &amp; Lab Med, Vancouver, BC, Canada; [Ramji, Alnoor] Univ British Columbia, Dept Med, Vancouver, BC, Canada; [Krarup, Henrik Bygum] Aalborg Univ Hosp, Dept Mol Diagnost, Aalborg, Denmark; [Kristian, Pavol] Pavol Jozef Safarik Univ, Fac Med, Dept Infectol &amp; Travel Med, Kosice, Slovakia; [Kristian, Pavol] Pasteur Univ Hosp, Dept Infect &amp; Travel Med, Kosice, Slovakia; [Lagging, Martin] Univ Gothenburg, Sahlgrenska Acad, Inst Biomed, Dept Infect Dis Virol, Gothenburg, Sweden; [Lagging, Martin] Sahlgrens Univ Hosp, Dept Clin Microbiol, Reg Vastra Gotaland, Gothenburg, Sweden; [Laleman, Wim] Univ Hosp Leuven, Dept Gastroenterol &amp; Hepatol, Leuven, Belgium; [Lao, Wai Cheung] Pamela Youde Nethersole Eastern Hosp, Dept Med, Hong Kong, Peoples R China; [Lavanchy, Daniel] Ruelle Chataigniets 1, Denges Vd, Switzerland; [Lazaro, Pablo] Hlth Serv Res, Madrid, Spain; [Lazarus, Jeffrey, V] Univ Barcelona, Hosp Clin, Barcelona Inst Global Hlth, Barcelona, Spain; [Lee, Alice U.] Univ Sydney, Concord Repatriat Gen Hosp, Concord, NSW, Australia; [Lee, Mei Hsuan] Natl Yang Ming Chiao Tung Univ, Inst Clin Med, Taipei, Taiwan; [Li, Michael K. K.] Tuen Mun Hosp, Dept Med &amp; Geriatr, Tuen Mun, Hong Kong, Peoples R China; [Liakina, Valentina] Vilnius Univ, Fac Med, Clin Gastroenterol Nephrourol &amp; Surg, Vilnius, Lithuania; [Liakina, Valentina] Vilnius Gediminas Tech Univ, Fac Fundamental Sci, Dept Chem &amp; Bioengn, Vilnius, Lithuania; [Lim, Young Suk] Univ Ulsan, Asan Med Ctr, Gastroenterol, Coll Med, Seoul, South Korea; [Luksic, Boris] Univ Split, Clin Hosp Ctr Split, Sch Med, Clin Dept Infect Dis, Split, Croatia; [Machekera, Shepherd Mufudzi] Papua New Guinea, World Vis Int, Port Moresby, Papua N Guinea; [Malu, Abraham O.] Adoose Specialist Hosp, Dept Med, Makurdi, Nigeria; [Malu, Abraham O.] Benue State Univ, Dept Med, Makurdi, Nigeria; [Malu, Abraham O.] Fed Med Ctr, Dept Med, Makurdi, Nigeria; [Marinho, Rui T.] Minist Hlth, Med Sch Lisbon, Dept Gastroenterol &amp; Hepatol, Hosp Santa Maria, Lisbon, Portugal; [Maticic, Mojca] Univ Med Ctr Ljubljana, Clin Infect Dis &amp; Febrile Illnesses, Ljubljana, Slovenia; [Maticic, Mojca] Univ Ljubljana, Fac Med, Ljubljana, Slovenia; [Mekonnen, Hailemichael D.] St Pauls Hosp, Internal Med, Millennium Med Coll, Addis Ababa, Ethiopia; [Meshesha, Berhane Redae] St Pauls Hosp, Minimal Invas Surg, Millennium Med Coll, Addis Ababa, Ethiopia; [Mendes-Correa, Maria Cassia] Univ Sao Paulo, Sch Med, Dept Infect Dis &amp; Inst Trop Med, Sao Paulo, Brazil; [Mendez-Sanchez, Nahum] Med Sur Clin &amp; Fdn, Liver Res Unit, Mexico City, DF, Mexico; [Mendez-Sanchez, Nahum] Univ Nacl Autonoma Mexico, Fac Med, Mexico City, DF, Mexico; [Merat, Shahin; Sheikh, Mahdi] Univ Tehran Med Sci, Digest Dis Res Inst, Tehran, Iran; [Meshesha, Berhane Redae] Minist Hlth, Hlth Serv Qual Directorate, Addis Ababa, Ethiopia; [Midgard, Havard] Oslo Univ Hosp, Dept Gastroenterol, Oslo, Norway; [Mills, Mike] Univ West Indies, Dept Med, Kingston, Jamaica; [Mohamed, Rosmawati] Univ Malaya, Fac Med, Kuala Lumpur, Malaysia; [Moreno, Christophe] Univ Libre Bruxelles, Dept Gastroenterol Hepatopancreatol &amp; Digest Onco, CUB Hop Erasme, Brussels, Belgium; [Muljono, David H.] Eijkman Inst Mol Biol, Hepatitis Unit, Jakarta, Indonesia; [Muljono, David H.] Hasanuddin Univ, Fac Med, Makassar, Indonesia; [Muljono, David H.] Univ Sydney, Fac Med &amp; Hlth, Sydney, NSW, Australia; [Mullhaupt, Beat] Univ Hosp Zurich, Dept Gastroenterol &amp; Hepatol, Zurich, Switzerland; [Muyldermans, Gaetan] Sciensano, Epidemiol Infect sDis, Brussels, Belgium; [Negro, Francesco] Univ Hosp Geneva, Gastroenterol &amp; Hepatol, Geneva, Switzerland; [Negro, Francesco] Univ Hosp Geneva, Clin Pathol, Geneva, Switzerland; [Nersesov, Alexander, V] Asfendiyarov Kazakh Natl Med Univ, Gastroenterol, Alma Ata, Kazakhstan; [Njouom, Richard] Ctr Pasteur Cameroon, Dept Virol, Yaounde, Cameroon; [Ntagirabiri, Renovat] Univ Burundi, CHU Kamenge, Hepatogastroenterol, Bujumbura, Burundi; [Ntagirabiri, Renovat] Med Clin CEMADIF, Hepatogastroenterol, Bujumbura, Burundi; [Nurmatov, Zuridin S.] Sci &amp; Prod Assoc Prevent Med, Republican Sci Pract Ctr Viral Infect Control, Bishkek, Kyrgyzstan; [Obekpa, Solomon A.] Benue State Univ Teaching Hosp, Internal Med, Makurdi, Nigeria; [Oguche, Stephen] Univ Jos, Paediat, Jos, Nigeria; [Ong, Janus P.] Univ Philippines, Coll Med, Manila, Philippines; [Opare-Sem, Ohene K.] Kwame Nkrumah Univ Sci &amp; Technol, Dept Med, Kumasi, Ghana; [Phillips, Richard O.] Kwame Nkrumah Univ Sci &amp; Technol, Kumasi Ctr Collaborat Res, Dept Med, Kumasi, Ghana; [Orrego, Mauricio] Clin Amer AUNA, Gastroenterol &amp; Hepatol, Medellin, Colombia; [Orrego, Mauricio] Clin Las Vegas Quiron, Medellin, Colombia; [Pan, Calvin Q.] NYU Langone Hlth, NYU Grossman Sch Med, Dept Med, Div Gastroenterol &amp; Hepatol, New York, NY USA; [Peck-Radosavljevic, Markus] Klinikum Klagenfurt Worthersee, Innere Med &amp; Gastroenterol, Klagenfurt Am Worthersee, Austria; [Peck-Radosavljevic, Markus] Med Univ Wien, External Teaching, Klin Innere Med 3, Vienna, Austria; [Pessoa, Mario G.] Univ Sao Paulo, Hosp Clin, Div Gastroenterol &amp; Hepatol, Sch Med, Sao Paulo, Brazil; [Plaseska-Karanfilska, Dijana] Macedonian Acad Sci &amp; Arts, Res Ctr Genet Engn &amp; Biotechnol Georgi Efremov, Skopje, North Macedonia; [Prabdial-Sing, Nishi N.] Natl Inst Communicable Dis, Ctr Vaccines &amp; Immunol, Johannesburg, South Africa; [Prabdial-Sing, Nishi N.] Univ Witwatersrand, Dept Virol, Johannesburg, South Africa; [Puri, Pankaj] Fortis Escorts Hosp, Dept Gastroenterol &amp; Hepatol, New Delhi, India; [Rahman, Aninda] Minist Hlth &amp; Family Welf, Viral Hepatitis Control Program, Communicable Dis Control, Directorate Gen Hlth Serv, Dhaka, Bangladesh; [Rizvi, S. M. Shahriar] Minist Hlth &amp; Family Welf, Directorate Gen Hlth Serv, Communicable Dis Control, Dis Control, Dhaka, Bangladesh; [Ridruejo, Ezequiel] Ctr Educ Med &amp; Invest Clin Norberto Quito, Dept Med, Hepatol Sect, Buenos Aires, DF, Argentina; [Rios-Hincapie, Cielo Y.] Minist Salud &amp; Protecc Social, Direcc Promoc &amp; Prevenc, Bogota, Colombia; [Robaeys, Geert K. M. M.] Hasselt Univ, Fac Med &amp; Life Sci, Diepenbeek, Belgium; [Robaeys, Geert K. M. M.] UZ Leuven, Dept Gastroenterol &amp; Hepatol, Leuven, Belgium; [Roberts, Lewis R.] Mayo Clin, Div Gastroenterol &amp; Hepatol, Rochester, MN USA; [Roberts, Stuart K.] Alfred Hosp, Dept Gastroenterol, Melbourne, Vic, Australia; [Roberts, Stuart K.] Monash Univ, Cent Clin Sch, Melbourne, Vic, Australia; [Ryder, Stephen D.] Nottingham Univ Hosp NHS Trust, NIHR Nottingham Biomed Res Ctr, Hepatol, Nottingham, England; [Saeed, Umar] Islamabad Diagnost Ctr Pakistan, Res &amp; Dev, Islamabad, Pakistan; [Saeed, Umar] Natl Inst Hlth Pakistan, Biol Prod Div, Islamabad, Pakistan; [Safadi, Rifaat] Hadassah Hebrew Univ Med Ctr, Liver Inst, Hadassah Med Org, Jerusalem, Israel; [Safadi, Rifaat] Holy Family Hosp, Liver Unit, Nazareth, Israel; [Sagalova, Olga] Clin South Urals State Med Univ, Infect Dis Dept, Chelyabinsk, Russia; [Said, Sanaa S.] State Univ Zanzibar, Internal Med, Zanzibar, Tanzania; [Salupere, Riina] Tartu Univ Hosp, Dept Gastroenterol, Tartu, Estonia; [Salupere, Riina] Univ Tartu, Dept Internal Med, Tartu, Estonia; [Sanai, Faisal M.] King Abdul Aziz Med City, Gastroenterol, Jeddah, Saudi Arabia; [Sanchez-Avila, Juan F.] Tecnol Monterrey, Escuela Med &amp; Ciencias Salud, Monterrey, Mexico; [Saraswat, Vivek A.] Sanjay Gandhi Postgrad Inst Med Sci, Dept Gastroenterol, Lucknow, Uttar Pradesh, India; [Sarrazin, Christoph] St Josefs Hosp, Wiesbaden, Germany; [Sarrazin, Christoph] Goethe Univ, Med Klin, Frankfurt, Germany; [Sarybayeva, Gulya] Kazakh Sci Ctr Dermatol &amp; Infect Dis, Dept Sci &amp; Int Cooperat, Alma Ata, Kazakhstan; [Seguin-Devaux, Carole] Luxembourg Inst Hlth, Dept Infect &amp; Immun, Esch Sur Alzette, Luxembourg; [Shewaye, Abate B.] Addis Ababa Univ, Internal Med Dept, Gastroenterol &amp; Hepatol Div, Addis Ababa, Ethiopia; [Sievert, William] Monash Hlth, Gastroenterol &amp; Hepatol, Clayton, Vic, Australia; [Sievert, William] Monash Univ, Fac Med, Nursing &amp; Hlth Sci, Clayton, Vic, Australia; [Simojoki, Kaarlo] A Clin, Helsinki, Finland; [Simojoki, Kaarlo] Univ Helsinki, Fac Med, Dept Psychiat, Helsinki, Finland; [Simonova, Marieta Y.] Mil Med Acad, Gastroenterol HPB Surg &amp; Transplantol, Sofia, Bulgaria; [Sonderup, Mark W.; Spearman, C. Wendy] Univ Cape Town, Fac Hlth Sci, Dept Med, Div Hepatol, Cape Town, South Africa; [Stauber, Rudolf E.] Med Univ Graz, Dept Internal Med, Div Gastroenterol &amp; Hepatol, Graz, Austria; [Stedman, Catherine A. M.] Christchurch Hosp, Gastroenterol Dept, Christchurch, New Zealand; [Stedman, Catherine A. M.] Univ Otago Christchurch, Dept Med, Christchurch, New Zealand; [Suleiman, Anita] Minist Hlth Malaysia, Sect HIV STI Hepatitis C, Dis Control Div, Putrajaya, Malaysia; [Antabak, Natalia Tamayo] Medecins Sans Frontieres MSF, Operat, Maputo, Mozambique; [Tan, Soek Siam] Selayang Hosp, Hepatol, Batu Caves, Selangor, Malaysia; [Thurairajah, Prem H.] Natl Univ Singapore Hosp, Yong Loo Lin Sch Med, Singapore, Singapore; [Tolmane, Ieva] Riga East Univ Hosp, Latvian Ctr Infect Dis, Hepatol Dept, Riga, Latvia; [Tolmane, Ieva] Univ Latvia, Fac Med, Riga, Latvia; [Tomasiewicz, Krzysztof] Med Univ Lublin, Dept Infect Dis, Lublin, Poland; [Tsereteli, Maia] Natl Ctr Dis Control &amp; Publ Hlth, Dept HIV AIDS Hepatitis STI &amp; TB, Tbilisi, Georgia; [Uzochukwu, Benjamin S. C.] Univ Nigeria, Dept Community Med, Nsukka, Nigeria; [Van de Vijver, David A. M. C.] Erasmus MC, Virosci, Rotterdam, Netherlands; [van Santen, Daniela K.] Publ Hlth Serv Amsterdam, Amsterdam, Netherlands; [van Santen, Daniela K.] Burnet Inst, Amsterdam, Netherlands; [Van Vlierberghe, Hans] Ghent Univ Hosp, Dept Gastroenterol &amp; Hepatol, Ghent, Belgium; [Van Welzen, Berend] Univ Med Ctr Utrecht, Internal Med &amp; Infect Dis, Utrecht, Netherlands; [Vanwolleghem, Thomas] Univ Antwerp, Lab Expt Med &amp; Pediat, Antwerp, Belgium; [Vanwolleghem, Thomas] Univ Antwerp, Viral Hepatitis Prevent Board, Antwerp, Belgium; [Vanwolleghem, Thomas] Univ Hosp Antwerp, Gastroenterol &amp; Hepatol, Antwerp, Belgium; [Velez-Moller, Patricia] Univ San Carlos, Fac Ciencias Med, Guatemala City, Guatemala; [Villamil, Federico Guillermo] Buenos Aires British Hosp, Liver Transplantat Unit, Buenos Aires, DF, Argentina; [Vince, Adriana] Univ Zagreb, Univ Hosp Infect Dis, Med Sch, Zagreb, Croatia; [Waheed, Yasir] Fdn Univ Islamabad, Fdn Univ Med Coll, Islamabad, Pakistan; [Weis, Nina] Copenhagen Univ Hosp Hvidovre, Dept Infect Dis, Hvidovre, Denmark; [Weis, Nina] Univ Copenhagen, Fac Hlth &amp; Med Sci, Dept Clin Med, Copenhagen, Denmark; [Yaghi, Cesar G.] Hotel Dieu France Univ Hosp, Hepatogastroenterol, Beirut, Lebanon; [Yaghi, Cesar G.] Univ St Joseph, Gastroenterol, Fac Med, Beirut, Lebanon; [Yesmembetov, Kakharman] Natl Res Ctr Oncol &amp; Transplantat, Dept Gastroenterol Hepatol Hepatobiliary Surg &amp; L, Nur Sultan, Kazakhstan; [Yesmembetov, Kakharman] Univ Clin Aachen, Dept Med 3, Aachen, Germany; [Yosry, Ayman] Cairo Univ, Endem Dis, Fac Med, Cairo, Egypt; [Yuen, Man Fung] Univ Hong Kong, Queen Mary Hosp, Dept Med, Hong Kong, Peoples R China; [Yuen, Man Fung] Univ Hong Kong, Queen Mary Hosp, State Key Lab Liver Res, Hong Kong, Peoples R China; [Zeuzem, Stefan] Univ Hosp, Dept Med, Frankfurt, Germany; [Zuckerman, Eli] Technion, Carmel Med Ctr, Liver Unit, Fac Med, Haifa, Israel</t>
  </si>
  <si>
    <t>University of Southern California; Berlin Institute of Health; Free University of Berlin; Humboldt University of Berlin; Charite Universitatsmedizin Berlin; University of Palermo; Hiroshima University; University of New South Wales Sydney; Kirby Institute; Aga Khan University; Taibah University; Humanitas University; IRCCS Humanitas Research Hospital; University of Helsinki; Helsinki University Central Hospital; University of Helsinki; Helsinki University Central Hospital; Ege University; King Saud Bin Abdulaziz University for Health Sciences; King Abdullah International Medical Research Center (KAIMRC); King Saud Bin Abdulaziz University for Health Sciences; Lund University; Sultan Qaboos University; Karolinska Institutet; Karolinska University Hospital; Karolinska Institutet; King Fahd Hospital Jeddah; King Saud University; King Faisal Specialist Hospital &amp; Research Center; Dar Al Uloom University; King Saud Bin Abdulaziz University for Health Sciences; Ministry of National Guard - Health Affairs; Kalinga Institute of Industrial Technology (KIIT); Botswana-Harvard AIDS Institute Partnership; University of Oxford; Stellenbosch University; University of West Attica; Mongolian National University of Medical Sciences; Chaim Sheba Medical Center; Tel Aviv University; Sackler Faculty of Medicine; National University of Rosario; University of Toronto; University Health Network Toronto; American University of Beirut; Henry Ford Health System; Henry Ford Hospital; Cornell University; Weill Cornell Medicine; University of Zurich; University Zurich Hospital; University of Pisa; University of Pisa; Azienda Ospedaliero Universitaria Pisana; Hasselt University; East Limburg Hospital; Hospital Universitari Vall d'Hebron; Autonomous University of Barcelona; CIBER - Centro de Investigacion Biomedica en Red; CIBEREHD; Autonomous University of Barcelona; Hospital Universitario Marques de Valdecilla (HUMV); Korea Disease Control &amp; Prevention Agency (KDCA); Korea CDC Center for Infectious Disease Control; Chinese University of Hong Kong; Chinese University of Hong Kong; Chinese University of Hong Kong; Syracuse University; Chang Gung Memorial Hospital; Chang Gung Memorial Hospital; Chang Gung Memorial Hospital; University of Southern Denmark; Odense University Hospital; University of Southern Denmark; Kaohsiung Medical University; Kaohsiung Medical University Hospital; National Medical Research Center of Phthisiopulmonology &amp; Infectious Diseases; Sechenov First Moscow State Medical University; University of Pisa; Azienda Ospedaliero Universitaria Pisana; Universidad Nacional Pedro Henriquez Urena; Hannover Medical School; University of Plymouth; Universidad de Cantabria; Peking University; Massey University; University of Oslo; University of Oslo; Johns Hopkins University; Universite de Bordeaux; CHU Bordeaux; Hamad Medical Corporation; Qatar Foundation (QF); Weill Cornell Medical College Qatar; Karolinska Institutet; Karolinska Institutet; University of Indonesia; University of Pavol Jozef Safarik Kosice; Orebro University; Egyptian Knowledge Bank (EKB); Ain Shams University; Egyptian Knowledge Bank (EKB); Cairo University; Cairo University Hospital; Egyptian Knowledge Bank (EKB); Menofia University; Universidade Federal de Sao Paulo (UNIFESP); Universidade Federal de Sao Paulo (UNIFESP); University of Zagreb; Medical University of Bialystok; Institute for Clinical &amp; Experimental Medicine (IKEM); University of Hong Kong; National Center for Disease Control &amp; Public Health - Georgia; Auckland City Hospital; University of Auckland; University of Auckland; Universidad Autonoma de Santo Domingo; CIBER - Centro de Investigacion Biomedica en Red; CIBEREHD; Hospital Universitario La Paz; Yerevan State Medical University; Medical University Sofia; Carol Davila University of Medicine &amp; Pharmacy; Institutul Clinic Fundeni; University System of Ohio; Case Western Reserve University; University of Iceland; Aga Khan University; Aga Khan University; National &amp; Kapodistrian University of Athens; National &amp; Kapodistrian University of Athens; Burnet Institute; University of Rijeka; University of Juraj Dobrila Pula; University of Pecs; University Hospital Brno; Masaryk University Brno; Medical University Silesia; Lund University; Skane University Hospital; Riga East University Hospital; Riga Stradins University; Capital Medical University; Karolinska Institutet; Karolinska University Hospital; Karolinska Institutet; University of Manitoba; National Taiwan University; National Taiwan University Hospital; National Taiwan University; National Taiwan University Hospital; Ministry of Health - Kyrgyzstan; PNG Institute Of Medical Research; The Royal Hospital, Sultanate of Oman; Innlandet Hospital Trust; Yonsei University; Yonsei University Health System; University of Abomey Calavi; Istituto Superiore di Sanita (ISS); University of British Columbia; University of British Columbia; Aalborg University; Aalborg University Hospital; University of Pavol Jozef Safarik Kosice; University of Gothenburg; Sahlgrenska University Hospital; KU Leuven; University Hospital Leuven; Pamela Youde Nethersole Eastern Hospital; ISGlobal; University of Barcelona; Hospital Clinic de Barcelona; University of Sydney; Concord Repatriation General Hospital; National Yang Ming Chiao Tung University; Tuen Mun Hospital; Vilnius University; Vilnius Gediminas Technical University; University of Ulsan; Asan Medical Center; University of Split; PNG Institute Of Medical Research; Benue State University; Universidade de Lisboa; Hospital Santa Maria; University Medical Centre Ljubljana; University of Ljubljana; Universidade de Sao Paulo; Universidad Nacional Autonoma de Mexico; Tehran University of Medical Sciences; University of Oslo; University West Indies Mona Jamaica; Universiti Malaya; Universite Libre de Bruxelles; Eijkman Institute; Universitas Hasanuddin; University of Sydney; University of Zurich; University Zurich Hospital; Sciensano; University of Geneva; University of Geneva; Asfendiyarov Kazakh National Medical University; Benue State University; University of Jos; University of the Philippines System; University of the Philippines Manila; Kwame Nkrumah University Science &amp; Technology; Kwame Nkrumah University Science &amp; Technology; Kumasi Center for Collaborative Research; NYU Langone Medical Center; Medical University of Vienna; Universidade de Sao Paulo; National Institute for Communicable Diseases (NICD); University of Witwatersrand; Fortis Escorts Hospital; Hasselt University; KU Leuven; University Hospital Leuven; Mayo Clinic; Florey Institute of Neuroscience &amp; Mental Health; Monash University; Nottingham University Hospital NHS Trust; Hebrew University of Jerusalem; Hadassah University Medical Center; South Ural State Medical University; University of Tartu; King Saud Bin Abdulaziz University for Health Sciences; King Abdulaziz Medical City - Jeddah; Tecnologico de Monterrey; Sanjay Gandhi Postgraduate Institute of Medical Sciences; Goethe University Frankfurt; Luxembourg Institute of Health; Addis Ababa University; Monash Health; Monash University; University of Helsinki; Military Medical Academy Sofia; University of Cape Town; Medical University of Graz; Christchurch Hospital New Zealand; University of Otago; Kementerian Kesihatan Malaysia; National University of Singapore; Riga East University Hospital; University of Latvia; Medical University of Lublin; National Center for Disease Control &amp; Public Health - Georgia; University of Nigeria; Erasmus University Rotterdam; Erasmus MC; Public Health Service Amsterdam; Ghent University; Ghent University Hospital; Utrecht University; Utrecht University Medical Center; University of Antwerp; University of Antwerp; University of Antwerp; Universidad de San Carlos de Guatemala; Hospital Britanico de Buenos Aires; University of Zagreb; Quaid I Azam University; University of Copenhagen; University of Copenhagen; Saint Joseph University Beirut; RWTH Aachen University; RWTH Aachen University Hospital; Egyptian Knowledge Bank (EKB); Cairo University; University of Hong Kong; University of Hong Kong; Goethe University Frankfurt; Goethe University Frankfurt Hospital; Technion Israel Institute of Technology; Rappaport Faculty of Medicine; Clalit Health Services; Carmel Medical Center</t>
  </si>
  <si>
    <t>Blach, S (corresponding author), Ctr Dis Anal Fdn, Lafayette, CO 80026 USA.</t>
  </si>
  <si>
    <t>sblach@cdafound.org</t>
  </si>
  <si>
    <t>Puri, Pankaj/KYQ-4180-2024; Jaroszewicz, Jerzy/AGD-9799-2022; Muljono, David/AAR-6270-2021; Aguirre-Crespo, Francisco/F-8698-2018; Cheng, Kent/ABA-4933-2020; Christensen, Peer/B-8042-2015; Hajarizadeh, Behzad/AAY-9361-2021; Marinho, Rui/K-8799-2012; Li, Michael/KPB-3686-2024; Tacke, Frank/ABF-2212-2020; Yuen, Richard Man Fung/C-4466-2009; Sagalova, Olga/HJI-1475-2023; Vanwolleghem, Thomas/AAD-4094-2022; Janičko, Martin/HCI-1378-2022; Merat, Shahin/A-5478-2009; Cornberg, Markus/HSE-4367-2023; Anand, Anil/AAM-5028-2020; Kanizaj, Tajana/AAQ-6438-2020; Cabezas, Joaquin/ABC-5805-2020; Fung, James/C-4271-2009; Brunetto, Maurizia/AAU-2906-2020; Simonova, Marieta/AAA-6765-2020; FERRAZ, MARIA/LKJ-5294-2024; Ezzat, Sameera/I-8373-2015; Sheikh, Mahdi/E-9455-2015; Phillips, Richard/ABD-5394-2021; SYPSA, VANA/A-5082-2008; Weis, Nina/GLT-4232-2022; Chan, Henry/B-9636-2008; Ridruejo, Ezequiel/H-7965-2019; Stedman, Catherine/AFM-4210-2022; Spearman, C.Wendy/R-8173-2019; Kim, Dong/F-4608-2014; Buti, MARIA/A-5327-2019; Pimenov, Nikolay/AAJ-6582-2021; Laleman, Wim/H-7272-2019; Wong, Vincent/K-3864-2014; Yunihastuti, Evy/AGD-5382-2022; Papatheodoridis, George/A-4603-2008; Baatarkhuu, Oidov/E-8976-2019; Blach, Sarah/J-5833-2019; Bakieva, Shokhista/HSF-2852-2023; Färkkilä, Martti/AAG-6970-2021; Roushdy, Ayat/LVA-1639-2024; Zeuzem, Stefan/AAE-7435-2019; Sperl, Jan/K-1933-2017; Negro, Francesco/K-1345-2013; Aljumah, Abdulrahman/KSL-7048-2024; Lim, Young-Suk/AFQ-5165-2022; Müllhaupt, Beat/O-3744-2016; Aleman, Soo/HKV-7462-2023; khamis, faryal/AHE-0642-2022; Jafri, Wasim/AAE-5085-2020; Gane, Edward/AGN-7071-2022; Husa, Petr/A-5443-2018; Chuang, Wan-Long/C-9536-2009; Coco, Barbara/AFM-2519-2022; KONDILI, LORETA/J-8784-2016; Tomasiewicz, Krzysztof/AAX-3442-2020; Dore, Gregory/ABD-5665-2021; De Luca, Andrea/G-8810-2011; Dao, Doan/HLH-7659-2023; Chulanov, Vladimir/S-4708-2016; Akarca, Ulus/AAA-8847-2021; Aghemo, Alessio/ABE-5976-2021; Hamoudi, Waseem/I-3818-2015; KAO, JIA-HORNG/AAB-8947-2019; Waheed, Yasir/F-6390-2015; Kristian, Pavol/AAH-5564-2019; Lazarus, Jeffrey V./R-6248-2018; Omor, Kasymov/P-1070-2017; Janicko, Martin/J-4713-2013; Rizvi, S.M. Shahriar/AAU-8950-2021; Waked, Imam/V-1221-2018; Tanaka, Junko/G-6166-2019; Janjua, Naveed/A-2712-2008; Al-Busafi, Said Ahmed/E-6414-2017</t>
  </si>
  <si>
    <t>Hamoudi, Waseem/0000-0002-7973-3156; Himatt, Sayed/0000-0001-6302-4016; Naveira, Marcelo/0000-0002-0555-5254; Yaghi, Cesar/0000-0003-4130-2606; Laleman, Wim/0000-0002-0842-7813; Gottfredsson, Magnus/0000-0003-2465-0422; Sheikh, Mahdi/0000-0003-3972-7824; Gray, Richard/0000-0002-2885-0483; KAO, JIA-HORNG/0000-0002-2442-7952; Waheed, Yasir/0000-0002-5789-4215; chae, chungman/0000-0003-4519-9933; Aljumah, Abdulrahman/0000-0002-6156-4921; Orrego, Mauricio/0000-0002-2722-4560; Kaberg, Martin/0000-0001-6643-3245; Hajarizadeh, Behzad/0000-0003-2212-2028; Mekonnen, Hailemichael Desalegn/0000-0003-2042-5797; HATZAKIS, ANGELOS/0000-0001-8420-3830; Crespo, Javier/0000-0001-8248-0172; Kwon, Jisoo Amy/0000-0003-2829-6694; Roberts, Stuart/0000-0002-9015-7997; Saeed, Umar/0000-0002-9740-0371; Aleman, Soo/0000-0003-0461-4870; Kristian, Pavol/0000-0002-4143-1355; Jaroszewicz, Jerzy/0000-0003-0139-4753; van de Vijver, David/0000-0001-5877-8526; Safadi, Rifaat/0000-0002-8689-5217; Lazarus, Jeffrey V./0000-0001-9618-2299; Christensen, Peer Brehm/0000-0003-1394-058X; Abdallah, Ayat/0000-0002-5282-8614; Roberts, Lewis/0000-0001-7885-8574; Omor, Kasymov/0000-0002-3304-7409; Rahman, Aninda/0000-0002-2487-9254; Said, Sanaa/0000-0003-0132-0666; Muljono, David H./0000-0002-5542-106X; Seguin-Devaux, Carole/0000-0003-0636-5222; Liakina, Valentina/0000-0001-8685-1292; Vanwolleghem, Thomas/0000-0002-0572-8741; Janicko, Martin/0000-0002-3329-3968; Coco, Barbara/0000-0002-9289-8131; Rizvi, S.M. Shahriar/0000-0001-7238-3459; Farkkila, Martti/0000-0002-0250-8559; Waked, Imam/0000-0002-9857-8972; Ovrehus, Anne Lindebo Holm/0000-0002-2594-6500; Sarybayeva, Gulya/0000-0001-7114-742X; Kelly-Hanku, Angela/0000-0003-0152-2954; Anderson, Motswedi/0000-0001-9974-9684; Tanaka, Junko/0000-0002-5669-4051; Janjua, Naveed/0000-0001-5681-719X; Tomasiewicz, Krzysztof/0000-0001-7868-2708; Jarcuska, Peter/0000-0001-6169-9984; Sagalova, Olga/0000-0003-3814-7342; Razavi, Homie/0000-0002-2658-6930; Nartey, Yvonne Ayerki/0000-0003-2891-3082; Al-Busafi, Said Ahmed/0000-0003-2741-0440</t>
  </si>
  <si>
    <t>John C Martin Foundation [2019-G024]; Gilead Sciences [IN-US-987-5808]; AbbVie [4200907861]; ZeShan Foundation [2021-0101-1-CDA-HEP-10]; The Hepatitis Fund; Ministry of Health, Labour and Welfare of Japan [19HC1001]; MRC [MR/J01477X/1] Funding Source: UKRI</t>
  </si>
  <si>
    <t>John C Martin Foundation; Gilead Sciences(Gilead Sciences); AbbVie(AbbVie); ZeShan Foundation; The Hepatitis Fund; Ministry of Health, Labour and Welfare of Japan(Ministry of Health, Labour and Welfare, Japan); MRC(UK Research &amp; Innovation (UKRI)Medical Research Council UK (MRC))</t>
  </si>
  <si>
    <t>This analysis was funded by a grant from the John C Martin Foundation (2019-G024) through the Polaris Observatory for low-income and middleincome countries. Grants for analyses in high-income countries and territories were provided by Gilead Sciences (IN-US-987-5808) and AbbVie (4200907861). ZeShan Foundation (2021-0101-1-CDA-HEP-10) supported country and regional analyses in Asia and The Hepatitis Fund supported country and regional analyses in Africa. We thank the Epidemiological Research Group on the Burden of Viral Hepatitis and Measures for its Elimination (grant number 19HC1001; led by JT) funded by the Ministry of Health, Labour and Welfare of Japan. We thank the contributors included in the appendix (pp 2-3), who contributed to the country or territory analyses but did not meet authorship requirements.</t>
  </si>
  <si>
    <t>10.1016/S2468-1253(21)00472-6</t>
  </si>
  <si>
    <t>http://dx.doi.org/10.1016/S2468-1253(21)00472-6</t>
  </si>
  <si>
    <t>2R2XN</t>
  </si>
  <si>
    <t>WOS:000820975100014</t>
  </si>
  <si>
    <t>Takác, P; Michalková, R; Cizmáriková, M; Bedlovicová, Z; Balázová, L; Takácová, G</t>
  </si>
  <si>
    <t>Takac, Peter; Michalkova, Radka; Cizmarikova, Martina; Bedlovicova, Zdenka; Balazova, L'udmila; Takacova, Gabriela</t>
  </si>
  <si>
    <t>The Role of Silver Nanoparticles in the Diagnosis and Treatment of Cancer: Are There Any Perspectives for the Future?</t>
  </si>
  <si>
    <t>LIFE-BASEL</t>
  </si>
  <si>
    <t>silver; nanomedicine; antitumor mechanisms; cancer therapy; cancer diagnosis</t>
  </si>
  <si>
    <t>CELL-CYCLE ARREST; VIVO ANTITUMOR-ACTIVITY; IN-VITRO; LEAF EXTRACT; OXIDATIVE STRESS; P-GLYCOPROTEIN; BREAST-CANCER; DIFFERENTIAL SENSITIVITY; MAGNETIC NANOPARTICLES; ENDOPLASMIC-RETICULUM</t>
  </si>
  <si>
    <t>Cancer is a fatal disease with a complex pathophysiology. Lack of specificity and cytotoxicity, as well as the multidrug resistance of traditional cancer chemotherapy, are the most common limitations that often cause treatment failure. Thus, in recent years, significant efforts have concentrated on the development of a modernistic field called nano-oncology, which provides the possibility of using nanoparticles (NPs) with the aim to detect, target, and treat cancer diseases. In comparison with conventional anticancer strategies, NPs provide a targeted approach, preventing undesirable side effects. What is more, nanoparticle-based drug delivery systems have shown good pharmacokinetics and precise targeting, as well as reduced multidrug resistance. It has been documented that, in cancer cells, NPs promote reactive oxygen species (ROS) production, induce cell cycle arrest and apoptosis, activate ER (endoplasmic reticulum) stress, modulate various signaling pathways, etc. Furthermore, their ability to inhibit tumor growth in vivo has also been documented. In this paper, we have reviewed the role of silver NPs (AgNPs) in cancer nanomedicine, discussing numerous mechanisms by which they render anticancer properties under both in vitro and in vivo conditions, as well as their potential in the diagnosis of cancer.</t>
  </si>
  <si>
    <t>[Takac, Peter] Univ Vet Med &amp; Pharm, Dept Pharmacol &amp; Toxicol, Komenskeho 73, Kosice 04181, Slovakia; [Michalkova, Radka; Cizmarikova, Martina] Pavol Jozef Safarik Univ, Fac Med, Dept Pharmacol, Kosice 04001, Slovakia; [Bedlovicova, Zdenka] Univ Vet Med &amp; Pharm, Dept Chem Biochem &amp; Biophys, Komenskeho 73, Kosice 04181, Slovakia; [Balazova, L'udmila] Univ Vet Med &amp; Pharm Kosice, Dept Pharmaceut Technol Pharmacognosy &amp; Bot, Kosice 04181, Slovakia; [Takacova, Gabriela] Pavol Jozef Safarik Univ, Fac Med, Dept Dermatovenerol, Kosice 04001, Slovakia</t>
  </si>
  <si>
    <t>University of Veterinary Medicine Kosice; University of Pavol Jozef Safarik Kosice; University of Veterinary Medicine Kosice; University of Veterinary Medicine Kosice; University of Pavol Jozef Safarik Kosice</t>
  </si>
  <si>
    <t>Michalková, R (corresponding author), Pavol Jozef Safarik Univ, Fac Med, Dept Pharmacol, Kosice 04001, Slovakia.</t>
  </si>
  <si>
    <t>radka.michalkova@upjs.sk</t>
  </si>
  <si>
    <t>Michalková, Radka/GXN-0507-2022; Balážová, Ľudmila/GSM-9345-2022</t>
  </si>
  <si>
    <t>Michalkova, Radka/0000-0002-9987-1556; Takacova, Gabriela/0000-0001-5995-4026</t>
  </si>
  <si>
    <t>Grant Agency of the Ministry of Education, Science, Research and Sport of the Slovak Republic [1/0071/21, 1/0446/22]; [2/0112/22]</t>
  </si>
  <si>
    <t>Grant Agency of the Ministry of Education, Science, Research and Sport of the Slovak Republic;</t>
  </si>
  <si>
    <t>This study was supported by the Grant Agency of the Ministry of Education, Science, Research and Sport of the Slovak Republic (project 2/0112/22), the Grant Agency of the Ministry of Education, Science, Research and Sport of the Slovak Republic (project 1/0071/21), the Grant Agency of the Ministry of Education, Science, Research and Sport of the Slovak Republic (project 1/0446/22).</t>
  </si>
  <si>
    <t>2075-1729</t>
  </si>
  <si>
    <t>Life-Basel</t>
  </si>
  <si>
    <t>10.3390/life13020466</t>
  </si>
  <si>
    <t>http://dx.doi.org/10.3390/life13020466</t>
  </si>
  <si>
    <t>Biology; Microbiology</t>
  </si>
  <si>
    <t>Life Sciences &amp; Biomedicine - Other Topics; Microbiology</t>
  </si>
  <si>
    <t>9L1EM</t>
  </si>
  <si>
    <t>WOS:000941299200001</t>
  </si>
  <si>
    <t>Plotka-Wasylka, J; de la Guardia, M; Andruch, V; Vilková, M</t>
  </si>
  <si>
    <t>Plotka-Wasylka, Justyna; de la Guardia, Miguel; Andruch, Vasil; Vilkova, Maria</t>
  </si>
  <si>
    <t>Deep eutectic solvents vs ionic liquids: Similarities and differences</t>
  </si>
  <si>
    <t>MICROCHEMICAL JOURNAL</t>
  </si>
  <si>
    <t>Deep eutectic solvents; Ionic liquids; Analytical chemistry; Solvents</t>
  </si>
  <si>
    <t>CHOLINE CHLORIDE; PHYSICAL-PROPERTIES; MIXTURES; SALTS; GREEN; ACID</t>
  </si>
  <si>
    <t>Deep eutectic solvents (DES) were introduced as an alternative to ionic liquids (IL) to overcome the drawbacks of IL solvents. However, some authors consider them to be a subclass of ILs. In contrast, other authors emphasize that these are by their nature independent, different groups of substances. Thus, the question arises: Which solvent group should DESs belong to? Maybe a new class should be added to the existing ones. The aim of this work is to attract the attention of researchers using DES in their studies to the need for a proper use of terms.</t>
  </si>
  <si>
    <t>[Plotka-Wasylka, Justyna] Gdansk Univ Technol, Fac Chem, Dept Analyt Chem, PL-80233 Gdansk, Poland; [de la Guardia, Miguel] Univ Valencia, Dept Analyt Chem, Valencia 46100, Spain; [Andruch, Vasil] Pavol Jozef Safarik Univ Kosice, Fac Sci, Inst Chem, Dept Analyt Chem, SK-04154 Kosice, Slovakia; [Vilkova, Maria] Pavol Jozef Safarik Univ Kosice, Fac Sci, Inst Chem, Lab NMR, SK-04154 Kosice, Slovakia</t>
  </si>
  <si>
    <t>Fahrenheit Universities; Gdansk University of Technology; University of Valencia; University of Pavol Jozef Safarik Kosice; University of Pavol Jozef Safarik Kosice</t>
  </si>
  <si>
    <t>Plotka-Wasylka, J (corresponding author), Gdansk Univ Technol, Fac Chem, Dept Analyt Chem, PL-80233 Gdansk, Poland.</t>
  </si>
  <si>
    <t>juswasyl@pg.edu.pl</t>
  </si>
  <si>
    <t>; Andruch, Vasil/H-2240-2016; Vilkova, Maria/A-5151-2017</t>
  </si>
  <si>
    <t>de la Guardia, Miguel/0000-0002-9982-1663; Andruch, Vasil/0000-0001-9296-5448; Vilkova, Maria/0000-0003-2833-7361; Plotka-Wasylka, Justyna/0000-0002-1304-8623</t>
  </si>
  <si>
    <t>0026-265X</t>
  </si>
  <si>
    <t>1095-9149</t>
  </si>
  <si>
    <t>MICROCHEM J</t>
  </si>
  <si>
    <t>Microchem J.</t>
  </si>
  <si>
    <t>10.1016/j.microc.2020.105539</t>
  </si>
  <si>
    <t>http://dx.doi.org/10.1016/j.microc.2020.105539</t>
  </si>
  <si>
    <t>PF0PI</t>
  </si>
  <si>
    <t>WOS:000598766200004</t>
  </si>
  <si>
    <t>Vasková, J; Kocan, L; Vasko, L; Perjési, P</t>
  </si>
  <si>
    <t>Vaskova, Janka; Kocan, Ladislav; Vasko, Ladislav; Perjesi, Pal</t>
  </si>
  <si>
    <t>Glutathione-Related Enzymes and Proteins: A Review</t>
  </si>
  <si>
    <t>cell; redox homeostasis; glutathione; glutathionylation; glutathione system; glutathione enzyme</t>
  </si>
  <si>
    <t>GAMMA-GLUTAMYL-TRANSPEPTIDASE; REACTIVE CYSTEINE PERSULFIDES; THIOREDOXIN-LIKE DOMAIN; ACID-BASE PROPERTIES; IRON-SULFUR PROTEIN; S-TRANSFERASE; OXIDATIVE STRESS; CRYSTAL-STRUCTURE; HYDROGEN-PEROXIDE; REDOX REGULATION</t>
  </si>
  <si>
    <t>The tripeptide glutathione is found in all eukaryotic cells, and due to the compartmentalization of biochemical processes, its synthesis takes place exclusively in the cytosol. At the same time, its functions depend on its transport to/from organelles and interorgan transport, in which the liver plays a central role. Glutathione is determined as a marker of the redox state in many diseases, aging processes, and cell death resulting from its properties and reactivity. It also uses other enzymes and proteins, which enables it to engage and regulate various cell functions. This paper approximates the role of these systems in redox and detoxification reactions such as conjugation reactions of glutathione-S-transferases, glyoxylases, reduction of peroxides through thiol peroxidases (glutathione peroxidases, peroxiredoxins) and thiol-disulfide exchange reactions catalyzed by glutaredoxins.</t>
  </si>
  <si>
    <t>[Vaskova, Janka; Vasko, Ladislav] Pavol Jozef Safarik Univ Kosice, Fac Med, Dept Med &amp; Clin Biochem, Kosice 04011, Slovakia; [Kocan, Ladislav] East Slovak Inst Cardiovasc Dis, Clin Anaesthesiol &amp; Intens Care Med, Kosice 04011, Slovakia; [Perjesi, Pal] Univ Pecs, Inst Pharmaceut Chem, H-7600 Pecs, Hungary</t>
  </si>
  <si>
    <t>University of Pavol Jozef Safarik Kosice; University of Pecs</t>
  </si>
  <si>
    <t>Vasková, J (corresponding author), Pavol Jozef Safarik Univ Kosice, Fac Med, Dept Med &amp; Clin Biochem, Kosice 04011, Slovakia.;Perjési, P (corresponding author), Univ Pecs, Inst Pharmaceut Chem, H-7600 Pecs, Hungary.</t>
  </si>
  <si>
    <t>janka.vaskova@upjs.sk</t>
  </si>
  <si>
    <t>Perjesi, Pal/J-3047-2019; Vaskova, Janka/AAB-7881-2020; Kocan, Ladislav/JOZ-6268-2023</t>
  </si>
  <si>
    <t>Vaskova, Janka/0000-0003-0465-7950; Kocan, Ladislav/0000-0003-4352-4501; Perjesi, Pal/0000-0002-1057-9664</t>
  </si>
  <si>
    <t>10.3390/molecules28031447</t>
  </si>
  <si>
    <t>http://dx.doi.org/10.3390/molecules28031447</t>
  </si>
  <si>
    <t>8W5GE</t>
  </si>
  <si>
    <t>WOS:000931360300001</t>
  </si>
  <si>
    <t>Potapov, AM; Guerra, CA; van den Hoogen, J; Babenko, A; Bellini, BC; Berg, MP; Chown, SL; Deharveng, L; Kovác, L; Kuznetsova, NA; Ponge, JF; Potapov, MB; Russell, DJ; Alexandre, D; Alatalo, JM; Arbea, JI; Bandyopadhyaya, I; Bernava, V; Bokhorst, S; Bolger, T; Castaño-Meneses, G; Chauvat, M; Chen, TW; Chomel, M; Classen, AT; Cortet, J; Cuchta, P; Manuela de la Pedrosa, A; Ferreira, SSD; Fiera, C; Filser, J; Franken, O; Fujii, S; Koudji, EG; Gao, MX; Gendreau-Berthiaume, B; Gomez-Pamies, DF; Greve, M; Tanya Handa, I; Heiniger, C; Holmstrup, M; Homet, P; Ivask, M; Janion-Scheepers, C; Jochum, M; Joimel, S; Jorge, BCS; Jucevica, E; Ferlian, O; de Oliveira, LCI; Klauberg, O; Baretta, D; Krab, EJ; Kuu, A; de Lima, ECA; Lin, DM; Lindo, Z; Liu, A; Lu, JZ; Luciañez, MJ; Marx, MT; McCary, MA; Minor, MA; Nakamori, T; Negri, I; Ochoa-Hueso, R; Palacios-Vargas, JG; Pollierer, MM; Querner, P; Raschmanová, N; Rashid, MI; Raymond-Léonard, LJ; Rousseau, L; Saifutdinov, RA; Salmon, S; Sayer, EJ; Scheunemann, N; Scholz, C; Seeber, J; Shveenkova, YB; Stebaeva, SK; Sterzynska, M; Sun, X; Susanti, WI; Taskaeva, AA; Thakur, MP; Tsiafouli, MA; Turnbull, MS; Twala, MN; Uvarov, AV; Venier, LA; Widenfalk, LA; Winck, BR; Winkler, D; Wu, DH; Xie, ZJ; Yin, R; Zeppelini, D; Crowther, TW; Eisenhauer, N; Scheu, S</t>
  </si>
  <si>
    <t>Potapov, Anton M.; Guerra, Carlos A.; van den Hoogen, Johan; Babenko, Anatoly; Bellini, Bruno C.; Berg, Matty P.; Chown, Steven L.; Deharveng, Louis; Kovac, Lubomir; Kuznetsova, Natalia A.; Ponge, Jean-Francois; Potapov, Mikhail B.; Russell, David J.; Alexandre, Douglas; Alatalo, Juha M.; Arbea, Javier I.; Bandyopadhyaya, Ipsa; Bernava, Veronica; Bokhorst, Stef; Bolger, Thomas; Castano-Meneses, Gabriela; Chauvat, Matthieu; Chen, Ting-Wen; Chomel, Mathilde; Classen, Aimee T.; Cortet, Jerome; Cuchta, Peter; Manuela de la Pedrosa, Ana; Ferreira, Susana S. D.; Fiera, Cristina; Filser, Juliane; Franken, Oscar; Fujii, Saori; Koudji, Essivi Gagnon; Gao, Meixiang; Gendreau-Berthiaume, Benoit; Gomez-Pamies, Diego F.; Greve, Michelle; Tanya Handa, I.; Heiniger, Charlene; Holmstrup, Martin; Homet, Pablo; Ivask, Mari; Janion-Scheepers, Charlene; Jochum, Malte; Joimel, Sophie; Jorge, Bruna Claudia S.; Jucevica, Edite; Ferlian, Olga; Iunes de Oliveira Filho, Luis Carlos; Klauberg-Filho, Osmar; Baretta, Dilmar; Krab, Eveline J.; Kuu, Annely; de Lima, Estevam C. A.; Lin, Dunmei; Lindo, Zoe; Liu, Amy; Lu, Jing-Zhong; Lucianez, Maria Jose; Marx, Michael T.; McCary, Matthew A.; Minor, Maria A.; Nakamori, Taizo; Negri, Ilaria; Ochoa-Hueso, Raul; Palacios-Vargas, Jose G.; Pollierer, Melanie M.; Querner, Pascal; Raschmanova, Natalia; Rashid, Muhammad Imtiaz; Raymond-Leonard, Laura J.; Rousseau, Laurent; Saifutdinov, Ruslan A.; Salmon, Sandrine; Sayer, Emma J.; Scheunemann, Nicole; Scholz, Cornelia; Seeber, Julia; Shveenkova, Yulia B.; Stebaeva, Sophya K.; Sterzynska, Maria; Sun, Xin; Susanti, Winda I.; Taskaeva, Anastasia A.; Thakur, Madhav P.; Tsiafouli, Maria A.; Turnbull, Matthew S.; Twala, Mthokozisi N.; Uvarov, Alexei V.; Venier, Lisa A.; Widenfalk, Lina A.; Winck, Bruna R.; Winkler, Daniel; Wu, Donghui; Xie, Zhijing; Yin, Rui; Zeppelini, Douglas; Crowther, Thomas W.; Eisenhauer, Nico; Scheu, Stefan</t>
  </si>
  <si>
    <t>Globally invariant metabolism but density-diversity mismatch in springtails</t>
  </si>
  <si>
    <t>SOIL BIODIVERSITY; COMMUNITY COMPOSITION; BODY-SIZE; COLLEMBOLA; DECOMPOSITION; CHALLENGES; PATTERNS</t>
  </si>
  <si>
    <t>Soil life supports the functioning and biodiversity of terrestrial ecosystems. Springtails (Collembola) are among the most abundant soil arthropods regulating soil fertility and flow of energy through above- and belowground food webs. However, the global distribution of springtail diversity and density, and how these relate to energy fluxes remains unknown. Here, using a global dataset representing 2470 sites, we estimate the total soil springtail biomass at 27.5 megatons carbon, which is threefold higher than wild terrestrial vertebrates, and record peak densities up to 2 million individuals per square meter in the tundra. Despite a 20-fold biomass difference between the tundra and the tropics, springtail energy use (community metabolism) remains similar across the latitudinal gradient, owing to the changes in temperature with latitude. Neither springtail density nor community metabolism is predicted by local species richness, which is high in the tropics, but comparably high in some temperate forests and even tundra. Changes in springtail activity may emerge from latitudinal gradients in temperature, predation and resource limitation in soil communities. Contrasting relationships of biomass, diversity and activity of springtail communities with temperature suggest that climate warming will alter fundamental soil biodiversity metrics in different directions, potentially restructuring terrestrial food webs and affecting soil functioning.</t>
  </si>
  <si>
    <t>[Potapov, Anton M.; Chen, Ting-Wen; Lu, Jing-Zhong; Pollierer, Melanie M.; Scheunemann, Nicole; Susanti, Winda I.; Scheu, Stefan] Univ Gottingen, Johann Friedrich Blumenbach Inst Zool &amp; Anthropol, Gottingen, Germany; [Potapov, Anton M.; Babenko, Anatoly; Saifutdinov, Ruslan A.; Stebaeva, Sophya K.; Uvarov, Alexei V.] Russian Acad Sci, AN Severtsov Inst Ecol &amp; Evolut, Moscow, Russia; [Potapov, Anton M.; Guerra, Carlos A.; Jochum, Malte; Ferlian, Olga; Eisenhauer, Nico] German Ctr Integrat Biodivers Res iDiv, Leipzig, Germany; [Potapov, Anton M.; Guerra, Carlos A.; Jochum, Malte; Ferlian, Olga; Eisenhauer, Nico] Univ Leipzig, Inst Biol, Leipzig, Germany; [van den Hoogen, Johan; Crowther, Thomas W.] Swiss Fed Inst Technol, Inst Integrat Biol, Dept Environm Syst Sci, Zurich, Switzerland; [Bellini, Bruno C.] Univ Fed Rio Grande do Norte, Dept Bot &amp; Zool, Natal, RN, Brazil; [Berg, Matty P.; Bokhorst, Stef; Ferreira, Susana S. D.; Franken, Oscar] Vrije Univ Amsterdam, Dept Ecol Sci, Amsterdam, Netherlands; [Berg, Matty P.; Franken, Oscar] Univ Groningen, Groningen Inst Evolutionary Life Sci, Community &amp; Conservat Ecol Grp, Amsterdam, Netherlands; [Chown, Steven L.; Liu, Amy] Monash Univ, Sch Biol Sci, Securing Antarct Environm Future, Melbourne, Vic, Australia; [Deharveng, Louis] Museum Natl Hist Nat, ISYEB, Paris, France; [Kovac, Lubomir; Raschmanova, Natalia] Pavol Jozef Safarik Univ Kosice, Fac Sci, Inst Biol &amp; Ecol, Dept Zool, Kosice, Slovakia; [Kuznetsova, Natalia A.; Potapov, Mikhail B.] Moscow Pedag State Univ, Inst Biol &amp; Chem, Moscow, Russia; [Ponge, Jean-Francois] Museum Natl Hist Nat, Dept Adaptat Vivant, Brunoy, France; [Russell, David J.] Senckenberg Soc Nat Res, Dept Soil Zool, Gorlitz, Germany; [Alexandre, Douglas] Santa Catarina State Univ Univ UDUESC Lages, Ctr Agr &amp; Vet Sci, Dept Soil Sci, Lages, SC, Brazil; [Alatalo, Juha M.] Qatar Univ, Environm Sci Ctr, Doha, Qatar; [Arbea, Javier I.] CEPA Camargo, Dept Sci, Astillero, Spain; [Bandyopadhyaya, Ipsa] Visva Bharati Univ, Bengal, India; [Bernava, Veronica] Adm Parques Nacl, San Antonio, Argentina; [Bolger, Thomas] Univ Coll Dublin, Sch Biol &amp; Environm Sci, Dublin, Ireland; [Bolger, Thomas] Univ Coll Dublin, Earth Inst, Dublin, Ireland; [Castano-Meneses, Gabriela] Univ Nacl Autonoma Mexico, Fac Ciencias, Unidad Multidisciplinaria Docencia &amp; Invest, Campus Juriquilla, Queretaro, Mexico; [Chauvat, Matthieu] Normandie Univ UNIROUEN, INRAE, ECODIV, Rouen, France; [Chen, Ting-Wen; Cuchta, Peter] Czech Acad Sci, Inst Soil Biol, Biol Ctr, Ceske Budejovice, Czech Republic; [Chomel, Mathilde] Res Inst Organ Agr, FiBL France, Eurre, France; [Classen, Aimee T.] Univ Michigan, Dept Ecol &amp; Evolutionary Biol, Ann Arbor, MI 48109 USA; [Cortet, Jerome] Univ Paul Valery Montpellier 3, Ctr Ecol Fonct &amp; Evolut, Montpellier 3, France; [Manuela de la Pedrosa, Ana; Lucianez, Maria Jose] Univ Autonoma Madrid, Dept Biol Zool, Madrid, Spain; [Fiera, Cristina] Romanian Acad, Inst Biol Bucharest, Bucharest, Romania; [Filser, Juliane] Univ Bremen, Gen &amp; Theoret Ecol, UFT, FB 02, Bremen, Germany; [Franken, Oscar] Royal Netherlands Inst Sea Res, Dept Coastal Syst, Thorntje, Netherlands; [Fujii, Saori] Forestry &amp; Forest Prod Res Inst, Dept Forest Entomol, Tsukuba, Ibaraki, Japan; [Koudji, Essivi Gagnon; Tanya Handa, I.; Raymond-Leonard, Laura J.; Rousseau, Laurent] Univ Quebec Montreal, Dept Sci Biol, Quebec City, PQ, Canada; [Gao, Meixiang] Ningbo Univ, Dept Geog &amp; Spatial Informat Tech, Ningbo, Peoples R China; [Gendreau-Berthiaume, Benoit] Univ Quebec Outaouais, Dept Sci Nat, Quebec City, PQ, Canada; [Gomez-Pamies, Diego F.] Univ Nacl Misiones, Consejo Nacl Invest Cient &amp; Tecn, Inst Biol Subtrop, Puerto Iguazu, Argentina; [Greve, Michelle; Twala, Mthokozisi N.] Univ Pretoria, Dept Plant &amp; Soil Sci, Pretoria, South Africa; [Heiniger, Charlene] HES SO Univ Appl Sci &amp; Arts Western Switzerland, Geneva, Switzerland; [Holmstrup, Martin] Aarhus Univ, Dept Ecosci, Sect Terr Ecol, Aarhus, Denmark; [Homet, Pablo] CSIC, Inst Recursos Nat &amp; Agrobiol Sevilla IRNAS, Seville, Spain; [Ivask, Mari] Tallinn Univ Technol, Tartu Coll, Tartu, Estonia; [Janion-Scheepers, Charlene] Univ Cape Town, Dept Biol Sci, Rondebosch, South Africa; [Janion-Scheepers, Charlene] Iziko Museums South Africa, Dept Entomol, Cape Town, South Africa; [Joimel, Sophie] Univ Paris Saclay, AgroParisTech, INRAE, UMR EcoSys, Thiverval Grignon, France; [Jorge, Bruna Claudia S.; Winck, Bruna R.] Univ Fed Rio Grande do Sul, Dept Ecol, Quantitat Ecol Lab, Porto Alegre, RS, Brazil; [Jucevica, Edite] Univ Latvia, Inst Biol, Riga, Latvia; [Iunes de Oliveira Filho, Luis Carlos; Klauberg-Filho, Osmar] Santa Catarina State Univ UDESC Lages, Ctr Agr &amp; Vet Sci, Dept Soil Sci, Lages, SC, Brazil; [Baretta, Dilmar] Santa Catarina State Univ UDESC Oeste, Dept Anim Sci, Chapeco, SC, Brazil; [Krab, Eveline J.] Swedish Univ Agr Sci, Dept Soil &amp; Environm, Uppsala, Sweden; [Krab, Eveline J.] Umea Univ, Dept Ecol &amp; Environm Sci, Climate Impacts Res Ctr, Abisko, Sweden; [Kuu, Annely] Estonian Univ Life Sci, Inst Agr &amp; Environm Sci, Soil Sci, Tartu, Estonia; [de Lima, Estevam C. A.] Univ Fed Rio de Janeiro, Museu Nacl, Dept Entomol, Rio De Janeiro, Brazil; [Lin, Dunmei] Chongqing Univ, Minist Educ, Key Lab Three Gorges Reservoir Reg Ecoenvironm, Chongqing, Peoples R China; [Lindo, Zoe] Univ Western Ontario, Dept Biol, London, ON N6A 5B7, Canada; [Marx, Michael T.] Johannes Gutenberg Univ Mainz, Inst Zool, Mainz, Germany; [McCary, Matthew A.] Rice Univ, Dept BioSci, Houston, TX USA; [Minor, Maria A.] Massey Univ, Sch Agr &amp; Environm, Wildlife &amp; Ecol Grp, Palmerston North, New Zealand; [Nakamori, Taizo] Yokohama Natl Univ, Grad Sch Environm &amp; Informat Sci, Yokohama, Kanagawa, Japan; [Negri, Ilaria] Univ Cattolica Sacro Cuore, Dept Sustainable Crop Prod DI PRO VES, Piacenza, Italy; [Ochoa-Hueso, Raul] Univ Cadiz, IVAGRO, Dept Biol, Puerto Real, Spain; [Ochoa-Hueso, Raul] Netherlands Inst Ecol NIOO KNAW, Dept Terr Ecol, NL-6700 AB Wageningen, Netherlands; [Palacios-Vargas, Jose G.] Univ Nacl Autonoma Mexico, Fac Ciencias, Dept Ecol &amp; Recursos Nat, Lab Ecol &amp; Sistemat Microartropodos, Mexico City, DF, Mexico; [Querner, Pascal] Nat Hist Museum Vienna, Zool 1, Vienna, Austria; [Querner, Pascal; Scholz, Cornelia] Univ Nat Resources &amp; Life Sci, Dept Integrated Biol &amp; Biodivers Res, Vienna, Austria; [Rashid, Muhammad Imtiaz] King Abdulaziz Univ, Ctr Excellence Environm Studies, Jeddah, Saudi Arabia; [Salmon, Sandrine] Museum Natl Hist Nat, MECADEV AVIV Dept, UMR 7179, Brunoy, France; [Sayer, Emma J.] Univ Lancaster, Lancaster Environm Ctr, Lancaster, England; [Sayer, Emma J.] Smithsonian Trop Res Inst, Ancon, Panama, Panama; [Scheunemann, Nicole] Senckenberg Museum Nat Hist Gorlitz, Dept Soil Zool, Gorlitz, Germany; [Seeber, Julia] Eurac Res, Inst Alpine Environm, Bolzano, Italy; [Seeber, Julia] Univ Innsbruck, Dept Ecol, Innsbruck, Austria; [Shveenkova, Yulia B.] State Nat Reserve Privolzhskaya Lesostep, Penza, Russia; [Sterzynska, Maria] Polish Acad Sci, Museum &amp; Inst Zool, Dept Systemat Zoogeog &amp; Ecol Invertebrate, Warsaw, Poland; [Sun, Xin] Chinese Acad Sci, Inst Urban Environm, Key Lab Urban Environm &amp; Hlth, Xiamen, Peoples R China; [Taskaeva, Anastasia A.] Russian Acad Sci, Ural Branch, Komi Sci Ctr, Inst Biol, Syktyvkar, Russia; [Thakur, Madhav P.] Univ Bern, Inst Ecol &amp; Evolut, Bern, Switzerland; [Tsiafouli, Maria A.] Aristotle Univ Thessaloniki, Sch Biol, Dept Ecol, Thessaloniki, Greece; [Venier, Lisa A.] Nat Resources Canada, Canadian Forest Serv, Sault Ste Marie, ON, Canada; [Widenfalk, Lina A.] Swedish Univ Agr Sci, Dept Ecol, Uppsala, Sweden; [Widenfalk, Lina A.] Greensway AB, Uppsala, Sweden; [Winkler, Daniel] Univ Sopron, Inst Wildlife Management &amp; Wildlife Biol, Sopron, Hungary; [Wu, Donghui; Xie, Zhijing] Chinese Acad Sci, Northeast Inst Geog &amp; Agroecol, Key Lab Wetland Ecol &amp; Environm, Changchun 130102, Peoples R China; [Wu, Donghui] Northeast Normal Univ, Minist Educ, Key Lab Vegetat Ecol, Changchun 130024, Peoples R China; [Wu, Donghui] Northeast Normal Univ, Jilin Prov Key Lab Anim Resource Conservat &amp; Util, Changchun 130117, Peoples R China; [Yin, Rui] Helmholtz Ctr Environm Res, Community Dept, Halle, Germany; [Zeppelini, Douglas] Paraiba State Univ, Dept Biol, Campina Grande, Paraiba, Brazil; [Scheu, Stefan] Univ Gottingen, Ctr Biodivers &amp; Sustainable Land Use, Gottingen, Germany</t>
  </si>
  <si>
    <t>University of Gottingen; Russian Academy of Sciences; Saratov Scientific Center of the Russian Academy of Sciences; Severtsov Institute of Ecology &amp; Evolution; Leipzig University; Swiss Federal Institutes of Technology Domain; ETH Zurich; Universidade Federal do Rio Grande do Norte; Vrije Universiteit Amsterdam; University of Groningen; Monash University; Sorbonne Universite; Museum National d'Histoire Naturelle (MNHN); University of Pavol Jozef Safarik Kosice; Museum National d'Histoire Naturelle (MNHN); Qatar University; Visva Bharati University; University College Dublin; University College Dublin; Universidad Nacional Autonoma de Mexico; Universite de Rouen Normandie; INRAE; Czech Academy of Sciences; Biology Centre of the Czech Academy of Sciences; University of Michigan System; University of Michigan; Universite PSL; Ecole Pratique des Hautes Etudes (EPHE); Institut Agro; Montpellier SupAgro; CIRAD; Centre National de la Recherche Scientifique (CNRS); Institut de Recherche pour le Developpement (IRD); Universite Paul-Valery; Universite de Montpellier; Autonomous University of Madrid; Romanian Academy; Institute of Biology Bucharest; University of Bremen; Utrecht University; Royal Netherlands Institute for Sea Research (NIOZ); Forestry &amp; Forest Products Research Institute - Japan; University of Quebec; Ningbo University; University of Quebec; University Quebec Outaouais; Consejo Nacional de Investigaciones Cientificas y Tecnicas (CONICET); University of Pretoria; University of Applied Sciences &amp; Arts Western Switzerland; Aarhus University; Consejo Superior de Investigaciones Cientificas (CSIC); CSIC - Instituto de Recursos Naturales y Agrobiologia de Sevilla (IRNAS); Tallinn University of Technology; University of Cape Town; AgroParisTech; Universite Paris Saclay; INRAE; Universidade Federal do Rio Grande do Sul; University of Latvia; Swedish University of Agricultural Sciences; Umea University; Estonian University of Life Sciences; Universidade Federal do Rio de Janeiro; Chongqing University; Western University (University of Western Ontario); Johannes Gutenberg University of Mainz; Rice University; Massey University; Yokohama National University; Catholic University of the Sacred Heart; Universidad de Cadiz; Royal Netherlands Academy of Arts &amp; Sciences; Netherlands Institute of Ecology (NIOO-KNAW); Universidad Nacional Autonoma de Mexico; BOKU University; King Abdulaziz University; Museum National d'Histoire Naturelle (MNHN); Centre National de la Recherche Scientifique (CNRS); CNRS - Institute of Ecology &amp; Environment (INEE); Lancaster University; Smithsonian Institution; Smithsonian Tropical Research Institute; Leibniz Association; Senckenberg Gesellschaft fur Naturforschung (SGN); European Academy of Bozen-Bolzano; University of Innsbruck; Polish Academy of Sciences; Museum &amp; Institute of Zoology of the Polish Academy of Sciences; Chinese Academy of Sciences; Institute of Urban Environment, CAS; Russian Academy of Sciences; Institute of Biology, Komi Scientific Centre, Ural Branch RAS; Komi Science Centre of the Ural Branch of the Russian Academy of Sciences; University of Bern; Aristotle University of Thessaloniki; Natural Resources Canada; Canadian Forest Service; Swedish University of Agricultural Sciences; University of West Hungary; Chinese Academy of Sciences; Northeast Institute of Geography &amp; Agroecology, CAS; Northeast Normal University - China; Northeast Normal University - China; Helmholtz Association; Helmholtz Center for Environmental Research (UFZ); Universidade Estadual da Paraiba; University of Gottingen</t>
  </si>
  <si>
    <t>Potapov, AM (corresponding author), Univ Gottingen, Johann Friedrich Blumenbach Inst Zool &amp; Anthropol, Gottingen, Germany.;Potapov, AM (corresponding author), Russian Acad Sci, AN Severtsov Inst Ecol &amp; Evolut, Moscow, Russia.;Potapov, AM (corresponding author), German Ctr Integrat Biodivers Res iDiv, Leipzig, Germany.;Potapov, AM (corresponding author), Univ Leipzig, Inst Biol, Leipzig, Germany.</t>
  </si>
  <si>
    <t>anton.potapov@biologie.uni-goettingen.de</t>
  </si>
  <si>
    <t>Nakamori, Taizo/D-1504-2010; Gendreau-Berthiaume, Benoit/B-3486-2013; Lin, Dunmei/I-6779-2012; Chown, Steven/ABD-7646-2021; Eisenhauer, Nico/I-5932-2012; Cristina, Fiera/E-8651-2017; Bokhorst, Stef/D-1858-2009; Pollierer, Melanie/J-9336-2019; Chomel, Mathilde/GZK-9642-2022; Sayer, Emma/B-2514-2010; Chauvat, Matthieu/J-6113-2019; Saifutdinov, Ruslan/IVV-0546-2023; yin, rui/JOJ-5633-2023; Winkler, Daniel/F-9923-2017; Negri, Ilaria/E-5099-2012; Sterzynska, Maria/A-2921-2008; Homet, Pablo/IWU-6838-2023; Chen, Ting-Wen/U-9425-2019; Raschmanová, Natália/S-3217-2016; Wu, Donghui/O-8117-2019; Tsiafouli, Maria/AAA-6293-2020; Kuznetsova, Natalia/LZH-6099-2025; Kuu, Annely/AAL-4740-2020; Raymond-Léonard, Laura/AAM-5287-2020; Thakur, Madhav P./D-9903-2015; Bellini, Bruno/N-5093-2016; Lu, Jing-Zhong/ABB-6437-2021; Scheu, Stefan/H-7049-2015; Holmstrup, Martin/E-8731-2017; Gomez Pamies, Diego/JEZ-4861-2023; crowther, thomas/B-4807-2012; Čuchta, Peter/G-1547-2014; Baretta, Dilmar/J-6660-2013; Ponge, Jean-Francois/D-5089-2009; Potapov, Anton M./M-2370-2016; Classen, Aimee/AAM-5671-2021; Ochoa-Hueso, Raul/K-1113-2016; Rashid, Muhammad Imtiaz/J-2745-2015; Chown, Steven/H-3347-2011; Widenfalk, Lina/S-4896-2016; Holmstrup, Martin/I-7463-2013; Oliveira Filho, Luis Carlos Iunes/AAG-9552-2019; Kovac, Lubomir/J-5954-2015; Alatalo, Juha/C-1269-2018; WINCK, BRUNA/U-7023-2017; Seeber, Julia/R-3422-2017</t>
  </si>
  <si>
    <t>Jochum, Malte/0000-0002-8728-1145; Cortet, Jerome/0000-0002-7410-8626; xie, zhijing/0000-0003-2872-4767; Janion-Scheepers, Charlene/0000-0001-5942-7912; Ponge, Jean-Francois/0000-0001-6504-5267; Thakur, Madhav/0000-0001-9426-1313; LIU, WING PUI AMY/0000-0002-8787-4960; Tsiafouli, Maria/0000-0003-0203-8347; Bellini, Bruno/0000-0001-7881-9436; Winkler, Daniel/0000-0002-6008-0562; Bolger, THomas/0000-0001-8437-0735; Potapov, Anton M./0000-0002-4456-1710; Classen, Aimee/0000-0002-6741-3470; Ochoa-Hueso, Raul/0000-0002-1839-6926; Eisenhauer, Nico/0000-0002-0371-6720; Bokhorst, Stef/0000-0003-0184-1162; van den Hoogen, Johan/0000-0001-6624-8461; Rashid, Muhammad Imtiaz/0000-0002-5178-4445; Kuu, Annely/0000-0002-0335-6243; Chown, Steven/0000-0001-6069-5105; Lucianez Sanchez, Maria Jose/0000-0001-5679-0951; Alexandre, Douglas/0000-0001-6093-9990; Widenfalk, Lina/0000-0002-4705-9486; Holmstrup, Martin/0000-0001-8395-6582; Heiniger, Charlene/0009-0009-6749-6171; Franken, Oscar/0000-0001-8361-3117; Oliveira Filho, Luis Carlos Iunes/0000-0002-9010-481X; da Silva Jorge, Bruna Claudia/0000-0002-0662-9171; Berg, Matty P./0000-0001-8442-8503; Scholz, Cornelia/0009-0000-7706-1387; Raschmanova, Natalia/0000-0002-9476-1753; Kovac, Lubomir/0000-0001-8194-2128; Alatalo, Juha/0000-0001-5084-850X; Marx, Michael Thomas/0009-0007-3535-3251; McCary, Matthew/0000-0002-7846-7159; WINCK, BRUNA/0000-0002-7996-9855; Saifutdinov, Ruslan/0000-0002-8878-3630; Seeber, Julia/0000-0003-0189-7377; Zeppelini, Douglas/0000-0002-9026-1129</t>
  </si>
  <si>
    <t>Russian Science Foundation [19-74-00154]; Deutsche Forschungsgemeinschaft [493345801, 192626868-SFB 990]; Gottingen University; ARC SRIEAS Grant [SR200100005]; Slovak Scientific Grant Agency [VEGA 1/0438/22, RFBR 19-516-60002]; Carl Tryggers Stiftelse for Vetenskaplig Forskning and Qatar Petroleum [BIO 27, PICTO 2084 (2012)-ANPCyT, DAAD-19-10, MSM200962001, PN-III-P1-1.1-TE-2019-0358]; NWO [821.01.015]; National Natural Sciences Foundation of China [BIO 27, 41471037, 41871042]; MAGyP; FONCyT [PICT 2084]; NRF South African National Antarctic Programme [110734]; Natural Resources Canada (NRCan), EcoEnergy Innovation Initiative under the Office of Energy Research and Development; Natural Sciences and Engineering Research Council of Canada (NSERC); Independent Research Fund Denmark grant [DFF-4002-00384]; Estonian Science Foundation [G9145]; SA-France; SA (NRF)/Russia (RFBR) Joint Science and Technology Research Collaboration project [19-516-60002, 118904]; C.J., European Research Council (ERC); European Union [677232, AAAA-A17-122040600025-2]; iDiv, German Research Foundation [DFG-FZT 118, 202548816]; French National Agency of Research (ANR) (JASSUR research project) [ANR-12-VBDU-0011]; Ministere de l'Agriculture et de la Peche; Ministere de l'Education Nationale de la Recherche et de la Technologie (ACTA programme); Ministere de l'Amenagement du Territoire et de l'Environnement (Pnetox programme); EU [ECOGEN QLK5-CT-2002-01666]; Agence de l'Environnement et de la Maitrise de l'Energie; ANDRA; GISFI; GRR SERBIODIV (Region Normandie, France) [ESF9258]; Fundamental Research Funds for the Central Universities [2018CDXYCH0014]; DFG [316045089]; Massey University; DFG SCHE [376/38-2]; Austria Academy of Science [Heritage_2020-043]; Slovak Scientific Grant Agency: VEGA [1/0441/03, 1/3267/06]; Higher Education Commission of Pakistan; RSF [21-74-00126]; Austrian Federal Government; Brazilian Council for Scientific and Technological Development-CNPq [152717/2016-1, 309030/2018-8, 305426/2018-4]; National Natural Science Foundation of China [31970434, 31772491]; Research and Innovation Support Foundation of Santa Catarina (FAPESC) [6.309/2011-6/FAPESC]; CNPq [563251/2010-7/CNPq, 305939/2018-1]; Latvian Council of Science [90.108, 93.140, 96.0110, 01.0344]; FPI-MICINN grant in the project INTERCAPA [CGL2014-56739-R]; Ministry of Innovation and Technology of Hungary [TKP2021-NKTA-43]; Academy of Finland (AKA) [110734] Funding Source: Academy of Finland (AKA)</t>
  </si>
  <si>
    <t>Russian Science Foundation(Russian Science Foundation (RSF)); Deutsche Forschungsgemeinschaft(German Research Foundation (DFG)); Gottingen University; ARC SRIEAS Grant(Australian Research Council); Slovak Scientific Grant Agency(Vedecka grantova agentura MSVVaS SR a SAV (VEGA)); Carl Tryggers Stiftelse for Vetenskaplig Forskning and Qatar Petroleum; NWO(Netherlands Organization for Scientific Research (NWO)); National Natural Sciences Foundation of China(National Natural Science Foundation of China (NSFC)); MAGyP; FONCyT(FONCyT); NRF South African National Antarctic Programme; Natural Resources Canada (NRCan), EcoEnergy Innovation Initiative under the Office of Energy Research and Development(Natural Resources Canada); Natural Sciences and Engineering Research Council of Canada (NSERC)(Natural Sciences and Engineering Research Council of Canada (NSERC)); Independent Research Fund Denmark grant(Det Frie Forskningsrad (DFF)); Estonian Science Foundation(Estonian Research Council); SA-France; SA (NRF)/Russia (RFBR) Joint Science and Technology Research Collaboration project; C.J., European Research Council (ERC)(European Research Council (ERC)); European Union(European Union (EU)); iDiv, German Research Foundation; French National Agency of Research (ANR) (JASSUR research project)(Agence Nationale de la Recherche (ANR)); Ministere de l'Agriculture et de la Peche; Ministere de l'Education Nationale de la Recherche et de la Technologie (ACTA programme); Ministere de l'Amenagement du Territoire et de l'Environnement (Pnetox programme); EU(European Union (EU)); Agence de l'Environnement et de la Maitrise de l'Energie; ANDRA; GISFI; GRR SERBIODIV (Region Normandie, France); Fundamental Research Funds for the Central Universities(Fundamental Research Funds for the Central Universities); DFG(German Research Foundation (DFG)); Massey University; DFG SCHE(German Research Foundation (DFG)); Austria Academy of Science; Slovak Scientific Grant Agency: VEGA(Vedecka grantova agentura MSVVaS SR a SAV (VEGA)); Higher Education Commission of Pakistan(Higher Education Commission of Pakistan); RSF(Russian Science Foundation (RSF)); Austrian Federal Government; Brazilian Council for Scientific and Technological Development-CNPq(Conselho Nacional de Desenvolvimento Cientifico e Tecnologico (CNPQ)); National Natural Science Foundation of China(National Natural Science Foundation of China (NSFC)); Research and Innovation Support Foundation of Santa Catarina (FAPESC)(Fundacao de Amparo a Pesquisa e Inovacao do Estado de Santa Catarina (FAPESC)); CNPq(Conselho Nacional de Desenvolvimento Cientifico e Tecnologico (CNPQ)); Latvian Council of Science(Latvian Ministry of Education and Science); FPI-MICINN grant in the project INTERCAPA; Ministry of Innovation and Technology of Hungary; Academy of Finland (AKA)(Research Council of Finland)</t>
  </si>
  <si>
    <t>The article is an outcome of the #GlobalCollembola community initiative that is voluntarily supported by researchers around the world. Data collection and analysis was supported by the Russian Science Foundation (19-74-00154 to A.P.) and by Deutsche Forschungsgemeinschaft (493345801 to A.P. and 192626868-SFB 990 to S.S.). We acknowledge support by the Open Access Publication Funds of the Gottingen University. The following funding bodies provided support for individual contributors: ARC SRIEAS Grant SR200100005 Securing Antarctica's Environmental Future to S.L.C., Slovak Scientific Grant Agency VEGA 1/0438/22 to L.K., RFBR 19-516-60002 to N.A.K., Carl Tryggers Stiftelse for Vetenskaplig Forskning and Qatar Petroleum to J.M.A., BIO 27 (2013-2014)-MAGyP and PICTO 2084 (2012)-ANPCyT to V.B., DAAD-19-10 and MSM200962001 to T.C., grant TE, PN-III-P1-1.1-TE-2019-0358 to C.F., NWO grant 821.01.015 to O.F., National Natural Sciences Foundation of China No 41471037 and 41871042 to M.G., BIO 27 (2013-2014), MAGyP; PICT 2084 (2012), FONCyT to D.F.G., NRF South African National Antarctic Programme grant 110734 to M.G., Natural Resources Canada (NRCan), EcoEnergy Innovation Initiative under the Office of Energy Research and Development, and the Natural Sciences and Engineering Research Council of Canada (NSERC) to I.T.H., L.A.V. and L.R., Independent Research Fund Denmark grant no. DFF-4002-00384 to M.H., Estonian Science Foundation G9145 to M.I., SA-France bilateral grant to C.J., SA (NRF)/Russia (RFBR) Joint Science and Technology Research Collaboration project no. 19-516-60002 (FRBR) and no. 118904 (NRF) to M.P. and C.J., European Research Council (ERC), European Union's Horizon 2020 research and innovation programme (grant agreement no. 677232; to N.E.); iDiv, German Research Foundation (DFG-FZT 118, 202548816) to M.J. and N.E., French National Agency of Research (ANR) (JASSUR research project; ANR-12-VBDU-0011), Ministere de l'Agriculture et de la Peche and Ministere de l'Education Nationale de la Recherche et de la Technologie (ACTA programme), Ministere de l'Amenagement du Territoire et de l'Environnement (Pnetox programme), EU-funded project, ECOGEN QLK5-CT-2002-01666 (www.ecogen.dk), Agence de l'Environnement et de la Maitrise de l'Energie (BIOINDICATEUR 2, BIOTECHNOSOL), ANDRA and GISFI (www.gisfi.fr) to S.J., GRR SERBIODIV (Region Normandie, France) to MCha, ESF9258, B02 to A.K., Fundamental Research Funds for the Central Universities (grant no. 2018CDXYCH0014) to D.L., DFG 316045089 to J.L., Massey University Research Fund grant to M.A.M., DFG SCHE 376/38-2 to M.M.P., grant from the Austria Academy of Science: Heritage_2020-043_Modeling-Museum to P. Q., Slovak Scientific Grant Agency: VEGA Nos. 0441/03 and 1/3267/06 to N.R., Higher Education Commission of Pakistan to M.I.R., RSF 21-74-00126 to R.A.S., Austrian Federal Government and European Union (Rural Development 2014-2020) to J.S., AAAA-A17-122040600025-2 to A.A.T., Brazilian Council for Scientific and Technological Development-CNPq (grant no. 152717/2016-1) to B.R.W., 309030/2018-8 to D.Z. and 305426/2018-4 to B.C.B., National Natural Science Foundation of China (31970434, 31772491) to N.N.G., Research and Innovation Support Foundation of Santa Catarina (FAPESC) (6.309/2011-6/FAPESC) and the CNPq (563251/2010-7/CNPq) to L.C.I.O.F., O.K.-F., the Latvian Council of Science Grants no. 90.108, 93.140, 96.0110, 01.0344 to E.J., CNPq for the Research Productivity Grant (305939/2018-1) to D.B., FPI-MICINN grant in the project INTERCAPA (CGL2014-56739-R) to P. H, the Natural Sciences and Engineering Research Council of Canada (NSERC) to Z.L., Ministry of Innovation and Technology of Hungary TKP2021-NKTA-43 to D.W. Authors are grateful to Penelope Greenslade for providing the literature on Australian Collembola communities. Authors are grateful to Frans Janssens for providing the global checklist of Collembola.</t>
  </si>
  <si>
    <t>10.1038/s41467-023-36216-6</t>
  </si>
  <si>
    <t>http://dx.doi.org/10.1038/s41467-023-36216-6</t>
  </si>
  <si>
    <t>N3DM2</t>
  </si>
  <si>
    <t>Green Submitted, Green Published, gold</t>
  </si>
  <si>
    <t>WOS:001035860000001</t>
  </si>
  <si>
    <t>Fischer, U; Koga, M; Strbian, D; Branca, M; Abend, S; Trelle, S; Paciaroni, M; Thomalla, G; Michel, P; Nedeltchev, K; Bonati, LH; Ntaios, G; Gattringer, T; Sandset, EC; Kelly, P; Lemmens, R; Sylaja, PN; de Sousa, DA; Bornstein, NM; Gdovinova, Z; Yoshimoto, T; Tiainen, M; Thomas, H; Krishnan, M; Shim, GC; Gumbinger, C; Vehoff, J; Zhang, LQ; Matsuzono, K; Kristoffersen, E; Desfontaines, P; Vanacker, P; Alonso, A; Yakushiji, Y; Kulyk, C; Hemelsoet, D; Poli, S; Nunes, AP; Caracciolo, N; Slade, P; Demeestere, J; Salerno, A; Kneihsl, M; Kahles, T; Giudici, D; Tanaka, K; Räty, S; Hidalgo, R; Werring, DJ; Göldlin, M; Arnold, M; Ferrari, C; Beyeler, S; Fung, C; Weder, BJ; Tatlisumak, T; Fenzl, S; Rezny-Kasprzak, B; Hakim, A; Salanti, G; Bassetti, C; Gralla, J; Seiffge, DJ; Horvath, T; Dawson, J</t>
  </si>
  <si>
    <t>Fischer, Urs; Koga, Masatoshi; Strbian, Daniel; Branca, Mattia; Abend, Stefanie; Trelle, Sven; Paciaroni, Maurizio; Thomalla, Goetz; Michel, Patrik; Nedeltchev, Krassen; Bonati, Leo H.; Ntaios, George; Gattringer, Thomas; Sandset, Else-Charlotte; Kelly, Peter; Lemmens, Robin; Sylaja, P. N.; Aguiar de Sousa, Diana; Bornstein, Natan M.; Gdovinova, Zuzana; Yoshimoto, Takeshi; Tiainen, Marjaana; Thomas, Helen; Krishnan, Manju; Shim, Gek C.; Gumbinger, Christoph; Vehoff, Jochen; Zhang, Liqun; Matsuzono, Kosuke; Kristoffersen, Espen; Desfontaines, Philippe; Vanacker, Peter; Alonso, Angelika; Yakushiji, Yusuke; Kulyk, Caterina; Hemelsoet, Dimitri; Poli, Sven; Paiva Nunes, Ana; Caracciolo, Nicoletta; Slade, Peter; Demeestere, Jelle; Salerno, Alexander; Kneihsl, Markus; Kahles, Timo; Giudici, Daria; Tanaka, Kanta; Raty, Silja; Hidalgo, Rea; Werring, David J.; Goldlin, Martina; Arnold, Marcel; Ferrari, Cecilia; Beyeler, Seraina; Fung, Christian; Weder, Bruno J.; Tatlisumak, Turgut; Fenzl, Sabine; Rezny-Kasprzak, Beata; Hakim, Arsany; Salanti, Georgia; Bassetti, Claudio; Gralla, Jan; Seiffge, David J.; Horvath, Thomas; Dawson, Jesse</t>
  </si>
  <si>
    <t>ELAN Investigators</t>
  </si>
  <si>
    <t>Early versus Later Anticoagulation for Stroke with Atrial Fibrillation</t>
  </si>
  <si>
    <t>ACUTE ISCHEMIC-STROKE; HEMORRHAGIC TRANSFORMATION; ORAL ANTICOAGULANTS; THERAPY</t>
  </si>
  <si>
    <t>BACKGROUND The effect of early as compared with later initiation of direct oral anticoagulants (DOACs) in persons with atrial fibrillation who have had an acute ischemic stroke is unclear. METHODS We performed an investigator-initiated, open-label trial at 103 sites in 15 countries. Participants were randomly assigned in a 1:1 ratio to early anticoagulation (within 48 hours after a minor or moderate stroke or on day 6 or 7 after a major stroke) or later anticoagulation (day 3 or 4 after a minor stroke, day 6 or 7 after a moderate stroke, or day 12, 13, or 14 after a major stroke). Assessors were unaware of the trial-group assignments. The primary outcome was a composite of recurrent ischemic stroke, systemic embolism, major extracranial bleeding, symptomatic intracranial hemorrhage, or vascular death within 30 days after randomization. Secondary outcomes included the components of the composite primary outcome at 30 and 90 days. RESULTS Of 2013 participants (37% with minor stroke, 40% with moderate stroke, and 23% with major stroke), 1006 were assigned to early anticoagulation and 1007 to later anticoagulation. A primary-outcome event occurred in 29 participants (2.9%) in the early-treatment group and 41 participants (4.1%) in the later-treatment group (risk difference, -1.18 percentage points; 95% confidence interval [CI], -2.84 to 0.47) by 30 days. Recurrent ischemic stroke occurred in 14 participants (1.4%) in the early-treatment group and 25 participants (2.5%) in the later-treatment group (odds ratio, 0.57; 95% CI, 0.29 to 1.07) by 30 days and in 18 participants (1.9%) and 30 participants (3.1%), respectively, by 90 days (odds ratio, 0.60; 95% CI, 0.33 to 1.06). Symptomatic intracranial hemorrhage occurred in 2 participants (0.2%) in both groups by 30 days. CONCLUSIONS In this trial, the incidence of recurrent ischemic stroke, systemic embolism, major extracranial bleeding, symptomatic intracranial hemorrhage, or vascular death at 30 days was estimated to range from 2.8 percentage points lower to 0.5 percentage points higher (based on the 95% confidence interval) with early than with later use of DOACs. (Funded by the Swiss National Science Foundation and others; ELAN ClinicalTrials.gov number, NCT03148457.)</t>
  </si>
  <si>
    <t>[Fischer, Urs; Kahles, Timo] Univ Basel, Univ Basel Hosp, Dept Neurol, Basel, Switzerland; [Fischer, Urs; Abend, Stefanie; Nedeltchev, Krassen; Goldlin, Martina; Arnold, Marcel; Ferrari, Cecilia; Beyeler, Seraina; Bassetti, Claudio; Seiffge, David J.; Horvath, Thomas] Univ Hosp Bern, Dept Neurol, Bern, Switzerland; [Weder, Bruno J.] Univ Hosp Bern, Support Ctr Adv Neuroimaging, Inst Diagnost &amp; Intervent Neuroradiol, Bern, Switzerland; [Fenzl, Sabine; Rezny-Kasprzak, Beata; Hakim, Arsany; Gralla, Jan] Univ Hosp Bern, Inst Diagnost &amp; Intervent Neuroradiol, Bern, Switzerland; [Branca, Mattia; Trelle, Sven] Univ Hosp Bern, Bern, Switzerland; [Salanti, Georgia] Univ Bern, Inst Social &amp; Prevent Med, Bern, Switzerland; [Michel, Patrik; Salerno, Alexander] Univ Lausanne, Univ Lausanne Hosp, Dept Neurol, Lausanne, Switzerland; [Nedeltchev, Krassen; Kahles, Timo] Cantonal Hosp Aarau, Dept Neurol, Aarau, Switzerland; [Bonati, Leo H.] Reha Rhein felden, Res Dept, Rheinfelden, Switzerland; [Vehoff, Jochen] Cantonal Hosp St Gallen, Dept Neurol, St Gallen, Switzerland; [Koga, Masatoshi; Tanaka, Kanta] Natl Cerebral &amp; Cardiovasc Ctr, Dept Cerebrovasc Med, Osaka, Japan; [Yoshimoto, Takeshi] Natl Cerebral &amp; Cardiovasc Ctr, Dept Neurol, Osaka, Japan; [Matsuzono, Kosuke] Jichi Med Univ, Dept Med, Div Neurol, Tochigi, Japan; [Yakushiji, Yusuke] Kansai Med Univ, Dept Neurol, Hirakata, Osaka, Japan; [Strbian, Daniel; Tiainen, Marjaana; Raty, Silja] Helsinki Univ Hosp, Dept Neurol, Helsinki, Finland; [Strbian, Daniel; Tiainen, Marjaana; Raty, Silja] Univ Helsinki, Helsinki, Finland; [Paciaroni, Maurizio; Giudici, Daria] Univ Perugia, Santa Maria Misericordia Hosp, Internal Vasc &amp; Emergency Med, Stroke Unit, Perugia, Italy; [Caracciolo, Nicoletta] Univ Roma La Sapienza, Dept Human Neurosci, Rome, Italy; [Thomalla, Goetz] Univ Med Ctr Hamburg Eppendorf, Dept Neurol, Hamburg, Germany; [Gumbinger, Christoph] Univ Heidelberg Hosp, Dept Neurol, Heidelberg, Germany; [Alonso, Angelika] Heidelberg Univ, Med Fac Mannheim, Dept Neurol, Heidelberg, Germany; [Poli, Sven] Tubingen Univ, Dept Neurol &amp; Stroke, Tubingen, Germany; [Poli, Sven] Univ Tubingen, Hertie Inst Clin Brain Res, Tubingen, Germany; [Fung, Christian] Univ Freiburg, Med Ctr, Dept Neurosurg, Freiburg, Germany; [Ntaios, George] Univ Thessaly, Sch Hlth Sci, Dept Internal Med, Fac Med, Larisa, Greece; [Gattringer, Thomas; Kneihsl, Markus] Med Univ Graz, Dept Neurol, Graz, Austria; [Gattringer, Thomas; Kneihsl, Markus] Med Univ Graz, Div Neuroradiol Vasc &amp; Intervent Radiol, Dept Radiol, Graz, Austria; [Kulyk, Caterina] Johannes Kepler Univ Linz, Kepler Univ Hosp, Dept Neurol 2, Linz, Austria; [Sandset, Else-Charlotte] Oslo Univ Hosp, Dept Neurol, Oslo, Norway; [Kristoffersen, Espen] Univ Oslo, Dept Gen Practice, Oslo, Norway; [Sandset, Else-Charlotte] Norwegian Air Ambulance Fdn, Oslo, Norway; [Kristoffersen, Espen] Akershus Univ Hosp, Dept Neurol, Lorenskog, Norway; [Kelly, Peter] Mater Misericordiae Univ Hosp, Dept Neurol, Dublin, Ireland; Katholieke Univ Leuven, Dept Neurosci Expt Neurol, Leuven, Belgium; [Lemmens, Robin; Demeestere, Jelle] Univ Hosp Leuven, Dept Neurol, Leuven, Belgium; [Desfontaines, Philippe] CHC MontLegia Hosp, Dept Neurol, Comprehens Stroke Unit, Liege, Belgium; [Vanacker, Peter] Algemeen Ziekenhuis Groeninge Kortrijk, Dept Neurol, Kortrijk, Belgium; [Vanacker, Peter] Univ Antwerp Hosp, Neurovasc Ctr, Antwerp, Belgium; [Vanacker, Peter] Univ Antwerp Hosp, Stroke Unit Antwerp, Antwerp, Belgium; [Vanacker, Peter] Univ Antwerp, Fac Med &amp; Hlth Sci, Antwerp, Belgium; [Hemelsoet, Dimitri] Ghent Univ Hosp, Dept Neurol, Ghent, Belgium; [Sylaja, P. N.] Sree Chitra Tirunal Inst Med Sci &amp; Technol, Thiruvananthapuram, Kerala, India; [Aguiar de Sousa, Diana; Paiva Nunes, Ana] Lisbon Cent Univ Hosp, Stroke Ctr, Lisbon, Portugal; [Aguiar de Sousa, Diana] Univ Lisbon, Fac Med, Lisbon, Portugal; [Bornstein, Natan M.] Shaare Zedek Med Ctr, Dept Neurol, Jerusalem, Israel; [Gdovinova, Zuzana] Pavol Jozef Safarik Univ, Dept Neurol, Fac Med, Kosice, Slovakia; [Gdovinova, Zuzana] Univ Hosp Louis Pasteur, Kosice, Slovakia; [Thomas, Helen; Hidalgo, Rea] Betsi Cadwaladr Univ Hlth Board, Glan Clwyd Hosp, Rhyl, Rhyl, Wales; [Krishnan, Manju; Slade, Peter] Swansea Bay Univ Hlth Board, Morriston Hosp, Stroke Unit, Swansea, W Glam, Wales; [Shim, Gek C.] Univ Hosp North Durham, Stroke Dept, Durham, England; [Zhang, Liqun] St Georges Univ Hosp, Dept Neurol, London, England; [Werring, David J.] UCL, Queen Sq Inst Neurol, Dept Brain Repair &amp; Rehabil, Stroke Res Ctr, London, England; [Dawson, Jesse] Univ Glasgow, Sch Cardiovasc &amp; Metab Hlth, Glasgow, Lanark, Scotland; [Tatlisumak, Turgut] Univ Gothenburg, Sahlgrenska Acad, Inst Neurosci &amp; Physiol, Dept Clin Neurosci, Gothenburg, Sweden; [Tatlisumak, Turgut] Sahlgrens Univ Hosp, Dept Neurol, Gothenburg, Sweden</t>
  </si>
  <si>
    <t>University of Basel; University of Bern; University Hospital of Bern; University of Bern; University Hospital of Bern; University of Bern; University Hospital of Bern; University of Bern; University Hospital of Bern; University of Bern; University of Lausanne; Centre Hospitalier Universitaire Vaudois (CHUV); Kantonsspital Aarau AG (KSA); Kantonsspital St. Gallen; National Cerebral &amp; Cardiovascular Center - Japan; National Cerebral &amp; Cardiovascular Center - Japan; Jichi Medical University; Kansai Medical University; University of Helsinki; Helsinki University Central Hospital; University of Helsinki; University of Perugia; Hospital Santa Maria della Misericordia; Sapienza University Rome; University of Hamburg; University Medical Center Hamburg-Eppendorf; Ruprecht Karls University Heidelberg; Ruprecht Karls University Heidelberg; Eberhard Karls University of Tubingen; Eberhard Karls University of Tubingen; Eberhard Karls University Hospital; University of Freiburg; University of Thessaly; Medical University of Graz; Medical University of Graz; Kepler University Hospital; Johannes Kepler University Linz; University of Oslo; University of Oslo; University of Oslo; Mater Misericordiae University Hospital; University College Dublin; KU Leuven; KU Leuven; University Hospital Leuven; University of Antwerp; University of Antwerp; University of Antwerp; Ghent University; Ghent University Hospital; Department of Science &amp; Technology (India); Sree Chitra Tirunal Institute for Medical Sciences Technology (SCTIMST); Universidade de Lisboa; Hebrew University of Jerusalem; Shaare Zedek Medical Center; University of Pavol Jozef Safarik Kosice; Morriston Hospital; City St Georges, University of London; St Georges University London; University of London; University College London; University of Glasgow; University of Gothenburg; Sahlgrenska University Hospital</t>
  </si>
  <si>
    <t>Fischer, U (corresponding author), Univ Hosp, Dept Neurol, Petersgraben 4, CH-4031 Basel, Switzerland.</t>
  </si>
  <si>
    <t>urs.fischer@usb.ch</t>
  </si>
  <si>
    <t>Trelle, Sven/D-3760-2009; Lemmens, Robin/KDO-9601-2024; Zhang, Liqun/JDN-3523-2023; Ntaios, George/AAG-1908-2019; Thomalla, Götz/HPB-8558-2023; Matsuzono, Kosuke/AAT-1269-2021; Strbian, Daniel/A-5650-2008; Paciaroni, Maurizio/JBJ-6338-2023; Yoshimoto, Takeshi/GQY-8670-2022; Kristoffersen, Espen Saxhaug/ABD-4606-2021; Seiffge, David/W-8289-2019; Salanti, Georgia/AFL-0550-2022; giudici, daria/IQW-7092-2023; Bonati, Leo/G-4058-2012; Bassetti, Chiara/H-3611-2019; Gdovinova, Zuzana/F-5521-2016; Hakim, Arsany/I-2505-2019; Koga, Masatoshi/GWR-2715-2022; Fischer, Urs/HJH-5619-2023; Caracciolo, Nicoletta/AGW-2049-2022; Räty, Silja/AAF-9095-2019; Werring, David/Q-8435-2019; Salerno, Alexander/F-1856-2015; Aguiar de Sousa, Diana/J-4105-2013; von Oertzen, Tim J/B-6295-2013; Poli, Sven/ACY-0995-2022; Zini, Andrea/K-1136-2014; Polymeris, Alexandros/AHB-4688-2022</t>
  </si>
  <si>
    <t>Branca, Mattia/0000-0002-8063-7882; Strambo, Davide/0000-0003-4429-2714; Yoshimoto, Takeshi/0000-0003-3178-8171; Dawson, Jesse/0000-0001-7532-2475; Salerno, Alexander/0000-0001-8494-5527; Gralla, Jan/0000-0003-1953-9033; Thomalla, Gotz/0000-0002-4785-1449; Loos, Caroline M.J./0000-0002-0200-1694; Strbian, Daniel/0000-0001-9095-2344; Tarnutzer, Alexander/0000-0002-6984-6958; Goeldlin, Martina Beatrice/0000-0001-5800-116X; Aguiar de Sousa, Diana/0000-0002-6702-7924; von Oertzen, Tim J/0000-0003-2164-7842; Raty, Silja/0000-0002-6921-0597; Kristoffersen, Espen Saxhaug/0000-0002-8999-5424; Seiffge, David/0000-0003-3890-3849; Poli, Sven/0000-0002-0286-8781; Sargento-Freitas, Joao/0000-0003-4665-5697; Mosconi, Maria Giulia/0000-0002-0456-9160; Valenzuela, Waldo/0000-0002-6629-3366; Fischer, Urs/0000-0003-0521-4051; Paciaroni, Maurizio/0000-0002-5483-8795; Weder, Bruno J./0000-0002-8106-9899; Trelle, Sven/0000-0002-8162-8910; Demeestere, Jelle/0000-0001-8186-0237; Sousa, Joao Andre/0000-0002-5199-6210; Bonvin, Christophe/0000-0002-9058-8105; Fandler-Hofler, Simon/0000-0001-9043-0378; Gentile, Luana/0000-0002-0311-0630; Silimon, Norbert/0009-0001-5431-422X; Salanti, Georgia/0000-0002-3830-8508; Zini, Andrea/0000-0003-1486-4507; Caracciolo, Nicoletta Giuseppa/0000-0002-8260-1680; Gattringer, Thomas/0000-0002-6065-6576; Cassidy, Tim/0009-0009-3156-7302; Polymeris, Alexandros/0000-0002-9475-2208; Koga, Masatoshi/0000-0002-6758-4026; Vanacker, Peter/0000-0003-2169-5123</t>
  </si>
  <si>
    <t>Swiss National Science Foundation [32003B_197009, 32003B_169975]; Swiss Heart Foundation; Stroke Association in the United Kingdom [2017/02]; National Cerebral and Cardiovascular Center, Japan [20-4-5]; Grants-in-Aid for Scientific Research [23K14790] Funding Source: KAKEN; Swiss National Science Foundation (SNF) [32003B_197009, 32003B_169975] Funding Source: Swiss National Science Foundation (SNF)</t>
  </si>
  <si>
    <t>Swiss National Science Foundation(Swiss National Science Foundation (SNSF)); Swiss Heart Foundation; Stroke Association in the United Kingdom; National Cerebral and Cardiovascular Center, Japan; Grants-in-Aid for Scientific Research(Ministry of Education, Culture, Sports, Science and Technology, Japan (MEXT)Japan Society for the Promotion of ScienceGrants-in-Aid for Scientific Research (KAKENHI)); Swiss National Science Foundation (SNF)(Swiss National Science Foundation (SNSF))</t>
  </si>
  <si>
    <t>Supported by grants from the Swiss National Science Foundation (32003B_197009; 32003B_169975), the Swiss Heart Foundation, the Stroke Association in the United Kingdom (2017/02), and the Intramural Research Fund (20-4-5) for Cardiovascular Diseases of the National Cerebral and Cardiovascular Center, Japan.</t>
  </si>
  <si>
    <t>JUN 29</t>
  </si>
  <si>
    <t>10.1056/NEJMoa2303048</t>
  </si>
  <si>
    <t>http://dx.doi.org/10.1056/NEJMoa2303048</t>
  </si>
  <si>
    <t>Q6ZZ2</t>
  </si>
  <si>
    <t>WOS:000994498000001</t>
  </si>
  <si>
    <t>Nissen, SE; Lincoff, AM; Brennan, D; Ray, KK; Mason, D; Kastelein, JJP; Thompson, P; Libby, P; Cho, L; Plutzky, J; Bays, HE; Moriarty, PM; Menon, ; Grobbee, DE; Louie, MJ; Chen, CF; Li, N; Bloedon, L; Robinson, P; Horner, M; Sasiela, WJ; McCluskey, J; Davey, D; Fajardo-Campos, P; Petrovic, P; Fedacko, J; Zmuda, W; Lukyanov, Y; Nicholls, SJ</t>
  </si>
  <si>
    <t>Nissen, S. E. E.; Lincoff, A. M.; Brennan, D.; Ray, K. K. K.; Mason, D.; Kastelein, J. J. P.; Thompson, P. D. D.; Libby, P.; Cho, L.; Plutzky, J.; Bays, H. E. E.; Moriarty, P. M. M.; Menon, V; Grobbee, D. E. E.; Louie, M. J. J.; Chen, C-F; Li, N.; Bloedon, L. A.; Robinson, P.; Horner, M.; Sasiela, W. J. J.; McCluskey, J.; Davey, D.; Fajardo-Campos, P.; Petrovic, P.; Fedacko, J.; Zmuda, W.; Lukyanov, Y.; Nicholls, S. J. J.</t>
  </si>
  <si>
    <t>CLEAR Outcomes Investigators</t>
  </si>
  <si>
    <t>Bempedoic Acid and Cardiovascular Outcomes in Statin-Intolerant Patients</t>
  </si>
  <si>
    <t>SAFETY; EFFICACY; CHOLESTEROL; SYMPTOMS; THERAPY; PLACEBO</t>
  </si>
  <si>
    <t>BackgroundBempedoic acid, an ATP citrate lyase inhibitor, reduces low-density lipoprotein (LDL) cholesterol levels and is associated with a low incidence of muscle-related adverse events; its effects on cardiovascular outcomes remain uncertain.MethodsWe conducted a double-blind, randomized, placebo-controlled trial involving patients who were unable or unwilling to take statins owing to unacceptable adverse effects ( statin-intolerant  patients) and had, or were at high risk for, cardiovascular disease. The patients were assigned to receive oral bempedoic acid, 180 mg daily, or placebo. The primary end point was a four-component composite of major adverse cardiovascular events, defined as death from cardiovascular causes, nonfatal myocardial infarction, nonfatal stroke, or coronary revascularization.ResultsA total of 13,970 patients underwent randomization; 6992 were assigned to the bempedoic acid group and 6978 to the placebo group. The median duration of follow-up was 40.6 months. The mean LDL cholesterol level at baseline was 139.0 mg per deciliter in both groups, and after 6 months, the reduction in the level was greater with bempedoic acid than with placebo by 29.2 mg per deciliter; the observed difference in the percent reductions was 21.1 percentage points in favor of bempedoic acid. The incidence of a primary end-point event was significantly lower with bempedoic acid than with placebo (819 patients [11.7%] vs. 927 [13.3%]; hazard ratio, 0.87; 95% confidence interval [CI], 0.79 to 0.96; P=0.004), as were the incidences of a composite of death from cardiovascular causes, nonfatal stroke, or nonfatal myocardial infarction (575 [8.2%] vs. 663 [9.5%]; hazard ratio, 0.85; 95% CI, 0.76 to 0.96; P=0.006); fatal or nonfatal myocardial infarction (261 [3.7%] vs. 334 [4.8%]; hazard ratio, 0.77; 95% CI, 0.66 to 0.91; P=0.002); and coronary revascularization (435 [6.2%] vs. 529 [7.6%]; hazard ratio, 0.81; 95% CI, 0.72 to 0.92; P=0.001). Bempedoic acid had no significant effects on fatal or nonfatal stroke, death from cardiovascular causes, and death from any cause. The incidences of gout and cholelithiasis were higher with bempedoic acid than with placebo (3.1% vs. 2.1% and 2.2% vs. 1.2%, respectively), as were the incidences of small increases in serum creatinine, uric acid, and hepatic-enzyme levels.ConclusionsAmong statin-intolerant patients, treatment with bempedoic acid was associated with a lower risk of major adverse cardiovascular events (death from cardiovascular causes, nonfatal myocardial infarction, nonfatal stroke, or coronary revascularization).</t>
  </si>
  <si>
    <t>[Nissen, S. E. E.; Lincoff, A. M.; Brennan, D.; Mason, D.; Cho, L.; Menon, V; McCluskey, J.; Davey, D.] Cleveland Clin, Cleveland, OH 44195 USA; [Ray, K. K. K.] Imperial Coll London, London, England; [Kastelein, J. J. P.] Univ Amsterdam, Acad Med Ctr, Amsterdam, Netherlands; [Grobbee, D. E. E.] Univ Med Ctr Utrecht, Utrecht, South Africa; [Thompson, P. D. D.] Hartford Hosp, Hartford, CT USA; [Libby, P.; Plutzky, J.] Harvard Med Sch, Brigham &amp; Womens Hosp, Boston, MA USA; [Bays, H. E. E.] Louisville Metab &amp; Atherosclerosis Res Ctr, Louisville, KY USA; [Moriarty, P. M. M.] Univ Kansas, Med Ctr, Kansas City, KS USA; [Louie, M. J. J.; Chen, C-F; Li, N.; Bloedon, L. A.; Robinson, P.; Horner, M.; Sasiela, W. J. J.] Esper Therapeut, Ann Arbor, MI USA; [Fajardo-Campos, P.] Ctr Invest Cardiovasc &amp; Metab, Tijuana, Mexico; [Robinson, P.] Gen Hosp Sveti Luka, Smederevo, Serbia; [Fedacko, J.] Pavol Jozef Safarik Univ, Ctr Clin &amp; Preclin Res Medipark, Kosice, Slovakia; [Zmuda, W.] Medicome, Oswiecim, Poland; [Lukyanov, Y.] Pavlov First St Petersburg State Med Univ, St Petersburg, Russia; [Nicholls, S. J. J.] Monash Univ, Victorian Heart Inst, Melbourne, Vic, Australia; [Nissen, S. E. E.] Cleveland Clin, Dept Cardiovasc Med, Rm JB-820,9500 Euclid Ave, Cleveland, OH 44195 USA</t>
  </si>
  <si>
    <t>Cleveland Clinic Foundation; Imperial College London; University of Amsterdam; Academic Medical Center Amsterdam; Hartford Hospital; Harvard University; Harvard Medical School; Harvard University Medical Affiliates; Brigham &amp; Women's Hospital; L-MARC Research Center; University of Kansas; University of Kansas Medical Center; University of Pavol Jozef Safarik Kosice; Pavlov First Saint Petersburg State Medical University; Monash University; Cleveland Clinic Foundation</t>
  </si>
  <si>
    <t>Nissen, SE (corresponding author), Cleveland Clin, Dept Cardiovasc Med, Rm JB-820,9500 Euclid Ave, Cleveland, OH 44195 USA.</t>
  </si>
  <si>
    <t>nissens@ccf.org</t>
  </si>
  <si>
    <t>Ray, Kausik/Z-2055-2019; Grobbee, Diederick/C-7651-2014; Libby, Peter/AAY-6404-2021; Kastelein, John/AAF-7950-2020; Birkenfeld, Andreas/U-3954-2019; Malynovsky, Yaroslav/T-1898-2017; Stankovic, Goran/Q-8507-2019; Korzh, Oleksii/E-4291-2016; Ramshev, Konstantin/GYU-1641-2022; Gislason, Gunnar/B-7561-2009</t>
  </si>
  <si>
    <t>Constantin, Ciprian/0000-0003-3355-5048; Malynovsky, Yaroslav/0000-0002-9118-1104; Gonzalez Juanatey, Jose Ramon/0000-0001-9681-3388; Faynyk, Andriy/0000-0002-5104-3647; Maslovskyi, Valentyn/0000-0001-5184-1799; Stankovic, Goran/0000-0002-9414-0885; Korzh, Oleksii/0000-0001-6838-4360; Westendorp, Iris Caroline Dominique/0000-0003-1367-7195; Laufs, Ulrich/0000-0003-2620-9323; Martinka, Emil/0000-0002-3942-8587; Lalic, Nebojsa/0000-0002-8082-6560; Lalic, Katarina/0000-0002-8070-1899; Ramshev, Konstantin/0000-0002-6978-6641; Ilashchuk, Tetiana/0000-0002-0094-8315; Annasaheb Kothiwale, Veerappa/0000-0001-8453-7857; Scott, Russell/0000-0002-2107-6480; Gislason, Gunnar/0000-0002-0548-402X; Ray, Kausik/0000-0003-0508-0954</t>
  </si>
  <si>
    <t>Esperion Therapeutics.</t>
  </si>
  <si>
    <t>Supported by Esperion Therapeutics.</t>
  </si>
  <si>
    <t>APR 13</t>
  </si>
  <si>
    <t>10.1056/NEJMoa2215024</t>
  </si>
  <si>
    <t>http://dx.doi.org/10.1056/NEJMoa2215024</t>
  </si>
  <si>
    <t>I0LS3</t>
  </si>
  <si>
    <t>WOS:000943600900001</t>
  </si>
  <si>
    <t>Sorensen, A; Agarwal, K; Brown, KW; Chajecki, Z; Danielewicz, P; Drischler, C; Gandolfi, S; Holt, JW; Kaminski, M; Ko, CM; Kumar, R; Li, BA; Lynch, WG; Mcintosh, AB; Newton, WG; Pratt, S; Savchuk, O; Stefaniak, M; Tews, I; Tsang, MB; Vogt, R; Wolter, H; Zbroszczyk, H; Abbasi, N; Aichelin, J; Andronic, A; Bass, SA; Becattini, F; Blaschke, D; Bleicher, M; Blume, C; Bratkovskaya, E; Brown, BA; Brown, DA; Camaiani, A; Casini, G; Chatziioannou, K; Chbihi, A; Colonna, M; Cozma, MD; Dexheimer, V; Dong, X; Dore, T; Du, LP; Duenas, JA; Elfner, H; Florkowski, W; Fujimoto, Y; Furnstahl, RJ; Gade, A; Galatyuk, T; Gale, C; Geurts, F; Grozdanov, S; Hagel, K; Harris, SP; Haxton, W; Heinz, U; Heller, MP; Hen, O; Hergert, H; Herrmann, N; Huang, HZ; Huang, XG; Ikeno, N; Inghirami, G; Jankowski, J; Jia, JY; Jimenez, JC; Kapusta, J; Kardan, B; Karpenko, I; Keane, D; Kharzeev, D; Kugler, A; Le Fevre, A; Lee, D; Liu, H; Lisa, MA; Llope, WJ; Lombardo, I; Lorenz, M; Marchi, T; Mclerran, L; Mosel, U; Motornenko, A; Mueller, B; Napolitani, P; Natowitz, JB; Nazarewicz, W; Noronha, J; Noronha-Hostler, J; Odyniec, G; Papakonstantinou, P; Paulinyova, Z; Piekarewicz, J; Pisarski, RD; Plumberg, C; Prakash, M; Randrup, J; Ratti, C; Rau, P; Reddy, S; Schmidt, HR; Russotto, P; Ryblewski, R; Schaefer, A; Schenke, B; Sen, S; Senger, P; Seto, R; Shen, C; Sherrill, B; Singh, M; Skokov, V; Spalinski, M; Steinheimer, J; Stephanov, M; Stroth, J; Sturm, C; Sun, KJ; Tang, AH; Torrieri, G; Trautmann, W; Verde, G; Vovchenko, V; Wada, R; Wang, FQ; Wang, G; Werner, K; Xu, N; Xu, ZB; Yee, HU; Yennello, S; Yin, Y</t>
  </si>
  <si>
    <t>Sorensen, Agnieszka; Agarwal, Kshitij; Brown, Kyle W.; Chajecki, Zbigniew; Danielewicz, Pawel; Drischler, Christian; Gandolfi, Stefano; Holt, Jeremy W.; Kaminski, Matthias; Ko, Che-Ming; Kumar, Rohit; Li, Bao-An; Lynch, William G.; Mcintosh, Alan B.; Newton, William G.; Pratt, Scott; Savchuk, Oleh; Stefaniak, Maria; Tews, Ingo; Tsang, ManYee Betty; Vogt, Ramona; Wolter, Hermann; Zbroszczyk, Hanna; Abbasi, Navid; Aichelin, Joerg; Andronic, Anton; Bass, Steffen A.; Becattini, Francesco; Blaschke, David; Bleicher, Marcus; Blume, Christoph; Bratkovskaya, Elena; Brown, B. Alex; Brown, David A.; Camaiani, Alberto; Casini, Giovanni; Chatziioannou, Katerina; Chbihi, Abdelouahad; Colonna, Maria; Cozma, Mircea Dan; Dexheimer, Veronica; Dong, Xin; Dore, Travis; Du, Lipei; Duenas, Jose A.; Elfner, Hannah; Florkowski, Wojciech; Fujimoto, Yuki; Furnstahl, Richard J.; Gade, Alexandra; Galatyuk, Tetyana; Gale, Charles; Geurts, Frank; Grozdanov, Saso; Hagel, Kris; Harris, Steven P.; Haxton, Wick; Heinz, Ulrich; Heller, Michal P.; Hen, Or; Hergert, Heiko; Herrmann, Norbert; Huang, Huan Zhong; Huang, Xu-Guang; Ikeno, Natsumi; Inghirami, Gabriele; Jankowski, Jakub; Jia, Jiangyong; Jimenez, Jose C.; Kapusta, Joseph; Kardan, Behruz; Karpenko, Iurii; Keane, Declan; Kharzeev, Dmitri; Kugler, Andrej; Le Fevre, Arnaud; Lee, Dean; Liu, Hong; Lisa, Michael A.; Llope, William J.; Lombardo, Ivano; Lorenz, Manuel; Marchi, Tommaso; Mclerran, Larry; Mosel, Ulrich; Motornenko, Anton; Mueller, Berndt; Napolitani, Paolo; Natowitz, Joseph B.; Nazarewicz, Witold; Noronha, Jorge; Noronha-Hostler, Jacquelyn; Odyniec, Grazyna; Papakonstantinou, Panagiota; Paulinyova, Zuzana; Piekarewicz, Jorge; Pisarski, Robert D.; Plumberg, Christopher; Prakash, Madappa; Randrup, Jorgen; Ratti, Claudia; Rau, Peter; Reddy, Sanjay; Schmidt, Hans-Rudolf; Russotto, Paolo; Ryblewski, Radoslaw; Schaefer, Andreas; Schenke, Bjoern; Sen, Srimoyee; Senger, Peter; Seto, Richard; Shen, Chun; Sherrill, Bradley; Singh, Mayank; Skokov, Vladimir; Spalinski, Michal; Steinheimer, Jan; Stephanov, Mikhail; Stroth, Joachim; Sturm, Christian; Sun, Kai-Jia; Tang, Aihong; Torrieri, Giorgio; Trautmann, Wolfgang; Verde, Giuseppe; Vovchenko, Volodymyr; Wada, Ryoichi; Wang, Fuqiang; Wang, Gang; Werner, Klaus; Xu, Nu; Xu, Zhangbu; Yee, Ho-Ung; Yennello, Sherry; Yin, Yi</t>
  </si>
  <si>
    <t>Dense nuclear matter equation of state from heavy-ion collisions</t>
  </si>
  <si>
    <t>Heavy-ion collisions; Hadronic transport; Nuclear matter; Equation of state; Symmetry energy</t>
  </si>
  <si>
    <t>PLUS AU COLLISIONS; GRAVITATIONAL-WAVE OBSERVATIONS; MULTI-MESSENGER OBSERVATIONS; QUANTUM MOLECULAR-DYNAMICS; HIGH-MOMENTUM COMPONENTS; COOLING NEUTRON-STAR; MONTE-CARLO METHODS; QUARK-GLUON PLASMA; X-RAY TRANSIENTS; MEAN FREE-PATH</t>
  </si>
  <si>
    <t>The nuclear equation of state (EOS) is at the center of numerous theoretical and experimental efforts in nuclear physics. With advances in microscopic theories for nuclear interactions, the availability of experiments probing nuclear matter under conditions not reached before, endeav-ors to develop sophisticated and reliable transport simulations to interpret these experiments, and the advent of multi-messenger astronomy, the next decade will bring new opportunities for determining the nuclear matter EOS, elucidating its dependence on density, temperature, and isospin asymmetry. Among controlled terrestrial experiments, collisions of heavy nuclei at inter -mediate beam energies (from a few tens of MeV/nucleon to about 25 GeV/nucleon in the fixed-target frame) probe the widest ranges of baryon density and temperature, enabling studies of nuclear matter from a few tenths to about 5 times the nuclear saturation density and for temper-atures from a few to well above a hundred MeV, respectively. Collisions of neutron-rich isotopes further bring the opportunity to probe effects due to the isospin asymmetry. However, capitaliz-ing on the enormous scientific effort aimed at uncovering the dense nuclear matter EOS, both at RHIC and at FRIB as well as at other international facilities, depends on the continued develop-ment of state-of-the-art hadronic transport simulations. This white paper highlights the essential role that heavy-ion collision experiments and hadronic transport simulations play in understand -ing strong interactions in dense nuclear matter, with an emphasis on how these efforts can be used together with microscopic approaches and neutron star studies to uncover the nuclear EOS.</t>
  </si>
  <si>
    <t>[Sorensen, Agnieszka] Univ Washington, Inst Nucl Theory, Seattle, WA 98195 USA; [Agarwal, Kshitij] Eberhard Karls Univ Tubingen, Phys Inst, D-72076 Tubingen, Germany; [Brown, Kyle W.; Danielewicz, Pawel] Michigan State Univ, Facil Rare Isotope Beams, E Lansing, MI 48824 USA; [Brown, Kyle W.] Michigan State Univ, Dept Chem, E Lansing, MI 48824 USA; [Chajecki, Zbigniew] Western Michigan Univ, Dept Phys, Kalamazoo, MI 49008 USA; [Danielewicz, Pawel] Michigan State Univ, Dept Phys &amp; Astron, E Lansing, MI 48824 USA; [Drischler, Christian] Ohio Univ, Dept Phys &amp; Astron, Athens, OH 45701 USA; [Gandolfi, Stefano] Los Alamos Natl Lab, Theoret Div, Los Alamos, NM 87545 USA; [Holt, Jeremy W.; Ko, Che-Ming] Texas A&amp;M Univ, Dept Phys &amp; Astron, College Stn, TX 77843 USA; [Holt, Jeremy W.; Ko, Che-Ming; Mcintosh, Alan B.] Texas A&amp;M Univ, Cyclotron Inst, College Stn, TX 77843 USA; [Kaminski, Matthias] Univ Alabama, Dept Phys &amp; Astron, Tuscaloosa, AL 35487 USA; [Li, Bao-An] Texas A&amp;M Univ Commerce, Dept Phys &amp; Astron, Commerce, TX 75429 USA; [Savchuk, Oleh] Bogolyubov Inst Theoret Phys, UA-03680 Kiev, Ukraine; [Stefaniak, Maria] Ohio State Univ, Dept Phys, Columbus, OH 43210 USA; [Stefaniak, Maria] GSI Helmholtz Ctr Heavy Ion Res, D-64291 Darmstadt, Germany; [Vogt, Ramona] Lawrence Livermore Natl Lab, Nucl &amp; Chem Sci Div, Livermore, CA 94551 USA; [Vogt, Ramona] Univ Calif Davis, Dept Phys &amp; Astron, Davis, CA 95616 USA; [Wolter, Hermann] Univ Munich, Fac Phys, D-85748 Garching, Germany; [Zbroszczyk, Hanna] Warsaw Univ Sci &amp; Technol, Inst Sterowania &amp; Elekt Przemyslowej, Warsaw, Poland; [Abbasi, Navid] Lanzhou Univ, Sch Nucl Sci &amp; Technol, Lanzhou 730000, Peoples R China; [Aichelin, Joerg] Nantes Univ, IMT Atlantique, SUBATECH, IN2P3 CNRS, F-44307 Nantes, France; [Aichelin, Joerg] Frankfurt Inst Adv Studies, D-60438 Frankfurt, Germany; [Andronic, Anton] Westfal Wilhelms Univ Munster, Inst Kernphys, Munster, Germany; [Bass, Steffen A.] Duke Univ, Dept Phys, Durham, NC 27708 USA; [Becattini, Francesco] Univ Florence, Dipartimento Fis &amp; Astron, I-50019 Sesto Fiorentino, Firenze, Italy; [Becattini, Francesco] INFN Sez Firenze, I-50019 Sesto Fiorentino, Italy; [Blaschke, David] Univ Wroclaw, Inst Theoret Phys, PL-50204 Wroclaw, Poland; [Blaschke, David] Ctr Adv Syst Understanding CASUS, D-02826 Gorlitz, Germany; [Blaschke, David] Helmholtz Zentrum Dresden Rossendorf HZDR, D-01328 Dresden, Germany; [Bleicher, Marcus] Goethe Univ Frankfurt, Inst Theoret Phys, D-60438 Frankfurt, Germany; [Bleicher, Marcus] Helmholtz Res Acad Hesse FAIR HFHF, GSI Helmholtz Ctr, Campus Frankfurt, D-60438 Frankfurt, Germany; [Blume, Christoph] Goethe Univ Frankfurt, Inst Kernphys, D-60438 Frankfurt, Germany; [Brown, David A.] Brookhaven Natl Lab, Nucl Sci &amp; Technol Dept, Upton, NY 11973 USA; [Chatziioannou, Katerina] CALTECH, Dept Phys, Pasadena, CA 91125 USA; [Chatziioannou, Katerina] CALTECH, LIGO Lab, Pasadena, CA 91125 USA; [Chbihi, Abdelouahad] Lycee Malherbe, Caen, France; [Colonna, Maria] INFN Lab Nazl Sud, I-95123 Catania, Italy; [Cozma, Mircea Dan] Horia Hulubei Natl Inst Phys &amp; Nucl Engn IFIN HH, Bucharest 077125, Romania; [Dexheimer, Veronica] Kent State Univ, Dept Phys, Kent, OH 44242 USA; [Dong, Xin] Lawrence Berkeley Natl Lab, Nucl Sci Div, Berkeley, CA 94720 USA; [Dore, Travis] Univ Bielefeld, Fak Phys, D-33615 Bielefeld, Germany; [Du, Lipei] McGill Univ, Dept Phys, Montreal, PQ H3A 2T8, Canada; [Duenas, Jose A.] Univ Huelva, Ctr Estudios Avanzados Fis Matemat &amp; Comp CEAFMC, Huelva 21007, Spain; [Florkowski, Wojciech] Jagiellonian Univ, Inst Theoret Phys, Krakow, Poland; [Galatyuk, Tetyana] Tech Univ Darmstadt, Dept Phys, D-64289 Darmstadt, Germany; [Geurts, Frank] Rice Univ, Dept Phys Astron, Houston, TX 77005 USA; [Grozdanov, Saso] Univ Edinburgh, Higgs Ctr Theoret Phys, Edinburgh EH8 9YL, Midlothian, Scotland; [Grozdanov, Saso] Univ Ljubljana, Fac Math &amp; Phys, SI-1000 Ljubljana, Slovenia; [Haxton, Wick] Univ Calif Berkeley, Dept Phys, Berkeley, CA 94720 USA; [Heller, Michal P.] Univ Ghent, Dept Phys &amp; Astron, B-9000 Ghent, Belgium; [Hen, Or] MIT, Dept Phys, Cambridge, MA 02139 USA; [Herrmann, Norbert] Heidelberg Univ, Phys Inst, Heidelberg, Germany; [Huang, Huan Zhong] Univ Calif Los Angeles, Dept Phys &amp; Astron, Los Angeles, CA 90095 USA; [Huang, Xu-Guang] Fudan Univ, Ctr Field Theory &amp; Particle Phys, Dept Phys, Shanghai 200438, Peoples R China; [Huang, Xu-Guang] Fudan Univ, Key Lab Nucl Phys &amp; Ion Beam Applicat MOE, Shanghai 200433, Peoples R China; [Huang, Xu-Guang] Fudan Univ, Shanghai Res Ctr Theoret Nucl Phys, NSFC, Shanghai 200438, Peoples R China; [Ikeno, Natsumi] Tottori Univ, Dept Agr Life &amp; Environm Sci, Tottori 6808551, Japan; [Jia, Jiangyong] SUNY Stony Brook, Dept Chem, Stony Brook, NY 11794 USA; [Jia, Jiangyong] Brookhaven Natl Lab, Phys Dept, Upton, NY 11973 USA; [Jimenez, Jose C.] Univ Sao Paulo, Inst Fis, Sao Paulo, SP, Brazil; [Kapusta, Joseph] Univ Minnesota, Sch Phys &amp; Astron, Minneapolis, MN 55455 USA; [Karpenko, Iurii] Czech Tech Univ, Fac Nucl Sci &amp; Phys Engn, Prague 11519 1, Czech Republic; [Kharzeev, Dmitri] SUNY Stony Brook, Dept Phys &amp; Astron, Ctr Nucl Theory, Stony Brook, NY 11794 USA; [Kugler, Andrej] Czech Acad Sci, Nucl Phys Inst, Rez 25068, Czech Republic; [Liu, Hong] MIT, Ctr Theoret Phys, Cambridge, MA 02139 USA; [Llope, William J.] Wayne State Univ, Dept Phys &amp; Astron, Detroit, MI 48201 USA; [Lombardo, Ivano] Univ Catania, Dept Phys &amp; Astron, I-95123 Catania, Italy; [Marchi, Tommaso] INFN, Lab Nazl Legnaro, I-35020 Legnaro, Italy; [Mosel, Ulrich] Univ Giessen, Inst Theoret Phys, Giessen, Germany; [Mosel, Ulrich] Helmholtz Res Acad Hesse FAIR HFHF, Campus Giessen, D-35392 Giessen, Germany; [Napolitani, Paolo] Univ Paris, IJCLab, F-91405 Orsay, France; [Randrup, Jorgen] Univ Illinois, Illinois Ctr Adv Studies Universe, Dept Phys, Urbana, IL 61801 USA; [Papakonstantinou, Panagiota] Inst for Basic Sci Korea, Rare Isotope Sci Project, Taejon 305811, South Korea; [Paulinyova, Zuzana] Univ Pavla Jozefa Safarika Kosiciach, Kosice, Slovakia; [Piekarewicz, Jorge] Florida State Univ, Dept Phys, Tallahassee, FL 32306 USA; [Plumberg, Christopher] Pepperdine Univ, Nat Sci Div, Malibu, CA 90263 USA; [Ratti, Claudia] Univ Houston, Phys Dept, Box 351550, Houston, TX 77204 USA; [Ryblewski, Radoslaw] Polish Acad Sci, Inst Nucl Phys, Krakow, Poland; [Schaefer, Andreas] Univ Regensburg, Inst Theoret Phys, D-93040 Regensburg, Germany; [Sen, Srimoyee] Iowa State Univ, Dept Phys &amp; Astron, Ames, IA 50011 USA; [Senger, Peter] Facil Antiproton &amp; Ion Res, Darmstadt, Germany; [Seto, Richard] Univ Calif Riverside, Dept Phys &amp; Astron, Riverside, CA 92521 USA; [Skokov, Vladimir] Brookhaven Natl Lab, RIKEN BNL Res Ctr, Upton, NY 11973 USA; [Skokov, Vladimir] North Carolina State Univ, Dept Phys, Raleigh, NC 27695 USA; [Spalinski, Michal] Natl Ctr Nucl Res, PL-02093 Warsaw, Poland; [Spalinski, Michal] Univ Bialystok, Dept Phys, PL-15424 Bialystok, Poland; [Stephanov, Mikhail] Univ Illinois, Dept Phys, Chicago, IL 60607 USA; [Sun, Kai-Jia] Fudan Univ, Inst Modern Phys, Shanghai 200433, Peoples R China; [Torrieri, Giorgio] Univ Estadual Campinas UNICAMP, Inst Fis Gleb Wataghin, Campinas, SP, Brazil; [Torrieri, Giorgio] Jan Kochanowski Univ, Inst Phys, Kielce, Poland; [Verde, Giuseppe] INFN, Sez Catania, I-95123 Catania, Italy; [Wang, Fuqiang] Purdue Univ, Dept Phys &amp; Astron, W Lafayette, IN 47907 USA; [Yennello, Sherry] Texas A&amp;M Univ, Chem Dept, College Stn, TX 77843 USA; [Yin, Yi] Chinese Acad Sci, Inst Modern Phys, Quark Matter Res Ctr, Lanzhou 073000, Gansu, Peoples R China</t>
  </si>
  <si>
    <t>University of Washington; University of Washington Seattle; Eberhard Karls University of Tubingen; Michigan State University; Michigan State University; Western Michigan University; Michigan State University; University System of Ohio; Ohio University; United States Department of Energy (DOE); Los Alamos National Laboratory; Texas A&amp;M University System; Texas A&amp;M University College Station; Texas A&amp;M University System; Texas A&amp;M University College Station; University of Alabama System; University of Alabama Tuscaloosa; Texas A&amp;M University System; Texas A&amp;M University Commerce; National Academy of Sciences Ukraine; Bogolyubov Institute for Theoretical Physics; University System of Ohio; Ohio State University; Helmholtz Association; GSI Helmholtz-Center for Heavy Ion Research; United States Department of Energy (DOE); Lawrence Livermore National Laboratory; University of California System; University of California Davis; University of Munich; Warsaw University of Technology; Lanzhou University; Nantes Universite; IMT - Institut Mines-Telecom; IMT Atlantique; Centre National de la Recherche Scientifique (CNRS); CNRS - National Institute of Nuclear and Particle Physics (IN2P3); University of Munster; Duke University; University of Florence; Istituto Nazionale di Fisica Nucleare (INFN); University of Wroclaw; Helmholtz Association; Helmholtz-Zentrum Dresden-Rossendorf (HZDR); Goethe University Frankfurt; Helmholtz Association; GSI Helmholtz-Center for Heavy Ion Research; Goethe University Frankfurt; United States Department of Energy (DOE); Brookhaven National Laboratory; California Institute of Technology; California Institute of Technology; Istituto Nazionale di Fisica Nucleare (INFN); Horia Hulubei National Institute of Physics &amp; Nuclear Engineering; University System of Ohio; Kent State University; Kent State University Salem; Kent State University Kent; United States Department of Energy (DOE); Lawrence Berkeley National Laboratory; University of Bielefeld; McGill University; Universidad de Huelva; Jagiellonian University; Technical University of Darmstadt; Rice University; University of Edinburgh; University of Ljubljana; University of California System; University of California Berkeley; Ghent University; Massachusetts Institute of Technology (MIT); Ruprecht Karls University Heidelberg; University of California System; University of California Los Angeles; Fudan University; Fudan University; Fudan University; Tottori University; State University of New York (SUNY) System; Stony Brook University; United States Department of Energy (DOE); Brookhaven National Laboratory; Universidade de Sao Paulo; University of Minnesota System; University of Minnesota Twin Cities; Czech Technical University Prague; State University of New York (SUNY) System; Stony Brook University; Czech Academy of Sciences; Nuclear Physics Institute of the Czech Academy of Sciences; Massachusetts Institute of Technology (MIT); Wayne State University; University of Catania; Istituto Nazionale di Fisica Nucleare (INFN); Justus Liebig University Giessen; Universite Paris Cite; University of Illinois System; University of Illinois Urbana-Champaign; Institute for Basic Science - Korea (IBS); University of Pavol Jozef Safarik Kosice; State University System of Florida; Florida State University; Pepperdine University; University of Houston System; University of Houston; Polish Academy of Sciences; Institute of Nuclear Physics - Polish Academy of Sciences; University of Regensburg; Iowa State University; University of California System; University of California Riverside; United States Department of Energy (DOE); Brookhaven National Laboratory; RIKEN; North Carolina State University; National Centre for Nuclear Research; University of Bialystok; University of Illinois System; University of Illinois Chicago; University of Illinois Chicago Hospital; Fudan University; Chinese Academy of Sciences; Universidade Estadual de Campinas; Jan Kochanowski University; Istituto Nazionale di Fisica Nucleare (INFN); Purdue University System; Purdue University; Texas A&amp;M University System; Texas A&amp;M University College Station; Chinese Academy of Sciences; Institute of Modern Physics, CAS</t>
  </si>
  <si>
    <t>Sorensen, A (corresponding author), Univ Washington, Inst Nucl Theory, Seattle, WA 98195 USA.</t>
  </si>
  <si>
    <t>agnieszka.sorensen@gmail.com</t>
  </si>
  <si>
    <t>Skokov, Vyacheslav/P-1783-2016; Huang, Xu-Guang/J-4988-2014; Evans, Hannah/GLR-1203-2022; Camaiani, Alberto/ABD-8685-2020; Casini, Giovanni/J-7522-2017; Shen, Chun/AAW-9955-2021; Nazarewicz, Witold/HSI-2792-2023; Dueñas, J.A./Q-1322-2019; Brown, Alex/IQU-6471-2023; Becattini, Francesco/I-6435-2012; Yin, Yi/U-9952-2019; Kaminski, Matthias/LFT-5527-2024; Hergert, Heiko/G-9597-2016; Florkowski, Wojciech/V-8955-2018; Sherrill, Bradley/B-3378-2011; Russotto, Paolo/HNI-9304-2023; Kharzeev, Dmitri/A-1424-2017; Heller, Michal P./AFL-0558-2022; zhang, xu/JXX-7692-2024; Bleicher, Marcus/IQV-1756-2023; Papakonstantinou, Panagiota/B-6799-2008; Brown, Duncan/U-2343-2019; Mosel, Ulrich/E-2565-2012; Lombardo, Ivano/LEN-2143-2024; Noronha, Jorge/E-5783-2013; wang, gang/ITT-0670-2023; Danielewicz, Pawel/JHS-9401-2023; Sturm, Christian/Q-2713-2015; Paulinyova, Zuzana/JBS-1660-2023; Verde, Giuseppe/J-3609-2012; Blaschke, David/AAV-3413-2021; Noronha, Jorge/M-8800-2014; Gade, Alexandra/IZP-8373-2023; Brown, Kyle/KBD-4238-2024; Dong, Xin/G-1799-2014; Nazarewicz, Witold/C-2056-2012; Jimenez Apaza, Jose Carlos/JZT-5386-2024; Ryblewski, Radoslaw/V-9010-2018; Lynch, William/I-1447-2013; Holt, Jeremy/J-9569-2014</t>
  </si>
  <si>
    <t>Randrup, Jorgen/0000-0002-7618-4876; Paulinyova, Zuzana/0009-0006-9557-9925; Pratt, Scott/0000-0003-4337-649X; Sen, Srimoyee/0000-0002-6613-5210; Brown, Kyle/0000-0003-1923-3595; Dong, Xin/0000-0001-9083-5906; Harris, Steven/0000-0002-0809-983X; Shen, Chun/0000-0002-6677-4784; Du, Lipei/0000-0002-3029-6602; Camaiani, Alberto/0000-0002-0417-0045; Brown, David/0000-0002-9869-0278; Nazarewicz, Witold/0000-0002-8084-7425; Ratti, Claudia/0000-0002-8335-567X; Kaminski, Matthias/0000-0002-0261-6031; Jimenez Apaza, Jose Carlos/0000-0002-7535-4060; Tsang, Betty/0000-0002-4251-833X; Chajecki, Zbigniew/0000-0001-6257-5166; Agarwal, Kshitij/0000-0001-5781-3393; Ryblewski, Radoslaw/0000-0003-3094-7863; Newton, William/0000-0003-3572-8299; Skokov, Vladimir/0000-0001-7619-1796; Duenas Diaz, Jose Antonio/0000-0003-2940-5135; Brown, Alex/0000-0002-6111-1906; Sorensen, Agnieszka/0000-0002-1984-8023; Blaschke, David/0000-0002-8399-5183; Lynch, William/0000-0003-4503-176X; Steinheimer, Jan/0000-0003-2565-7503; Holt, Jeremy/0000-0003-4373-3856; Abbasi, Navid/0000-0003-2746-4465; /0000-0002-4911-3183; Drischler, Christian/0000-0003-1534-6285; Danielewicz, Pawel/0000-0002-1989-5241; Ko, Che Ming/0000-0002-1896-8787</t>
  </si>
  <si>
    <t>INT's U.S. Department of Energy [2022]; Bundesministerium fr Bildung und Forschung (BMBF) [DE-FG02-00ER41132]; German Federal Ministry of Education and Research [05P19VTFC1]; Helmholtz Graduate School for Hadron and Ion Research (HGS-HIRe); U.S. National Science Foundation; U.S. Department of Energy, Office of Science [2050099]; U.S. Department of Energy, Office of Science, Office of Nuclear Physics; Office of Advanced Scientific Computing Research, Scientific Discovery through Advanced Computing (SciDAC) NUCLEI program [DE-AC52-06NA25396]; Department of Energy Early Career Award Program; Laboratory Directed Research and Development program of Los Alamos National Laboratory [20220541ECR]; U.S. Department of Energy [DE-SC0020651]; National Science Foundation [80NSSC18K1019]; CUSTIPEN (China- U.S. Theory Institute for Physics with Exotic Nuclei) under the U.S. Department of Energy [DE-SC0013702]; NASA [DE-FG02-93ER40773]; Alexander von Humboldt Foundation [DE-FG02-03ER41259]; Deutsche Forschungsgemeinschaft (DFG, German Research Foundation) under Germany's Excellence Strategy [DE-AC52-07NA27344]; National Science Centre, Poland [EXC-2094-390783311]; Warsaw University of Technology [2021/41/B/ST2/02409, 2020/38/E/ST2/00019]; U.S. Department of Energy (DOE) [DE-SC0020651] Funding Source: U.S. Department of Energy (DOE)</t>
  </si>
  <si>
    <t>INT's U.S. Department of Energy(United States Department of Energy (DOE)); Bundesministerium fr Bildung und Forschung (BMBF)(Federal Ministry of Education &amp; Research (BMBF)); German Federal Ministry of Education and Research(Federal Ministry of Education &amp; Research (BMBF)); Helmholtz Graduate School for Hadron and Ion Research (HGS-HIRe); U.S. National Science Foundation(National Science Foundation (NSF)); U.S. Department of Energy, Office of Science(United States Department of Energy (DOE)); U.S. Department of Energy, Office of Science, Office of Nuclear Physics(United States Department of Energy (DOE)); Office of Advanced Scientific Computing Research, Scientific Discovery through Advanced Computing (SciDAC) NUCLEI program; Department of Energy Early Career Award Program(United States Department of Energy (DOE)); Laboratory Directed Research and Development program of Los Alamos National Laboratory; U.S. Department of Energy(United States Department of Energy (DOE)); National Science Foundation(National Science Foundation (NSF)); CUSTIPEN (China- U.S. Theory Institute for Physics with Exotic Nuclei) under the U.S. Department of Energy; NASA(National Aeronautics &amp; Space Administration (NASA)); Alexander von Humboldt Foundation(Alexander von Humboldt Foundation); Deutsche Forschungsgemeinschaft (DFG, German Research Foundation) under Germany's Excellence Strategy(German Research Foundation (DFG)); National Science Centre, Poland(National Science Centre, Poland); Warsaw University of Technology; U.S. Department of Energy (DOE)(United States Department of Energy (DOE))</t>
  </si>
  <si>
    <t>This White Paper has benefited from talks and discussions at the workshop on Dense nuclear matter equation of state in heavy-ion collisions that took place at the Institute for Nuclear Theory (INT) , University of Washington (December 5-9, 2022) [900] . We thank the INT for its kind hospitality and stimulating research environment. K.A. thanks Hans-Rudolf Schmidt and Arnaud Le Fevre, and M.S. thanks Daniel Cebra for insightful discussions. P.D. and B.T. thank Abdou Chbihi, Maria Colonna, Arnaud Le Fevre, and Giuseppe Verde for discussing complementary international efforts. A.S. thanks Jorg Aichelin, David Blaschke, Elena Bratkovskaya, Maria Colonna, Dan Cozma, Wick Haxton, Natsumi Ikeno, Gabriele Inghirami, Behruz Kardan, Declan Keane, Arnaud Le Fevre, William Llope, Ulrich Mosel, Berndt Muller, Witold Nazarewicz, Gra &amp; zdot;yna Odyniec, Panagiota Papakonstantinou, Ralf Rapp, Peter Rau, Bjorn Schenke, Srimoyee Sen, Chun Shen, Christian Sturm, Giorgio Torrieri, and Wolfgang Trautmann for insightful discussions and comments on Sections 1-4. K.A. and M.S. thank Peter Senger and Richard Seto for helpful comments on the draft of Section 3.1. M.K. thanks Navid Abbasi, David Blaschke, Casey Cartwright, Saso Grozdanov, Ulrich Heinz, Gabriele Inghirami, Michal P. Heller, Jorge Noronha, Jacquelyn Noronha-Hostler, Dirk Rischke, Micha &amp; lstrok; Spali &amp; nacute;ski, Misha Stephanov, and Giorgio Torrieri for helpful comments on Section 5.2. This work was supported in part by the INT's U.S. Department of Energy grant No. DE-FG02-00ER41132. K.A. acknowledges support from the Bundesministerium fur Bildung und Forschung (BMBF, German Federal Ministry of Education and Research) - Project-ID 05P19VTFC1 and Helmholtz Graduate School for Hadron and Ion Research (HGS-HIRe) . Z.C. acknowledges support from the U.S. National Science Foundation grant PHYS-2110218. P.D. acknowledges support by the U.S. Department of Energy, Office of Science, under Grant DE-SC0019209. S.G. and I.T. acknowledge support from the U.S. Department of Energy, Office of Science, Office of Nuclear Physics, under contract No. DE-AC52-06NA25396, and by the Office of Advanced Scientific Computing Research, Scientific Discovery through Advanced Computing (SciDAC) NUCLEI program; S.G. is also supported by the Department of Energy Early Career Award Program, while the work of I.T. is additionally supported by the Laboratory Directed Research and Development program of Los Alamos National Laboratory under project number 20220541ECR. J.W.H. is supported by the U.S. National Science Foundation under grants PHY1652199, PHY2209318, and OAC2103680. M.K. is supported, in part, by the U.S. Department of Energy grant DE-SC0012447. C.-M.K. acknowledges support from the U.S. Department of Energy under Award No. DE-SC0015266. R.K., W.G.L., and M.B.T. are supported by the National Science Foundation under Grant No. PHY-2209145. B.-A.L. is supported in part by the U.S. Department of Energy, Office of Science, under Award Number DE-SC0013702, and the CUSTIPEN (China- U.S. Theory Institute for Physics with Exotic Nuclei) under the U.S. Department of Energy Grant No. DE-SC0009971. A.B.M. acknowledges support from the U.S. Department of Energy grant DE-FG02-93ER40773. W.G.N. is supported by the NASA grant 80NSSC18K1019 and the National Science Foundation grant 2050099. S.P. and O.S. are supported by the U.S. Department of Energy, Office of Science, grant no. DE-FG02-03ER41259. M.S. is supported by the Alexander von Humboldt Foundation and the U.S. Department of Energy grant DE-SC0020651. R.V.r acknowledges support from the U.S. Department of Energy, Office of Science, Office of Nuclear Physics under Contract DE-AC52-07NA27344. H.W. acknowledges support from the Deutsche Forschungsgemeinschaft (DFG, German Research Foundation) under Germany's Excellence Strategy EXC-2094-390783311. H.Z. is supported by the National Science Centre, Poland, under grants No. 2021/41/B/ST2/02409 and 2020/38/E/ST2/00019, and by the Warsaw University of Technology project grants IDUB-POB-FWEiTE-3 and IDUB-POB POST-DOC PW.</t>
  </si>
  <si>
    <t>10.1016/j.ppnp.2023.104080</t>
  </si>
  <si>
    <t>http://dx.doi.org/10.1016/j.ppnp.2023.104080</t>
  </si>
  <si>
    <t>DV0K3</t>
  </si>
  <si>
    <t>WOS:001134736900001</t>
  </si>
  <si>
    <t>Gräsner, JT; Wnent, J; Herlitz, J; Perkins, GD; Lefering, R; Tjelmeland, I; Koster, RW; Masterson, S; Rossell-Ortiz, F; Maurer, H; Böttiger, BW; Moertl, M; Mols, P; Alihodic, H; Hadibegovic, I; Ioannides, M; Truhlár, A; Wissenberg, M; Salo, A; Escutnaire, J; Nikolaou, N; Nagy, E; Jonsson, BS; Wright, P; Semeraro, F; Clarens, C; Beesems, S; Cebula, G; Correia, VH; Cimpoesu, D; Raffay, V; Trenkler, S; Markota, A; Strömsöe, A; Burkart, R; Booth, S; Bossaert, L</t>
  </si>
  <si>
    <t>Graesner, Jan-Thorsten; Wnent, Jan; Herlitz, Johan; Perkins, Gavin D.; Lefering, Rolf; Tjelmeland, Ingvild; Koster, Rudolph W.; Masterson, Siobhan; Rossell-Ortiz, Fernando; Maurer, Holger; Boettiger, Bernd W.; Moertl, Maximilian; Mols, Pierre; Alihodic, Hajriz; Hadibegovic, Irzal; Ioannides, Marios; Truhlar, Anatolij; Wissenberg, Mads; Salo, Ari; Escutnaire, Josephine; Nikolaou, Nikolaos; Nagy, Eniko; Jonsson, Bergthor Steinn; Wright, Peter; Semeraro, Federico; Clarens, Carlo; Beesems, Steffie; Cebula, Grzegorz; Correia, Vitor H.; Cimpoesu, Diana; Raffay, Violetta; Trenkler, Stefan; Markota, Andrej; Stroemsoee, Anneli; Burkart, Roman; Booth, Scott; Bossaert, Leo</t>
  </si>
  <si>
    <t>Survival after out-of-hospital cardiac arrest in Europe - Results of the EuReCa TWO study</t>
  </si>
  <si>
    <t>RESUSCITATION</t>
  </si>
  <si>
    <t>Out-of-hospital cardiac arrest; European registry of cardiac arrest; Bystander CPR; Outcome after OHCA; Resuscitation</t>
  </si>
  <si>
    <t>VENTRICULAR-FIBRILLATION; RESUSCITATION; INTERVENTION; ASSOCIATION; MANAGEMENT; BYSTANDER; OUTCOMES; REGISTRY</t>
  </si>
  <si>
    <t>Background: The epidemiology and outcome after out-of-hospital cardiac arrest (OHCA) varies across Europe. Following on from EuReCa ONE, the aim of this study was to further explore the incidence of and outcomes from OHCA in Europe and to improve understanding of the role of the bystander. Methods: This prospective, multicentre study involved the collection of registry-based data over a three-month period (1st October 2017 to 31st December 2017). The core study dataset complied with the Utstein-style. Primary outcomes were return of spontaneous circulation (ROSC) and survival to hospital admission. Secondary outcome was survival to hospital discharge. Results: All 28 countries provided data, covering a total population of 178,879,118. A total of 37,054 OHCA were confirmed, with CPR being started in 25,171 cases. The bystander cardiopulmonary resuscitation (CPR) rate ranged from 13% to 82% between countries (average: 58%). In one third of cases (33%) ROSC was achieved and 8% of patients were discharged from hospital alive. Survival to hospital discharge was higher in patients when a bystander performed CPR with ventilations, compared to compression-only CPR (14% vs. 8% respectively). Conclusion: In addition to increasing our understanding of the role of bystander CPR within Europe, EuReCa TWO has confirmed large variation in OHCA incidence, characteristics and outcome, and highlighted the extent to which OHCA is a public health burden across Europe. Unexplained variation remains and the EuReCa network has a continuing role to play in improving the quality management of resuscitation.</t>
  </si>
  <si>
    <t>[Graesner, Jan-Thorsten; Wnent, Jan; Tjelmeland, Ingvild] Univ Hosp Schleswig Holstein, Inst Emergency Med, Kiel, Germany; [Graesner, Jan-Thorsten; Wnent, Jan] Univ Hosp Schleswig Holstein, Dept Anesthesiol &amp; Intens Care Med, Kiel, Germany; [Wnent, Jan] Univ Namibia, Sch Med, Windhoek, Namibia; [Herlitz, Johan] Univ Boras, Fac Caring Sci Work Life &amp; Social Welf, Prehospen Ctr Prehosp Res, Boras, Sweden; [Perkins, Gavin D.; Booth, Scott] Univ Warwick, Warwick Med Sch, Warwick Clin Trials Unit, Coventry, W Midlands, England; [Perkins, Gavin D.] Univ Hosp Birmingham NHS Fdn Trust, Birmingham, W Midlands, England; [Lefering, Rolf] Univ Witten Herdecke, Abt Stat &amp; Registerforsch, IFOM, Witten, Germany; [Tjelmeland, Ingvild] Oslo Univ Hosp, Div Prehosp Serv, Oslo, Norway; [Koster, Rudolph W.] Locat Acad Med Ctr, Amsterdam UMC, Dept Cardiol, Amsterdam, Netherlands; [Masterson, Siobhan; Markota, Andrej] Natl Univ Ireland Galway, HSE Natl Ambulance Serv, Discipline Gen Practice, Galway, Ireland; [Rossell-Ortiz, Fernando] Empresa Publ Emergencias Sanitarias Andalucia, Malaga, Spain; [Maurer, Holger] Univ Hosp Schleswig Holstein, Dept Anesthesiol &amp; Intens Care Med, Lubeck, Germany; [Boettiger, Bernd W.] Univ Hosp Cologne, Dept Anaesthesiol &amp; Intens Care Med, Cologne, Germany; [Moertl, Maximilian] Univ Klin Innsbruck, Dept Anaesthesia &amp; Intens Care, Innsbruck, Austria; [Mols, Pierre] Univ Libre Bruxelles, CHU St Pierre, Brussels, Belgium; [Alihodic, Hajriz] Univ Tuzla, Publ Inst Hlth Ctr Dr Mustafa Ehovic, Emergency Med Serv, Tuzla, Bosnia &amp; Herceg; [Alihodic, Hajriz] Univ Tuzla, Fac Med, Tuzla, Bosnia &amp; Herceg; [Boettiger, Bernd W.; Hadibegovic, Irzal] Josip Juraj Strossmayer Univ Osijek, Fac Dent Med &amp; Hlth, Univ Hosp Dubrava Zagreb, Osijek, Croatia; [Ioannides, Marios] Nicosia Gen Hosp, Nicosia, Cyprus; [Truhlar, Anatolij] Emergency Med Serv Hradec Kralove Reg, Hradec Kralove, Czech Republic; [Truhlar, Anatolij] Univ Hosp Hradec Kralove, Dept Anaesthesiol &amp; Intens Care Med, Hradec Kralove, Czech Republic; [Wissenberg, Mads] Univ Copenhagen, Emergency Med Serv Copenhagen, Copenhagen, Denmark; [Salo, Ari] Helsinki Univ Hosp, Dept Emergency Med, Emergency Med Serv, Helsinki, Finland; [Salo, Ari] Univ Helsinki, Helsinki, Finland; [Escutnaire, Josephine] Univ Lille, CHU Lille, EA 2694, Sante Publ Epidemiol &amp; Qual Soins, F-59000 Lille, France; [Nikolaou, Nikolaos] Konstantopouleio Gen Hosp, Dept Cardiol, Athens, Greece; [Nikolaou, Nikolaos] Konstantopouleio Gen Hosp, ICCU, Athens, Greece; [Nagy, Eniko] Univ Szeged, Emergency Dept, Hungarian Resuscitat Council, Szeged, Hungary; [Jonsson, Bergthor Steinn] Mayo Clin, Dept Emergency Med, Coll Med, Rochester, MN USA; [Wright, Peter] HSE Natl Ambulance Serv, Galway, Ireland; [Wright, Peter] Natl Univ Ireland Galway, Galway, Ireland; [Semeraro, Federico] Osped Maggiore Bologna, Dept Anaesthesia Intens Care &amp; Emergency Med Serv, Bologna, Italy; [Clarens, Carlo] Luxembourg Resuscitat Council, Luxembourg, Luxembourg; [Beesems, Steffie] Amsterdam UMC, Acad Med Ctr, Ctr Heart, Dept Cardiol, Amsterdam, Netherlands; [Cebula, Grzegorz] Jagiellonian Univ, Coll Med, Fac Med, Dept Med Educ, Krakow, Poland; [Correia, Vitor H.] Emergency Med Serv SEMER EMIR, Funchal, Portugal; [Cimpoesu, Diana] Univ Med &amp; Pharm Gr T Popa Iasi, Emergency Cty Hosp Sf Spiridon, Emergency Dept, Iasi, Romania; [Raffay, Violetta] Serbian Resuscitat Council, Novi Sad, Serbia; [Trenkler, Stefan] Safarik Univ, L Pasteur Univ Hosp, Dept Anaesthesiol &amp; Intens Med, Fac Med, Kosice, Slovakia; [Markota, Andrej] Univ Med Ctr Maribor, Med Intens Care Unit, Maribor, Slovenia; [Markota, Andrej] Slovenian Resuscitat Council, Slovenian Soc Emergency Med, Ljubljana, Slovenia; [Stroemsoee, Anneli] Cty Council Dalarna, Dept Prehosp Care, Falun, Sweden; [Stroemsoee, Anneli] Ctr Clin Res, Falun, Dalarna, Sweden; [Stroemsoee, Anneli] Dalarna Univ, Sch Educ Hlth &amp; Social Studies, Falun, Sweden; [Burkart, Roman] Interassoc Rescue Serv, Bern, Switzerland; [Bossaert, Leo] Univ Antwerp, Antwerp, Belgium; [Bossaert, Leo] ERC, Niel, Belgium</t>
  </si>
  <si>
    <t>University of Kiel; Schleswig Holstein University Hospital; University of Kiel; Schleswig Holstein University Hospital; University of Namibia; University of Boras; University of Warwick; University of Birmingham; Witten Herdecke University; University of Oslo; University of Amsterdam; Ollscoil na Gaillimhe-University of Galway; University of Kiel; Schleswig Holstein University Hospital; University of Cologne; Medical University of Innsbruck; University of Innsbruck Hospital; Universite Libre de Bruxelles; University of Tuzla; University of Tuzla; University of JJ Strossmayer Osijek; University Hospital Hradec Kralove; University of Copenhagen; University of Helsinki; Helsinki University Central Hospital; University of Helsinki; Universite de Lille; CHU Lille; Szeged University; Mayo Clinic; Ollscoil na Gaillimhe-University of Galway; AUSL di Bologna; University of Amsterdam; Academic Medical Center Amsterdam; Jagiellonian University; Collegium Medicum Jagiellonian University; Grigore T Popa University of Medicine &amp; Pharmacy; University of Pavol Jozef Safarik Kosice; University of Maribor; Dalarna University; University of Antwerp</t>
  </si>
  <si>
    <t>Gräsner, JT (corresponding author), Univ Hosp Schleswig Holstein, Inst Emergency Med, Kiel, Germany.;Gräsner, JT (corresponding author), Univ Hosp Schleswig Holstein, Dept Anesthesiol &amp; Intens Care Med, Kiel, Germany.</t>
  </si>
  <si>
    <t>jan-thorsten.graesner@uksh.de</t>
  </si>
  <si>
    <t>Nikolaou, Nikolaos/AAQ-3316-2021; Gomes Correia, Vitor Manuel/ABC-6287-2020; Cebula, Grzegorz/D-9400-2013; Semeraro, Federico/AAK-7200-2021; Rosell Ortiz, Fernando/JJC-4962-2023; Raffay, Violetta/LWK-8061-2024; Cimpoesu, Diana/HPG-0566-2023; Masterson, Siobhan/AFM-8837-2022; Semeraro, Federico Fiorenzo/P-7314-2016; Perkins, Gavin/E-7613-2010; Grasner, Jan-Thorsten/G-1934-2014; Rotaru, Luciana Teodora/A-4443-2016; Echarri-Sucunza, Alfredo/B-1423-2017</t>
  </si>
  <si>
    <t>Cimpoesu, Diana/0000-0003-0609-3773; Masterson, Siobhan/0000-0002-3003-4792; Rosell-Ortiz, Fernando/0000-0003-0260-9955; Gomes Correia, Vitor Manuel/0000-0001-8318-085X; Semeraro, Federico Fiorenzo/0000-0002-3895-0242; Perkins, Gavin/0000-0003-3027-7548; Grasner, Jan-Thorsten/0000-0001-8143-0376; Raffay, Violetta/0000-0002-4915-5658; Rotaru, Luciana Teodora/0000-0003-3135-5456; Nikolaou, Nikolaos/0000-0002-2564-1707; Koster, Rudolph/0000-0002-7819-4330; Echarri-Sucunza, Alfredo/0000-0003-3969-3169</t>
  </si>
  <si>
    <t>ERC Research NET</t>
  </si>
  <si>
    <t>ERC Research NET(European Research Council (ERC))</t>
  </si>
  <si>
    <t>The EuReCa TWO study was supported by the ERC Research NET. The authors furthermore want to thank the EuReCa TWO Steering Committee and Study Management Team, namely Jan-Thorsten Grasner, Leo Bossaert, Rudolph W. Koster, Johan Herlitz, Bernd W. Bottiger, Ingvild Tjelmeland, Siobhan Masterson, Jan Wnent, Fernando Rossel-Ortiz, Holger Maurer, and Gavin D. Perkins as well as the statistician Rolf Lefering for the huge effort made in running the study.</t>
  </si>
  <si>
    <t>0300-9572</t>
  </si>
  <si>
    <t>1873-1570</t>
  </si>
  <si>
    <t>Resuscitation</t>
  </si>
  <si>
    <t>10.1016/j.resuscitation.2019.12.042</t>
  </si>
  <si>
    <t>http://dx.doi.org/10.1016/j.resuscitation.2019.12.042</t>
  </si>
  <si>
    <t>Critical Care Medicine; Emergency Medicine</t>
  </si>
  <si>
    <t>General &amp; Internal Medicine; Emergency Medicine</t>
  </si>
  <si>
    <t>KQ3OX</t>
  </si>
  <si>
    <t>WOS:000516837300028</t>
  </si>
  <si>
    <t>Lieberoth, A; Lin, SY; Stöckli, S; Han, H; Kowal, M; Gelpi, R; Chrona, S; Tran, TP; Jeftic, A; Rasmussen, J; Cakal, H; Milfont, TL; Yamada, Y; Amin, R; Debove, S; Flis, I; Sahin, H; Turk, F; Yeh, YY; Ho, YW; Sikka, P; Delgado-Garcia, G; Lacko, D; Mamede, S; Zerhouni, O; Tuominen, J; Bircan, T; Wang, AHE; Ikizer, G; Lins, S; Studzinska, A; Uddin, MK; Juárez, FPG; Chen, FY; Sanli, AM; Lys, AE; Reynoso-Alcántara, V; González, RF; Griffin, AM; López, CRC; Nezkusilova, J; Cepulic, DB; Aquino, S; Marot, TA; Blackburn, AM; Boullu, L; Bavolar, J; Kacmar, P; Wu, CKS; Areias, JC; Natividade, JC; Mari, S; Ahmed, O; Dranseika, V; Cristofori, I; Coll-Martín, T; Eichel, K; Kumaga, R; Ermagan-Caglar, E; Bamwesigye, D; Tag, B; Contreras-Ibáñez, CC; Aruta, JJBR; Naidu, PA; Tran, TP; Dilekler, I; Cenek, J; Islam, MN; Ch'ng, B; Sechi, C; Nebel, S; Sayilan, G; Jha, S; Vestergren, S; Ihaya, K; Guillaume, G; Travaglino, GA; Rachev, NR; Hanusz, K; Pírko, M; West, JN; Cyrus-Lai, W; Najmussaqib, A; Romano, E; Noreika, V; Musliu, A; Sungailaite, E; Kosa, M; Lentoor, AG; Sinha, N; Bender, AR; Meshi, D; Bhandari, P; Byrne, G; Kalinova, K; Hubena, B; Ninaus, M; Díaz, C; Scarpaci, A; Koszalkowska, K; Pankowski, D; Yaneva, T; Morales-Izquierdo, S; Uzelac, E; Lee, Y; Hristova, D; Hakim, MA; Deschrijver, E; Kavanagh, PS; Shata, A; Reyna, C; De Leon, GA; Tisocco, F; Mola, DJ; Shani, M; Mahlungulu, S; Ozery, DH; Caniëls, MCJ; Correa, PS; Ortiz, MV; Vilar, R; Makaveeva, T; Pummerer, L; Nikolova, I; Bujic, M; Szebeni, Z; Pennato, T; Taranu, M; Martinez, L; Capelos, T; Belaus, A; Dubrov, D</t>
  </si>
  <si>
    <t>Lieberoth, Andreas; Lin, Shiang-Yi; Stockli, Sabrina; Han, Hyemin; Kowal, Marta; Gelpi, Rebekah; Chrona, Stavroula; Tran, Thao Phuong; Jeftic, Alma; Rasmussen, Jesper; Cakal, Huseyin; Milfont, Taciano L.; Yamada, Yuki; Amin, Rizwana; Debove, Stephane; Flis, Ivan; Sahin, Hafize; Turk, Fidan; Yeh, Yao-Yuan; Ho, Yuen Wan; Sikka, Pilleriin; Delgado-Garcia, Guillermo; Lacko, David; Mamede, Salome; Zerhouni, Oulmann; Tuominen, Jarno; Bircan, Tuba; Wang, Austin Horng-En; Ikizer, Gozde; Lins, Samuel; Studzinska, Anna; Uddin, Muhammad Kamal; Juarez, Fernanda Perez-Gay; Chen, Fang-Yu; Sanli, Aybegum Memisoglu; Lys, Agnieszka E.; Reynoso-Alcantara, Vicenta; Flores Gonzalez, Ruben; Griffin, Amanda M.; Lopez, Claudio Rafael Castro; Nezkusilova, Jana; Cepulic, Dominik-Borna; Aquino, Sibele; Marot, Tiago A.; Blackburn, Angelique M.; Boullu, Lois; Bavolar, Jozef; Kacmar, Pavol; Wu, Charles K. S.; Areias, Joao Carlos; Natividade, Jean C.; Mari, Silvia; Ahmed, Oli; Dranseika, Vilius; Cristofori, Irene; Coll-Martin, Tao; Eichel, Kristina; Kumaga, Raisa; Ermagan-Caglar, Eda; Bamwesigye, Dastan; Tag, Benjamin; Contreras-Ibanez, Carlos C.; Aruta, John Jamir Benzon R.; Naidu, Priyanka A.; Tran, Thao P.; Dilekler, Ilknur; Cenek, Jiri; Islam, Md. Nurul; Ch'ng, Brendan; Sechi, Cristina; Nebel, Steve; Sayilan, Gulden; Jha, Shruti; Vestergren, Sara; Ihaya, Keiko; Guillaume, Gautreau; Travaglino, Giovanni A.; Rachev, Nikolay R.; Hanusz, Krzysztof; Pirko, Martin; West, J. Noel; Cyrus-Lai, Wilson; Najmussaqib, Arooj; Romano, Eugenia; Noreika, Valdas; Musliu, Arian; Sungailaite, Emilija; Kosa, Mehmet; Lentoor, Antonio G.; Sinha, Nidhi; Bender, Andrew R.; Meshi, Dar; Bhandari, Pratik; Byrne, Grace; Kalinova, Kalina; Hubena, Barbora; Ninaus, Manuel; Diaz, Carlos; Scarpaci, Alessia; Koszalkowska, Karolina; Pankowski, Daniel; Yaneva, Teodora; Morales-Izquierdo, Sara; Uzelac, Ena; Lee, Yookyung; Hristova, Dayana; Hakim, Moh Abdul; Deschrijver, Eliane; Kavanagh, Phillip S.; Shata, Aya; Reyna, Cecilia; De Leon, Gabriel A.; Tisocco, Franco; Mola, Debora Jeanette; Shani, Maor; Mahlungulu, Samkelisiwe; Ozery, Daphna Hausman; Caniels, Marjolein C. J.; Correa, Pablo Sebastian; Ortiz, Maria Victoria; Vilar, Roosevelt; Makaveeva, Tsvetelina; Pummerer, Lotte; Nikolova, Irina; Bujic, Mila; Szebeni, Zea; Pennato, Tiziana; Taranu, Mihaela; Martinez, Liz; Capelos, Tereza; Belaus, Anabel; Dubrov, Dmitrii</t>
  </si>
  <si>
    <t>Stress and worry in the 2020 coronavirus pandemic: relationships to trust and compliance with preventive measures across 48 countries in the COVIDiSTRESS global survey</t>
  </si>
  <si>
    <t>ROYAL SOCIETY OPEN SCIENCE</t>
  </si>
  <si>
    <t>COVID-19; worry; stress; compliance behaviour; trust; social psychology</t>
  </si>
  <si>
    <t>ACUTE RESPIRATORY SYNDROME; SOCIAL SUPPORT; MEASUREMENT INVARIANCE; PSYCHOLOGICAL IMPACT; GENDER-DIFFERENCES; MENTAL-HEALTH; FIT INDEXES; MEDIA TRUST; SARS; QUARANTINE</t>
  </si>
  <si>
    <t>The COVIDiSTRESS global survey collects data on early human responses to the 2020 COVID-19 pandemic from 173 429 respondents in 48 countries. The open science study was co-designed by an international consortium of researchers to investigate how psychological responses differ across countries and cultures, and how this has impacted behaviour, coping and trust in government efforts to slow the spread of the virus. Starting in March 2020, COVIDiSTRESS leveraged the convenience of unpaid online recruitment to generate public data. The objective of the present analysis is to understand relationships between psychological responses in the early months of global coronavirus restrictions and help understand how different government measures succeed or fail in changing public behaviour. There were variations between and within countries. Although Western Europeans registered as more concerned over COVID-19, more stressed, and having slightly more trust in the governments' efforts, there was no clear geographical pattern in compliance with behavioural measures. Detailed plots illustrating between-countries differences are provided. Using both traditional and Bayesian analyses, we found that individuals who worried about getting sick worked harder to protect themselves and others. However, concern about the coronavirus itself did not account for all of the variances in experienced stress during the early months of COVID-19 restrictions. More alarmingly, such stress was associated with less compliance. Further, those most concerned over the coronavirus trusted in government measures primarily where policies were strict. While concern over a disease is a source of mental distress, other factors including strictness of protective measures, social support and personal lockdown conditions must also be taken into consideration to fully appreciate the psychological impact of COVID-19 and to understand why some people fail to follow behavioural guidelines intended to protect themselves and others from infection. The Stage 1 manuscript associated with this submission received in-principle acceptance (IPA) on 18 May 2020. Following IPA, the accepted Stage 1 version of the manuscript was preregistered on the Open Science Framework at https://osf.io/g2t3b. This preregistration was performed prior to data analysis.</t>
  </si>
  <si>
    <t>[Lieberoth, Andreas] Aarhus Univ, Interacting Minds Ctr, Sch Culture &amp; Soc, Aarhus, Denmark; [Lieberoth, Andreas] Aarhus Univ, Danish Sch Educ DPU, Aarhus, Denmark; [Lin, Shiang-Yi] Educ Univ Hong Kong, Hong Kong Inst Educ, Hong Kong, Peoples R China; [Stockli, Sabrina] Univ Bern, Bern, Switzerland; [Han, Hyemin] Univ Alabama, Educ Psychol Program, Tuscaloosa, AL USA; [Kowal, Marta] Wroclaw Univ, Inst Psychol, PL-50527 Wroclaw, Poland; [Gelpi, Rebekah] Univ Toronto, Dept Psychol, Toronto, ON, Canada; [Chrona, Stavroula] Kings Coll London, Dept European &amp; Int Studies, London, England; [Tran, Thao Phuong] Colorado State Univ, Dept Psychol, Ft Collins, CO 80523 USA; [Jeftic, Alma] Int Christian Univ, Peace Res Inst, Mitaka, Tokyo, Japan; [Rasmussen, Jesper] Aarhus Univ, Dept Polit Sci, Aarhus, Denmark; [Cakal, Huseyin] Keele Univ, Sch Psychol, Keele, Staffs, England; [Milfont, Taciano L.] Univ Waikato, Sch Psychol, Wellington, New Zealand; [Yamada, Yuki] Kyushu Univ, Fac Arts &amp; Sci, Fukuoka, Japan; [Amin, Rizwana] Bahria Univ Islamabad, Dept Profess Psychol, Islamabad, Pakistan; [Flis, Ivan; Cepulic, Dominik-Borna] Catholic Univ Croatia, Dept Psychol, Zagreb, Croatia; [Turk, Fidan] Univ Sheffield, Dept Psychol, Sheffield S10 2TN, S Yorkshire, England; [Yeh, Yao-Yuan] Univ St Thomas, Ctr Int Studies, Houston, TX USA; [Ho, Yuen Wan] Northeastern Univ, Dept Psychol, Boston, MA 02115 USA; [Sikka, Pilleriin; Tuominen, Jarno] Univ Turku, Dept Psychol &amp; Speech Language Pathol, Turku, Finland; [Sikka, Pilleriin] Univ Skovde, Dept Cognit Neurosci &amp; Philosophy, Skovde, Sweden; [Delgado-Garcia, Guillermo] Inst Nacl Neurol &amp; Neurocirug, Mexico City, DF, Mexico; [Lacko, David] Masaryk Univ, Fac Arts, Dept Psychol, Brno, Czech Republic; [Mamede, Salome; Lins, Samuel; Areias, Joao Carlos; Natividade, Jean C.] Univ Porto, Fac Psychol &amp; Educ Sci, Porto, Portugal; [Zerhouni, Oulmann] Univ Paris Nanterre, Nanterre, France; [Bircan, Tuba] Vrije Univ Brussel, Interface Demog, Brussels, Belgium; [Wang, Austin Horng-En] Univ Nevada, Las Vegas, NV 89154 USA; [Ikizer, Gozde; Dilekler, Ilknur] TOBB Univ Econ &amp; Technol, Dept Psychol, Ankara, Turkey; [Studzinska, Anna] Univ Econ &amp; Human Sci Warsaw, Fac Psychol, Warsaw, Poland; [Uddin, Muhammad Kamal] Univ Dhaka, Dept Psychol, Dhaka, Bangladesh; [Juarez, Fernanda Perez-Gay] McGill Univ, Montreal, PQ, Canada; [Chen, Fang-Yu] Michigan State Univ, E Lansing, MI USA; [Sanli, Aybegum Memisoglu] Middle East Tech Univ, Dept Psychol, Ankara, Turkey; [Lys, Agnieszka E.; Pankowski, Daniel] Univ Warsaw, Fac Psychol, Warsaw, Poland; [Reynoso-Alcantara, Vicenta; Flores Gonzalez, Ruben; Lopez, Claudio Rafael Castro] Univ Veracruz, Xalapa, Veracruz, Mexico; [Reynoso-Alcantara, Vicenta] Univ Nacl Autonoma Mexico, Mexico City, DF, Mexico; [Griffin, Amanda M.] Univ Oregon, Eugene, OR 97403 USA; [Nezkusilova, Jana] Pavol Jozef Safarik Univ, Kosice, Slovakia; [Aquino, Sibele; Marot, Tiago A.] Pontifical Catholic Univ Rio de Janeiro, Rio De Janeiro, Brazil; [Blackburn, Angelique M.] Texas A&amp;M Int Univ, Dept Psychol Communicat, College Stn, TX USA; [Bavolar, Jozef; Kacmar, Pavol] Pavol Jozef Safarik Univ, Fac Arts, Dept Psychol, Kosice, Slovakia; [Wu, Charles K. S.] Purdue Univ, Dept Polit Sci, W Lafayette, IN 47907 USA; [Mari, Silvia] Univ Milano Bicocca, Milan, Italy; [Ahmed, Oli] Univ Chittagong, Dept Psychol, Chittagong, Bangladesh; [Dranseika, Vilius] Kaunas Univ Technol, Fac Social Sci Arts &amp; Human, Kaunas, Lithuania; [Cristofori, Irene] Univ Claude Bernard Lyon 1, Dept Biol,CNRS, Inst Cognit Sci Marc Jeannerod, UMR5229, Bron, France; [Coll-Martin, Tao] Univ Granada, Mind Brain &amp; Behav Res Ctr CIMCYC, Granada, Spain; [Eichel, Kristina] Brown Univ, Warren Alpert Med Sch, Dept Psychiat &amp; Human Behav, Providence, RI 02912 USA; [Kumaga, Raisa] Univ Essex, Sch Hlth &amp; Social Care, Colchester CO4 3SQ, Essex, England; [Ermagan-Caglar, Eda] Univ Northampton, Dept Psychol, Northampton, England; [Bamwesigye, Dastan] Mendel Univ Brno, Brno, Czech Republic; [Tag, Benjamin] Univ Melbourne, Melbourne, Vic 3010, Australia; [Chrona, Stavroula] Kings Coll London, Sch Polit &amp; Econ, Dept European &amp; Int Studies EIS, London, England; [Contreras-Ibanez, Carlos C.] Univ Autonoma Metropolitana, Dept Sociol, Iztapalapa, Mexico; [Aruta, John Jamir Benzon R.] De La Salle Univ, Manila, Philippines; [Naidu, Priyanka A.] Griffith Univ, Sch Appl Psychol, Griffith, NSW, Australia; [Tran, Thao P.] Colorado State Univ, Psychol, Ft Collins, CO 80523 USA; [Cenek, Jiri] Mendel Univ Brno, Fac Reg Dev &amp; Int Studies, Brno, Czech Republic; [Islam, Md. Nurul] Univ Chittagong, Psychol, Chittagong, Bangladesh; [Ch'ng, Brendan] Univ Malaya, Dept Educ Psychol &amp; Counselling, Fac Educ, Kuala Lumpur, Malaysia; [Sechi, Cristina] Dept Pedag Psychol Philosophy, Cagliari, Italy; [Nebel, Steve] Dept Media Res, Psychol Learning Digital Media, Munich, Germany; [Sayilan, Gulden] Ankara Yildirim Beyaz Univ, Dept Psychol, Ankara, Turkey; [Jha, Shruti] Somerville Sch Lott Carey Baptist Miss India, Noida, India; [Vestergren, Sara] Univ Salford, Sch Hlth &amp; Soc, Salford, Lancs, England; [Ihaya, Keiko] Kyushu Univ, Admiss Ctr, Fukuoka, Japan; [Guillaume, Gautreau] Univ Paris Saclay, Gif Sur Yvette, France; [Travaglino, Giovanni A.] Univ Kent, Canterbury, Kent, England; [Rachev, Nikolay R.; Kalinova, Kalina; Yaneva, Teodora; Makaveeva, Tsvetelina] Sofia Univ St Kliment Ohridski, Dept Gen Expt Dev &amp; Hlth Psychol, Sofia, Bulgaria; [Hanusz, Krzysztof] Polish Acad Sci, Inst Psychol, PL-00901 Warsaw, Poland; [Pirko, Martin] Mendel Univ Brno, Inst Lifelong Learning, Brno, Czech Republic; [West, J. Noel] Univ Sheffield, Dept Philosophy, Sheffield, S Yorkshire, England; [Cyrus-Lai, Wilson] INSEAD, Singapore, Singapore; [Najmussaqib, Arooj] Bahria Univ Islamabad, Dept Profess Psychol, Islamabad, Pakistan; [Romano, Eugenia] Kings Coll London, Inst Psychiat Psychol &amp; Neurosci, Psychol Med, London, England; [Noreika, Valdas] Univ Cambridge, Dept Psychol, Cambridge, England; [Musliu, Arian] Ludwig Maximilian Univ, Dept Psychol, Munich, Kosovo; [Sungailaite, Emilija; Bhandari, Pratik] Univ Saarland, Dept Psychol, Saarbrucken, Germany; [Sungailaite, Emilija; Bhandari, Pratik] Univ Saarland, Dept Language Sci &amp; Technol, Saarbrucken, Germany; [Kosa, Mehmet] Tilburg Univ, Dept Cognit Sci &amp; Artificial Intelligence, Tilburg, Netherlands; [Lentoor, Antonio G.; Mahlungulu, Samkelisiwe] Sefako Makgatho Hlth Sci Univ, Sch Med, Dept Clin Psychol, Ga Rankuwa, South Africa; [Sinha, Nidhi] Indian Inst Technol, Hyderabad, Andhra Pradesh, India; [Meshi, Dar] Michigan State Univ, Dept Advertising &amp; Publ Relat, E Lansing, MI USA; [Byrne, Grace] Vrije Univ Amsterdam, Dev Psychol, Amsterdam, Netherlands; [Ninaus, Manuel; Pummerer, Lotte] Leibniz Inst Wissensmedien, Tubingen, Germany; [Koszalkowska, Karolina] Univ Lodz, Inst Psychol, Lodz, Poland; [Pankowski, Daniel] Univ Econ &amp; Human Sci, Fac Psychol, Warsaw, Poland; [Morales-Izquierdo, Sara] Univ Warwick, Dept Psychol, Warwick, England; [Uzelac, Ena] Fac Human &amp; Social Sci, Dept Psychol, Zagreb, Croatia; [Lee, Yookyung; Kavanagh, Phillip S.] Univ Canberra, Discipline Psychol, Canberra, ACT, Australia; [Lin, Shiang-Yi] Educ Univ Hong Kong, Ctr Child &amp; Family Sci, Hong Kong, Peoples R China; [Hristova, Dayana] Univ Vienna, Fac Psychol, Vienna, Austria; [Hakim, Moh Abdul] Univ Sebelas Maret, Dept Psychol, Surakarta, Indonesia; [Deschrijver, Eliane] Univ Ghent, Dept Expt Psychol, Ghent, Belgium; [Deschrijver, Eliane] Univ New S Wales, Sch Psychol, Sydney, NSW 2052, Australia; [Shata, Aya] Univ Miami, Sch Commun, Coral Gables, FL USA; [Reyna, Cecilia; Mola, Debora Jeanette; Correa, Pablo Sebastian; Ortiz, Maria Victoria; Belaus, Anabel] Univ Nacl Cordoba UNC, Inst Invest Psicol IIPsi, Consejo Nacl Invest Cient &amp; Tecn CONICET, Cordoba, Argentina; [De Leon, Gabriel A.] Texas A&amp;M Int Univ, College Stn, TX USA; [Tisocco, Franco] Univ Buenos Aires, Inst Invest Psicol, Fac Psicol, Buenos Aires, DF, Argentina; [Shani, Maor] Hebrew Univ Jerusalem, Jerusalem, Israel; [Ozery, Daphna Hausman] Calif State Univ, Dept Educ Psychol &amp; Conseling, Northridge, CA USA; [Caniels, Marjolein C. J.; Nikolova, Irina] Open Univ, Fac Management Sci, Heerlen, Netherlands; [Vilar, Roosevelt] Fac Integradas Patos, Dept Psychol, Campina Grande, Paraiba, Brazil; [Stockli, Sabrina] Univ Bern, Dept Consumer Behav, Bern, Switzerland; [Bujic, Mila] Tampere Univ, Fac Informat Technol &amp; Commun Sci, Tampere, Finland; [Szebeni, Zea] Univ Helsinki, Swedish Sch Social Sci, Helsinki, Finland; [Pennato, Tiziana] Sch Compared Psychotherapy, Florence, Italy; [Taranu, Mihaela] Aarhus Univ, Interacting Minds Ctr, Inst Culture &amp; Soc, Aarhus, Denmark; [Martinez, Liz] Univ Calif Merced, Merced, CA USA; [Capelos, Tereza] Univ Birmingham, Birmingham, W Midlands, England; [Dubrov, Dmitrii] Natl Res Univ Higher Sch Econ, Moscow, Russia</t>
  </si>
  <si>
    <t>Aarhus University; Aarhus University; Education University of Hong Kong (EdUHK); University of Bern; University of Alabama System; University of Alabama Tuscaloosa; University of Wroclaw; University of Toronto; University of London; King's College London; Colorado State University; International Christian University; Aarhus University; Keele University; University of Waikato; Kyushu University; University of Sheffield; University of Saint Thomas; Northeastern University; University of Turku; University of Skovde; Masaryk University Brno; Universidade do Porto; Vrije Universiteit Brussel; Nevada System of Higher Education (NSHE); University of Nevada Las Vegas; TOBB Ekonomi ve Teknoloji University; University of Dhaka; McGill University; Michigan State University; Middle East Technical University; University of Warsaw; Universidad Veracruzana; Universidad Nacional Autonoma de Mexico; University of Oregon; University of Pavol Jozef Safarik Kosice; Pontificia Universidade Catolica do Rio de Janeiro; Texas A&amp;M University System; Texas A&amp;M International University; Texas A&amp;M University College Station; University of Pavol Jozef Safarik Kosice; Purdue University System; Purdue University; University of Milano-Bicocca; University of Chittagong; Kaunas University of Technology; Universite Claude Bernard Lyon 1; Centre National de la Recherche Scientifique (CNRS); CNRS - National Institute for Biology (INSB); University of Granada; Brown University; University of Essex; University of Northampton; Mendel University in Brno; University of Melbourne; University of London; King's College London; Universidad Autonoma Metropolitana - Mexico; De La Salle University; Griffith University; Colorado State University; Mendel University in Brno; University of Chittagong; Universiti Malaya; University of Salford; Kyushu University; Universite Paris Saclay; University of Kent; University of Sofia; Polish Academy of Sciences; Institute of Psychology of the Polish Academy of Sciences; Mendel University in Brno; University of Sheffield; INSEAD Business School; University of London; King's College London; University of Cambridge; University of Munich; Saarland University; Saarland University; Tilburg University; Sefako Makgatho Health Sciences University; Indian Institute of Technology System (IIT System); Indian Institute of Technology (IIT) - Hyderabad; Michigan State University; Vrije Universiteit Amsterdam; Leibniz Institut fur Wissensmedien; University of Lodz; University of Warwick; University of Zagreb; University of Canberra; Education University of Hong Kong (EdUHK); University of Vienna; Sebelas Maret University; Ghent University; University of New South Wales Sydney; University of Miami; Consejo Nacional de Investigaciones Cientificas y Tecnicas (CONICET); Texas A&amp;M University System; Texas A&amp;M International University; Texas A&amp;M University College Station; University of Buenos Aires; Hebrew University of Jerusalem; California State University System; California State University Northridge; Open University Netherlands; University of Bern; Tampere University; University of Helsinki; Aarhus University; University of California System; University of California Merced; University of Birmingham; HSE University (National Research University Higher School of Economics)</t>
  </si>
  <si>
    <t>Lieberoth, A (corresponding author), Aarhus Univ, Interacting Minds Ctr, Sch Culture &amp; Soc, Aarhus, Denmark.;Lieberoth, A (corresponding author), Aarhus Univ, Danish Sch Educ DPU, Aarhus, Denmark.</t>
  </si>
  <si>
    <t>andreas@edu.au.dk</t>
  </si>
  <si>
    <t>Szebeni, Zea/CAJ-2643-2022; Shani, Maor/AAP-4458-2020; Dranseika, Vilius/JSL-1789-2023; Kavanagh, Phillip/D-4644-2011; Aquino, Sibele/HRC-4968-2023; Makaveeva, Tsvetelina/JOZ-4245-2023; Yamada, Yuki/B-2671-2008; Jeftic, Alma/AAD-2860-2021; Correa, Pablo/JZD-3460-2024; Nikolova, Irina/HPC-2383-2023; Lieberoth, Andreas/AAO-4518-2020; Uddin, Muhammad/KZU-1622-2024; Coll Martín, Tao/ABC-5272-2020; Dilekler, İlknur/AAE-9173-2021; Ch'ng, Brendan/V-5684-2019; Kačmár, Pavol/AAT-2990-2020; Natividade, Jean/Z-2472-2019; Wu, Charles/HIR-4717-2022; Delgado-García, Guillermo/R-3050-2018; Milfont, Taciano L/GCA-0840-2022; Caniëls, Marjolein/AGG-8903-2022; Mari, Silvia/J-1753-2012; Pérez-Gay Juárez, Fernanda/ABZ-0261-2022; López-Castañeda, Cándido/A-5973-2011; Eichel, Kristina/AAA-2944-2022; Bujić, Mila/AAI-1533-2021; Amin, Rizwana/GRN-8041-2022; Tisocco, Franco/AAI-1649-2021; Chrona, Stavroula/IWU-8451-2023; Sinha, Nidhi/AAV-3341-2020; Dubrov, Dmutrii/B-6113-2016; Rachev, Nikolay/X-3012-2018; Vestergren, Sara/AAR-5325-2020; Ćepulić, Dominik-Borna/ACZ-7330-2022; Hanusz, Krzysztof/AAP-6269-2020; Sahin, Hafize/KHW-1653-2024; Lentoor, Antonio/AFO-6714-2022; Cakal, Huseyin/AAT-5163-2020; Pummerer, Lotte/AAW-3059-2021; SAYILAN, Gülden/HKF-6391-2023; Koszałkowska, Karolina/ISU-9580-2023; Ermagan Caglar, Eda/JZD-1712-2024; Lin, Shiang Yi/JAC-3657-2023; Ninaus, Manuel/AAC-6951-2020; Ikizer, Gözde/AAG-5848-2019; Shata, Aya/JXM-1045-2024; Ahmed, Oli/AAT-7170-2020; Vilar, Roosevelt/GPX-5168-2022; Flis, Ivan/I-3754-2019; Hakim, Moh Abdul/KZU-9561-2024; Turk, Fidan/JXL-9397-2024; Pírko, Martin/AAX-3911-2020; Lins, Samuel/B-9030-2015; Schrötter, Jana/AAL-9813-2021; Tag, Benjamin/S-6178-2019; Memisoglu Sanli, Aybegum/I-6631-2015; Pankowski, Daniel/AAV-6437-2020; Bamwesigye, Dastan/I-5867-2018; Ermagan Caglar, Eda/C-8527-2018; Cenek, Jiri/D-7919-2018; Bavolar, Jozef/Y-2285-2019; Han, Hyemin/D-2808-2014; Tuominen, Jarno/J-3708-2017; Lacko, David/A-4297-2019; Milfont, Taciano L/N-3425-2015; Chrona, Stavroula/S-8612-2016</t>
  </si>
  <si>
    <t>Tag, Benjamin/0000-0002-7831-2632; Lieberoth, Andreas/0000-0003-0214-5791; Memisoglu Sanli, Aybegum/0000-0002-4397-4513; Caniels, Marjolein/0000-0002-4206-4083; Bujic, Mila/0000-0002-4171-4806; GAUTREAU, Guillaume/0000-0002-0970-9361; Cristofori, Irene/0000-0003-2339-1457; Szebeni, Zea/0000-0003-1844-0242; Romano, Eugenia/0000-0003-4112-2787; TARANU, MIHAELA/0000-0002-3673-2751; Pankowski, Daniel/0000-0001-7667-5803; Ch'ng, Brendan/0000-0002-8843-625X; Bircan, Tuba/0000-0003-1956-0545; Bamwesigye, Dastan/0000-0002-5114-443X; Rasmussen, Jesper/0000-0002-0248-7065; Schrotter, Jana/0000-0002-9830-6184; Coll-Martin, Tao/0000-0002-0591-4018; Ermagan Caglar, Eda/0000-0002-9690-2898; SAYILAN, GULDEN/0000-0003-0923-1668; Bhandari, Pratik/0000-0001-5486-3352; Cenek, Jiri/0000-0002-2543-5532; Travaglino, Giovanni Antonio/0000-0003-4091-0634; Uddin, Muhammad Kamal/0000-0003-2033-8933; Turk, Fidan/0000-0003-1487-318X; Pirko, Martin/0000-0001-6276-6763; Kowal, Marta/0000-0001-9050-1471; Lentoor, Antonio/0000-0001-7838-2721; Bavolar, Jozef/0000-0003-0179-7261; Perez Gay Juarez, Fernanda/0000-0002-8471-7265; Dubrov, Dmitrii/0000-0001-8146-4197; Kacmar, Pavol/0000-0003-0076-1945; Han, Hyemin/0000-0001-7181-2565; Tuominen, Jarno/0000-0002-3892-3199; Sabrina, Stockli/0000-0002-8322-2906; Vilar, Roosevelt/0000-0002-9414-6080; Ahmed, Oli/0000-0001-8540-8037; ARUTA, JOHN JAMIR BENZON/0000-0003-4155-1063; Vestergren, Sara/0000-0003-0514-6749; Dias de Aquino, Sibele/0000-0003-1391-0911; Gelpi, Rebekah/0000-0001-6899-0520; Islam, Md. Nurul/0000-0003-0658-1400; Natividade, Jean Carlos/0000-0002-3264-9352; Hubena, Barbora/0000-0001-6618-9887; Musliu, Arian/0000-0001-6192-4678; Lacko, David/0000-0002-2904-8118; Mola, Debora Jeanette/0000-0002-7810-2424; Dranseika, Vilius/0000-0002-1144-1624; Milfont, Taciano L/0000-0001-6838-6307; Hanusz, Krzysztof/0000-0001-9258-8953; Eichel, Kristina/0000-0002-3013-1920; Chrona, Stavroula/0000-0002-0914-4938; Lin, Shiang-Yi/0000-0002-8001-7077; Najmussaqib, Arooj/0000-0001-9423-0795; Sikka, Pilleriin/0000-0002-1926-6138; Jeftic, Alma/0000-0002-9285-2061</t>
  </si>
  <si>
    <t>Grants-in-Aid for Scientific Research [20K14222, 20H04581] Funding Source: KAKEN</t>
  </si>
  <si>
    <t>ROYAL SOC</t>
  </si>
  <si>
    <t>6-9 CARLTON HOUSE TERRACE, LONDON SW1Y 5AG, ENGLAND</t>
  </si>
  <si>
    <t>2054-5703</t>
  </si>
  <si>
    <t>ROY SOC OPEN SCI</t>
  </si>
  <si>
    <t>R. Soc. Open Sci.</t>
  </si>
  <si>
    <t>FEB 10</t>
  </si>
  <si>
    <t>10.1098/rsos.200589</t>
  </si>
  <si>
    <t>http://dx.doi.org/10.1098/rsos.200589</t>
  </si>
  <si>
    <t>TI2GS</t>
  </si>
  <si>
    <t>WOS:000672607700001</t>
  </si>
  <si>
    <t>Sagud, M; Breznoscakova, D; Celofiga, A; Chihai, J; Chkonia, E; Ignjatovic, DR; Stevovic, LI; Kopecek, M; Kurvits, K; Kuzo, N; Lazary, J; Mazaliauskiene, R; Perisa, DM; Novotni, A; Panov, G; Pikirenia, U; Radulescu, FS; Sukiasyan, SG; Taube, M; Tomori, S; Wilkowska, A; Cuevas, CD; Sanz, EJ; de Leon, J</t>
  </si>
  <si>
    <t>Sagud, Marina; Breznoscakova, Dagmar; Celofiga, Andreja; Chihai, Jana; Chkonia, Eka; Ignjatovic, Dragana Ristic; Stevovic, Lidija Injac; Kopecek, Miloslav; Kurvits, Katrin; Kuzo, Nazar; Lazary, Judit; Mazaliauskiene, Ramune; Perisa, Djurdjica Mladina; Novotni, Antoni; Panov, Georgi; Pikirenia, Uladzimir; Radulescu, Flavian Stefan; Sukiasyan, Samvel Grant; Taube, Maris; Tomori, Sonila; Wilkowska, Alina; Cuevas, Carlos De las; Sanz, Emilio J.; de Leon, Jose</t>
  </si>
  <si>
    <t>An expert review of clozapine in Eastern European countries: Use, regulations and pharmacovigilance</t>
  </si>
  <si>
    <t>SCHIZOPHRENIA RESEARCH</t>
  </si>
  <si>
    <t>Clozapine/adverse effects; Clozapine/administration and dosage; Clozapine/therapeutic use; Drug labeling; Europe Eastern; Schizophrenia</t>
  </si>
  <si>
    <t>ADVERSE DRUG-REACTIONS</t>
  </si>
  <si>
    <t>Objectives: To compare the prevalence, regulations, and pharmacovigilance practices of clozapine use in Eastern European countries (except Russia). Methods: Questionnaires and data from administrative databases (2016 and 2021), package inserts and national guidelines were collected from 21 co-authors from 21 countries. Reports of clozapine adverse drug reactions (ADRs) sent to the global pharmacovigilance database (VigiBase TM) were analyzed from introduction to December 31, 2022. Results: Clozapine prescription among antipsychotics in 2021 varied six-fold across countries, from 2.8 % in the Czech Republic to 15.8 % in Montenegro. The utilization of antipsychotics in both 2016 and 2021 was highest in Croatia, and lowest in Serbia in 2016, and Montenegro in 2021, which had half the defined daily dose (DDD)/ 1000/day compared to the Croatian data. From 2016 to 2021, the prevalence of antipsychotic use increased in almost all countries; the proportion of clozapine use mainly remained unchanged. Differences were detected in hematological monitoring requirements and clozapine approved indications. Only a few national schizophrenia guidelines mention clozapine-induced myocarditis or individual titration schemes. The VigiBase search indicated major underreporting regarding clozapine and its fatal outcomes. By comparison, the United Kingdom had less than half the population of these Eastern European countries but reported to VigiBase more clozapine ADRs by 89 -fold and clozapine fatal outcomes by almost 300 -fold. Conclusion: Clozapine is under-utilized in Eastern European countries. Introducing individualized clozapine treatment schedules may help to maximize clozapine benefits and safety. Major improvement is needed in reporting clozapine ADRs and fatal outcomes in Eastern European countries.</t>
  </si>
  <si>
    <t>[Sagud, Marina] Univ Zagreb, Sch Med, Zagreb, Croatia; [Sagud, Marina] Univ Hosp Ctr Zagreb, Zagreb, Croatia; [Breznoscakova, Dagmar] Pavol Jozef Safarik Univ, Fac Med, Dept Social &amp; Behav Med, Kosice, Slovakia; [Celofiga, Andreja] Univ Med Ctr, Dept Psychiat, Maribor, Maribor, Slovenia; [Chihai, Jana] State Univ Med &amp; Pharm Nicolae Testemitanu, Kishinev, Moldova; [Chkonia, Eka] Tbilisi State Med Univ, Dept Psychiat, Tbilisi, Georgia; [Ignjatovic, Dragana Ristic] Univ Kragujevac, Fac Med Sci, Dept Psychiat, Kragujevac, Serbia; [Stevovic, Lidija Injac] Univ Montenegro, Med Fac, Clin Ctr Montenegro, Psychiat Clin, Podgorica, Montenegro; [Kopecek, Miloslav] Natl Inst Mental Hlth, Klecany, Czech Republic; [Kopecek, Miloslav] Charles Univ Prague, Fac Med 3, Dept Psychiat, Prague, Czech Republic; [Kurvits, Katrin] State Agcy Med, Bur Pharmacovigilance, Dept Postauthorisat Safety, Tartu, Estonia; [Kuzo, Nazar] Univ Zurich, Hosp Psychiat, Dept Psychiat Psychotherapy &amp; Psychosomat, Zurich, Switzerland; [Lazary, Judit] Natl Inst Mental Hlth Neurol &amp; Neurosurg, Budapest, Hungary; [Mazaliauskiene, Ramune] Lithuanian Hlth Sci Univ, Lithuanian Hlth Sci Univ, Psychiat Clin, Kaunas Hosp, Kaunas, Lithuania; [Perisa, Djurdjica Mladina] Cty Hosp Dr Fra Mihovil Suc Livno, Svetog Ive 2, Livno 80101, Bosnia &amp; Herceg; [Novotni, Antoni] Univ Ss Cyril &amp; Methodius Skopje, Univ Clin Psychiat Med Fac, Skopje, North Macedonia; [Panov, Georgi] Trakia Univ, Psychiat Clin, Univ Hosp Prof Dr Stoyan Kirkovich, Stara Zagora, Bulgaria; [Pikirenia, Uladzimir] Belarusian State Med Univ, Dept Psychiat &amp; Med Psychol, Minsk, BELARUS; [Radulescu, Flavian Stefan] Univ Med &amp; Pharm Carol Davila, Fac Pharm, Ctr Drug Sci, Bucharest, Romania; [Sukiasyan, Samvel Grant] Psychiat Serv Ctr Psychosocial Recovery, Yerevan, Armenia; [Sukiasyan, Samvel Grant] Armenian State Pedag Univ, Dept Appl Psychol, Yerevan, Armenia; [Taube, Maris] Riga Stradins Univ, Dept Psychiat &amp; Narcol, Riga, Latvia; [Taube, Maris] Riga Ctr Psychiat &amp; Narcol, Dept Depress &amp; Crisis, Riga, Latvia; [Tomori, Sonila] Univ Hosp Ctr Mother Teresa, Tirana, Albania; [Wilkowska, Alina] Med Univ Gdansk, Dept Psychiat, Gdansk, Poland; [Cuevas, Carlos De las] Univ La Laguna, Sch Med, Dept Internal Med Dermatol &amp; Psychiat, Canary Islands, Spain; [Cuevas, Carlos De las] Univ La Laguna, Inst Univ Neurociencia IUNE, San Cristobal De La Lagun, Spain; [Sanz, Emilio J.] Univ La Laguna, Sch Med, Dept Phys Med &amp; Pharmacol, Canary Islands, Spain; [Sanz, Emilio J.] Hosp Univ Canarias, Tenerife, Spain; [de Leon, Jose] Eastern State Hosp, Mental Hlth Res Ctr, Lexington, KY USA; [de Leon, Jose] Univ Basque Country, Santiago Apostol Hosp, Biomed Res Ctr Mental Hlth Net CIBERSAM, Vitoria, Spain</t>
  </si>
  <si>
    <t>University of Zagreb; University of Zagreb; UNIVERSITY ZAGREB HOSPITAL; University of Pavol Jozef Safarik Kosice; Nicolae Testemitanu State University of Medicine &amp; Pharmacy; Tbilisi State Medical University; University of Kragujevac; University of Montenegro; National Institute of Mental Health - Czech Republic; Charles University Prague; University of Zurich; Saints Cyril &amp; Methodius University of Skopje; Trakia University; Belarusian State Medical University; Carol Davila University of Medicine &amp; Pharmacy; Khachatur Abovyan Armenian State Pedagogical University; Riga Stradins University; University Hospital Center Mother Teresa (QSUT); Fahrenheit Universities; Medical University Gdansk; Universidad de la Laguna; Universidad de la Laguna; Universidad de la Laguna; Universidad de la Laguna; University of Basque Country; CIBER - Centro de Investigacion Biomedica en Red; CIBERSAM</t>
  </si>
  <si>
    <t>Sagud, M (corresponding author), Univ Hosp Ctr Zagreb, Dept Psychiat &amp; Psychol Med, Kispaticeva 12, Zagreb 10000, Croatia.</t>
  </si>
  <si>
    <t>msagud@kbc-zagreb.hr; dbreznoscakova@gmail.com; Andreja.CELOFIGA@ukc-mb.si; jana.chihai@usmf.md; e.chkonia@tsmu.edu; draganaristic4@gmail.com; injacl19@gmail.com; Miloslav.Kopecek@nudz.cz; Katrin.Kurvits@ravimiamet.ee; kuzonazar@gmail.com; lazaryjudit@gmail.com; mazaliauskiene@gmail.com; djurdjica.perisa07@gmail.com; prof.novotni@gmail.com; gpanov@dir.bg; pikireniauladzimir@gmail.com; flavian.radulescu@umfcd.ro; samsu57@yahoo.com; Maris.Taube@rsu.lv; sonila.tomori@gmail.com; alinawilkowska@gumed.edu.pl; cdelascuevas@gmail.com; ejsanz@gmail.com; jdeleon@uky.edu</t>
  </si>
  <si>
    <t>Wilkowska, Alina/N-8943-2018; de Leon, Jose/F-2709-2013; De las Cuevas, Carlos/F-6423-2011; Taube, Maris/AAG-9277-2019; Sanz Alvarez, Emilio/M-3535-2019; Panov, Georgi/GSN-1093-2022; Pikirenia, Uladzimir/AAB-3598-2022; Breznoscakova, Dagmar/JOK-6600-2023; Chihai, Jana/GLQ-7102-2022; Pikirenia, Uladzimir/N-3225-2018; Sanz Alvarez, Emilio J/C-9793-2009; Chkonia, Eka/F-4517-2014; Sagud, Marina/G-1265-2015; Kopecek, Miloslav/A-1736-2018</t>
  </si>
  <si>
    <t>Pikirenia, Uladzimir/0000-0001-7952-9828; Sanz Alvarez, Emilio J/0000-0001-6788-4435; Taube, Maris/0000-0002-1144-8586; Kuzo, Nazar/0000-0003-2699-8422; Chkonia, Eka/0000-0002-8817-9679; Celofiga, Andreja/0000-0003-3979-9545; Chihai, Jana/0000-0002-7720-5544; Sagud, Marina/0000-0001-9620-2181; Ignjatovic Ristic, Dragana/0000-0002-2814-3105; Kurvits, Katrin/0000-0002-8728-651X; Panov, Georgi/0000-0003-4959-1019; Breznoscakova, Dagmar/0000-0003-2780-145X; Kopecek, Miloslav/0000-0002-0576-6887; De las Cuevas, Carlos/0000-0001-5742-905X</t>
  </si>
  <si>
    <t>0920-9964</t>
  </si>
  <si>
    <t>1573-2509</t>
  </si>
  <si>
    <t>SCHIZOPHR RES</t>
  </si>
  <si>
    <t>Schizophr. Res.</t>
  </si>
  <si>
    <t>10.1016/j.schres.2023.09.002</t>
  </si>
  <si>
    <t>http://dx.doi.org/10.1016/j.schres.2023.09.002</t>
  </si>
  <si>
    <t>JUN 2024</t>
  </si>
  <si>
    <t>WE9R9</t>
  </si>
  <si>
    <t>WOS:001253316500001</t>
  </si>
  <si>
    <t>Univerzita sv. Cyrila a Metoda v Trnave</t>
  </si>
  <si>
    <t>Ziegler, D; Tesfaye, S; Spallone, V; Gurieva, I; Al Kaabi, J; Mankovsky, B; Martinka, E; Radulian, G; Nguyen, KT; Stirban, AO; Tankova, T; Varkonyi, T; Freeman, R; Kempler, P; Boulton, AJM</t>
  </si>
  <si>
    <t>Ziegler, Dan; Tesfaye, Solomon; Spallone, Vincenza; Gurieva, Irina; Al Kaabi, Juma; Mankovsky, Boris; Martinka, Emil; Radulian, Gabriela; Nguyen, Khue Thy; Stirban, Alin O.; Tankova, Tsvetalina; Varkonyi, Tamas; Freeman, Roy; Kempler, Peter; Boulton, Andrew J. M.</t>
  </si>
  <si>
    <t>Screening, diagnosis and management of diabetic sensorimotor polyneuropathy in clinical practice: International expert consensus recommendations</t>
  </si>
  <si>
    <t>DIABETES RESEARCH AND CLINICAL PRACTICE</t>
  </si>
  <si>
    <t>Diabetic polyneuropathy; Neuropathic pain; Screening; Diagnosis; Treatment; Guidelines</t>
  </si>
  <si>
    <t>ALPHA-LIPOIC ACID; AUGSBURG SURVEYS S2; PERIPHERAL NEUROPATHY; DOUBLE-BLIND; CONTROLLED-TRIALS; SENSORY SYMPTOMS; RISK-FACTORS; PAINFUL; MORTALITY; FOOT</t>
  </si>
  <si>
    <t>Diabetic sensorimotor polyneuropathy (DSPN) affects around one third of people with diabetes and accounts for considerable morbidity, increased risk of mortality, reduced quality of life, and increased health care costs resulting particularly from neuropathic pain and foot ulcers. Painful DSPN is encountered in 13-26% of diabetes patients, while up to 50% of patients with DSPN may be asymptomatic. Unfortunately, DSPN still remains inadequately diagnosed and treated. Herein we provide international expert consensus recommendations and algorithms for screening, diagnosis, and treatment of DSPN in clinical practice derived from a Delphi process. Typical neuropathic symptoms include pain, paresthesias, and numbness particularly in the feet and calves. Clinical diagnosis of DSPN is based on neuropathic symptoms and signs (deficits). Management of DSPN includes three cornerstones: (1) lifestyle modification, optimal diabetes treatment aimed at near-normoglycemia, and multifactorial cardiovascular risk intervention, (2) pathogenetically oriented pharmacotherapy (e.g. alpha-lipoic acid and benfotiamine), and (3) symptomatic treatment of neuropathic pain including analgesic pharmacotherapy (antidepressants, anticonvulsants, opioids, capsaicin 8% patch and combinations, if required) and non-pharmacological options. Considering the individual risk profile, pain management should not only aim at pain relief, but also allow for improvement in quality of sleep, functionality, and general quality of life. (C) 2021 The Authors. Published by Elsevier B.V.</t>
  </si>
  <si>
    <t>[Ziegler, Dan] Heinrich Heine Univ Dusseldorf, Leibniz Ctr Diabet Res, German Diabet Ctr, Inst Clin Diabetol, Dusseldorf, Germany; [Ziegler, Dan] Heinrich Heine Univ Dusseldorf, Med Fac, Dept Endocrinol &amp; Diabetol, Dusseldorf, Germany; [Ziegler, Dan] Heinrich Heine Univ Dusseldorf, Univ Hosp Dusseldorf, Dusseldorf, Germany; [Tesfaye, Solomon] Sheffield Teaching Hosp NHS Fdn Trust, Diabet Res Dept, Sheffield, S Yorkshire, England; [Spallone, Vincenza] Univ Roma Tor Vergata, Endocrinol Sect, Dept Syst Med, Rome, Italy; [Gurieva, Irina] Fed Bur Med &amp; Social Expertise, Dept Endocrinol, Moscow, Russia; [Gurieva, Irina] Russian Med Acad Continuous Profess Educ, Dept Endocrinol, Moscow, Russia; [Al Kaabi, Juma] United Arab Emirates Univ, Zayed Ctr Hlth Sci, Al Ain, U Arab Emirates; [Al Kaabi, Juma] United Arab Emirates Univ, Coll Med &amp; Hlth Sci, Dept Internal Med, Al Ain, U Arab Emirates; [Mankovsky, Boris] Natl Med Acad Postgrad Educ, Dept Diabetol, Kiev, Ukraine; [Martinka, Emil] Natl Inst Endocrinol &amp; Diabetol, Lubochna, Slovakia; [Martinka, Emil] Univ Ss Cyril &amp; Methodius Trnava, Fac Hlth Sci, Trnava, Slovakia; [Radulian, Gabriela] Univ Med &amp; Pharm Carol Davila, N Paulescu Natl Inst Diabet Nutr &amp; Metab Dis, Bucharest, Romania; [Nguyen, Khue Thy] Ho Chi Minh City Univ Med &amp; Pharm, Ho Chi Minh City, Vietnam; [Stirban, Alin O.] Asklepios Klin Birkenwerder, Birkenwerder, Germany; [Tankova, Tsvetalina] Med Univ Sofia, Dept Endocrinol, Sofia, Bulgaria; [Varkonyi, Tamas] Univ Szeged, Fac Med, Dept Internal Med, Szeged, Hungary; [Freeman, Roy] Harvard Med Sch, Dept Neurol, Boston, MA 02115 USA; [Kempler, Peter] Semmelweis Univ, Dept Internal Med &amp; Oncol, Budapest, Hungary; [Boulton, Andrew J. M.] Univ Manchester, Fac Biol Med &amp; Hlth, Manchester, Lancs, England; [Boulton, Andrew J. M.] Manchester Univ Fdn Trust, Manchester, Lancs, England</t>
  </si>
  <si>
    <t>Heinrich Heine University Dusseldorf; Leibniz Association; Deutsches Diabetes-Zentrum (DDZ); Heinrich Heine University Dusseldorf; Heinrich Heine University Dusseldorf; Heinrich Heine University Dusseldorf Hospital; University of Sheffield; University of Rome Tor Vergata; Russian Academy of Medical Sciences; Endocrinology Research Centre; Russian Academy of Medical Sciences; Endocrinology Research Centre; United Arab Emirates University; United Arab Emirates University; Shupyk National Healthcare University of Ukraine; University of SS Cyril &amp; Methodius Trnava; Carol Davila University of Medicine &amp; Pharmacy; Hochiminh City University of Medicine &amp; Pharmacy; Medical University Sofia; Szeged University; Harvard University; Harvard Medical School; Semmelweis University; University of Manchester</t>
  </si>
  <si>
    <t>Ziegler, D (corresponding author), Heinrich Heine Univ, German Diabet Ctr, Inst Clin Diabetol, Hennekamp 65, D-40225 Dusseldorf, Germany.</t>
  </si>
  <si>
    <t>dan.ziegler@ddz.de</t>
  </si>
  <si>
    <t>SPALLONE, VINCENZA/AAF-7477-2019; Gurieva, Irina/AAQ-2052-2021; Tankova, Tsvetalina/AEP-2827-2022; Mankovsky, Boris/W-3061-2018</t>
  </si>
  <si>
    <t>Tankova, Tsvetalina/0000-0002-7572-1131; Mankovsky, Boris/0000-0001-8289-3604; Tesfaye, Solomon/0000-0003-1190-1472; Martinka, Emil/0000-0002-3942-8587</t>
  </si>
  <si>
    <t>0168-8227</t>
  </si>
  <si>
    <t>1872-8227</t>
  </si>
  <si>
    <t>DIABETES RES CLIN PR</t>
  </si>
  <si>
    <t>Diabetes Res. Clin. Pract.</t>
  </si>
  <si>
    <t>10.1016/j.diabres.2021.109063</t>
  </si>
  <si>
    <t>http://dx.doi.org/10.1016/j.diabres.2021.109063</t>
  </si>
  <si>
    <t>1S2JP</t>
  </si>
  <si>
    <t>WOS:000803883000001</t>
  </si>
  <si>
    <t>http://dx.doi.org/10.1126/sciadv.adj5778</t>
  </si>
  <si>
    <t>Univerzita veterinárskeho lekárstva a farmácie v Košiciach</t>
  </si>
  <si>
    <t>Ben Slama, H; Bouket, AC; Pourhassan, Z; Alenezi, FN; Silini, A; Cherif-Silini, H; Oszako, T; Luptakova, L; Golinska, P; Belbahri, L</t>
  </si>
  <si>
    <t>Slama, Houda Ben; Chenari Bouket, Ali; Pourhassan, Zeinab; Alenezi, Faizah N.; Silini, Allaoua; Cherif-Silini, Hafsa; Oszako, Tomasz; Luptakova, Lenka; Golinska, Patrycja; Belbahri, Lassaad</t>
  </si>
  <si>
    <t>Diversity of Synthetic Dyes from Textile Industries, Discharge Impacts and Treatment Methods</t>
  </si>
  <si>
    <t>APPLIED SCIENCES-BASEL</t>
  </si>
  <si>
    <t>synthetic dyes; classification; textile industries; discharge; treatment methods; nanotechnology</t>
  </si>
  <si>
    <t>CRYSTAL VIOLET DYE; AMIDO BLACK B-10; REACTIVE GREEN 19; RHODAMINE-B DYE; ACID BLUE 92; WASTE-WATER; AQUEOUS-SOLUTION; BASIC FUCHSIN; MALACHITE GREEN; AZO-DYE</t>
  </si>
  <si>
    <t>Natural dyes have been used from ancient times for multiple purposes, most importantly in the field of textile dying. The increasing demand and excessive costs of natural dye extraction engendered the discovery of synthetic dyes from petrochemical compounds. Nowadays, they are dominating the textile market, with nearly 8 x 10(5) tons produced per year due to their wide range of color pigments and consistent coloration. Textile industries consume huge amounts of water in the dyeing processes, making it hard to treat the enormous quantities of this hazardous wastewater. Thus, they have harmful impacts when discharged in non-treated or partially treated forms in the environment (air, soil, plants and water), causing several human diseases. In the present work we focused on synthetic dyes. We started by studying their classification which depended on the nature of the manufactured fiber (cellulose, protein and synthetic fiber dyes). Then, we mentioned the characteristics of synthetic dyes, however, we focused more on their negative impacts on the ecosystem (soil, plants, water and air) and on humans. Lastly, we discussed the applied physical, chemical and biological strategies solely or in combination for textile dye wastewater treatments. Additionally, we described the newly established nanotechnology which achieves complete discharge decontamination.</t>
  </si>
  <si>
    <t>[Slama, Houda Ben] NextBiotech, Rue Ali Belhouane 98, Agareb 3030, Tunisia; [Chenari Bouket, Ali] Agr Res Educ &amp; Extens Org AREEO, Plant Protect Res Dept, East Azarbaijan Agr &amp; Nat Resources Res &amp; Educ Ct, Tabriz 5355179854, Iran; [Pourhassan, Zeinab] Univ Tabriz, Fac Agr, Dept Plant Protect, Tabriz 516615731, Iran; [Alenezi, Faizah N.] Publ Author Appl Educ &amp; Training, Adailiyah 73101, Kuwait; [Silini, Allaoua; Cherif-Silini, Hafsa] Ferhat Abbas Setif Univ, Fac Nat &amp; Life Sci, Dept Microbiol, Lab Appl Microbiol, Setif 19000, Algeria; [Oszako, Tomasz] Forest Res Inst, Dept Forest Protect, PL-05090 Sekocin Stary, Poland; [Luptakova, Lenka] Univ Vet Med &amp; Pharm, Inst Biol Zool &amp; Radiobiol, Dept Biol &amp; Genet, Kosice 04181, Slovakia; [Golinska, Patrycja] Nicolaus Copernicus Univ, Fac Biol &amp; Vet Sci, Dept Microbiol, PL-87100 Torun, Poland; [Belbahri, Lassaad] Univ Neuchatel, Lab Soil Biol, CH-2000 Neuchatel, Switzerland</t>
  </si>
  <si>
    <t>University of Tabriz; Universite Ferhat Abbas Setif; Forest Research Institute; University of Veterinary Medicine Kosice; Nicolaus Copernicus University; University of Neuchatel</t>
  </si>
  <si>
    <t>Belbahri, L (corresponding author), Univ Neuchatel, Lab Soil Biol, CH-2000 Neuchatel, Switzerland.</t>
  </si>
  <si>
    <t>benslamahouda92@gmail.com; a.chenari@areeo.ac.ir; zeinabpourhassan@gmail.com; Fn.alenazi@paaet.edu.kw; siliniallaoua@xn-univsetif-y79d.dz; cherifhafsa@univ-setif.dz; T.Oszako@ibles.waw.pl; lenka.luptakova@uvlf.sk; golinska@umk.pl; lassaad.belbahri@unine.ch</t>
  </si>
  <si>
    <t>Luptakova, Lenka/AAC-4094-2019; CHERIF-SILINI, HAFSA/AAP-8417-2020; Slama, Houda/AAC-8304-2020; alenezi, Dr. Faizah/IUM-1433-2023; Lassaad, Belbahri/E-1648-2015; Golinska, Patrycja/G-4206-2014; Chenari Bouket, Ali/C-9971-2017; Oszako, Tomasz/P-3955-2016</t>
  </si>
  <si>
    <t>Golinska, Patrycja/0000-0001-9154-8191; Luptakova, Lenka/0000-0002-1214-1746; CHERIF-SILINI, HAFSA/0000-0001-8609-5028; Belbahri, Lassaad/0000-0001-7040-4500; Ben Slama, Houda/0000-0001-5899-5483; Chenari Bouket, Ali/0000-0002-8421-1758; Oszako, Tomasz/0000-0003-4688-2582</t>
  </si>
  <si>
    <t>2076-3417</t>
  </si>
  <si>
    <t>APPL SCI-BASEL</t>
  </si>
  <si>
    <t>Appl. Sci.-Basel</t>
  </si>
  <si>
    <t>10.3390/app11146255</t>
  </si>
  <si>
    <t>http://dx.doi.org/10.3390/app11146255</t>
  </si>
  <si>
    <t>Chemistry, Multidisciplinary; Engineering, Multidisciplinary; Materials Science, Multidisciplinary; Physics, Applied</t>
  </si>
  <si>
    <t>Chemistry; Engineering; Materials Science; Physics</t>
  </si>
  <si>
    <t>TN1IH</t>
  </si>
  <si>
    <t>WOS:000675995900001</t>
  </si>
  <si>
    <t>Nimalan, N; Sorensen, SL; Feckaninová, A; Koscová, J; Mudronová, D; Gancarcíková, S; Vatsos, IN; Bisa, S; Kiron, V; Sorensen, M</t>
  </si>
  <si>
    <t>Nimalan, Nadanasabesan; Sorensen, Solveig Lysfjord; Feckaninova, Adriana; Koscova, Jana; Mudronova, Dagmar; Gancarcikova, Sona; Vatsos, Ioannis N.; Bisa, Saraswathy; Kiron, Viswanath; Sorensen, Mette</t>
  </si>
  <si>
    <t>Supplementation of lactic acid bacteria has positive effects on the mucosal health of Atlantic salmon (Salmo salar) fed soybean meal</t>
  </si>
  <si>
    <t>AQUACULTURE REPORTS</t>
  </si>
  <si>
    <t>Soybean meal induced enteritis; Lactic acid bacteria; Mucous cells and mucin gene; Antimicrobial peptide gene; Short chain fatty acids</t>
  </si>
  <si>
    <t>PROBIOTIC LACTOBACILLUS-PLANTARUM; TROUT ONCORHYNCHUS-MYKISS; BREAM SPARUS-AURATA; CHAIN FATTY-ACIDS; GROWTH-PERFORMANCE; INDUCED ENTERITIS; INTESTINAL MORPHOLOGY; DISEASE RESISTANCE; GUT MICROBIOTA; OREOCHROMIS-NILOTICUS</t>
  </si>
  <si>
    <t>We investigated the ability of lactic acid bacteria, when added individually or in combination in feeds, to prevent soybean meal-induced enteritis in Atlantic salmon. A control diet, designed to induce enteritis, was formulated with marine ingredients and 20% soybean meal. Three more diets were produced by coating the control diet with two bacteria, either singly (Lactobacillus plantarum; L. fermentum) or in combination. The fish were fed the abovementioned diets for 38 days. We performed histological assessments and evaluated the expression of selected mucin and antimicrobial peptide genes in the dorsal skin, gills, and distal intestine. Digesta were also collected to study the short chain fatty acids. Feeding bacteria, individually or in combination, altered the short chain fatty acids-acetoacetic acid, lactic acid, succinic acid, propionic acid-and the total fatty acids in the digesta significantly. Of all the determined short chain fatty acids, the concentration of acetoacetic acid was the highest, and the fish fed the combination of the two bacteria had the significantly highest value. Succinic acid was also significantly higher in fish fed the combination compared to the control group and the L. fermentum group. Total fatty acids were significantly higher in fish fed the combination than those fed L. fermentum. Compared to the control and probiotic combination-fed fish, those fed L. plantarum had higher defensin1 expression in the skin. We also observed significantly higher number of gill mucous cells in the fish fed the blend compared to the control group. Lamina propria width was significantly reduced in fish fed the blend. Supra nuclear vacuoles were higher in fish fed the single species or the blend, compared to the control group. Thus, adding the probiotics to a soybean meal diet can elevate the digesta short chain fatty acids and intestine supranuclear vacuoles, and reduce the lamina propria width, which probably indicate prevention of enteritis.</t>
  </si>
  <si>
    <t>[Nimalan, Nadanasabesan; Sorensen, Solveig Lysfjord; Vatsos, Ioannis N.; Bisa, Saraswathy; Kiron, Viswanath; Sorensen, Mette] Nord Univ, Fac Biosci &amp; Aquaculture, N-8049 Bodo, Norway; [Feckaninova, Adriana] Univ Vet Med &amp; Pharm, Dept Pharmaceut Technol Pharmacognozy &amp; Bot, Kosice, Slovakia; [Koscova, Jana; Mudronova, Dagmar; Gancarcikova, Sona] Univ Vet Med &amp; Pharm, Dept Microbiol &amp; Immunol, Kosice, Slovakia</t>
  </si>
  <si>
    <t>Nord University; University of Veterinary Medicine Kosice; University of Veterinary Medicine Kosice</t>
  </si>
  <si>
    <t>Sorensen, M (corresponding author), Nord Univ, Fac Biosci &amp; Aquaculture, N-8049 Bodo, Norway.</t>
  </si>
  <si>
    <t>mette.sorensen@nord.no</t>
  </si>
  <si>
    <t>Mudronova, Dagmar/AAG-2573-2019; Vatsos, Ioannis/ABD-2900-2021</t>
  </si>
  <si>
    <t>Vatsos, Ioannis/0000-0003-3056-0589; Nimalan, Nadanasabesan/0000-0002-9978-1235; Gancarcikova, Sona/0000-0003-3813-8657; Sorensen, Mette/0000-0003-3557-3768</t>
  </si>
  <si>
    <t>Faculty of Biosciences and Aquaculture, Nord University; Slovak Research and Development Agency [APVV-19-0234]</t>
  </si>
  <si>
    <t>Faculty of Biosciences and Aquaculture, Nord University; Slovak Research and Development Agency(Slovak Research and Development Agency)</t>
  </si>
  <si>
    <t>This study was funded by the Faculty of Biosciences and Aquaculture, Nord University and the Slovak Research and Development Agency under contract No. APVV-19-0234.</t>
  </si>
  <si>
    <t>2352-5134</t>
  </si>
  <si>
    <t>AQUACULT REP</t>
  </si>
  <si>
    <t>Aquacult. Rep.</t>
  </si>
  <si>
    <t>10.1016/j.aqrep.2022.101461</t>
  </si>
  <si>
    <t>http://dx.doi.org/10.1016/j.aqrep.2022.101461</t>
  </si>
  <si>
    <t>Fisheries</t>
  </si>
  <si>
    <t>8I1SN</t>
  </si>
  <si>
    <t>WOS:000921507800001</t>
  </si>
  <si>
    <t>Malinovská, Z; Conková, E; Váczi, P</t>
  </si>
  <si>
    <t>Malinovska, Zuzana; Conkova, Eva; Vaczi, Peter</t>
  </si>
  <si>
    <t>Biofilm Formation in Medically Important Candida Species</t>
  </si>
  <si>
    <t>Candida; biofilm; cell; adherence; gene</t>
  </si>
  <si>
    <t>INVASIVE CANDIDIASIS; ANTIFUNGAL DRUGS; ALBICANS; AURIS; GLABRATA; KRUSEI; PARAPSILOSIS; TROPICALIS; MATRIX; EPIDEMIOLOGY</t>
  </si>
  <si>
    <t>Worldwide, the number of infections caused by biofilm-forming fungal pathogens is very high. In human medicine, there is an increasing proportion of immunocompromised patients with prolonged hospitalization, and patients with long-term inserted drains, cannulas, catheters, tubes, or other artificial devices, that exhibit a predisposition for colonization by biofilm-forming yeasts. A high percentage of mortality is due to candidemia caused by medically important Candida species. Species of major clinical significance include C. albicans, C. glabrata, C. tropicalis, C. parapsilosis, C. krusei, and C. auris. The association of these pathogenic species in the biofilm structure is a serious therapeutic problem. Candida cells growing in the form of a biofilm are able to resist persistent therapy thanks to a combination of their protective mechanisms and their ability to disseminate to other parts of the body, thus representing a threat from the perspective of a permanent source of infection. The elucidation of the key mechanisms of biofilm formation is essential to progress in the understanding and treatment of invasive Candida infections.</t>
  </si>
  <si>
    <t>[Malinovska, Zuzana; Conkova, Eva; Vaczi, Peter] Univ Vet Med &amp; Pharm, Dept Pharmacol &amp; Toxicol, Komenskeho 73, Kosice 04181, Slovakia</t>
  </si>
  <si>
    <t>University of Veterinary Medicine Kosice</t>
  </si>
  <si>
    <t>Malinovská, Z (corresponding author), Univ Vet Med &amp; Pharm, Dept Pharmacol &amp; Toxicol, Komenskeho 73, Kosice 04181, Slovakia.</t>
  </si>
  <si>
    <t>zuzana.malinovska@uvlf.sk; eva.conkova@uvlf.sk; peter.vaczi@uvlf.sk</t>
  </si>
  <si>
    <t>Scientific Grant Agency of the Ministry of Education, Science, Research and Sport of the Slovak Republic; Slovak Academy of Sciences (VEGA) [1/0446/22]</t>
  </si>
  <si>
    <t>Scientific Grant Agency of the Ministry of Education, Science, Research and Sport of the Slovak Republic; Slovak Academy of Sciences (VEGA)(Vedecka grantova agentura MSVVaS SR a SAV (VEGA))</t>
  </si>
  <si>
    <t>This work (project) was supported by the Scientific Grant Agency of the Ministry of Education, Science, Research and Sport of the Slovak Republic and the Slovak Academy of Sciences (VEGA grant No. 1/0446/22).</t>
  </si>
  <si>
    <t>10.3390/jof9100955</t>
  </si>
  <si>
    <t>http://dx.doi.org/10.3390/jof9100955</t>
  </si>
  <si>
    <t>X6DI0</t>
  </si>
  <si>
    <t>WOS:001099331700001</t>
  </si>
  <si>
    <t>Kulkarni, A; Krishnan, S; Anand, D; Uthaman, SK; Otta, SK; Karunasagar, I; Valappil, RK</t>
  </si>
  <si>
    <t>Kulkarni, Amod; Krishnan, Sreedharan; Anand, Deepika; Uthaman, Shyam Kokkattunivarthil; Otta, Subhendu Kumar; Karunasagar, Indrani; Valappil, Rajendran Kooloth</t>
  </si>
  <si>
    <t>Immune responses and immunoprotection in crustaceans with special reference to shrimp</t>
  </si>
  <si>
    <t>REVIEWS IN AQUACULTURE</t>
  </si>
  <si>
    <t>crustaceans; immune response; immunoprotection; shrimp</t>
  </si>
  <si>
    <t>WHITE-SPOT-SYNDROME; BLACK TIGER SHRIMP; DOUBLE-STRANDED-RNA; C-TYPE LECTIN; SYNDROME VIRUS-INFECTION; CRAYFISH PACIFASTACUS-LENIUSCULUS; PATTERN-RECOGNITION RECEPTORS; SERINE PROTEINASE HOMOLOG; CELL-ADHESION MOLECULE; PENAEUS-MONODON</t>
  </si>
  <si>
    <t>Crustacean aquaculture, dominated by shrimp, is a highly profitable food-producing sector in the world. However, a variety of biotic and abiotic stressors can have adverse effect on the immune system of shrimp making them susceptible to diseases. Although a vertebrate-like adaptive immune system is lacking in shrimp, an efficient innate immune system renders protection against invading pathogens. The innate immune system comprises two distinct but overlapping components, the cellular and humoral, and these are regulated through several signal transduction pathways. The signal pathways are initiated by the recognition of pathogen-associated molecular patterns by germline-encoded pattern recognition receptors leading to the production of different effector molecules that act against the pathogens. RNAi-mediated post-transcriptional gene silencing and microRNA regulation of immune response have also been found to be functional in shrimp. Similarly, apoptosis and apoptosis-related genes are also reported, besides interferon (IFN) system-like antiviral regulatory mechanism. Further, some form of immune memory, termed 'immune priming' or 'innate immunity with specificity' and 'quasi-immune response' is recorded in shrimp and these abilities have been exploited in verifying the immunoprotection against different pathogens. Antigens developed either directly from the pathogens or through recombinant proteins have been tested for immune-protective ability. RNAi-mediated protection has also been demonstrated against different shrimp viruses. This review summarizes the available scientific information on immune responses and the immunoprotection trials carried out in crustaceans with a focus on shrimp. The available research evidences indicate the potential of developing effective immunoprophylactic measures in shrimp.</t>
  </si>
  <si>
    <t>[Kulkarni, Amod; Krishnan, Sreedharan; Anand, Deepika; Valappil, Rajendran Kooloth] ICAR Cent Inst Fisheries Educ, Off Yari Rd, Mumbai 400061, Maharashtra, India; [Uthaman, Shyam Kokkattunivarthil] Chonnam Natl Univ, Chungnam, South Korea; [Otta, Subhendu Kumar] ICAR Cent Inst Brackishwater Aquaculture, Chennai, Tamil Nadu, India; [Karunasagar, Indrani] Nitte Univ, Mangalore, India; [Kulkarni, Amod] Univ Vet Med &amp; Pharm, Kosice, Slovakia</t>
  </si>
  <si>
    <t>Indian Council of Agricultural Research (ICAR); ICAR - Central Institute of Fisheries Education; Chonnam National University; Indian Council of Agricultural Research (ICAR); ICAR - Central Institute Brackishwater Aquaculture; NITTE (Deemed to be University); University of Veterinary Medicine Kosice</t>
  </si>
  <si>
    <t>Valappil, RK (corresponding author), ICAR Cent Inst Fisheries Educ, Off Yari Rd, Mumbai 400061, Maharashtra, India.</t>
  </si>
  <si>
    <t>rajendrankv@hotmail.com</t>
  </si>
  <si>
    <t>Otta, Subhendu/S-5130-2016; Uthaman, Shyam/KUF-2928-2024</t>
  </si>
  <si>
    <t>Uthaman, Shyam Kokkattunivarthil/0000-0003-0133-9287; Kulkarni, Amod/0000-0003-4499-0707; Kooloth Valappil, Rajendran/0000-0002-2987-5236</t>
  </si>
  <si>
    <t>National Fund for Basic, Strategic and Frontier Application Research in Agriculture (NFBSFARA) [NFBSFARA/BS-3016/2012-13]; Indian Council of Agricultural Research (ICAR), Government of India</t>
  </si>
  <si>
    <t>National Fund for Basic, Strategic and Frontier Application Research in Agriculture (NFBSFARA); Indian Council of Agricultural Research (ICAR), Government of India(Indian Council of Agricultural Research (ICAR))</t>
  </si>
  <si>
    <t>The authors are thankful to the Director, ICAR-CIFE, for the facilities and support. The funding support of National Fund for Basic, Strategic and Frontier Application Research in Agriculture (NFBSFARA, Sanction Order No. NFBSFARA/BS-3016/2012-13), Indian Council of Agricultural Research (ICAR), Government of India for the project 'Defense genes of tiger shrimp (Penaeus monodon) with respect to bacteria (Vibrio harveyi) and white spot virus (WSSV) infection' is also acknowledged.</t>
  </si>
  <si>
    <t>1753-5123</t>
  </si>
  <si>
    <t>1753-5131</t>
  </si>
  <si>
    <t>REV AQUACULT</t>
  </si>
  <si>
    <t>Rev. Aquac.</t>
  </si>
  <si>
    <t>10.1111/raq.12482</t>
  </si>
  <si>
    <t>http://dx.doi.org/10.1111/raq.12482</t>
  </si>
  <si>
    <t>PA5IE</t>
  </si>
  <si>
    <t>WOS:000560564800001</t>
  </si>
  <si>
    <t>Bouremani, N; Cherif-Silini, H; Silini, A; Bouket, AC; Luptakova, L; Alenezi, FN; Baranov, O; Belbahri, L</t>
  </si>
  <si>
    <t>Bouremani, Naoual; Cherif-Silini, Hafsa; Silini, Allaoua; Bouket, Ali Chenari; Luptakova, Lenka; Alenezi, Faizah N. N.; Baranov, Oleg; Belbahri, Lassaad</t>
  </si>
  <si>
    <t>Plant Growth-Promoting Rhizobacteria (PGPR): A Rampart against the Adverse Effects of Drought Stress</t>
  </si>
  <si>
    <t>WATER</t>
  </si>
  <si>
    <t>water stress; PGPR; osmotolerance; phytohormones; antioxidants</t>
  </si>
  <si>
    <t>MAIZE ZEA-MAYS; DEAMINASE PRODUCING RHIZOBACTERIA; EMBRYOGENESIS ABUNDANT PROTEINS; CICER-ARIETINUM L.; ACC DEAMINASE; ARABIDOPSIS-THALIANA; BACILLUS-AMYLOLIQUEFACIENS; ANTIOXIDANT DEFENSE; SEED-GERMINATION; WATER-STRESS</t>
  </si>
  <si>
    <t>Abiotic stress significantly limits plant growth and production. Drought, in particular, is a severe constraint that affects growth and limits agricultural productivity on a global scale. Water stress induces in plants a set of morpho-anatomical (modification of root and leaf structure), physiological, and biochemical (relative water content, membrane stability, photosynthesis, hormonal balance, antioxidant systems, and osmolyte accumulation) changes mainly employed to cope with the drought stress. These strategies allow the plant to overcome the unfavorable period of limited water availability. Currently, a promising alternative is available to improve plant growth and tolerance under drought conditions. The use of osmotolerant plant growth-promoting rhizobacteria (PGPR) as inoculants can alleviate water stress by increasing the water use efficiency of the plant. The PGPR improve the tolerance of plants to drought, through changes in the morphology and architecture of the root system, production of phytohormones, extracellular polysaccharides, ACC 1-(aminocyclopropane-1-carboxylate) deaminase, volatile chemicals, and osmolyte accumulation. They may also enhance the antioxidant defense system and induce transcriptional regulation of stress response genes. This review addresses the effects of stress on plant growth, adaptation, and response to drought conditions and discusses the significant potential of PGPR to modulate the physiological response against water scarcity, ensuring plant survival and improving the resistance and growth of agricultural crops.</t>
  </si>
  <si>
    <t>[Bouremani, Naoual; Cherif-Silini, Hafsa; Silini, Allaoua] Univ Ferhat Abbas Set, Fac Nat &amp; Life Sci, Dept Microbiol, Lab Appl Microbiol, Setif 19000, Algeria; [Bouket, Ali Chenari] Agr Res Educ &amp; Extens Org AREEO, East Azarbaijan Agr &amp; Nat Resources Res &amp; Educ Ctr, Plant Protect Res Dept, Tabriz 5355179854, Iran; [Luptakova, Lenka] Univ Vet Med &amp; Pharm Kosice, Dept Biol &amp; Genet, Kosice 04181, Slovakia; [Alenezi, Faizah N. N.] Univ Aberdeen, Marine Biodiscovery Ctr, Dept Chem, Aberdeen AB24 3UE, Scotland; [Baranov, Oleg] Natl Acad Sci Belarus, Dept Biol Sci, Minsk 220072, BELARUS; [Belbahri, Lassaad] Univ Neuchatel, Lab Soil Biol, 11 Rue Emile Argand, CH-2000 Neuchatel, Switzerland</t>
  </si>
  <si>
    <t>Universite Ferhat Abbas Setif; University of Veterinary Medicine Kosice; University of Aberdeen; National Academy of Sciences of Belarus (NASB); University of Neuchatel</t>
  </si>
  <si>
    <t>Belbahri, L (corresponding author), Univ Neuchatel, Lab Soil Biol, 11 Rue Emile Argand, CH-2000 Neuchatel, Switzerland.</t>
  </si>
  <si>
    <t>lassaad.belbahri@unige.ch</t>
  </si>
  <si>
    <t>alenezi, Dr. Faizah/IUM-1433-2023; Lassaad, Belbahri/E-1648-2015; Luptakova, Lenka/AAC-4094-2019; CHERIF-SILINI, HAFSA/AAP-8417-2020; Chenari Bouket, Ali/C-9971-2017</t>
  </si>
  <si>
    <t>CHERIF-SILINI, HAFSA/0000-0001-8609-5028; Chenari Bouket, Ali/0000-0002-8421-1758; Luptakova, Lenka/0000-0002-1214-1746; Silini, Allaoua/0000-0001-6279-8140; Belbahri, Lassaad/0000-0001-7040-4500</t>
  </si>
  <si>
    <t>2073-4441</t>
  </si>
  <si>
    <t>WATER-SUI</t>
  </si>
  <si>
    <t>Water</t>
  </si>
  <si>
    <t>10.3390/w15030418</t>
  </si>
  <si>
    <t>http://dx.doi.org/10.3390/w15030418</t>
  </si>
  <si>
    <t>Environmental Sciences; Water Resources</t>
  </si>
  <si>
    <t>Environmental Sciences &amp; Ecology; Water Resources</t>
  </si>
  <si>
    <t>8V0OT</t>
  </si>
  <si>
    <t>WOS:000930340800001</t>
  </si>
  <si>
    <t>Žilinská univerzita v Žiline</t>
  </si>
  <si>
    <t>Glowacz, A; Tadeusiewicz, R; Legutko, S; Caesarendra, W; Irfan, M; Liu, H; Brumercik, F; Gutten, M; Sulowicz, M; Daviu, JAA; Sarkodie-Gyan, T; Fracz, P; Kumar, A; Xiang, JW</t>
  </si>
  <si>
    <t>Glowacz, Adam; Tadeusiewicz, Ryszard; Legutko, Stanislaw; Caesarendra, Wahyu; Irfan, Muhammad; Liu, Hui; Brumercik, Frantisek; Gutten, Miroslav; Sulowicz, Maciej; Antonino Daviu, Jose Alfonso; Sarkodie-Gyan, Thompson; Fracz, Pawel; Kumar, Anil; Xiang, Jiawei</t>
  </si>
  <si>
    <t>Fault diagnosis of angle grinders and electric impact drills using acoustic signals</t>
  </si>
  <si>
    <t>APPLIED ACOUSTICS</t>
  </si>
  <si>
    <t>Degradation; Acoustic; Fault diagnosis; Bearings; Power tool; Ventilation</t>
  </si>
  <si>
    <t>NEURAL-NETWORK; CLASSIFICATION; TRANSFORM; ALGORITHM; SYSTEM</t>
  </si>
  <si>
    <t>Electric motors use about 68% of total generated electricity. Fault diagnosis of electrical motors is an important task, because it allows saving a large amount of money and time. An analysis of acoustic signals is a promising tool to improve the accuracy of fault diagnosis. It is essential to analyze acoustic signals to assess the state of the motor. In this paper, three electric impact drills (EID) were analyzed using acoustic signals: healthy EID, EID with damaged rear bearing, EID with damaged front bearing. Three angle grinders (AG) were analyzed: healthy AG, AG with 1 blocked air inlet, AG with 2 blocked air inlets. The authors proposed a method for feature extraction: SMOFS-NFC (Shortened Method of Frequencies Selection Nearest Frequency Components). Acoustic features vectors were classified by the nearest neighbor classifier and Naive Bayes classifier. The classification accuracy were in the range of 89.33-97.33% for three electric impact drills. The classification accuracy were in the range of 90.66-100% for three angle grinders. The presented method is very useful for diagnosis of bearings, ventilation faults and other mechanical faults of power tools. It can be also useful for diagnosis of similar power tools. (C) 2021 Elsevier Ltd. All rights reserved.</t>
  </si>
  <si>
    <t>[Glowacz, Adam] AGH Univ Sci &amp; Technol, Fac Elect Engn Automat Comp Sci &amp; Biomed Engn, Dept Automat Control &amp; Robot, Al A Mickiewicza 30, PL-30059 Krakow, Poland; [Tadeusiewicz, Ryszard] AGH Univ Sci &amp; Technol, Fac Elect Engn Automat Comp Sci &amp; Biomed Engn, Dept Biocybernet &amp; Biomed Engn, Al A Mickiewicza 30, PL-30059 Krakow, Poland; [Legutko, Stanislaw] Poznan Univ Tech, Fac Mech Engn &amp; Management, 3 Piotrowo St, PL-60965 Poznan, Poland; [Caesarendra, Wahyu] Univ Brunei Darussalam, Fac Integrated Technol, Gadong BE1410, Brunei; [Irfan, Muhammad] Najran Univ Saudi Arabia, Coll Engn, Elect Engn Dept, Najran 61441, Saudi Arabia; [Liu, Hui] China Jiliang Univ, Coll Qual &amp; Safety Engn, Hangzhou 310018, Peoples R China; [Brumercik, Frantisek] Univ Zilina, Fac Mech Engn, Dept Design &amp; Machine Elements, Univ 1, Zilina 01026, Slovakia; [Gutten, Miroslav] Univ Zilina, Dept Measurement &amp; Applicat Elect, Fac Elect Engn, Univ 1, Zilina 01026, Slovakia; [Sulowicz, Maciej] Cracow Univ Technol, Fac Elect &amp; Comp Engn, Warszawska 24 St, PL-31155 Krakow, Poland; [Antonino Daviu, Jose Alfonso] Univ Politecn Valencia, Dept Elect Engn, Inst Tecnol Energia, Camino Vera S-N, Valencia 46022, Spain; [Sarkodie-Gyan, Thompson] Univ Texas El Paso, Coll Engn, Lab Ind Metrol &amp; Automat, El Paso, TX 79968 USA; [Fracz, Pawel] Opole Univ Technol, Dept Mfg Engn &amp; Automat Prod, PL-45758 Opole, Poland; [Kumar, Anil] Amity Univ Uttar Pradesh, Noida 201313, India; [Xiang, Jiawei] Wenzhou Univ, Coll Mech &amp; Elect Engn, Wenzhou 325035, Peoples R China</t>
  </si>
  <si>
    <t>AGH University of Krakow; AGH University of Krakow; Poznan University of Technology; University Brunei Darussalam; Najran University; China Jiliang University; University of Zilina; University of Zilina; Cracow University of Technology; Universitat Politecnica de Valencia; University of Texas System; University of Texas El Paso; Opole University of Technology; Amity University Noida; Wenzhou University</t>
  </si>
  <si>
    <t>Glowacz, A (corresponding author), AGH Univ Sci &amp; Technol, Fac Elect Engn Automat Comp Sci &amp; Biomed Engn, Dept Automat Control &amp; Robot, Al A Mickiewicza 30, PL-30059 Krakow, Poland.</t>
  </si>
  <si>
    <t>adglow@agh.edu.pl; rtad@agh.edu.pl; stanislaw.legutko@put.poznan.pl; wahyu.caesarendra@ubd.edu.bn; miditta@nu.edu.sa; hui.liu@cjlu.edu.cn; frantisek.brumercik@fstroj.uniza.sk; miroslav.gutten@feit.uniza.sk; msulowicz@pk.edu.pl; joanda@die.upv.es; tsarkodi@utep.edu; jwxiang@wzu.edu.cn</t>
  </si>
  <si>
    <t>Legutko, Stanislaw/J-6532-2013; Gutten, Miroslav/ABC-8531-2021; Caesarendra, Wahyu/S-5347-2019; Xiang, Jiawei/G-1177-2011; LIU, Hui/K-2142-2015; Sulowicz, Maciej/A-6120-2015; Glowacz, Adam/N-6462-2013; Irfan, Dr. Muhammad/AAB-6847-2019; Brumercik, Frantisek/AAE-3161-2021; kumar, anil/O-3741-2017</t>
  </si>
  <si>
    <t>Xiang, Jiawei/0000-0003-4028-985X; LIU, Hui/0000-0002-4265-7241; Sulowicz, Maciej/0000-0001-6436-1110; Glowacz, Adam/0000-0003-0546-7083; Irfan, Dr. Muhammad/0000-0003-4161-6875; Tadeusiewicz, Ryszard/0000-0001-9675-5819; Brumercik, Frantisek/0000-0001-7475-3724; Gutten, Miroslav/0000-0002-3715-1457; kumar, anil/0000-0001-6675-1657</t>
  </si>
  <si>
    <t>Generalitat Valenciana, Conselleria de Innovacion, Universidades, Ciencia y Sociedad Digital [AICO/019/224]</t>
  </si>
  <si>
    <t>Generalitat Valenciana, Conselleria de Innovacion, Universidades, Ciencia y Sociedad Digital</t>
  </si>
  <si>
    <t>This work was supported in part by Generalitat Valenciana, Conselleria de Innovacion, Universidades, ' Ciencia y Sociedad Digital, (project AICO/019/224).</t>
  </si>
  <si>
    <t>0003-682X</t>
  </si>
  <si>
    <t>1872-910X</t>
  </si>
  <si>
    <t>APPL ACOUST</t>
  </si>
  <si>
    <t>Appl. Acoust.</t>
  </si>
  <si>
    <t>10.1016/j.apacoust.2021.108070</t>
  </si>
  <si>
    <t>http://dx.doi.org/10.1016/j.apacoust.2021.108070</t>
  </si>
  <si>
    <t>Acoustics</t>
  </si>
  <si>
    <t>SE4FX</t>
  </si>
  <si>
    <t>WOS:000652029800034</t>
  </si>
  <si>
    <t>Elkhwesky, Z; Salem, IE; Ramkissoon, H; Castañeda-García, JA</t>
  </si>
  <si>
    <t>Elkhwesky, Zakaria; Salem, Islam Elbayoumi; Ramkissoon, Haywantee; Castaneda-Garcia, Jose-Alberto</t>
  </si>
  <si>
    <t>A systematic and critical review of leadership styles in contemporary hospitality: a roadmap and a call for future research</t>
  </si>
  <si>
    <t>INTERNATIONAL JOURNAL OF CONTEMPORARY HOSPITALITY MANAGEMENT</t>
  </si>
  <si>
    <t>Leadership styles; Systematic literature review; Hospitality; Hotels; Restaurants</t>
  </si>
  <si>
    <t>ORGANIZATIONAL CITIZENSHIP BEHAVIOR; CEO SERVANT LEADERSHIP; TRANSFORMATIONAL LEADERSHIP; MEDIATING ROLE; EMPOWERING LEADERSHIP; AUTHENTIC LEADERSHIP; SERVICE QUALITY; TRANSACTIONAL LEADERSHIP; MANAGERIAL LEADERSHIP; PERFORMANCE EVIDENCE</t>
  </si>
  <si>
    <t>Purpose The purpose of this paper is to provide an overview of leadership styles in the hospitality industry. It also demonstrates theories used in hospitality leadership styles research, identifies the main outcomes and highlights gaps for future research. Design/methodology/approach This paper presents a comprehensive review of the 79 articles on leadership styles in the hospitality context spanning over 13 years (2008-2020) and extends the scope in distinctive means. Findings This review has demonstrated that leadership styles research in hospitality has made progress in the past 13 years; however, there are conceptual and empirical overlaps among different leadership styles in hospitality. There is a lack of research on antecedents and integrating theories in studies. This review has revealed that several leadership styles have not been rigorously examined in hospitality research with their outcomes. Research limitations/implications The search strategy used to find articles published in Web of Science about leadership styles in hospitality was restricted to title to boost the accuracy of the subsequent literature. Practical implications By following the guidance presented in this review, the authors expect to advance and maintain hospitality leadership research to provide substantive insights into the context of hospitality leadership over the coming years. Originality/value To the best of the authors' knowledge, this study is one of the first to undertake a comprehensive understanding of various leadership styles in the hospitality context. This study provides a comprehensive projected research agenda to demonstrate theoretical discourses and empirical research. Overall, this critical review presents a holistic idea of the focus of the prior studies and what should be highlighted in future studies.</t>
  </si>
  <si>
    <t>[Elkhwesky, Zakaria] Univ Zilina, Dept Management Theories, Fac Management Sci &amp; Informat, Univ 8215-1, Zilina 01026, Slovakia; [Elkhwesky, Zakaria; Salem, Islam Elbayoumi] Alexandria Univ, Dept Hotel Management, Fac Tourism &amp; Hotels, Alexandria, Egypt; [Salem, Islam Elbayoumi] Univ Technol &amp; Appl Sci, Dept Business Adm, Coll Appl Sci, Salalah, Oman; [Ramkissoon, Haywantee] Univ Derby, Coll Business Law &amp; Social Sci, Derby, England; [Ramkissoon, Haywantee] Arctic Univ Norway, Fac Biosciences Fisheries &amp; Econ UiT, Sch Business &amp; Econ, Tromso, Norway; [Ramkissoon, Haywantee] Univ Johannesburg, Johannesburg Business Sch, Coll Business &amp; Econ, Johannesburg, South Africa; [Ramkissoon, Haywantee] Taylors Univ, Fac Social Sci &amp; Leisure Management, Selangor Darul Ehsan, Malaysia; [Ramkissoon, Haywantee] Excelsia Business Sch, Sydney, NSW, Australia; [Castaneda-Garcia, Jose-Alberto] Univ Granada, Dept Mkt &amp; Market Res, Fac Econ &amp; Business Adm, Granada, Spain</t>
  </si>
  <si>
    <t>University of Zilina; Egyptian Knowledge Bank (EKB); Alexandria University; University of Derby; UiT The Arctic University of Tromso; University of Johannesburg; Taylor's University; Excelsia College; University of Granada</t>
  </si>
  <si>
    <t>Elkhwesky, Z (corresponding author), Univ Zilina, Dept Management Theories, Fac Management Sci &amp; Informat, Univ 8215-1, Zilina 01026, Slovakia.;Elkhwesky, Z (corresponding author), Alexandria Univ, Dept Hotel Management, Fac Tourism &amp; Hotels, Alexandria, Egypt.</t>
  </si>
  <si>
    <t>zakaria.elkhwesky@alexu.edu.eg; islam.salem@alexu.edu.eg; H.Ramkissoon@derby.ac.uk; jalberto@ugr.es</t>
  </si>
  <si>
    <t>Garcia, Jose/O-7778-2018; Elkhwesky, Zakaria/AFG-7486-2022; RAMKISSOON, HAYWANTEE/AAG-3760-2019; Salem, Islam/ITU-6187-2023; Salem, Islam Elbayoumi/O-5947-2016</t>
  </si>
  <si>
    <t>Ramkissoon, Haywantee/0000-0002-2603-0473; Salem, Islam Elbayoumi/0000-0002-9483-3550; Elkhwesky, Zakaria/0000-0002-1862-4730</t>
  </si>
  <si>
    <t>EMERALD GROUP PUBLISHING LTD</t>
  </si>
  <si>
    <t>BINGLEY</t>
  </si>
  <si>
    <t>HOWARD HOUSE, WAGON LANE, BINGLEY BD16 1WA, W YORKSHIRE, ENGLAND</t>
  </si>
  <si>
    <t>0959-6119</t>
  </si>
  <si>
    <t>1757-1049</t>
  </si>
  <si>
    <t>INT J CONTEMP HOSP M</t>
  </si>
  <si>
    <t>Int. J. Contemp. Hosp. Manag.</t>
  </si>
  <si>
    <t>APR 4</t>
  </si>
  <si>
    <t>10.1108/IJCHM-09-2021-1128</t>
  </si>
  <si>
    <t>http://dx.doi.org/10.1108/IJCHM-09-2021-1128</t>
  </si>
  <si>
    <t>MAR 2022</t>
  </si>
  <si>
    <t>Hospitality, Leisure, Sport &amp; Tourism; Management</t>
  </si>
  <si>
    <t>Social Sciences - Other Topics; Business &amp; Economics</t>
  </si>
  <si>
    <t>0F8YZ</t>
  </si>
  <si>
    <t>WOS:000763521000001</t>
  </si>
  <si>
    <t>Nica, E; Popescu, GH; Poliak, M; Kliestik, T; Sabie, OM</t>
  </si>
  <si>
    <t>Nica, Elvira; Popescu, Gheorghe H.; Poliak, Milos; Kliestik, Tomas; Sabie, Oana-Matilda</t>
  </si>
  <si>
    <t>Digital Twin Simulation Tools, Spatial Cognition Algorithms, and Multi-Sensor Fusion Technology in Sustainable Urban Governance Networks</t>
  </si>
  <si>
    <t>digital twin; simulation; spatial cognition; multi-sensor fusion; sustainable urban governance</t>
  </si>
  <si>
    <t>INTELLIGENCE; SECURITY</t>
  </si>
  <si>
    <t>Relevant research has investigated how predictive modeling algorithms, deep-learning-based sensing technologies, and big urban data configure immersive hyperconnected virtual spaces in digital twin cities: digital twin modeling tools, monitoring and sensing technologies, and Internet-of-Things-based decision support systems articulate big-data-driven urban geopolitics. This systematic review aims to inspect the recently published literature on digital twin simulation tools, spatial cognition algorithms, and multi-sensor fusion technology in sustainable urban governance networks. We integrate research developing on how blockchain-based digital twins, smart infrastructure sensors, and real-time Internet of Things data assist urban computing technologies. The research problems are whether: data-driven smart sustainable urbanism requires visual recognition tools, monitoring and sensing technologies, and simulation-based digital twins; deep-learning-based sensing technologies, spatial cognition algorithms, and environment perception mechanisms configure digital twin cities; and digital twin simulation modeling, deep-learning-based sensing technologies, and urban data fusion optimize Internet-of-Things-based smart city environments. Our analyses particularly prove that virtual navigation tools, geospatial mapping technologies, and Internet of Things connected sensors enable smart urban governance. Digital twin simulation, data visualization tools, and ambient sound recognition software configure sustainable urban governance networks. Virtual simulation algorithms, deep learning neural network architectures, and cyber-physical cognitive systems articulate networked smart cities. Throughout January and March 2023, a quantitative literature review was carried out across the ProQuest, Scopus, and Web of Science databases, with search terms comprising sustainable urban governance networks + digital twin simulation tools, spatial cognition algorithms, and multi-sensor fusion technology. A Preferred Reporting Items for Systematic Reviews and Meta-analysis (PRISMA) flow diagram was generated using a Shiny App. AXIS (Appraisal tool for Cross-Sectional Studies), Dedoose, MMAT (Mixed Methods Appraisal Tool), and the Systematic Review Data Repository (SRDR) were used to assess the quality of the identified scholarly sources. Dimensions and VOSviewer were employed for bibliometric mapping through spatial and data layout algorithms. The findings gathered from our analyses clarify that Internet-of-Things-based smart city environments integrate 3D virtual simulation technology, intelligent sensing devices, and digital twin modeling.</t>
  </si>
  <si>
    <t>[Nica, Elvira; Sabie, Oana-Matilda] Bucharest Univ Econ Studies, Dept Adm &amp; Publ Management, Bucharest 010371, Romania; [Popescu, Gheorghe H.] Dimitrie Cantemir Christian Univ, Dept Finance &amp; Banking, Bucharest 030134, Romania; [Poliak, Milos; Kliestik, Tomas] Univ Zilina, Fac Operat &amp; Econ Transport &amp; Commun, Univ 1, Zilina 01026, Slovakia</t>
  </si>
  <si>
    <t>Bucharest University of Economic Studies; University of Zilina</t>
  </si>
  <si>
    <t>Nica, E (corresponding author), Bucharest Univ Econ Studies, Dept Adm &amp; Publ Management, Bucharest 010371, Romania.</t>
  </si>
  <si>
    <t>elvira.nica@ase.ro</t>
  </si>
  <si>
    <t>Kliestik, Tomas/O-8070-2015; Nica, Elvira/ADG-5173-2022; SABIE, OANA-MATILDA/JXX-3255-2024; Poliak, Milos/R-5949-2016; Ferreira, Manuel Alberto M./N-3136-2013</t>
  </si>
  <si>
    <t>Nica, Elvira/0000-0002-7383-2161; Ferreira, Manuel Alberto M./0000-0002-4931-3281; Sabie, Oana Matilda/0000-0003-1725-3541</t>
  </si>
  <si>
    <t>10.3390/math11091981</t>
  </si>
  <si>
    <t>http://dx.doi.org/10.3390/math11091981</t>
  </si>
  <si>
    <t>G2HN9</t>
  </si>
  <si>
    <t>WOS:000987432700001</t>
  </si>
  <si>
    <t>Nagy, M; Lazaroiu, G</t>
  </si>
  <si>
    <t>Nagy, Marek; Lazaroiu, George</t>
  </si>
  <si>
    <t>Computer Vision Algorithms, Remote Sensing Data Fusion Techniques, and Mapping and Navigation Tools in the Industry 4.0-Based Slovak Automotive Sector</t>
  </si>
  <si>
    <t>Industry 4; 0; value-added; global value chain; export; globalization; innovation; digitization; automotive industry</t>
  </si>
  <si>
    <t>RESEARCH-AND-DEVELOPMENT; EMPIRICAL-EVIDENCE; IMPLEMENTATION; IMPACT; COMPETITIVENESS; INNOVATIONS; MANAGEMENT; COUNTRIES; PATTERNS; CONTEXT</t>
  </si>
  <si>
    <t>The objectives of this paper, and the novelty brought to the topic of the Industry 4.0 manufacturing systems, are related to the integration of computer vision algorithms, remote sensing data fusion techniques, and mapping and navigation tools in the Slovak automotive sector. We conducted a thorough examination of Industry 4.0-based value and supply chains, clarifying how cyber-physical production systems operate in relation to collision avoidance technologies, environment mapping algorithms, and mobility simulation tools in network connectivity systems through vehicle navigation data. The Citroen C3 and Peugeot 208 automobiles are two examples of high-tech products whose worldwide value and supply chain development trends were examined in this study by determining countries and their contributions to production. The fundamental components of the research-statistical analysis and visual analysis-were utilized in conjunction with a variety of syntheses, comparisons, and analytical methodologies. A case study was developed using PSA Group SVK data. The graphical analysis revealed that Slovakia offers the second-highest added value to the chosen items, but it also highlighted the country's slow-growing research and development (R&amp;D) infrastructure, which could lead to a subsequent loss of investment and business as usual. Slovakia can generate better export added value by optimizing Industry 4.0-based manufacturing systems in the automotive sector.</t>
  </si>
  <si>
    <t>[Nagy, Marek] Univ Zilina, Fac Operat &amp; Econ Transport &amp; Commun, Univ 1, Zilina 01026, Slovakia; [Lazaroiu, George] Spiru Haret Univ, Dept Econ Sci, Bucharest 030045, Romania</t>
  </si>
  <si>
    <t>University of Zilina; Spiru Haret University</t>
  </si>
  <si>
    <t>Nagy, M (corresponding author), Univ Zilina, Fac Operat &amp; Econ Transport &amp; Commun, Univ 1, Zilina 01026, Slovakia.;Lazaroiu, G (corresponding author), Spiru Haret Univ, Dept Econ Sci, Bucharest 030045, Romania.</t>
  </si>
  <si>
    <t>nagy16@stud.uniza.sk; george.lazaroiu@spiruharet.ro</t>
  </si>
  <si>
    <t>Nagy, Marek/DEM-8067-2022; Lazaroiu, George/A-2262-2015</t>
  </si>
  <si>
    <t>Lazaroiu, George/0000-0002-3422-6310; Nagy, Marek/0000-0003-0740-6268</t>
  </si>
  <si>
    <t>[NFP313010BWN6]</t>
  </si>
  <si>
    <t>This paper is an output of the project NFP313010BWN6 The implementation framework and business model of the Internet of Things, Industry 4.0 and smart transport.</t>
  </si>
  <si>
    <t>10.3390/math10193543</t>
  </si>
  <si>
    <t>http://dx.doi.org/10.3390/math10193543</t>
  </si>
  <si>
    <t>5I0IC</t>
  </si>
  <si>
    <t>WOS:000868050900001</t>
  </si>
  <si>
    <t>Mukhamediev, RI; Popova, Y; Kuchin, Y; Zaitseva, E; Kalimoldayev, A; Symagulov, A; Levashenko, V; Abdoldina, F; Gopejenko, V; Yakunin, K; Muhamedijeva, E; Yelis, M</t>
  </si>
  <si>
    <t>Mukhamediev, Ravil, I; Popova, Yelena; Kuchin, Yan; Zaitseva, Elena; Kalimoldayev, Almas; Symagulov, Adilkhan; Levashenko, Vitaly; Abdoldina, Farida; Gopejenko, Viktors; Yakunin, Kirill; Muhamedijeva, Elena; Yelis, Marina</t>
  </si>
  <si>
    <t>Review of Artificial Intelligence and Machine Learning Technologies: Classification, Restrictions, Opportunities and Challenges</t>
  </si>
  <si>
    <t>artificial intelligence; machine learning; deep learning; explainable machine learning; AI challenges</t>
  </si>
  <si>
    <t>NEURAL-NETWORKS; MODELS; FUTURE; WORK; AL</t>
  </si>
  <si>
    <t>Artificial intelligence (AI) is an evolving set of technologies used for solving a wide range of applied issues. The core of AI is machine learning (ML)-a complex of algorithms and methods that address the problems of classification, clustering, and forecasting. The practical application of AI&amp;ML holds promising prospects. Therefore, the researches in this area are intensive. However, the industrial applications of AI and its more intensive use in society are not widespread at the present time. The challenges of widespread AI applications need to be considered from both the AI (internal problems) and the societal (external problems) perspective. This consideration will identify the priority steps for more intensive practical application of AI technologies, their introduction, and involvement in industry and society. The article presents the identification and discussion of the challenges of the employment of AI technologies in the economy and society of resource-based countries. The systematization of AI&amp;ML technologies is implemented based on publications in these areas. This systematization allows for the specification of the organizational, personnel, social and technological limitations. This paper outlines the directions of studies in AI and ML, which will allow us to overcome some of the limitations and achieve expansion of the scope of AI&amp;ML applications.</t>
  </si>
  <si>
    <t>[Mukhamediev, Ravil, I; Kuchin, Yan; Symagulov, Adilkhan; Yakunin, Kirill; Yelis, Marina] Satbayev Univ KazNRTU, Inst Automat &amp; Informat Technol, Alma Ata 050013, Kazakhstan; [Mukhamediev, Ravil, I; Kuchin, Yan; Symagulov, Adilkhan; Yakunin, Kirill; Muhamedijeva, Elena; Yelis, Marina] Inst Informat &amp; Computat Technol, Alma Ata 050010, Kazakhstan; [Popova, Yelena] Baltic Int Acad, 1-4 Lomonosov Str, LV-1003 Riga, Latvia; [Zaitseva, Elena; Levashenko, Vitaly] Univ Zilina, Fac Management Sci &amp; Informat, Zilina 01026, Slovakia; [Kalimoldayev, Almas] Al Farabi Kazakh Natl Univ KazNU, Higher Sch Econ &amp; Business, Alma Ata 050040, Kazakhstan; [Abdoldina, Farida] Almaty Management Univ, Off Acad Excellence &amp; Methodol, Alma Ata 050060, Kazakhstan; [Gopejenko, Viktors] Ventspils Univ Appl Sci, Int Radio Astron Ctr, Inzhenieru Str 101, LV-3601 Ventspils, Latvia; [Gopejenko, Viktors] ISMA Univ Appl Sci, Dept Nat Sci &amp; Comp Technol, Lomonosov Str 1, LV-1011 Riga, Latvia; [Yakunin, Kirill] Almaty Management Univ, Sch Digital Technol, Alma Ata 050060, Kazakhstan</t>
  </si>
  <si>
    <t>Institute of Information &amp; Computational Technologies; University of Zilina; Almaty Management University; Almaty Management University</t>
  </si>
  <si>
    <t>Symagulov, A; Yelis, M (corresponding author), Satbayev Univ KazNRTU, Inst Automat &amp; Informat Technol, Alma Ata 050013, Kazakhstan.;Symagulov, A; Yelis, M (corresponding author), Inst Informat &amp; Computat Technol, Alma Ata 050010, Kazakhstan.;Kalimoldayev, A (corresponding author), Al Farabi Kazakh Natl Univ KazNU, Higher Sch Econ &amp; Business, Alma Ata 050040, Kazakhstan.</t>
  </si>
  <si>
    <t>r.mukhamediev@satbayev.university; yelenagp@gmail.com; ykuchin.k@mail.ru; elena.zaitseva@fri.uniza.sk; kalimoldayev85@gmail.com; a.symagulov@satbayev.university; vitaly.levashenko@fri.uniza.sk; abdoldinafarida@gmail.com; viktors.gopejenko@isma.lv; yakunin.k@mail.ru; muhamedijeva@gmail.com; k.marina92@gmail.com</t>
  </si>
  <si>
    <t>Kuchin, Yan/IUO-8562-2023; Gopejenko, Viktors/AIA-5948-2022; Symagulov, Adilkhan/IWV-1991-2023; Yakunin, Kirill/AAD-3147-2020; Levashenko, Vitaly/AAT-3669-2020; Popova, Yelena/AGP-7112-2022; Zaitseva, Elena/AAR-4326-2020; Mukhamediev, Ravil/X-1461-2019; Yelis, Marina/AAD-8506-2021; Zaitseva, Elena/F-9778-2017; Abdoldina, Farida/N-5663-2017</t>
  </si>
  <si>
    <t>Symagulov, Adilkhan/0000-0001-9974-3215; Gopejenko, Viktors/0000-0002-7783-4519; Yakunin, Kirill/0000-0002-7378-9212; Zaitseva, Elena/0000-0002-9087-0311; Popova, Yelena/0000-0002-8034-5935; Yelis, Marina/0000-0003-4203-800X; Kuchin, Yan/0000-0002-5271-9071; Abdoldina, Farida/0000-0003-1816-6343</t>
  </si>
  <si>
    <t>Science Committee of the Ministry of Education and Science of the Republic of Kazakhstan [AP09259587, BR10965172]; Ministry of Education, Science, Research, and Sport of the Slovak Republic [KEGA 009ZU-4/2020]; Integrated Infrastructure Operational Program [ITMS: 313011AFG5]; European Regional Development Fund</t>
  </si>
  <si>
    <t>Science Committee of the Ministry of Education and Science of the Republic of Kazakhstan(Government of the Republic of KazakhstanMinistry of Science &amp; Higher Education of the Republic of KazakhstanScience Committee of the Ministry of Science &amp; Higher Education of the Republic of Kazakhstan); Ministry of Education, Science, Research, and Sport of the Slovak Republic; Integrated Infrastructure Operational Program; European Regional Development Fund(European Union (EU))</t>
  </si>
  <si>
    <t>This research has been funded by the Science Committee of the Ministry of Education and Science of the Republic of Kazakhstan, Grant No. AP09259587, Developing of methods and algorithms of intelligent GIS for multi-criteria analysis of healthcare data, Grant No. BR10965172, Space monitoring and GIS for quantitative assessment of soil salinity and degradation of agricultural land in the South of Kazakhstan. This work was partially supported by the Ministry of Education, Science, Research, and Sport of the Slovak Republic, under the grant Creation of methodological and learning materials for Biomedical Informatics-a new engineering program at the UNIZA (reg.no. KEGA 009ZU-4/2020) and the Integrated Infrastructure Operational Program for the following project: Systemic Public Research Infrastructure-Biobank for Cancer and Rare diseases, ITMS: 313011AFG5, co-financed by the European Regional Development Fund.</t>
  </si>
  <si>
    <t>10.3390/math10152552</t>
  </si>
  <si>
    <t>http://dx.doi.org/10.3390/math10152552</t>
  </si>
  <si>
    <t>3S6WQ</t>
  </si>
  <si>
    <t>WOS:000839734900001</t>
  </si>
  <si>
    <t>http://dx.doi.org/10.3390/math10142452</t>
  </si>
  <si>
    <t>Valaskova, K; Durana, P; Adamko, P</t>
  </si>
  <si>
    <t>Valaskova, Katarina; Durana, Pavol; Adamko, Peter</t>
  </si>
  <si>
    <t>Changes in Consumers' Purchase Patterns as a Consequence of the COVID-19 Pandemic</t>
  </si>
  <si>
    <t>COVID-19; pandemic; consumer behavior; purchase patterns; shopping habits</t>
  </si>
  <si>
    <t>PLS-SEM; BEHAVIOR; RECOMMENDATION; IMPACT</t>
  </si>
  <si>
    <t>The current COVID-19 pandemic has affected every aspect of consumer behavior-their expenses, investments, and financial reserves, as well as their financial and social wellbeing. As a consequence of different restrictions, consumers and their shopping patterns have changed significantly; thus, the factors that influence new purchase patterns need to be identified to help traders, retailers, and marketers develop appropriate strategies to respond to crucial consumer changes in the market. A categorical analysis (Pearson's chi-square test) and correspondence analysis (simple and multivariate) were applied to a sample of 425 Slovak respondents to reveal the most important factors impacting consumers' financial situations, as well as the effects on the maintenance of new shopping habits established during the pandemic period. The results revealed that consumers' income, age, and sector of occupation play important roles in the context of new shopping patterns. These findings are in agreement with other global studies, confirming both the worldwide impact of the pandemic on consumer behavior and the importance of national studies on consumer shopping behavior in order for state authorities, traders, marketers, and entrepreneurs to be able to take necessary measures.</t>
  </si>
  <si>
    <t>[Valaskova, Katarina; Durana, Pavol] Univ Zilina, Fac Operat &amp; Econ Transport &amp; Commun, Dept Econ, Univ 1, Zilina 01026, Slovakia; [Adamko, Peter] Univ Zilina, Dept Quantitat Methods &amp; Econ Informat, Fac Operat &amp; Econ Transport &amp; Commun, Univ 1, Zilina 01026, Slovakia</t>
  </si>
  <si>
    <t>University of Zilina; University of Zilina</t>
  </si>
  <si>
    <t>Valaskova, K (corresponding author), Univ Zilina, Fac Operat &amp; Econ Transport &amp; Commun, Dept Econ, Univ 1, Zilina 01026, Slovakia.</t>
  </si>
  <si>
    <t>katarina.valaskova@fpedas.uniza.sk; pavol.durana@fpedas.uniza.sk; peter.adamko@fpedas.uniza.sk</t>
  </si>
  <si>
    <t>Adamko, Peter/P-3807-2015; Valaskova, Katarina/O-9250-2015; Durana, Pavol/P-6644-2015</t>
  </si>
  <si>
    <t>Adamko, Peter/0000-0001-6256-4475; Valaskova, Katarina/0000-0003-4223-7519; Durana, Pavol/0000-0001-5975-1958</t>
  </si>
  <si>
    <t>10.3390/math9151788</t>
  </si>
  <si>
    <t>http://dx.doi.org/10.3390/math9151788</t>
  </si>
  <si>
    <t>TV9KT</t>
  </si>
  <si>
    <t>WOS:000682033600001</t>
  </si>
  <si>
    <t>Valaskova, K; Nagy, M; Grecu, G</t>
  </si>
  <si>
    <t>Valaskova, Katarina; Nagy, Marek; Grecu, Gheorghe</t>
  </si>
  <si>
    <t>Digital twin simulation modeling, artificial intelligence-based Internet of Manufacturing Things systems, and virtual machine and cognitive computing algorithms in the Industry 4.0-based Slovak labor market</t>
  </si>
  <si>
    <t>OECONOMIA COPERNICANA</t>
  </si>
  <si>
    <t>artificial intelligence; Industry 4.0; labor market; digitization; industry; production enterprises</t>
  </si>
  <si>
    <t>EARNINGS MANAGEMENT; DECISION-MAKING; REAL EARNINGS; COMPETITIVENESS; INNOVATION; SUSTAINABILITY; IMPLEMENTATION; TECHNOLOGIES</t>
  </si>
  <si>
    <t>Research background: On the basis of an analysis of the current situation and expectations in the field of implementation of the elements of the Industry 4.0 concept, the purpose of this paper is to identify the effects on the labor market in large manufacturing enterprises in the Slovak Republic. Purpose of the article: The presented work has a theoretical -empirical nature and consists of a theoretical section and a practical section, which includes statistical indicator analysis and quantitative research. In the theoretical section, the paper discusses the issue of Industry 4.0 in general, with a focus on its impact on the labor market, thus laying the groundwork for future research on the subject. Methods: The output of this work is an analysis of selected indicators of the manufacturing industry sector in the Slovak Republic, based on the most recent employment data analysis in the first stage and quantitative research survey in the second stage, with the respondents being manufacturing industry companies operating in the Slovak Republic, and whose primary objective is to determine the current status of the implementation of the elements and technologies of Industry 4.0 in production companies in the Slovak Republic, as well as the factors influencing this situation, such as digital twin simulation modeling, artificial intelligence -based Internet of Manufacturing Things systems, and virtual machine and cognitive computing algorithms. Findings &amp; value added: The research findings indicate that the degree of digitization adopted by businesses in the Slovak Republic is comparatively less robust and more sluggish to adapt. This is primarily attributable to the underdeveloped educational system, population reluctance, self -actualization, and inadequate state support. Recommendations for the Slovak market aim to increase the digital proficiency of businesses and of the general populace through various means, such as reforming legislation, enhancing state support for entrepreneurs, and modifying the education system, constituting the added value of the work.</t>
  </si>
  <si>
    <t>[Valaskova, Katarina; Nagy, Marek] Univ Zilina, Zilina, Slovakia; [Grecu, Gheorghe] Mircea Cel Batran Naval Acad, Constanta, Romania</t>
  </si>
  <si>
    <t>University of Zilina; Mircea cel Batran Naval Academy</t>
  </si>
  <si>
    <t>Valaskova, K (corresponding author), Univ Zilina, Zilina, Slovakia.</t>
  </si>
  <si>
    <t>katarina.valaskova@uniza.sk</t>
  </si>
  <si>
    <t>Grecu, Gheorghe/JPX-8974-2023; Nagy, Marek/DEM-8067-2022; Valaskova, Katarina/O-9250-2015</t>
  </si>
  <si>
    <t>Nagy, Marek/0000-0003-0740-6268; Grecu, Gheorghe/0000-0002-8866-3591; Valaskova, Katarina/0000-0003-4223-7519</t>
  </si>
  <si>
    <t>INST BADAN GOSPODARCZYCH</t>
  </si>
  <si>
    <t>OLSZTYN</t>
  </si>
  <si>
    <t>UL KS ROBERTA BILITEWSKIEGO NR 5, LOK 19, OLSZTYN, 10-693, POLAND</t>
  </si>
  <si>
    <t>2083-1277</t>
  </si>
  <si>
    <t>2353-1827</t>
  </si>
  <si>
    <t>OECON COPERNIC</t>
  </si>
  <si>
    <t>Oecon. Copernic.</t>
  </si>
  <si>
    <t>10.24136/oc.2814</t>
  </si>
  <si>
    <t>http://dx.doi.org/10.24136/oc.2814</t>
  </si>
  <si>
    <t>Economics</t>
  </si>
  <si>
    <t>Business &amp; Economics</t>
  </si>
  <si>
    <t>NE7R5</t>
  </si>
  <si>
    <t>WOS:001198847600009</t>
  </si>
  <si>
    <t>Kliestik, T; Nica, E; Durana, P; Popescu, GH</t>
  </si>
  <si>
    <t>Kliestik, Tomas; Nica, Elvira; Durana, Pavol; Popescu, Gheorghe H.</t>
  </si>
  <si>
    <t>Artificial intelligence-based predictive maintenance, time-sensitive networking, and big data-driven algorithmic decision-making in the economics of Industrial Internet of Things</t>
  </si>
  <si>
    <t>artificial intelligence (AI); predictive maintenance (PM); Industrial Internet of Things (IIoT); big data; algorithmic decision-making; time-sensitive networking (TSN)</t>
  </si>
  <si>
    <t>Research background: The article explores the integration of Artificial Intelligence (AI) in predictive maintenance (PM) within Industrial Internet of Things (IIoT) context. It addresses the increasing importance of leveraging advanced technologies to enhance maintenance practices in industrial settings.Purpose of the article: The primary objective of the article is to investigate and demonstrate the application of AI-driven PM in the IIoT. The authors aim to shed light on the potential benefits and implications of incorporating AI into maintenance strategies within industrial environments.Methods: The article employs a research methodology focused on the practical implementa-tion of AI algorithms for PM. It involves the analysis of data from sensors and other sources within the IIoT ecosystem to present predictive models. The methods used in the study con-tribute to understanding the feasibility and effectiveness of AI-driven PM solutions.Findings &amp; value added: The article presents significant findings regarding the impact of AI -driven PM on industrial operations. It discusses how the implementation of AI technologies contributes to increased efficiency. The added value of the research lies in providing insights into the transformative potential of AI within the IIoT for optimizing maintenance practices and improving overall industrial performance.</t>
  </si>
  <si>
    <t>[Kliestik, Tomas; Durana, Pavol] Univ Zilina, Zilina, Slovakia; [Nica, Elvira] Bucharest Univ Econ Studies, Bucharest, Romania; [Popescu, Gheorghe H.] Dimitrie Cantemir Christian Univ, Bucharest, Romania</t>
  </si>
  <si>
    <t>University of Zilina; Bucharest University of Economic Studies</t>
  </si>
  <si>
    <t>Kliestik, T (corresponding author), Univ Zilina, Zilina, Slovakia.</t>
  </si>
  <si>
    <t>tomas.kliestik@uniza.sk</t>
  </si>
  <si>
    <t>Nica, Elvira/ADG-5173-2022; Kliestik, Tomas/O-8070-2015; Durana, Pavol/P-6644-2015</t>
  </si>
  <si>
    <t>Nica, Elvira/0000-0002-7383-2161; Durana, Pavol/0000-0001-5975-1958</t>
  </si>
  <si>
    <t>10.24136/oc.2023.033</t>
  </si>
  <si>
    <t>http://dx.doi.org/10.24136/oc.2023.033</t>
  </si>
  <si>
    <t>FE7Z6</t>
  </si>
  <si>
    <t>WOS:001144165400001</t>
  </si>
  <si>
    <t>Aziz, G; Minallah, N; Saeed, A; Frnda, J; Khan, W</t>
  </si>
  <si>
    <t>Aziz, Gouhar; Minallah, Nasru; Saeed, Aamir; Frnda, Jaroslav; Khan, Waleed</t>
  </si>
  <si>
    <t>Remote sensing based forest cover classification using machine learning</t>
  </si>
  <si>
    <t>SCIENTIFIC REPORTS</t>
  </si>
  <si>
    <t>BIOMASS</t>
  </si>
  <si>
    <t>Pakistan falls significantly below the recommended forest coverage level of 20 to 30 percent of total area, with less than 6 percent of its land under forest cover. This deficiency is primarily attributed to illicit deforestation for wood and charcoal, coupled with a failure to embrace advanced techniques for forest estimation, monitoring, and supervision. Remote sensing techniques leveraging Sentinel-2 satellite images were employed. Both single-layer stacked images and temporal layer stacked images from various dates were utilized for forest classification. The application of an artificial neural network (ANN) supervised classification algorithm yielded notable results. Using a single-layer stacked image from Sentinel-2, an impressive 91.37% training overall accuracy and 0.865 kappa coefficient were achieved, along with 93.77% testing overall accuracy and a 0.902 kappa coefficient. Furthermore, the temporal layer stacked image approach demonstrated even better results. This method yielded 98.07% overall training accuracy, 97.75% overall testing accuracy, and kappa coefficients of 0.970 and 0.965, respectively. The random forest (RF) algorithm, when applied, achieved 99.12% overall training accuracy, 92.90% testing accuracy, and kappa coefficients of 0.986 and 0.882. Notably, with the temporal layer stacked image of the Sentinel-2 satellite, the RF algorithm reached exceptional performance with 99.79% training accuracy, 96.98% validation accuracy, and kappa coefficients of 0.996 and 0.954. In terms of forest cover estimation, the ANN algorithm identified 31.07% total forest coverage in the District Abbottabad region. In comparison, the RF algorithm recorded a slightly higher 31.17% of the total forested area. This research highlights the potential of advanced remote sensing techniques and machine learning algorithms in improving forest cover assessment and monitoring strategies.</t>
  </si>
  <si>
    <t>[Aziz, Gouhar; Saeed, Aamir] Univ Engn &amp; Technol, Dept Comp Sci &amp; Informat Technol, Peshawar, Pakistan; [Frnda, Jaroslav] Univ Zilina, Fac Operat &amp; Econ Transport &amp; Commun, Dept Quantitat Methods &amp; Econ Informat, Zilina, Slovakia; [Minallah, Nasru; Khan, Waleed] Univ Engn &amp; Technol, Natl Ctr Big Data &amp; Cloud Comp, Peshawar, Pakistan; [Frnda, Jaroslav] VSB Tech Univ Ostrava, Fac Elect Engn &amp; Comp Sci, Dept Telecommun, Ostrava 70800, Czech Republic</t>
  </si>
  <si>
    <t>University of Engineering &amp; Technology Peshawar; University of Zilina; University of Engineering &amp; Technology Peshawar; Technical University of Ostrava</t>
  </si>
  <si>
    <t>Frnda, J (corresponding author), Univ Zilina, Fac Operat &amp; Econ Transport &amp; Commun, Dept Quantitat Methods &amp; Econ Informat, Zilina, Slovakia.;Frnda, J (corresponding author), VSB Tech Univ Ostrava, Fac Elect Engn &amp; Comp Sci, Dept Telecommun, Ostrava 70800, Czech Republic.</t>
  </si>
  <si>
    <t>jaroslav.frnda@uniza.sk</t>
  </si>
  <si>
    <t>Frnda, Jaroslav/M-1454-2019</t>
  </si>
  <si>
    <t>Research Excellence for Region Sustainability and High-tech Industries [CZ.10.03.01/00/22_003/0000048]; European Union within the REFRESH project-Research Excellence for Region Sustainability and High-tech Industries; European Just Transition Fund</t>
  </si>
  <si>
    <t>Research Excellence for Region Sustainability and High-tech Industries; European Union within the REFRESH project-Research Excellence for Region Sustainability and High-tech Industries; European Just Transition Fund</t>
  </si>
  <si>
    <t>The research was cofunded by the European Union within the REFRESH project-Research Excellence for Region Sustainability and High-tech Industries ID No. CZ.10.03.01/00/22_003/0000048 of the European Just Transition Fund.</t>
  </si>
  <si>
    <t>2045-2322</t>
  </si>
  <si>
    <t>SCI REP-UK</t>
  </si>
  <si>
    <t>Sci Rep</t>
  </si>
  <si>
    <t>JAN 2</t>
  </si>
  <si>
    <t>10.1038/s41598-023-50863-1</t>
  </si>
  <si>
    <t>http://dx.doi.org/10.1038/s41598-023-50863-1</t>
  </si>
  <si>
    <t>IA7K2</t>
  </si>
  <si>
    <t>WOS:001163663800148</t>
  </si>
  <si>
    <t>Subject 1</t>
  </si>
  <si>
    <t>Subject 2</t>
  </si>
  <si>
    <t>Subject 3</t>
  </si>
  <si>
    <t>Journal</t>
  </si>
  <si>
    <t>Share</t>
  </si>
  <si>
    <t>Published</t>
  </si>
  <si>
    <t>Type-II CdSe/ZnO Core/Shell Nanorods: Nanoheterostructures with A Tunable Dual Emission in Visible and Near-Infrared Spectral Ranges</t>
  </si>
  <si>
    <t>Physical Sciences</t>
  </si>
  <si>
    <t>Advanced Functional Materials</t>
  </si>
  <si>
    <t>Investigating structural, optical, and electron-transport properties of lithium intercalated few-layer MoS2 films: Unraveling the influence of disorder</t>
  </si>
  <si>
    <t>Applied Physics Letters</t>
  </si>
  <si>
    <t>Precise measurements of W- and Z-boson transverse momentum spectra with the ATLAS detector using pp collisions at √s = 5.02 TeV and 13 TeV</t>
  </si>
  <si>
    <t>European Physical Journal C</t>
  </si>
  <si>
    <t>Constraints on simplified dark matter models involving an s-channel mediator with the ATLAS detector in pp collisions at √s = 13 TeV</t>
  </si>
  <si>
    <t>Multiplicity dependence of charged-particle intra-jet properties in pp collisions at √s = 13 TeV</t>
  </si>
  <si>
    <t>DoubleTES detectors to investigate the CRESST low energy background: results from above-ground prototypes</t>
  </si>
  <si>
    <t>Precise test of lepton flavour universality in W-boson decays into muons and electrons in pp collisions at √s = 13 TeV with the ATLAS detector</t>
  </si>
  <si>
    <t>Measurements of the production cross-section for a Z boson in association with b- or c-jets in proton–proton collisions at √s = 13 TeV with the ATLAS detector</t>
  </si>
  <si>
    <t>Searching for beyond the Standard Model physics using the improved description of 100Mo 2νββ decay spectral shape with CUPID-Mo</t>
  </si>
  <si>
    <t>A likelihood framework for cryogenic scintillating calorimeters used in the CRESST dark matter search</t>
  </si>
  <si>
    <t>Astronomy potential of KM3NeT/ARCA</t>
  </si>
  <si>
    <t>Search for leptoquark pair production decaying into te−te¯ + or tμ−t ¯μ+ in multi-lepton final states in pp collisions at √s = 13 TeV with the ATLAS detector</t>
  </si>
  <si>
    <t>Search for flavour-changing neutral-current couplings between the top quark and the Higgs boson in multi-lepton final states in 13 TeV collisions with the ATLAS detector</t>
  </si>
  <si>
    <t>Search for short- and long-lived axion-like particles in H → aa → 4γ decays with the ATLAS experiment at the LHC</t>
  </si>
  <si>
    <t>Atmospheric muons measured with the KM3NeT detectors in comparison with updated numeric predictions</t>
  </si>
  <si>
    <t>Light dark matter search using a diamond cryogenic detector</t>
  </si>
  <si>
    <t>A precise measurement of the Z-boson double-differential transverse momentum and rapidity distributions in the full phase space of the decay leptons with the ATLAS experiment at √ s = 8 TeV</t>
  </si>
  <si>
    <t>Measurement of the production cross-section of J/ψ and ψ(2S) mesons in pp collisions at √ s = 13 TeV with the ATLAS detector</t>
  </si>
  <si>
    <t>Measurement of the and cross-sections in collisions at TeV with the ATLAS detector</t>
  </si>
  <si>
    <t>Search for heavy Majorana or Dirac neutrinos and right-handed W gauge bosons in final states with charged leptons and jets in pp collisions at √ s = 13 TeV with the ATLAS detector</t>
  </si>
  <si>
    <t>Measurement of the double-β decay of 150Nd to the 0+ 1 excited state of 150Sm in NEMO-3</t>
  </si>
  <si>
    <t>Performance of the reconstruction of large impact parameter tracks in the inner detector of ATLAS</t>
  </si>
  <si>
    <t>Search for pair production of third-generation leptoquarks decaying into a bottom quark and a τ-lepton with the ATLAS detector</t>
  </si>
  <si>
    <t>Measurement of neutrino oscillation parameters with the first six detection units of KM3NeT/ORCA</t>
  </si>
  <si>
    <t>Journal of High Energy Physics</t>
  </si>
  <si>
    <t>Measurements of inclusive and diferential cross-sections of ttγ¯ production in pp collisions at √s = 13 TeV with the ATLAS detector</t>
  </si>
  <si>
    <t>Search for heavy resonances in fnal states with four leptons and missing transverse momentum or jets in pp collisions at √s = 13 TeV with the ATLAS detector</t>
  </si>
  <si>
    <t>Measurement of beauty-quark production in pp collisions at √s = 13 TeV via non-prompt D mesons</t>
  </si>
  <si>
    <t>Search for a resonance decaying into a scalar particle and a Higgs boson in fnal states with leptons and two photons in proton-proton collisions at √s = 13 TeV with the ATLAS detector</t>
  </si>
  <si>
    <t>Investigating strangeness enhancement with multiplicity in pp collisions using angular correlations</t>
  </si>
  <si>
    <t>Studying strangeness and baryon production mechanisms through angular correlations between charged Ξ baryons and identifed hadrons in pp collisions at √s = 13 TeV</t>
  </si>
  <si>
    <t>Search for dark mesons decaying to top and bottom quarks in proton-proton collisions at √s = 13 TeV with the ATLAS detector</t>
  </si>
  <si>
    <t>Azimuthal anisotropy of jet particles in p-Pb and Pb-Pb collisions at = 5.02 TeV</t>
  </si>
  <si>
    <t>Differential cross-sections for events with missing transverse momentum and jets measured with the ATLAS detector in 13 TeV proton-proton collisions</t>
  </si>
  <si>
    <t>Measurement of diferential cross-sections in tt¯ and tt¯+jets production in the lepton+jets fnal state in pp collisions at √s = 13 TeV using 140 fb−1 of ATLAS data</t>
  </si>
  <si>
    <t>Search for non-resonant Higgs boson pair production in fnal states with leptons, taus, and photons in pp collisions at √s = 13 TeV with the ATLAS detector</t>
  </si>
  <si>
    <t>Combination of searches for Higgs boson decays into a photon and a massless dark photon using pp collisions at 13 TeV with the ATLAS detector</t>
  </si>
  <si>
    <t>Search for heavy neutral Higgs bosons decaying into a top quark pair in 140 fb−1 of proton-proton collision data at √s = 13 TeV with the ATLAS detector</t>
  </si>
  <si>
    <t>A search for top-squark pair production, in final states containing a top quark, a charm quark and missing transverse momentum, using the 139 fb of pp collision data collected by the ATLAS detector</t>
  </si>
  <si>
    <t>Observation of electroweak production of W+W− in association with jets in proton-proton collisions at √s = 13 TeV with the ATLAS detector</t>
  </si>
  <si>
    <t>Inclusive and diferential cross-section measurements of ttZ¯ production in pp collisions at √s = 13 TeV with the ATLAS detector, including EFT and spin-correlation interpretations</t>
  </si>
  <si>
    <t>Measurements of electroweak W±Z boson pair production in association with two jets in pp collisions at √s = 13 TeV with the ATLAS detector</t>
  </si>
  <si>
    <t>Multiplicity-dependent production of Σ(1385)± and Ξ(1530)0 in pp collisions at √s = 13 TeV</t>
  </si>
  <si>
    <t>Measurement of t-channel production of single top quarks and antiquarks in pp collisions at 13 TeV using the full ATLAS Run 2 data sample</t>
  </si>
  <si>
    <t>Search for new particles in fnal states with a boosted top quark and missing transverse momentum in proton-proton collisions at √s = 13 TeV with the ATLAS detector</t>
  </si>
  <si>
    <t>Search for jet quenching efects in high-multiplicity pp collisions at √s = 13 TeV via di-jet acoplanarity</t>
  </si>
  <si>
    <t>Light-favor particle production in high-multiplicity pp collisions at √s = 13 TeV as a function of transverse spherocity</t>
  </si>
  <si>
    <t>Electron and photon efficiencies in LHC Run 2 with the ATLAS experiment</t>
  </si>
  <si>
    <t>Search for electroweak production of supersymmetric particles in fnal states with two τ -leptons in √s = 13 TeV pp collisions with the ATLAS detector</t>
  </si>
  <si>
    <t>Measurement of the total and diferential cross-sections of ttW¯ production in pp collisions at √s = 13 TeV with the ATLAS detector</t>
  </si>
  <si>
    <t>ATLAS Run 2 searches for electroweak production of supersymmetric particles interpreted within the pMSSM</t>
  </si>
  <si>
    <t>Test of CP-invariance of the Higgs boson in vector-boson fusion production and in its decay into four leptons</t>
  </si>
  <si>
    <t>Measurement of inclusive charged-particle jet production in pp and p-Pb collisions at √sNN = 5.02 TeV</t>
  </si>
  <si>
    <t>A search for R-parity-violating supersymmetry in fnal states containing many jets in pp collisions at √s = 13 TeV with the ATLAS detector</t>
  </si>
  <si>
    <t>Combination of searches for heavy spin-1 resonances using 139 fb−1 of proton-proton collision data at √ s = 13 TeV with the ATLAS detector</t>
  </si>
  <si>
    <t>Measurement and interpretation of same-sign W boson pair production in association with two jets in pp collisions at √ s = 13 TeV with the ATLAS detector</t>
  </si>
  <si>
    <t>Search for new phenomena with top-quark pairs and large missing transverse momentum using 140 fb−1 of pp collision data at √ s = 13 TeV with the ATLAS detector</t>
  </si>
  <si>
    <t>Multiplicity and event-scale dependent flow and jet fragmentation in pp collisions at √ s = 13 TeV and in p–Pb collisions at √ sNN = 5.02 TeV</t>
  </si>
  <si>
    <t>Search for a CP-odd Higgs boson decaying into a heavy CP-even Higgs boson and a Z boson in the ℓ+ℓ−t¯t and ν¯νb¯b final states using 140 fb−1 of data collected with the ATLAS detector</t>
  </si>
  <si>
    <t>Search for resonant production of dark quarks in the dijet final state with the ATLAS detector</t>
  </si>
  <si>
    <t>Search for pair production of squarks or gluinos decaying via sleptons or weak bosons in final states with two same-sign or three leptons with the ATLAS detector</t>
  </si>
  <si>
    <t>Prompt and non-prompt J/ψ production at midrapidity in Pb–Pb collisions at √ sNN = 5.02 TeV</t>
  </si>
  <si>
    <t>Search for non-resonant Higgs boson pair production in the 2b + 2ℓ + Emiss T final state in pp collisions at √ s = 13 TeV with the ATLAS detector</t>
  </si>
  <si>
    <t>Measurements of long-range two-particle correlation over a wide pseudorapidity range in p–Pb collisions at = 502 TeV</t>
  </si>
  <si>
    <t>Studies of new Higgs boson interactions through nonresonant production in the final state in collisions at = 13 TeV with the ATLAS detector</t>
  </si>
  <si>
    <t>Charged-particle production as a function of the relative transverse activity classifier in pp, p–Pb, and Pb–Pb collisions at the LHC</t>
  </si>
  <si>
    <t>Differential cross-section measurements of the production of four charged leptons in association with two jets using the ATLAS detector</t>
  </si>
  <si>
    <t>Search for flavour-changing neutral tqH interactions with H → γγ in pp collisions at √ s = 13 TeV using the ATLAS detector</t>
  </si>
  <si>
    <t>Search for direct production of electroweakinos in final states with one lepton, jets and missing transverse momentum in pp collisions at √ s = 13 TeV with the ATLAS detector</t>
  </si>
  <si>
    <t>Evidence of pair production of longitudinally polarised vector bosons and study of CP properties in ZZ→4ℓ events with the ATLAS detector at s√=13 TeV</t>
  </si>
  <si>
    <t>Charm production and fragmentation fractions at midrapidity in pp collisions at √s = 13 TeV</t>
  </si>
  <si>
    <t>Probing the chiral magnetic wave with charge-dependent flow measurements in Pb-Pb collisions at the LHC</t>
  </si>
  <si>
    <t>Search for heavy Higgs bosons with flavour-violating couplings in multi-lepton plus b-jets final states in pp collisions at 13 TeV with the ATLAS detector</t>
  </si>
  <si>
    <t>Search for vector-boson resonances decaying into a top quark and a bottom quark using pp collisions at √ s = 13 TeV with the ATLAS detector</t>
  </si>
  <si>
    <t>Search for single vector-like B quark production and decay via B → bH(b b ¯) in pp collisions at √s = 13 TeV with the ATLAS detector</t>
  </si>
  <si>
    <t>Search for direct production of winos and higgsinos in events with two same-charge leptons or three leptons in pp collision data at √s =13 TeV with the ATLAS detector</t>
  </si>
  <si>
    <t>Improved calorimetric particle identification in NA62 using machine learning techniques</t>
  </si>
  <si>
    <t>Search for magnetic monopoles and stable particles with high electric charges in √ s = 13 TeV pp collisions with the ATLAS detector</t>
  </si>
  <si>
    <t>An accurate and realistic polarization model for night-sky brightness</t>
  </si>
  <si>
    <t>Monthly Notices of the Royal Astronomical Society: Letters</t>
  </si>
  <si>
    <t>Observation of quantum entanglement with top quarks at the ATLAS detector</t>
  </si>
  <si>
    <t>A control oriented strategy of disruption prediction to avoid the configuration collapse of tokamak reactors</t>
  </si>
  <si>
    <t>Nature Communications</t>
  </si>
  <si>
    <t>Overlay databank unlocks data-driven analyses of biomolecules for all</t>
  </si>
  <si>
    <t>Biological Sciences</t>
  </si>
  <si>
    <t>Search for Light Long-Lived Particles in 𝑝⁢𝑝 Collisions at √𝑠=13  TeV Using Displaced Vertices in the ATLAS Inner Detector</t>
  </si>
  <si>
    <t>Physical Review Letters</t>
  </si>
  <si>
    <t>Search for the Exclusive 𝑊 Boson Hadronic Decays 𝑊±→𝜋±⁢𝛾, 𝑊±→𝐾±⁢𝛾 and 𝑊±→𝜌±⁢𝛾 with the ATLAS Detector</t>
  </si>
  <si>
    <t>Determination of the Relative Sign of the Higgs Boson Couplings to 𝑊 and 𝑍 Bosons Using 𝑊⁢𝐻 Production via Vector-Boson Fusion with the ATLAS Detector</t>
  </si>
  <si>
    <t>Search for Leptonic Decays of Dark Photons at NA62</t>
  </si>
  <si>
    <t>Studies of the Energy Dependence of Diboson Polarization Fractions and the Radiation-Amplitude-Zero Effect in 𝑊⁢𝑍 Production with the ATLAS Detector</t>
  </si>
  <si>
    <t>Combination of Searches for Higgs Boson Pair Production in pp Collisions at ffiffi s p =13TeV with the ATLAS Detector</t>
  </si>
  <si>
    <t>Measurements of Chemical Potentials in Pb-Pb Collisions at √𝑠NN=5.02  TeV</t>
  </si>
  <si>
    <t>Electroweak Nuclear Properties from Single Molecular Ions in a Penning Trap</t>
  </si>
  <si>
    <t>Statistical Combination of ATLAS Run 2 Searches for Charginos and Neutralinos at the LHC</t>
  </si>
  <si>
    <t>Observation of Medium-Induced Yield Enhancement and Acoplanarity Broadening of Low-𝑝T Jets from Measurements in 𝑝⁢𝑝 and Central Pb-Pb Collisions at √𝑠NN=5.02  TeV</t>
  </si>
  <si>
    <t>Combination of Measurements of the Top Quark Mass from Data Collected by the ATLAS and CMS Experiments at √𝑠=7 and 8 TeV</t>
  </si>
  <si>
    <t>Combination of Searches for Resonant Higgs Boson Pair Production Using 𝑝⁢𝑝 Collisions at √𝑠=13  TeV with the ATLAS Detector</t>
  </si>
  <si>
    <t>Photoproduction of 𝐾+⁢𝐾− Pairs in Ultraperipheral Collisions</t>
  </si>
  <si>
    <t>Emergence of Long-Range Angular Correlations in Low-Multiplicity Proton-Proton Collisions</t>
  </si>
  <si>
    <t>First Measurement of the |𝑡| Dependence of Incoherent 𝐽/𝜓 Photonuclear Production</t>
  </si>
  <si>
    <t>Study of High-Transverse-Momentum Higgs Boson Production in Association with a Vector Boson in the 𝑞⁢𝑞⁢𝑏⁢𝑏 Final State with the ATLAS Detector</t>
  </si>
  <si>
    <t>Measurement of the Centrality Dependence of the Dijet Yield in 𝑝+Pb Collisions at √𝑠NN=8.16  TeV with the ATLAS Detector</t>
  </si>
  <si>
    <t>Search for New Phenomena in Two-Body Invariant Mass Distributions Using Unsupervised Machine Learning for Anomaly Detection at √𝑠=13  TeV with the ATLAS Detector</t>
  </si>
  <si>
    <t>ψ ( 2 S ) Suppression in Pb-Pb Collisions at the LHC</t>
  </si>
  <si>
    <t>Observation of 𝑊⁢𝑍⁢𝛾 Production in 𝑝⁢𝑝 Collisions at √𝑠=13  TeV with the ATLAS Detector</t>
  </si>
  <si>
    <t>Evidence for the Higgs Boson Decay to a 𝑍 Boson and a Photon at the LHC</t>
  </si>
  <si>
    <t>Combined Measurement of the Higgs Boson Mass from the H → γ γ and H → Z Z ∗ → 4 ℓ Decay Channels with the ATLAS Detector Using √ s = 7 , 8, and 13 TeV pp Collision Data</t>
  </si>
  <si>
    <t>Search for Dark Photons in Rare Z Boson Decays with the ATLAS Detector</t>
  </si>
  <si>
    <t>Deformation versus Sphericity in the Ground States of the Lightest Gold Isotopes</t>
  </si>
  <si>
    <t>Measurements of Groomed-Jet Substructure of Charm Jets Tagged by D 0 Mesons in Proton-Proton Collisions at √ s = 13     TeV</t>
  </si>
  <si>
    <t>Exploring the Strong Interaction of Three-Body Systems at the LHC</t>
  </si>
  <si>
    <t>Physical Review X</t>
  </si>
  <si>
    <t>Semimajor-axis Jumps as the Activity Trigger in Centaurs and High-perihelion Jupiter-family Comets</t>
  </si>
  <si>
    <t>The Astrophysical Journal Letters</t>
  </si>
  <si>
    <t>Loss-of-Function Variants in CUL3 Cause a Syndromic Neurodevelopmental Disorder</t>
  </si>
  <si>
    <t>Health Sciences</t>
  </si>
  <si>
    <t>Annals of Neurology</t>
  </si>
  <si>
    <t>Calprotectin impairs platelet survival in patients with primary antiphospholipid syndrome</t>
  </si>
  <si>
    <t>Arthritis &amp; Rheumatology</t>
  </si>
  <si>
    <t>ATM germline pathogenic variants affect outcomes in children with ataxia-telangiectasia and hematological malignancies</t>
  </si>
  <si>
    <t>Blood</t>
  </si>
  <si>
    <t>Wiskott-Aldrich syndrome: a study of 577 patients defines the genotype as a biomarker for disease severity and survival</t>
  </si>
  <si>
    <t>Dynamic microfluidic single-cell screening identifies pheno-tuning compounds to potentiate tuberculosis therapy</t>
  </si>
  <si>
    <t>Overestimation of the Ischemic Core Is Associated With Higher Core Lesion Volume and Degree of Reperfusion After Thrombectomy</t>
  </si>
  <si>
    <t>Radiology</t>
  </si>
  <si>
    <t>Endovascular thrombectomy for acute ischaemic stroke with established large infarct (TENSION): 12-month outcomes of a multicentre, open-label, randomised trial</t>
  </si>
  <si>
    <t>The Lancet Neurology</t>
  </si>
  <si>
    <t>The New England Journal of Medicine</t>
  </si>
  <si>
    <t>Trial of N-Acetyl-l-Leucine in Niemann–Pick Disease Type C</t>
  </si>
  <si>
    <t>Detailed Assessment of Multiple‐Scattering Effects on Night‐Sky Brightness Modeling in Turbid Environments: The Impact of Truncation and Convergence Errors</t>
  </si>
  <si>
    <t>Earth &amp; environmental sciences</t>
  </si>
  <si>
    <t>Journal of Geophysical Research: Atmospheres</t>
  </si>
  <si>
    <t>Reference‐Quality Free Energy Barriers in Catalysis from Machine Learning Thermodynamic Perturbation Theory</t>
  </si>
  <si>
    <t>Angewandte Chemie International Edition</t>
  </si>
  <si>
    <t>Persistent guaiazulene arylmethylium ions as electrophilic traps for metal enolates</t>
  </si>
  <si>
    <t>Chemical Communications</t>
  </si>
  <si>
    <t>Controversial mechanism of simultaneous photocatalysis and Fenton-based processes: additional effect or synergy?</t>
  </si>
  <si>
    <t>Large vibrationally induced parity violation effects in CHDBrIsup+/sup</t>
  </si>
  <si>
    <t>Getting a molecular grip on the half-lives of iminothioindoxyl photoswitches</t>
  </si>
  <si>
    <t>Chemical Science</t>
  </si>
  <si>
    <t>Thermal Stability of Chalcogenide Perovskites</t>
  </si>
  <si>
    <t>Inorganic Chemistry</t>
  </si>
  <si>
    <t>Exploring Ligand Effects on Structure, Bonding, and Photolytic Hydride Transfer of Cationic Gold(I) Bridging Hydride Complexes of Molybdocene and Tungstenocene</t>
  </si>
  <si>
    <t>Rapid Characterization of Point Defects in Solid-State Ion Conductors Using Raman Spectroscopy, Machine-Learning Force Fields, and Atomic Raman Tensors</t>
  </si>
  <si>
    <t>Journal of the American Chemical Society</t>
  </si>
  <si>
    <t>Silver-Catalyzed Skeletal Editing of Benzothiazol-2(3H)-ones and 2-Halogen-Substituted Benzothiazoles as a Rapid Single-Step Approach to Benzo[1,2,3]thiadiazoles</t>
  </si>
  <si>
    <t>Organic Letters</t>
  </si>
  <si>
    <t>Mechanochemical Pd-Catalyzed Amino- and Oxycarbonylations using FeBrsub2/sub(CO)sub4/sub as a CO Source</t>
  </si>
  <si>
    <t>Single-nucleus transcriptomics identifies separate classes of UCP1 and futile cycle adipocytes</t>
  </si>
  <si>
    <t>Biological sciences</t>
  </si>
  <si>
    <t>Cell Metabolism</t>
  </si>
  <si>
    <t>Compartmentalization of galactan biosynthesis in mycobacteria.</t>
  </si>
  <si>
    <t>Journal of Biological Chemistry</t>
  </si>
  <si>
    <t>Biallelic Cys141Tyr variant of SEL1L is associated with neurodevelopmental disorders, agammaglobulinemia and premature death</t>
  </si>
  <si>
    <t>Journal of Clinical Investigation</t>
  </si>
  <si>
    <t>Transcriptomic profiles in major depressive disorder: the role of immunometabolic and cell-cycle-related pathways in depression with different levels of inflammation</t>
  </si>
  <si>
    <t>Molecular Psychiatry</t>
  </si>
  <si>
    <t>Intranasal oxytocin in a genetic animal model of autism</t>
  </si>
  <si>
    <t>Dimensions of wisdom perception across twelve countries on five continents</t>
  </si>
  <si>
    <t>TERRA transcripts localize at long telomeres to regulate telomerase access to chromosome ends</t>
  </si>
  <si>
    <t>Science Advances</t>
  </si>
  <si>
    <t>Addressing climate change with behavioral science: A global intervention tournament in 63 countries.</t>
  </si>
  <si>
    <t>CDK phosphorylation of Sfr1 downregulates Rad51 function in late-meiotic homolog invasions.</t>
  </si>
  <si>
    <t>The EMBO Journal</t>
  </si>
  <si>
    <t>Megafloods in Europe can be anticipated from observations in hydrologically similar catchments</t>
  </si>
  <si>
    <t>Nature Geoscience</t>
  </si>
  <si>
    <t>Influent wastewater analysis to investigate emerging trends of new psychoactive substances use in Europe.</t>
  </si>
  <si>
    <t>Water Research</t>
  </si>
  <si>
    <t>A Metatitanic Acid Particulate Xerogel: Green Synthesis, Structure Determination, and Detailed Characterization</t>
  </si>
  <si>
    <t>PIP2 Is An Electrostatic Catalyst for Vesicle Fusion by Lowering the Hydration Energy: Arresting Vesicle Fusion by Masking PIP2</t>
  </si>
  <si>
    <t>ACS Nano</t>
  </si>
  <si>
    <t>Optically Actuated soft Microrobot Family for Single‐cell Manipulation</t>
  </si>
  <si>
    <t>Advanced Materials</t>
  </si>
  <si>
    <t>Enhanced soft-to-hard magnetic switching ratio in grain-oriented Fe–Si cores induced by helical anisotropy</t>
  </si>
  <si>
    <t>The v 1/3 3 /v1/2 2 ratio in PbAu collisions at √sNN = 17.3 GeV: a hint of a hydrodynamic behavior</t>
  </si>
  <si>
    <t>Unveiling the double-peak structure of quantum oscillations in the specific heat</t>
  </si>
  <si>
    <t>Protection of Ising spin-orbit coupling in bulk misfit superconductors</t>
  </si>
  <si>
    <t>Physical Review B</t>
  </si>
  <si>
    <t>Presynaptic Dopaminergic ImagingCharacterizes Patients with REM SleepBehavior Disorder Due toSynucleinopathy</t>
  </si>
  <si>
    <t>Early Versus Late Initiation of Direct Oral Anticoagulants After Ischemic Stroke in People With Atrial Fibrillation and Hemorrhagic Transformation: Prespecified Subanalysis of the Randomized-controlled ELAN Trial</t>
  </si>
  <si>
    <t>Circulation</t>
  </si>
  <si>
    <t>Oral Sebetralstat for On-Demand Treatment of Hereditary Angioedema Attacks</t>
  </si>
  <si>
    <t>Large Magnetic Anisotropy in Mono- and Binuclear cobalt(II) Complexes: The Role of the Distortion of the Coordination Sphere in Validity of the Spin-Hamiltonian Formalism</t>
  </si>
  <si>
    <t>Ru-catalyzed activation of free phenols in a one-step Suzuki–Miyaura cross-coupling under mechanochemical conditions</t>
  </si>
  <si>
    <t>Mechanochemical synthesis of aromatic ketones: pyrylium tetrafluoroborate mediated deaminative arylation of amides</t>
  </si>
  <si>
    <t>Solvent Controlled Generation of Spin Active Polarons in Two-Dimensional Material under UV Light Irradiation</t>
  </si>
  <si>
    <t>Unexpected westward range shifts in European forest plants link to nitrogen deposition</t>
  </si>
  <si>
    <t>Long-term nitrogen deposition reduces the diversity of nitrogen-fixing plants</t>
  </si>
  <si>
    <t>Genomic variation of European beech reveals signals of local adaptation despite high levels of phenotypic plasticity</t>
  </si>
  <si>
    <t>Lung Cancer Risks Associated with Occupational Exposure to Pairs of Five Lung Carcinogens: Results from a Pooled Analysis of Case-Control Studies (SYNERGY)</t>
  </si>
  <si>
    <t>Environmental Health Perspectives</t>
  </si>
  <si>
    <r>
      <rPr>
        <b/>
        <sz val="11"/>
        <color rgb="FF000000"/>
        <rFont val="Calibri"/>
        <family val="2"/>
      </rPr>
      <t>Date range</t>
    </r>
    <r>
      <rPr>
        <sz val="11"/>
        <color theme="1"/>
        <rFont val="Calibri"/>
        <family val="2"/>
        <scheme val="minor"/>
      </rPr>
      <t>: 1 November 2023 - 31 October 2024</t>
    </r>
  </si>
  <si>
    <r>
      <rPr>
        <b/>
        <sz val="11"/>
        <color rgb="FF000000"/>
        <rFont val="Calibri"/>
        <family val="2"/>
      </rPr>
      <t>Timestamp</t>
    </r>
    <r>
      <rPr>
        <sz val="11"/>
        <color theme="1"/>
        <rFont val="Calibri"/>
        <family val="2"/>
        <scheme val="minor"/>
      </rPr>
      <t>: 31 January 2025</t>
    </r>
  </si>
  <si>
    <t>Programme</t>
  </si>
  <si>
    <t>Project No.</t>
  </si>
  <si>
    <t xml:space="preserve">Acronym </t>
  </si>
  <si>
    <t>CORDIS Link</t>
  </si>
  <si>
    <t>Project Title</t>
  </si>
  <si>
    <t>Researcher(s)</t>
  </si>
  <si>
    <t>Host Institution</t>
  </si>
  <si>
    <t>Call</t>
  </si>
  <si>
    <t>Field of Science</t>
  </si>
  <si>
    <t>Grant Type</t>
  </si>
  <si>
    <t>Domain</t>
  </si>
  <si>
    <t>Panel</t>
  </si>
  <si>
    <t>Call Year</t>
  </si>
  <si>
    <t>Start Date</t>
  </si>
  <si>
    <t>End Date</t>
  </si>
  <si>
    <t>EU Contribution</t>
  </si>
  <si>
    <t>ID</t>
  </si>
  <si>
    <t>Trvalý odkaz - CREPČ</t>
  </si>
  <si>
    <t>Dátum</t>
  </si>
  <si>
    <t>Miesto registrácie</t>
  </si>
  <si>
    <t>Typ dokumentu</t>
  </si>
  <si>
    <t>Názov</t>
  </si>
  <si>
    <t>Vysoká škola</t>
  </si>
  <si>
    <t xml:space="preserve">Fakulta  </t>
  </si>
  <si>
    <t>Mníchov (Nemecko) : European Patent Office</t>
  </si>
  <si>
    <t>Patent</t>
  </si>
  <si>
    <t>Lekárska fakulta</t>
  </si>
  <si>
    <t>Prírodovedecká fakulta UK</t>
  </si>
  <si>
    <t xml:space="preserve">D1_007: Non-invasive successfulness test of in vitro fertilization process = EP4114977 [EP 4 114 977 B1, 11.09.2024] / Univerzita Pavla Jozefa Šafárika v Košiciach [Prihlasovateľ] ; Univerzita Komenského v Bratislave [Prihlasovateľ] ; Masarykova univerzita [Prihlasovateľ] ; Rabajdová, Miroslava [Autor, 20%] ; Slabý, Ondřej [Autor, 20%] ; Šoltys, Katarína [Autor, UKOPRBMV, 20%] ; Mareková, Mária [Autor, 20%] ; Toporcerová, Silvia [Autor, 20%]. – Mníchov (Nemecko) : European Patent Office, 11.01.2023. – 26 s. – [angličtina]. – [OV 130]. – [Patent]. – SIGN-UKO PR 923/24 </t>
  </si>
  <si>
    <t>11.01.2023</t>
  </si>
  <si>
    <t>https://?fn=detailBiblioForm&amp;sid=B8E5C3537597C450383AA4EE37DC</t>
  </si>
  <si>
    <t xml:space="preserve">D1_012: Cemtirestat disulfide, prodrug of aldo-keto reductase inhibitor, preparation, pharmaceutical composition and use thereof = EP4259152 [EP4259152B1, 19.06.2024] / Slovenská akadémia vied. Centrum experimentálnej medicíny [Prihlasovateľ] ; Univerzita Komenského v Bratislave [Prihlasovateľ] ; Štefek, Milan [Autor, 20%] ; Kováčiková, Lucia [Autor, 20%] ; Šoltésová-Prnová, Marta [Autor, 20%] ; Addová, Gabriela [Autor, 20%] ; Boháč, Andrej [Autor, UKOPRCOR, 20%]. – Mníchov (Nemecko) : European Patent Office, 18.10.2023. – 17 s. : text, ilustr., tab. – [angličtina]. – [OV 120]. – [Patent]. – SIGN-UKO PR 914/24 </t>
  </si>
  <si>
    <t>18.10.2023</t>
  </si>
  <si>
    <t>https://?fn=detailBiblioForm&amp;sid=98C457CB308A3670FD0243F0317E</t>
  </si>
  <si>
    <t xml:space="preserve">D1_005: Pistacia-derived bioactive peptides encapsulated In soy protein nanoparticles as an anticancer drug = PCT/lB2024/056839 [PCT/lB2024/056839, 14.07.2024] / Univerzita Pavla Jozefa Šafárika v Košiciach [Prihlasovateľ] ; Zare-Zardini, Hadi [Autor, 16.67%] ; Jenča, Andrej [Autor, UPS51400, 16.666%] ; Saberian, Elham [Autor, UPS51400, 16.666%] ; Jenča, Andrej ml. [Autor, UPS51400, 16.666%] ; Petrášová, Adriana [Autor, UPS51400, 16.666%] ; Jenčová, Janka [Autor, UPS51400, 16.666%]. – Berlín (Nemecko) : European Patent Office, 14.07.2024. – 30 s. – [angličtina]. – [OV 180]. – [Patent]. – sign UPJS MSEP 037356 </t>
  </si>
  <si>
    <t>Berlín (Nemecko) : European Patent Office</t>
  </si>
  <si>
    <t>14.07.2024</t>
  </si>
  <si>
    <t>https://?fn=detailBiblioForm&amp;sid=7ECB8D2670C8FCA5B8DCD1521760</t>
  </si>
  <si>
    <r>
      <rPr>
        <b/>
        <sz val="10"/>
        <rFont val="Arial"/>
        <family val="2"/>
      </rPr>
      <t>Zdroj</t>
    </r>
    <r>
      <rPr>
        <sz val="10"/>
        <rFont val="Arial"/>
        <family val="2"/>
      </rPr>
      <t>: Web of Science</t>
    </r>
  </si>
  <si>
    <r>
      <rPr>
        <b/>
        <sz val="10"/>
        <rFont val="Arial"/>
        <family val="2"/>
      </rPr>
      <t>Timestamp</t>
    </r>
    <r>
      <rPr>
        <sz val="10"/>
        <rFont val="Arial"/>
        <family val="2"/>
      </rPr>
      <t>: 31.1.2025</t>
    </r>
  </si>
  <si>
    <r>
      <rPr>
        <b/>
        <sz val="11"/>
        <color rgb="FF000000"/>
        <rFont val="Calibri"/>
        <family val="2"/>
      </rPr>
      <t>Zdroj</t>
    </r>
    <r>
      <rPr>
        <sz val="11"/>
        <color rgb="FF000000"/>
        <rFont val="Calibri"/>
        <family val="2"/>
      </rPr>
      <t xml:space="preserve">: https://www.nature.com/nature-index/ </t>
    </r>
  </si>
  <si>
    <t>Higher Education Institution</t>
  </si>
  <si>
    <t>Alexandria (USA) : United States Patent and Trademark Office</t>
  </si>
  <si>
    <t xml:space="preserve">D1_001: Data storage metering and billing = 20230246856 [US11949523B2, 02.04.2024] / Lenovo Global Technology [Prihlasovateľ] ; Finley, Brian E. [Autor, 20%] ; Furda, Robert [Autor, UKOMAKIMPS, 20%] ; Kern, Eric R. [Autor, 20%] ; Andaloussi, Asman L. [Autor, 20%] ; Martinez Morales, Paola [Autor, 20%]. – Alexandria (USA) : United State Patent Trademark Office, 03.08.2023. – 17 s. : text. – [angličtina]. – [OV 080]. – [Patent] </t>
  </si>
  <si>
    <t>03.08.2023</t>
  </si>
  <si>
    <t>https://?fn=detailBiblioForm&amp;sid=7C8EC80C674BD33D43A902ACC5F0</t>
  </si>
  <si>
    <t>Fakulta managementu UK</t>
  </si>
  <si>
    <t xml:space="preserve">D1_003: Dynamic test suite creation using event communications from customers = 20230281637 [US11954693B2, 09.04.2024] / Lenovo Global Technology [Prihlasovateľ] ; Martinez Morales, Paola [Autor, 25%] ; Kern, Eric R. [Autor, 25%] ; Furda, Robert [Autor, UKOMAKIMPS, 25%] ; El Andaloussi, Asmaa [Autor, 25%]. – Alexandria (USA) : United State Patent Trademark Office, 07.09.2023. – 18 s. : text, zdroj. k. – [angličtina]. – [OV 080]. – [Patent] </t>
  </si>
  <si>
    <t>07.09.2023</t>
  </si>
  <si>
    <t>https://?fn=detailBiblioForm&amp;sid=C31F93A747B848A985A894B83BA7</t>
  </si>
  <si>
    <t xml:space="preserve">D1_007: Stem cell differentiation component in tissue engineering for tooth regeneration = 0106013 [63534124, 29.08.2023] / Univerzita Pavla Jozefa Šafárika v Košiciach [Prihlasovateľ] ; Jalilisadrabad, Maryam [Autor, 14.29%] ; Jenča, Andrej [Autor, UPS51400, 14.285%] ; Petrášová, Adriana [Autor, UPS51400, 14.285%] ; Jenča, Andrej ml. [Autor, UPS51400, 14.285%] ; Saberian, Elham [Autor, UPS51400, 14.285%] ; Izadi, Armin [Autor, 14.285%] ; Emami, Rahele [Autor, 14.285%]. – Alexandria (USA) : United State Patent Trademark Office, 29.08.2023. – 11 s. – [angličtina]. – [OV 180]. – [Patent]. – sign UPJS MSEP 037399 </t>
  </si>
  <si>
    <t>29.08.2023</t>
  </si>
  <si>
    <t>https://?fn=detailBiblioForm&amp;sid=6C0594DA955AD34A497EACEAF53B</t>
  </si>
  <si>
    <t>Univerzita Komenského v Bratislave (25%), Univerzita Pavla Jozefa Šafárika v Košiciach (75%)</t>
  </si>
  <si>
    <t>Prírodovedecká fakulta UK, Lekárska fakulta UPJŠ</t>
  </si>
  <si>
    <t>Osoby</t>
  </si>
  <si>
    <t>Boháč Andrej</t>
  </si>
  <si>
    <t>Mareková Mária, Rabajdová Miroslava, Toporcerová Silvia, Šoltys Katarína</t>
  </si>
  <si>
    <t>Jenča Andrej, Jenča Andrej ml., Jenčová Janka, Petrášová Adriana, Saberian Elham</t>
  </si>
  <si>
    <t>Furda Robert</t>
  </si>
  <si>
    <t>Jenča Andrej, Jenča Andrej ml.,Petrášová Adriana, Saberian Elham</t>
  </si>
  <si>
    <t>Neúčelová časť (pre VŠ)</t>
  </si>
  <si>
    <t>Účelová časť (pre osoby)</t>
  </si>
  <si>
    <t>ROZPIS</t>
  </si>
  <si>
    <t>Súčet</t>
  </si>
  <si>
    <t>Podiel</t>
  </si>
  <si>
    <t>ROZPIS (199 HCP)</t>
  </si>
  <si>
    <t xml:space="preserve">Zdroj: https://www.nature.com/nature-index/ </t>
  </si>
  <si>
    <t>Date range: 1 November 2023 - 31 October 2024</t>
  </si>
  <si>
    <t>Timestamp: 31 January 2025</t>
  </si>
  <si>
    <t>Nature Index</t>
  </si>
  <si>
    <t>Zdroj: Web of Science</t>
  </si>
  <si>
    <t>Highly Cited WoS</t>
  </si>
  <si>
    <t>ROZPIS (január 2025)</t>
  </si>
  <si>
    <t>ROZPIS január 2025 (157)</t>
  </si>
  <si>
    <t>ROZPIS január 2025 (199)</t>
  </si>
  <si>
    <t>ROZPIS január 2025 (6)</t>
  </si>
  <si>
    <t>Európske a americké patenty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</si>
</sst>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d/mm/yy;@"/>
    <numFmt numFmtId="165" formatCode="m/d/yy;@"/>
    <numFmt numFmtId="166" formatCode="d/m/yyyy;@"/>
    <numFmt numFmtId="167" formatCode="#,##0\ &quot;€&quot;"/>
    <numFmt numFmtId="168" formatCode="#,##0.00\ &quot;€&quot;"/>
  </numFmts>
  <fonts count="15" x14ac:knownFonts="1">
    <font>
      <sz val="11"/>
      <color theme="1"/>
      <name val="Calibri"/>
      <family val="2"/>
      <scheme val="minor"/>
    </font>
    <font>
      <sz val="10"/>
      <name val="Arial"/>
    </font>
    <font>
      <sz val="10"/>
      <name val="Arial"/>
      <family val="2"/>
    </font>
    <font>
      <b/>
      <sz val="10"/>
      <name val="Arial"/>
      <family val="2"/>
    </font>
    <font>
      <sz val="11"/>
      <color rgb="FF000000"/>
      <name val="Calibri"/>
      <family val="2"/>
    </font>
    <font>
      <b/>
      <sz val="11"/>
      <color rgb="FF000000"/>
      <name val="Calibri"/>
      <family val="2"/>
    </font>
    <font>
      <b/>
      <sz val="11"/>
      <color rgb="FFFF0000"/>
      <name val="Calibri"/>
      <family val="2"/>
    </font>
    <font>
      <sz val="11"/>
      <name val="Calibri"/>
      <family val="2"/>
    </font>
    <font>
      <b/>
      <sz val="11"/>
      <color theme="1"/>
      <name val="Calibri"/>
      <family val="2"/>
      <scheme val="minor"/>
    </font>
    <font>
      <u/>
      <sz val="11"/>
      <color theme="10"/>
      <name val="Calibri"/>
      <family val="2"/>
      <scheme val="minor"/>
    </font>
    <font>
      <b/>
      <sz val="11"/>
      <color theme="1"/>
      <name val="Calibri"/>
      <family val="2"/>
      <charset val="238"/>
      <scheme val="minor"/>
    </font>
    <font>
      <sz val="10"/>
      <name val="Arial"/>
      <family val="2"/>
      <charset val="238"/>
    </font>
    <font>
      <b/>
      <sz val="10"/>
      <name val="Arial"/>
      <family val="2"/>
      <charset val="238"/>
    </font>
    <font>
      <b/>
      <sz val="10"/>
      <color theme="1"/>
      <name val="Arial"/>
      <family val="2"/>
      <charset val="238"/>
    </font>
    <font>
      <sz val="10"/>
      <color theme="1"/>
      <name val="Arial"/>
      <family val="2"/>
      <charset val="238"/>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1" fillId="0" borderId="0"/>
    <xf numFmtId="0" fontId="2" fillId="0" borderId="0"/>
    <xf numFmtId="0" fontId="4" fillId="0" borderId="0">
      <alignment vertical="center"/>
    </xf>
    <xf numFmtId="0" fontId="9" fillId="0" borderId="0" applyNumberFormat="0" applyFill="0" applyBorder="0" applyAlignment="0" applyProtection="0"/>
  </cellStyleXfs>
  <cellXfs count="65">
    <xf numFmtId="0" fontId="0" fillId="0" borderId="0" xfId="0"/>
    <xf numFmtId="0" fontId="1" fillId="0" borderId="0" xfId="1"/>
    <xf numFmtId="0" fontId="1" fillId="0" borderId="0" xfId="1"/>
    <xf numFmtId="0" fontId="2" fillId="0" borderId="0" xfId="1" applyFont="1"/>
    <xf numFmtId="0" fontId="3" fillId="0" borderId="0" xfId="1" applyFont="1"/>
    <xf numFmtId="0" fontId="2" fillId="0" borderId="0" xfId="2"/>
    <xf numFmtId="0" fontId="2" fillId="0" borderId="0" xfId="2"/>
    <xf numFmtId="0" fontId="2" fillId="0" borderId="0" xfId="2"/>
    <xf numFmtId="0" fontId="2" fillId="0" borderId="0" xfId="2"/>
    <xf numFmtId="0" fontId="2" fillId="0" borderId="0" xfId="2"/>
    <xf numFmtId="0" fontId="2" fillId="0" borderId="0" xfId="2"/>
    <xf numFmtId="0" fontId="2" fillId="0" borderId="0" xfId="2"/>
    <xf numFmtId="0" fontId="2" fillId="0" borderId="0" xfId="2"/>
    <xf numFmtId="0" fontId="2" fillId="0" borderId="0" xfId="2"/>
    <xf numFmtId="0" fontId="5" fillId="0" borderId="0" xfId="3" applyFont="1">
      <alignment vertical="center"/>
    </xf>
    <xf numFmtId="0" fontId="5" fillId="0" borderId="0" xfId="3" applyFont="1" applyFill="1">
      <alignment vertical="center"/>
    </xf>
    <xf numFmtId="164" fontId="5" fillId="0" borderId="0" xfId="3" applyNumberFormat="1" applyFont="1">
      <alignment vertical="center"/>
    </xf>
    <xf numFmtId="0" fontId="4" fillId="0" borderId="0" xfId="3">
      <alignment vertical="center"/>
    </xf>
    <xf numFmtId="0" fontId="4" fillId="0" borderId="0" xfId="3" applyFill="1">
      <alignment vertical="center"/>
    </xf>
    <xf numFmtId="0" fontId="4" fillId="2" borderId="0" xfId="3" applyFill="1">
      <alignment vertical="center"/>
    </xf>
    <xf numFmtId="0" fontId="6" fillId="0" borderId="0" xfId="3" applyFont="1">
      <alignment vertical="center"/>
    </xf>
    <xf numFmtId="164" fontId="4" fillId="0" borderId="0" xfId="3" applyNumberFormat="1">
      <alignment vertical="center"/>
    </xf>
    <xf numFmtId="0" fontId="0" fillId="0" borderId="0" xfId="0" applyAlignment="1"/>
    <xf numFmtId="0" fontId="8" fillId="0" borderId="0" xfId="0" applyFont="1"/>
    <xf numFmtId="14" fontId="0" fillId="0" borderId="0" xfId="0" applyNumberFormat="1"/>
    <xf numFmtId="165" fontId="0" fillId="0" borderId="0" xfId="0" applyNumberFormat="1"/>
    <xf numFmtId="166" fontId="4" fillId="0" borderId="0" xfId="3" applyNumberFormat="1" applyFill="1">
      <alignment vertical="center"/>
    </xf>
    <xf numFmtId="0" fontId="7" fillId="0" borderId="0" xfId="3" applyFont="1">
      <alignment vertical="center"/>
    </xf>
    <xf numFmtId="1" fontId="0" fillId="0" borderId="0" xfId="0" applyNumberFormat="1" applyAlignment="1"/>
    <xf numFmtId="0" fontId="0" fillId="0" borderId="0" xfId="0" applyFont="1" applyAlignment="1">
      <alignment wrapText="1"/>
    </xf>
    <xf numFmtId="0" fontId="9" fillId="0" borderId="0" xfId="4"/>
    <xf numFmtId="2" fontId="4" fillId="0" borderId="0" xfId="3" applyNumberFormat="1" applyFill="1">
      <alignment vertical="center"/>
    </xf>
    <xf numFmtId="2" fontId="4" fillId="0" borderId="0" xfId="3" applyNumberFormat="1">
      <alignment vertical="center"/>
    </xf>
    <xf numFmtId="2" fontId="6" fillId="0" borderId="0" xfId="3" applyNumberFormat="1" applyFont="1">
      <alignment vertical="center"/>
    </xf>
    <xf numFmtId="2" fontId="2" fillId="0" borderId="0" xfId="1" applyNumberFormat="1" applyFont="1"/>
    <xf numFmtId="2" fontId="2" fillId="0" borderId="0" xfId="2" applyNumberFormat="1"/>
    <xf numFmtId="2" fontId="1" fillId="0" borderId="0" xfId="1" applyNumberFormat="1"/>
    <xf numFmtId="0" fontId="10" fillId="0" borderId="1" xfId="0" applyFont="1" applyBorder="1"/>
    <xf numFmtId="0" fontId="0" fillId="0" borderId="1" xfId="0" applyBorder="1"/>
    <xf numFmtId="0" fontId="10" fillId="0" borderId="1" xfId="0" applyFont="1" applyBorder="1" applyAlignment="1">
      <alignment horizontal="center"/>
    </xf>
    <xf numFmtId="0" fontId="10" fillId="0" borderId="1" xfId="0" applyFont="1" applyBorder="1" applyAlignment="1">
      <alignment horizontal="center" vertical="center"/>
    </xf>
    <xf numFmtId="167" fontId="0" fillId="0" borderId="1" xfId="0" applyNumberFormat="1" applyBorder="1"/>
    <xf numFmtId="167" fontId="10" fillId="0" borderId="1" xfId="0" applyNumberFormat="1" applyFont="1" applyBorder="1"/>
    <xf numFmtId="0" fontId="11" fillId="0" borderId="0" xfId="1" applyFont="1"/>
    <xf numFmtId="168" fontId="1" fillId="0" borderId="0" xfId="1" applyNumberFormat="1"/>
    <xf numFmtId="0" fontId="1" fillId="0" borderId="1" xfId="1" applyBorder="1"/>
    <xf numFmtId="0" fontId="12" fillId="0" borderId="1" xfId="1" applyFont="1" applyBorder="1" applyAlignment="1">
      <alignment horizontal="center"/>
    </xf>
    <xf numFmtId="168" fontId="1" fillId="0" borderId="1" xfId="1" applyNumberFormat="1" applyBorder="1"/>
    <xf numFmtId="168" fontId="11" fillId="0" borderId="1" xfId="1" applyNumberFormat="1" applyFont="1" applyBorder="1"/>
    <xf numFmtId="168" fontId="12" fillId="0" borderId="1" xfId="1" applyNumberFormat="1" applyFont="1" applyBorder="1"/>
    <xf numFmtId="10" fontId="1" fillId="0" borderId="1" xfId="1" applyNumberFormat="1" applyBorder="1"/>
    <xf numFmtId="10" fontId="12" fillId="0" borderId="1" xfId="1" applyNumberFormat="1" applyFont="1" applyBorder="1"/>
    <xf numFmtId="0" fontId="10" fillId="0" borderId="0" xfId="0" applyFont="1"/>
    <xf numFmtId="168" fontId="12" fillId="0" borderId="0" xfId="1" applyNumberFormat="1" applyFont="1" applyFill="1" applyBorder="1"/>
    <xf numFmtId="0" fontId="13" fillId="0" borderId="0" xfId="0" applyFont="1"/>
    <xf numFmtId="0" fontId="14" fillId="0" borderId="0" xfId="0" applyFont="1"/>
    <xf numFmtId="0" fontId="13" fillId="0" borderId="1" xfId="0" applyFont="1" applyBorder="1"/>
    <xf numFmtId="0" fontId="14" fillId="0" borderId="1" xfId="0" applyFont="1" applyBorder="1"/>
    <xf numFmtId="0" fontId="13" fillId="0" borderId="1" xfId="0" applyFont="1" applyBorder="1" applyAlignment="1">
      <alignment horizontal="center"/>
    </xf>
    <xf numFmtId="0" fontId="13" fillId="0" borderId="1" xfId="0" applyFont="1" applyBorder="1" applyAlignment="1">
      <alignment horizontal="center" vertical="center"/>
    </xf>
    <xf numFmtId="167" fontId="14" fillId="0" borderId="1" xfId="0" applyNumberFormat="1" applyFont="1" applyBorder="1"/>
    <xf numFmtId="167" fontId="13" fillId="0" borderId="1" xfId="0" applyNumberFormat="1" applyFont="1" applyBorder="1"/>
    <xf numFmtId="10" fontId="11" fillId="0" borderId="1" xfId="1" applyNumberFormat="1" applyFont="1" applyBorder="1"/>
    <xf numFmtId="10" fontId="14" fillId="0" borderId="1" xfId="0" applyNumberFormat="1" applyFont="1" applyBorder="1"/>
    <xf numFmtId="10" fontId="13" fillId="0" borderId="1" xfId="0" applyNumberFormat="1" applyFont="1" applyBorder="1"/>
  </cellXfs>
  <cellStyles count="5">
    <cellStyle name="Hypertextové prepojenie" xfId="4" builtinId="8"/>
    <cellStyle name="Normálna" xfId="0" builtinId="0"/>
    <cellStyle name="Normálna 2" xfId="1"/>
    <cellStyle name="Normálna 3" xfId="2"/>
    <cellStyle name="Normálna 4"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nature.com/nature-index/article/10.1007/jhep02%282024%29066" TargetMode="External"/><Relationship Id="rId13" Type="http://schemas.openxmlformats.org/officeDocument/2006/relationships/hyperlink" Target="https://www.nature.com/nature-index/article/10.1021/jacs.4c07812" TargetMode="External"/><Relationship Id="rId18" Type="http://schemas.openxmlformats.org/officeDocument/2006/relationships/hyperlink" Target="https://www.nature.com/nature-index/article/10.1038/s41380-024-02736-w" TargetMode="External"/><Relationship Id="rId26" Type="http://schemas.openxmlformats.org/officeDocument/2006/relationships/hyperlink" Target="https://www.nature.com/nature-index/article/10.1140/epjc%2Fs10052-024-13228-0" TargetMode="External"/><Relationship Id="rId3" Type="http://schemas.openxmlformats.org/officeDocument/2006/relationships/hyperlink" Target="https://www.nature.com/nature-index/article/10.1007/jhep05%282024%29131" TargetMode="External"/><Relationship Id="rId21" Type="http://schemas.openxmlformats.org/officeDocument/2006/relationships/hyperlink" Target="https://www.nature.com/nature-index/article/10.1038/s44318-024-00205-2" TargetMode="External"/><Relationship Id="rId7" Type="http://schemas.openxmlformats.org/officeDocument/2006/relationships/hyperlink" Target="https://www.nature.com/nature-index/article/10.1007/jhep02%282024%29107" TargetMode="External"/><Relationship Id="rId12" Type="http://schemas.openxmlformats.org/officeDocument/2006/relationships/hyperlink" Target="https://www.nature.com/nature-index/article/10.1038/s41586-024-07824-z" TargetMode="External"/><Relationship Id="rId17" Type="http://schemas.openxmlformats.org/officeDocument/2006/relationships/hyperlink" Target="https://www.nature.com/nature-index/article/10.1172/jci170882" TargetMode="External"/><Relationship Id="rId25" Type="http://schemas.openxmlformats.org/officeDocument/2006/relationships/hyperlink" Target="https://www.nature.com/nature-index/article/10.1103/physrevb.108.l220501" TargetMode="External"/><Relationship Id="rId2" Type="http://schemas.openxmlformats.org/officeDocument/2006/relationships/hyperlink" Target="https://www.nature.com/nature-index/article/10.1007/jhep05%282024%29305" TargetMode="External"/><Relationship Id="rId16" Type="http://schemas.openxmlformats.org/officeDocument/2006/relationships/hyperlink" Target="https://www.nature.com/nature-index/article/10.1016/j.jbc.2024.105768" TargetMode="External"/><Relationship Id="rId20" Type="http://schemas.openxmlformats.org/officeDocument/2006/relationships/hyperlink" Target="https://www.nature.com/nature-index/article/10.1126/sciadv.adk4387" TargetMode="External"/><Relationship Id="rId1" Type="http://schemas.openxmlformats.org/officeDocument/2006/relationships/hyperlink" Target="https://www.nature.com/nature-index/article/10.1140/epjc%2Fs10052-023-12104-7" TargetMode="External"/><Relationship Id="rId6" Type="http://schemas.openxmlformats.org/officeDocument/2006/relationships/hyperlink" Target="https://www.nature.com/nature-index/article/10.1007/jhep02%282024%29128" TargetMode="External"/><Relationship Id="rId11" Type="http://schemas.openxmlformats.org/officeDocument/2006/relationships/hyperlink" Target="https://www.nature.com/nature-index/article/10.1007/jhep12%282023%29167" TargetMode="External"/><Relationship Id="rId24" Type="http://schemas.openxmlformats.org/officeDocument/2006/relationships/hyperlink" Target="https://www.nature.com/nature-index/article/10.1007/jhep09%282024%29102" TargetMode="External"/><Relationship Id="rId5" Type="http://schemas.openxmlformats.org/officeDocument/2006/relationships/hyperlink" Target="https://www.nature.com/nature-index/article/10.1007/jhep02%282024%29197" TargetMode="External"/><Relationship Id="rId15" Type="http://schemas.openxmlformats.org/officeDocument/2006/relationships/hyperlink" Target="https://www.nature.com/nature-index/article/10.1016/j.cmet.2024.07.005" TargetMode="External"/><Relationship Id="rId23" Type="http://schemas.openxmlformats.org/officeDocument/2006/relationships/hyperlink" Target="https://www.nature.com/nature-index/article/10.1002/adma.202401115" TargetMode="External"/><Relationship Id="rId28" Type="http://schemas.openxmlformats.org/officeDocument/2006/relationships/printerSettings" Target="../printerSettings/printerSettings2.bin"/><Relationship Id="rId10" Type="http://schemas.openxmlformats.org/officeDocument/2006/relationships/hyperlink" Target="https://www.nature.com/nature-index/article/10.1007/jhep12%282023%29195" TargetMode="External"/><Relationship Id="rId19" Type="http://schemas.openxmlformats.org/officeDocument/2006/relationships/hyperlink" Target="https://www.nature.com/nature-index/article/10.1038/s41467-024-50294-0" TargetMode="External"/><Relationship Id="rId4" Type="http://schemas.openxmlformats.org/officeDocument/2006/relationships/hyperlink" Target="https://www.nature.com/nature-index/article/10.1007/jhep03%282024%29092" TargetMode="External"/><Relationship Id="rId9" Type="http://schemas.openxmlformats.org/officeDocument/2006/relationships/hyperlink" Target="https://www.nature.com/nature-index/article/10.1007/jhep01%282024%29004" TargetMode="External"/><Relationship Id="rId14" Type="http://schemas.openxmlformats.org/officeDocument/2006/relationships/hyperlink" Target="https://www.nature.com/nature-index/article/10.1021/acs.orglett.3c03440" TargetMode="External"/><Relationship Id="rId22" Type="http://schemas.openxmlformats.org/officeDocument/2006/relationships/hyperlink" Target="https://www.nature.com/nature-index/article/10.1021/acsnano.3c09614" TargetMode="External"/><Relationship Id="rId27" Type="http://schemas.openxmlformats.org/officeDocument/2006/relationships/hyperlink" Target="https://www.nature.com/nature-index/article/10.1126/sciadv.adp7953"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dx.doi.org/10.1016/j.bodyim.2023.07.010" TargetMode="External"/><Relationship Id="rId2" Type="http://schemas.openxmlformats.org/officeDocument/2006/relationships/hyperlink" Target="http://dx.doi.org/10.1186/s40359-024-01687-9" TargetMode="External"/><Relationship Id="rId1" Type="http://schemas.openxmlformats.org/officeDocument/2006/relationships/hyperlink" Target="http://dx.doi.org/10.4193/Rhin20.600"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9"/>
  <sheetViews>
    <sheetView tabSelected="1" workbookViewId="0">
      <selection activeCell="C55" sqref="C55"/>
    </sheetView>
  </sheetViews>
  <sheetFormatPr defaultRowHeight="15" x14ac:dyDescent="0.25"/>
  <cols>
    <col min="1" max="1" width="49.7109375" bestFit="1" customWidth="1"/>
    <col min="2" max="2" width="23" bestFit="1" customWidth="1"/>
    <col min="3" max="3" width="22.28515625" bestFit="1" customWidth="1"/>
    <col min="4" max="4" width="13.42578125" bestFit="1" customWidth="1"/>
    <col min="5" max="5" width="9.140625" bestFit="1" customWidth="1"/>
    <col min="6" max="6" width="6.5703125" customWidth="1"/>
    <col min="7" max="7" width="53.28515625" customWidth="1"/>
    <col min="8" max="8" width="24" customWidth="1"/>
    <col min="9" max="9" width="22.28515625" customWidth="1"/>
    <col min="10" max="10" width="13.42578125" bestFit="1" customWidth="1"/>
  </cols>
  <sheetData>
    <row r="2" spans="1:11" x14ac:dyDescent="0.25">
      <c r="A2" s="52" t="s">
        <v>4878</v>
      </c>
      <c r="G2" s="37" t="s">
        <v>4881</v>
      </c>
      <c r="H2" s="38"/>
      <c r="I2" s="38"/>
      <c r="J2" s="38"/>
      <c r="K2" s="45"/>
    </row>
    <row r="3" spans="1:11" x14ac:dyDescent="0.25">
      <c r="A3" s="17" t="s">
        <v>4875</v>
      </c>
      <c r="B3" s="17"/>
      <c r="C3" s="32"/>
      <c r="D3" s="18"/>
      <c r="E3" s="18"/>
      <c r="G3" s="37" t="s">
        <v>4830</v>
      </c>
      <c r="H3" s="39" t="s">
        <v>4870</v>
      </c>
      <c r="I3" s="39" t="s">
        <v>4869</v>
      </c>
      <c r="J3" s="40" t="s">
        <v>4872</v>
      </c>
      <c r="K3" s="46" t="s">
        <v>4873</v>
      </c>
    </row>
    <row r="4" spans="1:11" x14ac:dyDescent="0.25">
      <c r="A4" s="17" t="s">
        <v>4876</v>
      </c>
      <c r="B4" s="17"/>
      <c r="C4" s="32"/>
      <c r="D4" s="18"/>
      <c r="E4" s="18"/>
      <c r="G4" s="47" t="s">
        <v>106</v>
      </c>
      <c r="H4" s="47">
        <f>B24</f>
        <v>1500</v>
      </c>
      <c r="I4" s="47">
        <f>C24</f>
        <v>1500</v>
      </c>
      <c r="J4" s="47">
        <f>SUM(H4:I4)</f>
        <v>3000</v>
      </c>
      <c r="K4" s="50">
        <f>J4/J$21</f>
        <v>1.366120218579235E-3</v>
      </c>
    </row>
    <row r="5" spans="1:11" x14ac:dyDescent="0.25">
      <c r="A5" s="17" t="s">
        <v>4877</v>
      </c>
      <c r="B5" s="17"/>
      <c r="C5" s="32"/>
      <c r="D5" s="18"/>
      <c r="E5" s="18"/>
      <c r="G5" s="48" t="s">
        <v>107</v>
      </c>
      <c r="H5" s="47">
        <f>B9+B25</f>
        <v>6000</v>
      </c>
      <c r="I5" s="47">
        <f>C9+C25</f>
        <v>6000</v>
      </c>
      <c r="J5" s="47">
        <f t="shared" ref="J5:J20" si="0">SUM(H5:I5)</f>
        <v>12000</v>
      </c>
      <c r="K5" s="50">
        <f t="shared" ref="K5:K20" si="1">J5/J$21</f>
        <v>5.4644808743169399E-3</v>
      </c>
    </row>
    <row r="6" spans="1:11" x14ac:dyDescent="0.25">
      <c r="A6" s="20"/>
      <c r="B6" s="20"/>
      <c r="C6" s="33"/>
      <c r="D6" s="18"/>
      <c r="E6" s="18"/>
      <c r="G6" s="47" t="s">
        <v>133</v>
      </c>
      <c r="H6" s="47">
        <f>B26</f>
        <v>12750</v>
      </c>
      <c r="I6" s="47">
        <f>C26</f>
        <v>12750</v>
      </c>
      <c r="J6" s="47">
        <f t="shared" si="0"/>
        <v>25500</v>
      </c>
      <c r="K6" s="50">
        <f t="shared" si="1"/>
        <v>1.1612021857923498E-2</v>
      </c>
    </row>
    <row r="7" spans="1:11" x14ac:dyDescent="0.25">
      <c r="A7" s="37" t="s">
        <v>4882</v>
      </c>
      <c r="B7" s="38"/>
      <c r="C7" s="38"/>
      <c r="D7" s="38"/>
      <c r="E7" s="45"/>
      <c r="G7" s="48" t="s">
        <v>303</v>
      </c>
      <c r="H7" s="47">
        <f>B27</f>
        <v>81000</v>
      </c>
      <c r="I7" s="47">
        <f>C27</f>
        <v>81000</v>
      </c>
      <c r="J7" s="47">
        <f t="shared" si="0"/>
        <v>162000</v>
      </c>
      <c r="K7" s="50">
        <f t="shared" si="1"/>
        <v>7.3770491803278687E-2</v>
      </c>
    </row>
    <row r="8" spans="1:11" x14ac:dyDescent="0.25">
      <c r="A8" s="37" t="s">
        <v>4830</v>
      </c>
      <c r="B8" s="39" t="s">
        <v>4870</v>
      </c>
      <c r="C8" s="39" t="s">
        <v>4869</v>
      </c>
      <c r="D8" s="40" t="s">
        <v>4872</v>
      </c>
      <c r="E8" s="46" t="s">
        <v>4873</v>
      </c>
      <c r="G8" s="48" t="s">
        <v>954</v>
      </c>
      <c r="H8" s="47">
        <f t="shared" ref="H8:I10" si="2">B10+B28</f>
        <v>55500</v>
      </c>
      <c r="I8" s="47">
        <f t="shared" si="2"/>
        <v>55500</v>
      </c>
      <c r="J8" s="47">
        <f t="shared" si="0"/>
        <v>111000</v>
      </c>
      <c r="K8" s="50">
        <f t="shared" si="1"/>
        <v>5.0546448087431695E-2</v>
      </c>
    </row>
    <row r="9" spans="1:11" x14ac:dyDescent="0.25">
      <c r="A9" s="48" t="s">
        <v>107</v>
      </c>
      <c r="B9" s="47">
        <v>3000</v>
      </c>
      <c r="C9" s="47">
        <v>3000</v>
      </c>
      <c r="D9" s="47">
        <v>6000</v>
      </c>
      <c r="E9" s="50">
        <v>6.369426751592357E-3</v>
      </c>
      <c r="G9" s="48" t="s">
        <v>1347</v>
      </c>
      <c r="H9" s="47">
        <f t="shared" si="2"/>
        <v>42000</v>
      </c>
      <c r="I9" s="47">
        <f t="shared" si="2"/>
        <v>42000</v>
      </c>
      <c r="J9" s="47">
        <f t="shared" si="0"/>
        <v>84000</v>
      </c>
      <c r="K9" s="50">
        <f t="shared" si="1"/>
        <v>3.825136612021858E-2</v>
      </c>
    </row>
    <row r="10" spans="1:11" x14ac:dyDescent="0.25">
      <c r="A10" s="48" t="s">
        <v>954</v>
      </c>
      <c r="B10" s="47">
        <v>12000</v>
      </c>
      <c r="C10" s="47">
        <v>12000</v>
      </c>
      <c r="D10" s="47">
        <v>24000</v>
      </c>
      <c r="E10" s="50">
        <v>2.5477707006369428E-2</v>
      </c>
      <c r="G10" s="47" t="s">
        <v>1514</v>
      </c>
      <c r="H10" s="47">
        <f t="shared" si="2"/>
        <v>49500</v>
      </c>
      <c r="I10" s="47">
        <f t="shared" si="2"/>
        <v>49500</v>
      </c>
      <c r="J10" s="47">
        <f t="shared" si="0"/>
        <v>99000</v>
      </c>
      <c r="K10" s="50">
        <f t="shared" si="1"/>
        <v>4.5081967213114756E-2</v>
      </c>
    </row>
    <row r="11" spans="1:11" x14ac:dyDescent="0.25">
      <c r="A11" s="48" t="s">
        <v>1347</v>
      </c>
      <c r="B11" s="47">
        <v>23000</v>
      </c>
      <c r="C11" s="47">
        <v>23000</v>
      </c>
      <c r="D11" s="47">
        <v>46000</v>
      </c>
      <c r="E11" s="50">
        <v>4.8832271762208071E-2</v>
      </c>
      <c r="G11" s="47" t="s">
        <v>1821</v>
      </c>
      <c r="H11" s="47">
        <f t="shared" ref="H11:I13" si="3">B31</f>
        <v>3000</v>
      </c>
      <c r="I11" s="47">
        <f t="shared" si="3"/>
        <v>3000</v>
      </c>
      <c r="J11" s="47">
        <f t="shared" si="0"/>
        <v>6000</v>
      </c>
      <c r="K11" s="50">
        <f t="shared" si="1"/>
        <v>2.7322404371584699E-3</v>
      </c>
    </row>
    <row r="12" spans="1:11" x14ac:dyDescent="0.25">
      <c r="A12" s="47" t="s">
        <v>1514</v>
      </c>
      <c r="B12" s="47">
        <v>9000</v>
      </c>
      <c r="C12" s="47">
        <v>9000</v>
      </c>
      <c r="D12" s="47">
        <v>18000</v>
      </c>
      <c r="E12" s="50">
        <v>1.9108280254777069E-2</v>
      </c>
      <c r="G12" s="47" t="s">
        <v>1849</v>
      </c>
      <c r="H12" s="47">
        <f t="shared" si="3"/>
        <v>16500</v>
      </c>
      <c r="I12" s="47">
        <f t="shared" si="3"/>
        <v>16500</v>
      </c>
      <c r="J12" s="47">
        <f t="shared" si="0"/>
        <v>33000</v>
      </c>
      <c r="K12" s="50">
        <f t="shared" si="1"/>
        <v>1.5027322404371584E-2</v>
      </c>
    </row>
    <row r="13" spans="1:11" x14ac:dyDescent="0.25">
      <c r="A13" s="47" t="s">
        <v>2092</v>
      </c>
      <c r="B13" s="47">
        <v>359000</v>
      </c>
      <c r="C13" s="47">
        <v>359000</v>
      </c>
      <c r="D13" s="47">
        <v>718000</v>
      </c>
      <c r="E13" s="50">
        <v>0.76220806794055207</v>
      </c>
      <c r="G13" s="47" t="s">
        <v>2003</v>
      </c>
      <c r="H13" s="47">
        <f t="shared" si="3"/>
        <v>12000</v>
      </c>
      <c r="I13" s="47">
        <f t="shared" si="3"/>
        <v>12000</v>
      </c>
      <c r="J13" s="47">
        <f t="shared" si="0"/>
        <v>24000</v>
      </c>
      <c r="K13" s="50">
        <f t="shared" si="1"/>
        <v>1.092896174863388E-2</v>
      </c>
    </row>
    <row r="14" spans="1:11" x14ac:dyDescent="0.25">
      <c r="A14" s="47" t="s">
        <v>3903</v>
      </c>
      <c r="B14" s="47">
        <v>10500</v>
      </c>
      <c r="C14" s="47">
        <v>10500</v>
      </c>
      <c r="D14" s="47">
        <v>21000</v>
      </c>
      <c r="E14" s="50">
        <v>2.2292993630573247E-2</v>
      </c>
      <c r="G14" s="47" t="s">
        <v>2092</v>
      </c>
      <c r="H14" s="47">
        <f>B13+B34+B47</f>
        <v>594000</v>
      </c>
      <c r="I14" s="47">
        <f>C13+C34+C47</f>
        <v>594000</v>
      </c>
      <c r="J14" s="47">
        <f t="shared" si="0"/>
        <v>1188000</v>
      </c>
      <c r="K14" s="50">
        <f t="shared" si="1"/>
        <v>0.54098360655737709</v>
      </c>
    </row>
    <row r="15" spans="1:11" x14ac:dyDescent="0.25">
      <c r="A15" s="47" t="s">
        <v>3924</v>
      </c>
      <c r="B15" s="47">
        <v>47000</v>
      </c>
      <c r="C15" s="47">
        <v>47000</v>
      </c>
      <c r="D15" s="47">
        <v>94000</v>
      </c>
      <c r="E15" s="50">
        <v>9.9787685774946927E-2</v>
      </c>
      <c r="G15" s="47" t="s">
        <v>3682</v>
      </c>
      <c r="H15" s="47">
        <f>B35</f>
        <v>37000</v>
      </c>
      <c r="I15" s="47">
        <f>B35</f>
        <v>37000</v>
      </c>
      <c r="J15" s="47">
        <f t="shared" si="0"/>
        <v>74000</v>
      </c>
      <c r="K15" s="50">
        <f t="shared" si="1"/>
        <v>3.3697632058287796E-2</v>
      </c>
    </row>
    <row r="16" spans="1:11" x14ac:dyDescent="0.25">
      <c r="A16" s="47" t="s">
        <v>4284</v>
      </c>
      <c r="B16" s="47">
        <v>7500</v>
      </c>
      <c r="C16" s="47">
        <v>7500</v>
      </c>
      <c r="D16" s="47">
        <v>15000</v>
      </c>
      <c r="E16" s="50">
        <v>1.5923566878980892E-2</v>
      </c>
      <c r="G16" s="47" t="s">
        <v>3903</v>
      </c>
      <c r="H16" s="47">
        <f>B14+B36</f>
        <v>14250</v>
      </c>
      <c r="I16" s="47">
        <f>C14+C36</f>
        <v>14250</v>
      </c>
      <c r="J16" s="47">
        <f t="shared" si="0"/>
        <v>28500</v>
      </c>
      <c r="K16" s="50">
        <f t="shared" si="1"/>
        <v>1.2978142076502733E-2</v>
      </c>
    </row>
    <row r="17" spans="1:11" x14ac:dyDescent="0.25">
      <c r="A17" s="47"/>
      <c r="B17" s="47"/>
      <c r="C17" s="47"/>
      <c r="D17" s="49">
        <v>942000</v>
      </c>
      <c r="E17" s="51">
        <v>1</v>
      </c>
      <c r="G17" s="47" t="s">
        <v>3924</v>
      </c>
      <c r="H17" s="47">
        <f>B15+B37+B48</f>
        <v>116000</v>
      </c>
      <c r="I17" s="47">
        <f>C15+C37+C48</f>
        <v>116000</v>
      </c>
      <c r="J17" s="47">
        <f t="shared" si="0"/>
        <v>232000</v>
      </c>
      <c r="K17" s="50">
        <f t="shared" si="1"/>
        <v>0.10564663023679417</v>
      </c>
    </row>
    <row r="18" spans="1:11" x14ac:dyDescent="0.25">
      <c r="G18" s="47" t="s">
        <v>4284</v>
      </c>
      <c r="H18" s="47">
        <f>B16+B38</f>
        <v>12000</v>
      </c>
      <c r="I18" s="47">
        <f>C16+C38</f>
        <v>12000</v>
      </c>
      <c r="J18" s="47">
        <f t="shared" si="0"/>
        <v>24000</v>
      </c>
      <c r="K18" s="50">
        <f t="shared" si="1"/>
        <v>1.092896174863388E-2</v>
      </c>
    </row>
    <row r="19" spans="1:11" x14ac:dyDescent="0.25">
      <c r="A19" s="53" t="s">
        <v>4880</v>
      </c>
      <c r="G19" s="48" t="s">
        <v>4307</v>
      </c>
      <c r="H19" s="47">
        <f>B39</f>
        <v>16500</v>
      </c>
      <c r="I19" s="47">
        <f>C39</f>
        <v>16500</v>
      </c>
      <c r="J19" s="47">
        <f t="shared" si="0"/>
        <v>33000</v>
      </c>
      <c r="K19" s="50">
        <f t="shared" si="1"/>
        <v>1.5027322404371584E-2</v>
      </c>
    </row>
    <row r="20" spans="1:11" x14ac:dyDescent="0.25">
      <c r="A20" s="3" t="s">
        <v>4879</v>
      </c>
      <c r="B20" s="2"/>
      <c r="C20" s="2"/>
      <c r="D20" s="2"/>
      <c r="E20" s="2"/>
      <c r="G20" s="48" t="s">
        <v>4417</v>
      </c>
      <c r="H20" s="47">
        <f>B40</f>
        <v>28500</v>
      </c>
      <c r="I20" s="47">
        <f>C40</f>
        <v>28500</v>
      </c>
      <c r="J20" s="47">
        <f t="shared" si="0"/>
        <v>57000</v>
      </c>
      <c r="K20" s="50">
        <f t="shared" si="1"/>
        <v>2.5956284153005466E-2</v>
      </c>
    </row>
    <row r="21" spans="1:11" x14ac:dyDescent="0.25">
      <c r="A21" s="17" t="s">
        <v>4877</v>
      </c>
      <c r="B21" s="2"/>
      <c r="C21" s="2"/>
      <c r="D21" s="2"/>
      <c r="E21" s="2"/>
      <c r="G21" s="47"/>
      <c r="H21" s="47"/>
      <c r="I21" s="47"/>
      <c r="J21" s="49">
        <f>SUM(J4:J20)</f>
        <v>2196000</v>
      </c>
      <c r="K21" s="51">
        <f>SUM(K4:K20)</f>
        <v>1</v>
      </c>
    </row>
    <row r="22" spans="1:11" x14ac:dyDescent="0.25">
      <c r="A22" s="37" t="s">
        <v>4883</v>
      </c>
      <c r="B22" s="38"/>
      <c r="C22" s="38"/>
      <c r="D22" s="38"/>
      <c r="E22" s="45"/>
    </row>
    <row r="23" spans="1:11" x14ac:dyDescent="0.25">
      <c r="A23" s="37" t="s">
        <v>4830</v>
      </c>
      <c r="B23" s="39" t="s">
        <v>4870</v>
      </c>
      <c r="C23" s="39" t="s">
        <v>4869</v>
      </c>
      <c r="D23" s="40" t="s">
        <v>4872</v>
      </c>
      <c r="E23" s="46" t="s">
        <v>4873</v>
      </c>
    </row>
    <row r="24" spans="1:11" x14ac:dyDescent="0.25">
      <c r="A24" s="47" t="s">
        <v>106</v>
      </c>
      <c r="B24" s="47">
        <v>1500</v>
      </c>
      <c r="C24" s="47">
        <v>1500</v>
      </c>
      <c r="D24" s="47">
        <v>3000</v>
      </c>
      <c r="E24" s="50">
        <v>2.5125628140703518E-3</v>
      </c>
    </row>
    <row r="25" spans="1:11" x14ac:dyDescent="0.25">
      <c r="A25" s="48" t="s">
        <v>107</v>
      </c>
      <c r="B25" s="47">
        <v>3000</v>
      </c>
      <c r="C25" s="47">
        <v>3000</v>
      </c>
      <c r="D25" s="47">
        <v>6000</v>
      </c>
      <c r="E25" s="50">
        <v>5.0251256281407036E-3</v>
      </c>
    </row>
    <row r="26" spans="1:11" x14ac:dyDescent="0.25">
      <c r="A26" s="47" t="s">
        <v>133</v>
      </c>
      <c r="B26" s="47">
        <v>12750</v>
      </c>
      <c r="C26" s="47">
        <v>12750</v>
      </c>
      <c r="D26" s="47">
        <v>25500</v>
      </c>
      <c r="E26" s="50">
        <v>2.1356783919597989E-2</v>
      </c>
    </row>
    <row r="27" spans="1:11" x14ac:dyDescent="0.25">
      <c r="A27" s="48" t="s">
        <v>303</v>
      </c>
      <c r="B27" s="47">
        <v>81000</v>
      </c>
      <c r="C27" s="47">
        <v>81000</v>
      </c>
      <c r="D27" s="47">
        <v>162000</v>
      </c>
      <c r="E27" s="50">
        <v>0.135678391959799</v>
      </c>
    </row>
    <row r="28" spans="1:11" x14ac:dyDescent="0.25">
      <c r="A28" s="48" t="s">
        <v>954</v>
      </c>
      <c r="B28" s="47">
        <v>43500</v>
      </c>
      <c r="C28" s="47">
        <v>43500</v>
      </c>
      <c r="D28" s="47">
        <v>87000</v>
      </c>
      <c r="E28" s="50">
        <v>7.2864321608040197E-2</v>
      </c>
    </row>
    <row r="29" spans="1:11" x14ac:dyDescent="0.25">
      <c r="A29" s="48" t="s">
        <v>1347</v>
      </c>
      <c r="B29" s="47">
        <v>19000</v>
      </c>
      <c r="C29" s="47">
        <v>19000</v>
      </c>
      <c r="D29" s="47">
        <v>38000</v>
      </c>
      <c r="E29" s="50">
        <v>3.1825795644891124E-2</v>
      </c>
    </row>
    <row r="30" spans="1:11" x14ac:dyDescent="0.25">
      <c r="A30" s="47" t="s">
        <v>1514</v>
      </c>
      <c r="B30" s="47">
        <v>40500</v>
      </c>
      <c r="C30" s="47">
        <v>40500</v>
      </c>
      <c r="D30" s="47">
        <v>81000</v>
      </c>
      <c r="E30" s="50">
        <v>6.78391959798995E-2</v>
      </c>
    </row>
    <row r="31" spans="1:11" x14ac:dyDescent="0.25">
      <c r="A31" s="47" t="s">
        <v>1821</v>
      </c>
      <c r="B31" s="47">
        <v>3000</v>
      </c>
      <c r="C31" s="47">
        <v>3000</v>
      </c>
      <c r="D31" s="47">
        <v>6000</v>
      </c>
      <c r="E31" s="50">
        <v>5.0251256281407036E-3</v>
      </c>
    </row>
    <row r="32" spans="1:11" x14ac:dyDescent="0.25">
      <c r="A32" s="47" t="s">
        <v>1849</v>
      </c>
      <c r="B32" s="47">
        <v>16500</v>
      </c>
      <c r="C32" s="47">
        <v>16500</v>
      </c>
      <c r="D32" s="47">
        <v>33000</v>
      </c>
      <c r="E32" s="50">
        <v>2.7638190954773871E-2</v>
      </c>
    </row>
    <row r="33" spans="1:5" x14ac:dyDescent="0.25">
      <c r="A33" s="47" t="s">
        <v>2003</v>
      </c>
      <c r="B33" s="47">
        <v>12000</v>
      </c>
      <c r="C33" s="47">
        <v>12000</v>
      </c>
      <c r="D33" s="47">
        <v>24000</v>
      </c>
      <c r="E33" s="50">
        <v>2.0100502512562814E-2</v>
      </c>
    </row>
    <row r="34" spans="1:5" x14ac:dyDescent="0.25">
      <c r="A34" s="47" t="s">
        <v>2092</v>
      </c>
      <c r="B34" s="47">
        <v>218750</v>
      </c>
      <c r="C34" s="47">
        <v>218750</v>
      </c>
      <c r="D34" s="47">
        <v>437500</v>
      </c>
      <c r="E34" s="50">
        <v>0.36641541038525965</v>
      </c>
    </row>
    <row r="35" spans="1:5" x14ac:dyDescent="0.25">
      <c r="A35" s="47" t="s">
        <v>3682</v>
      </c>
      <c r="B35" s="47">
        <v>37000</v>
      </c>
      <c r="C35" s="47">
        <v>37000</v>
      </c>
      <c r="D35" s="47">
        <v>74000</v>
      </c>
      <c r="E35" s="50">
        <v>6.1976549413735343E-2</v>
      </c>
    </row>
    <row r="36" spans="1:5" x14ac:dyDescent="0.25">
      <c r="A36" s="47" t="s">
        <v>3903</v>
      </c>
      <c r="B36" s="47">
        <v>3750</v>
      </c>
      <c r="C36" s="47">
        <v>3750</v>
      </c>
      <c r="D36" s="47">
        <v>7500</v>
      </c>
      <c r="E36" s="50">
        <v>6.2814070351758797E-3</v>
      </c>
    </row>
    <row r="37" spans="1:5" x14ac:dyDescent="0.25">
      <c r="A37" s="47" t="s">
        <v>3924</v>
      </c>
      <c r="B37" s="47">
        <v>55250</v>
      </c>
      <c r="C37" s="47">
        <v>55250</v>
      </c>
      <c r="D37" s="47">
        <v>110500</v>
      </c>
      <c r="E37" s="50">
        <v>9.2546063651591293E-2</v>
      </c>
    </row>
    <row r="38" spans="1:5" x14ac:dyDescent="0.25">
      <c r="A38" s="47" t="s">
        <v>4284</v>
      </c>
      <c r="B38" s="47">
        <v>4500</v>
      </c>
      <c r="C38" s="47">
        <v>4500</v>
      </c>
      <c r="D38" s="47">
        <v>9000</v>
      </c>
      <c r="E38" s="50">
        <v>7.537688442211055E-3</v>
      </c>
    </row>
    <row r="39" spans="1:5" x14ac:dyDescent="0.25">
      <c r="A39" s="48" t="s">
        <v>4307</v>
      </c>
      <c r="B39" s="47">
        <v>16500</v>
      </c>
      <c r="C39" s="47">
        <v>16500</v>
      </c>
      <c r="D39" s="47">
        <v>33000</v>
      </c>
      <c r="E39" s="50">
        <v>2.7638190954773871E-2</v>
      </c>
    </row>
    <row r="40" spans="1:5" x14ac:dyDescent="0.25">
      <c r="A40" s="48" t="s">
        <v>4417</v>
      </c>
      <c r="B40" s="47">
        <v>28500</v>
      </c>
      <c r="C40" s="47">
        <v>28500</v>
      </c>
      <c r="D40" s="47">
        <v>57000</v>
      </c>
      <c r="E40" s="50">
        <v>4.7738693467336682E-2</v>
      </c>
    </row>
    <row r="41" spans="1:5" x14ac:dyDescent="0.25">
      <c r="A41" s="47"/>
      <c r="B41" s="47"/>
      <c r="C41" s="47"/>
      <c r="D41" s="49">
        <v>1194000</v>
      </c>
      <c r="E41" s="51">
        <v>1</v>
      </c>
    </row>
    <row r="43" spans="1:5" x14ac:dyDescent="0.25">
      <c r="A43" s="54" t="s">
        <v>4885</v>
      </c>
      <c r="B43" s="55"/>
      <c r="C43" s="55"/>
      <c r="D43" s="55"/>
    </row>
    <row r="44" spans="1:5" x14ac:dyDescent="0.25">
      <c r="A44" s="17" t="s">
        <v>4877</v>
      </c>
      <c r="B44" s="55"/>
      <c r="C44" s="55"/>
      <c r="D44" s="55"/>
    </row>
    <row r="45" spans="1:5" x14ac:dyDescent="0.25">
      <c r="A45" s="56" t="s">
        <v>4884</v>
      </c>
      <c r="B45" s="57"/>
      <c r="C45" s="57"/>
      <c r="D45" s="57"/>
      <c r="E45" s="38"/>
    </row>
    <row r="46" spans="1:5" x14ac:dyDescent="0.25">
      <c r="A46" s="56" t="s">
        <v>4830</v>
      </c>
      <c r="B46" s="58" t="s">
        <v>4870</v>
      </c>
      <c r="C46" s="58" t="s">
        <v>4869</v>
      </c>
      <c r="D46" s="59" t="s">
        <v>4872</v>
      </c>
      <c r="E46" s="46" t="s">
        <v>4873</v>
      </c>
    </row>
    <row r="47" spans="1:5" x14ac:dyDescent="0.25">
      <c r="A47" s="57" t="s">
        <v>2092</v>
      </c>
      <c r="B47" s="60">
        <v>16250</v>
      </c>
      <c r="C47" s="60">
        <v>16250</v>
      </c>
      <c r="D47" s="60">
        <v>32500</v>
      </c>
      <c r="E47" s="62">
        <f>D47/D49</f>
        <v>0.54166666666666663</v>
      </c>
    </row>
    <row r="48" spans="1:5" x14ac:dyDescent="0.25">
      <c r="A48" s="57" t="s">
        <v>3924</v>
      </c>
      <c r="B48" s="60">
        <v>13750</v>
      </c>
      <c r="C48" s="60">
        <v>13750</v>
      </c>
      <c r="D48" s="60">
        <v>27500</v>
      </c>
      <c r="E48" s="63">
        <f>D48/D49</f>
        <v>0.45833333333333331</v>
      </c>
    </row>
    <row r="49" spans="1:5" x14ac:dyDescent="0.25">
      <c r="A49" s="57"/>
      <c r="B49" s="60"/>
      <c r="C49" s="60"/>
      <c r="D49" s="61">
        <v>60000</v>
      </c>
      <c r="E49" s="64">
        <f>SUM(E47:E48)</f>
        <v>1</v>
      </c>
    </row>
  </sheetData>
  <pageMargins left="0.7" right="0.7" top="0.75" bottom="0.75" header="0.3" footer="0.3"/>
  <pageSetup paperSize="9" orientation="portrait" r:id="rId1"/>
  <ignoredErrors>
    <ignoredError sqref="H5:I5 H14 H17:I1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5"/>
  <sheetViews>
    <sheetView topLeftCell="A13" zoomScale="110" zoomScaleNormal="110" workbookViewId="0">
      <selection activeCell="B212" sqref="B212"/>
    </sheetView>
  </sheetViews>
  <sheetFormatPr defaultColWidth="9.7109375" defaultRowHeight="15" x14ac:dyDescent="0.25"/>
  <cols>
    <col min="1" max="1" width="51" style="17" bestFit="1" customWidth="1"/>
    <col min="2" max="2" width="76.28515625" style="17" customWidth="1"/>
    <col min="3" max="3" width="22.28515625" style="32" bestFit="1" customWidth="1"/>
    <col min="4" max="6" width="17.85546875" style="18" customWidth="1"/>
    <col min="7" max="7" width="27.85546875" style="17" customWidth="1"/>
    <col min="8" max="8" width="10" style="17" bestFit="1" customWidth="1"/>
    <col min="9" max="10" width="9.7109375" style="17" customWidth="1"/>
    <col min="11" max="11" width="12.7109375" style="21" customWidth="1"/>
    <col min="12" max="16384" width="9.7109375" style="17"/>
  </cols>
  <sheetData>
    <row r="1" spans="1:11" s="14" customFormat="1" x14ac:dyDescent="0.25">
      <c r="A1" s="14" t="s">
        <v>4849</v>
      </c>
      <c r="B1" s="14" t="s">
        <v>79</v>
      </c>
      <c r="C1" s="14" t="s">
        <v>4873</v>
      </c>
      <c r="D1" s="15" t="s">
        <v>4604</v>
      </c>
      <c r="E1" s="15" t="s">
        <v>4605</v>
      </c>
      <c r="F1" s="15" t="s">
        <v>4606</v>
      </c>
      <c r="G1" s="14" t="s">
        <v>4607</v>
      </c>
      <c r="H1" s="14" t="s">
        <v>23</v>
      </c>
      <c r="I1" s="14" t="s">
        <v>1</v>
      </c>
      <c r="J1" s="14" t="s">
        <v>4608</v>
      </c>
      <c r="K1" s="16" t="s">
        <v>4609</v>
      </c>
    </row>
    <row r="2" spans="1:11" x14ac:dyDescent="0.25">
      <c r="A2" s="17" t="s">
        <v>2092</v>
      </c>
      <c r="B2" s="18" t="s">
        <v>4695</v>
      </c>
      <c r="C2" s="31">
        <v>1</v>
      </c>
      <c r="D2" s="18" t="s">
        <v>4611</v>
      </c>
      <c r="G2" s="18" t="s">
        <v>4696</v>
      </c>
      <c r="H2" s="18">
        <v>123</v>
      </c>
      <c r="I2" s="18">
        <v>1227</v>
      </c>
      <c r="J2" s="18">
        <v>0</v>
      </c>
      <c r="K2" s="26">
        <v>45369</v>
      </c>
    </row>
    <row r="3" spans="1:11" x14ac:dyDescent="0.25">
      <c r="A3" s="17" t="s">
        <v>2092</v>
      </c>
      <c r="B3" s="18" t="s">
        <v>4623</v>
      </c>
      <c r="C3" s="31">
        <v>1</v>
      </c>
      <c r="D3" s="18" t="s">
        <v>4611</v>
      </c>
      <c r="G3" s="18" t="s">
        <v>4616</v>
      </c>
      <c r="H3" s="18">
        <v>16</v>
      </c>
      <c r="I3" s="18">
        <v>59</v>
      </c>
      <c r="J3" s="18">
        <v>0.05</v>
      </c>
      <c r="K3" s="26">
        <v>45547</v>
      </c>
    </row>
    <row r="4" spans="1:11" x14ac:dyDescent="0.25">
      <c r="A4" s="17" t="s">
        <v>954</v>
      </c>
      <c r="B4" s="18" t="s">
        <v>4783</v>
      </c>
      <c r="C4" s="31">
        <v>1</v>
      </c>
      <c r="D4" s="18" t="s">
        <v>328</v>
      </c>
      <c r="G4" s="18" t="s">
        <v>4756</v>
      </c>
      <c r="H4" s="18">
        <v>4</v>
      </c>
      <c r="I4" s="18">
        <v>6</v>
      </c>
      <c r="J4" s="18">
        <v>0.17</v>
      </c>
      <c r="K4" s="26">
        <v>45488</v>
      </c>
    </row>
    <row r="5" spans="1:11" x14ac:dyDescent="0.25">
      <c r="A5" s="17" t="s">
        <v>2092</v>
      </c>
      <c r="B5" s="18" t="s">
        <v>4630</v>
      </c>
      <c r="C5" s="31">
        <v>1</v>
      </c>
      <c r="D5" s="18" t="s">
        <v>4611</v>
      </c>
      <c r="G5" s="18" t="s">
        <v>4616</v>
      </c>
      <c r="H5" s="18">
        <v>278</v>
      </c>
      <c r="I5" s="18">
        <v>2930</v>
      </c>
      <c r="J5" s="18">
        <v>0</v>
      </c>
      <c r="K5" s="26">
        <v>45376</v>
      </c>
    </row>
    <row r="6" spans="1:11" x14ac:dyDescent="0.25">
      <c r="A6" s="17" t="s">
        <v>2092</v>
      </c>
      <c r="B6" s="18" t="s">
        <v>4667</v>
      </c>
      <c r="C6" s="31">
        <v>1</v>
      </c>
      <c r="D6" s="18" t="s">
        <v>4611</v>
      </c>
      <c r="G6" s="18" t="s">
        <v>4638</v>
      </c>
      <c r="H6" s="18">
        <v>269</v>
      </c>
      <c r="I6" s="18">
        <v>2951</v>
      </c>
      <c r="J6" s="18">
        <v>0</v>
      </c>
      <c r="K6" s="26">
        <v>45414</v>
      </c>
    </row>
    <row r="7" spans="1:11" x14ac:dyDescent="0.25">
      <c r="A7" s="17" t="s">
        <v>2092</v>
      </c>
      <c r="B7" s="18" t="s">
        <v>4652</v>
      </c>
      <c r="C7" s="31">
        <v>1</v>
      </c>
      <c r="D7" s="18" t="s">
        <v>4611</v>
      </c>
      <c r="G7" s="18" t="s">
        <v>4638</v>
      </c>
      <c r="H7" s="18">
        <v>270</v>
      </c>
      <c r="I7" s="18">
        <v>2951</v>
      </c>
      <c r="J7" s="18">
        <v>0</v>
      </c>
      <c r="K7" s="26">
        <v>45499</v>
      </c>
    </row>
    <row r="8" spans="1:11" x14ac:dyDescent="0.25">
      <c r="A8" s="17" t="s">
        <v>2092</v>
      </c>
      <c r="B8" s="18" t="s">
        <v>4776</v>
      </c>
      <c r="C8" s="31">
        <v>0.5</v>
      </c>
      <c r="D8" s="18" t="s">
        <v>4764</v>
      </c>
      <c r="G8" s="18" t="s">
        <v>4775</v>
      </c>
      <c r="H8" s="18">
        <v>246</v>
      </c>
      <c r="I8" s="18">
        <v>258</v>
      </c>
      <c r="J8" s="18">
        <v>0</v>
      </c>
      <c r="K8" s="26">
        <v>45331</v>
      </c>
    </row>
    <row r="9" spans="1:11" x14ac:dyDescent="0.25">
      <c r="A9" s="27" t="s">
        <v>4284</v>
      </c>
      <c r="B9" s="18" t="s">
        <v>4776</v>
      </c>
      <c r="C9" s="31">
        <v>0.5</v>
      </c>
      <c r="D9" s="18" t="s">
        <v>4764</v>
      </c>
      <c r="G9" s="18" t="s">
        <v>4775</v>
      </c>
      <c r="H9" s="18">
        <v>246</v>
      </c>
      <c r="I9" s="18">
        <v>258</v>
      </c>
      <c r="J9" s="18">
        <v>0</v>
      </c>
      <c r="K9" s="26">
        <v>45331</v>
      </c>
    </row>
    <row r="10" spans="1:11" x14ac:dyDescent="0.25">
      <c r="A10" s="17" t="s">
        <v>2092</v>
      </c>
      <c r="B10" s="18" t="s">
        <v>4692</v>
      </c>
      <c r="C10" s="31">
        <v>1</v>
      </c>
      <c r="D10" s="18" t="s">
        <v>4611</v>
      </c>
      <c r="G10" s="18" t="s">
        <v>4693</v>
      </c>
      <c r="H10" s="18">
        <v>3</v>
      </c>
      <c r="I10" s="18">
        <v>5</v>
      </c>
      <c r="J10" s="18">
        <v>0.5</v>
      </c>
      <c r="K10" s="26">
        <v>45437</v>
      </c>
    </row>
    <row r="11" spans="1:11" x14ac:dyDescent="0.25">
      <c r="A11" s="17" t="s">
        <v>2092</v>
      </c>
      <c r="B11" s="18" t="s">
        <v>4624</v>
      </c>
      <c r="C11" s="31">
        <v>1</v>
      </c>
      <c r="D11" s="18" t="s">
        <v>4611</v>
      </c>
      <c r="G11" s="18" t="s">
        <v>4616</v>
      </c>
      <c r="H11" s="18">
        <v>56</v>
      </c>
      <c r="I11" s="18">
        <v>279</v>
      </c>
      <c r="J11" s="18">
        <v>0.01</v>
      </c>
      <c r="K11" s="26">
        <v>45537</v>
      </c>
    </row>
    <row r="12" spans="1:11" x14ac:dyDescent="0.25">
      <c r="A12" s="17" t="s">
        <v>2092</v>
      </c>
      <c r="B12" s="18" t="s">
        <v>4664</v>
      </c>
      <c r="C12" s="31">
        <v>1</v>
      </c>
      <c r="D12" s="18" t="s">
        <v>4611</v>
      </c>
      <c r="G12" s="18" t="s">
        <v>4638</v>
      </c>
      <c r="H12" s="18">
        <v>270</v>
      </c>
      <c r="I12" s="18">
        <v>2950</v>
      </c>
      <c r="J12" s="18">
        <v>0</v>
      </c>
      <c r="K12" s="26">
        <v>45421</v>
      </c>
    </row>
    <row r="13" spans="1:11" x14ac:dyDescent="0.25">
      <c r="A13" s="17" t="s">
        <v>2092</v>
      </c>
      <c r="B13" s="18" t="s">
        <v>4734</v>
      </c>
      <c r="C13" s="31">
        <v>1</v>
      </c>
      <c r="D13" s="18" t="s">
        <v>4730</v>
      </c>
      <c r="G13" s="18" t="s">
        <v>4735</v>
      </c>
      <c r="H13" s="18">
        <v>57</v>
      </c>
      <c r="I13" s="18">
        <v>53</v>
      </c>
      <c r="J13" s="18">
        <v>0.01</v>
      </c>
      <c r="K13" s="26">
        <v>45469</v>
      </c>
    </row>
    <row r="14" spans="1:11" x14ac:dyDescent="0.25">
      <c r="A14" s="17" t="s">
        <v>2092</v>
      </c>
      <c r="B14" s="18" t="s">
        <v>4628</v>
      </c>
      <c r="C14" s="31">
        <v>1</v>
      </c>
      <c r="D14" s="18" t="s">
        <v>4611</v>
      </c>
      <c r="G14" s="18" t="s">
        <v>4616</v>
      </c>
      <c r="H14" s="18">
        <v>52</v>
      </c>
      <c r="I14" s="18">
        <v>276</v>
      </c>
      <c r="J14" s="18">
        <v>0.01</v>
      </c>
      <c r="K14" s="26">
        <v>45488</v>
      </c>
    </row>
    <row r="15" spans="1:11" x14ac:dyDescent="0.25">
      <c r="A15" s="17" t="s">
        <v>2092</v>
      </c>
      <c r="B15" s="18" t="s">
        <v>4646</v>
      </c>
      <c r="C15" s="31">
        <v>0.33333333333333298</v>
      </c>
      <c r="D15" s="18" t="s">
        <v>4611</v>
      </c>
      <c r="G15" s="18" t="s">
        <v>4638</v>
      </c>
      <c r="H15" s="18">
        <v>156</v>
      </c>
      <c r="I15" s="18">
        <v>1044</v>
      </c>
      <c r="J15" s="18">
        <v>0.01</v>
      </c>
      <c r="K15" s="26">
        <v>45533</v>
      </c>
    </row>
    <row r="16" spans="1:11" x14ac:dyDescent="0.25">
      <c r="A16" s="17" t="s">
        <v>3924</v>
      </c>
      <c r="B16" s="18" t="s">
        <v>4646</v>
      </c>
      <c r="C16" s="31">
        <v>0.33333333333333298</v>
      </c>
      <c r="D16" s="18" t="s">
        <v>4611</v>
      </c>
      <c r="G16" s="18" t="s">
        <v>4638</v>
      </c>
      <c r="H16" s="18">
        <v>156</v>
      </c>
      <c r="I16" s="18">
        <v>1044</v>
      </c>
      <c r="J16" s="18">
        <v>0.01</v>
      </c>
      <c r="K16" s="26">
        <v>45533</v>
      </c>
    </row>
    <row r="17" spans="1:11" x14ac:dyDescent="0.25">
      <c r="A17" s="17" t="s">
        <v>1347</v>
      </c>
      <c r="B17" s="18" t="s">
        <v>4646</v>
      </c>
      <c r="C17" s="31">
        <v>0.33333333333333298</v>
      </c>
      <c r="D17" s="18" t="s">
        <v>4611</v>
      </c>
      <c r="G17" s="18" t="s">
        <v>4638</v>
      </c>
      <c r="H17" s="18">
        <v>156</v>
      </c>
      <c r="I17" s="18">
        <v>1044</v>
      </c>
      <c r="J17" s="18">
        <v>0.01</v>
      </c>
      <c r="K17" s="26">
        <v>45533</v>
      </c>
    </row>
    <row r="18" spans="1:11" x14ac:dyDescent="0.25">
      <c r="A18" s="17" t="s">
        <v>2092</v>
      </c>
      <c r="B18" s="18" t="s">
        <v>4768</v>
      </c>
      <c r="C18" s="31">
        <v>1</v>
      </c>
      <c r="D18" s="18" t="s">
        <v>4764</v>
      </c>
      <c r="G18" s="18" t="s">
        <v>4769</v>
      </c>
      <c r="H18" s="18">
        <v>15</v>
      </c>
      <c r="I18" s="18">
        <v>19</v>
      </c>
      <c r="J18" s="18">
        <v>0.16</v>
      </c>
      <c r="K18" s="26">
        <v>45239</v>
      </c>
    </row>
    <row r="19" spans="1:11" x14ac:dyDescent="0.25">
      <c r="A19" s="17" t="s">
        <v>2092</v>
      </c>
      <c r="B19" s="18" t="s">
        <v>4732</v>
      </c>
      <c r="C19" s="31">
        <v>1</v>
      </c>
      <c r="D19" s="18" t="s">
        <v>4730</v>
      </c>
      <c r="G19" s="18" t="s">
        <v>4733</v>
      </c>
      <c r="H19" s="18">
        <v>7</v>
      </c>
      <c r="I19" s="18">
        <v>24</v>
      </c>
      <c r="J19" s="18">
        <v>0.02</v>
      </c>
      <c r="K19" s="26">
        <v>45308</v>
      </c>
    </row>
    <row r="20" spans="1:11" x14ac:dyDescent="0.25">
      <c r="A20" s="17" t="s">
        <v>2092</v>
      </c>
      <c r="B20" s="18" t="s">
        <v>4777</v>
      </c>
      <c r="C20" s="31">
        <v>1</v>
      </c>
      <c r="D20" s="18" t="s">
        <v>4764</v>
      </c>
      <c r="G20" s="18" t="s">
        <v>4778</v>
      </c>
      <c r="H20" s="18">
        <v>3</v>
      </c>
      <c r="I20" s="18">
        <v>6</v>
      </c>
      <c r="J20" s="18">
        <v>0.25</v>
      </c>
      <c r="K20" s="26">
        <v>45566</v>
      </c>
    </row>
    <row r="21" spans="1:11" x14ac:dyDescent="0.25">
      <c r="A21" s="17" t="s">
        <v>2092</v>
      </c>
      <c r="B21" s="18" t="s">
        <v>4710</v>
      </c>
      <c r="C21" s="31">
        <v>1</v>
      </c>
      <c r="D21" s="18" t="s">
        <v>4611</v>
      </c>
      <c r="G21" s="18" t="s">
        <v>4700</v>
      </c>
      <c r="H21" s="18">
        <v>442</v>
      </c>
      <c r="I21" s="18">
        <v>5168</v>
      </c>
      <c r="J21" s="18">
        <v>0</v>
      </c>
      <c r="K21" s="26">
        <v>45470</v>
      </c>
    </row>
    <row r="22" spans="1:11" x14ac:dyDescent="0.25">
      <c r="A22" s="17" t="s">
        <v>2092</v>
      </c>
      <c r="B22" s="18" t="s">
        <v>4668</v>
      </c>
      <c r="C22" s="31">
        <v>1</v>
      </c>
      <c r="D22" s="18" t="s">
        <v>4611</v>
      </c>
      <c r="G22" s="18" t="s">
        <v>4638</v>
      </c>
      <c r="H22" s="18">
        <v>270</v>
      </c>
      <c r="I22" s="18">
        <v>2910</v>
      </c>
      <c r="J22" s="18">
        <v>0</v>
      </c>
      <c r="K22" s="26">
        <v>45401</v>
      </c>
    </row>
    <row r="23" spans="1:11" x14ac:dyDescent="0.25">
      <c r="A23" s="17" t="s">
        <v>2092</v>
      </c>
      <c r="B23" s="18" t="s">
        <v>4650</v>
      </c>
      <c r="C23" s="31">
        <v>1</v>
      </c>
      <c r="D23" s="18" t="s">
        <v>4611</v>
      </c>
      <c r="G23" s="18" t="s">
        <v>4638</v>
      </c>
      <c r="H23" s="18">
        <v>268</v>
      </c>
      <c r="I23" s="18">
        <v>2930</v>
      </c>
      <c r="J23" s="18">
        <v>0</v>
      </c>
      <c r="K23" s="26">
        <v>45524</v>
      </c>
    </row>
    <row r="24" spans="1:11" x14ac:dyDescent="0.25">
      <c r="A24" s="17" t="s">
        <v>2092</v>
      </c>
      <c r="B24" s="18" t="s">
        <v>4705</v>
      </c>
      <c r="C24" s="31">
        <v>1</v>
      </c>
      <c r="D24" s="18" t="s">
        <v>4611</v>
      </c>
      <c r="G24" s="18" t="s">
        <v>4700</v>
      </c>
      <c r="H24" s="18">
        <v>238</v>
      </c>
      <c r="I24" s="18">
        <v>2879</v>
      </c>
      <c r="J24" s="18">
        <v>0</v>
      </c>
      <c r="K24" s="26">
        <v>45539</v>
      </c>
    </row>
    <row r="25" spans="1:11" x14ac:dyDescent="0.25">
      <c r="A25" s="17" t="s">
        <v>2092</v>
      </c>
      <c r="B25" s="18" t="s">
        <v>4711</v>
      </c>
      <c r="C25" s="31">
        <v>1</v>
      </c>
      <c r="D25" s="18" t="s">
        <v>4611</v>
      </c>
      <c r="G25" s="18" t="s">
        <v>4700</v>
      </c>
      <c r="H25" s="18">
        <v>235</v>
      </c>
      <c r="I25" s="18">
        <v>2833</v>
      </c>
      <c r="J25" s="18">
        <v>0</v>
      </c>
      <c r="K25" s="26">
        <v>45449</v>
      </c>
    </row>
    <row r="26" spans="1:11" x14ac:dyDescent="0.25">
      <c r="A26" s="17" t="s">
        <v>2092</v>
      </c>
      <c r="B26" s="18" t="s">
        <v>4721</v>
      </c>
      <c r="C26" s="31">
        <v>1</v>
      </c>
      <c r="D26" s="18" t="s">
        <v>4611</v>
      </c>
      <c r="G26" s="18" t="s">
        <v>4700</v>
      </c>
      <c r="H26" s="18">
        <v>236</v>
      </c>
      <c r="I26" s="18">
        <v>2907</v>
      </c>
      <c r="J26" s="18">
        <v>0</v>
      </c>
      <c r="K26" s="26">
        <v>45281</v>
      </c>
    </row>
    <row r="27" spans="1:11" x14ac:dyDescent="0.25">
      <c r="A27" s="17" t="s">
        <v>2092</v>
      </c>
      <c r="B27" s="18" t="s">
        <v>4766</v>
      </c>
      <c r="C27" s="31">
        <v>1</v>
      </c>
      <c r="D27" s="18" t="s">
        <v>4764</v>
      </c>
      <c r="G27" s="18" t="s">
        <v>4767</v>
      </c>
      <c r="H27" s="18">
        <v>2</v>
      </c>
      <c r="I27" s="18">
        <v>10</v>
      </c>
      <c r="J27" s="18">
        <v>0.6</v>
      </c>
      <c r="K27" s="26">
        <v>45337</v>
      </c>
    </row>
    <row r="28" spans="1:11" x14ac:dyDescent="0.25">
      <c r="A28" s="17" t="s">
        <v>2092</v>
      </c>
      <c r="B28" s="18" t="s">
        <v>4617</v>
      </c>
      <c r="C28" s="31">
        <v>1</v>
      </c>
      <c r="D28" s="18" t="s">
        <v>4611</v>
      </c>
      <c r="G28" s="18" t="s">
        <v>4616</v>
      </c>
      <c r="H28" s="18">
        <v>278</v>
      </c>
      <c r="I28" s="18">
        <v>2920</v>
      </c>
      <c r="J28" s="18">
        <v>0</v>
      </c>
      <c r="K28" s="26">
        <v>45589</v>
      </c>
    </row>
    <row r="29" spans="1:11" x14ac:dyDescent="0.25">
      <c r="A29" s="17" t="s">
        <v>2092</v>
      </c>
      <c r="B29" s="18" t="s">
        <v>4751</v>
      </c>
      <c r="C29" s="31">
        <v>1</v>
      </c>
      <c r="D29" s="18" t="s">
        <v>328</v>
      </c>
      <c r="G29" s="18" t="s">
        <v>4750</v>
      </c>
      <c r="H29" s="18">
        <v>1</v>
      </c>
      <c r="I29" s="18">
        <v>3</v>
      </c>
      <c r="J29" s="18">
        <v>1</v>
      </c>
      <c r="K29" s="26">
        <v>45295</v>
      </c>
    </row>
    <row r="30" spans="1:11" x14ac:dyDescent="0.25">
      <c r="A30" s="17" t="s">
        <v>2092</v>
      </c>
      <c r="B30" s="18" t="s">
        <v>4723</v>
      </c>
      <c r="C30" s="31">
        <v>1</v>
      </c>
      <c r="D30" s="18" t="s">
        <v>4611</v>
      </c>
      <c r="G30" s="18" t="s">
        <v>4700</v>
      </c>
      <c r="H30" s="18">
        <v>18</v>
      </c>
      <c r="I30" s="18">
        <v>51</v>
      </c>
      <c r="J30" s="18">
        <v>0.04</v>
      </c>
      <c r="K30" s="26">
        <v>45244</v>
      </c>
    </row>
    <row r="31" spans="1:11" x14ac:dyDescent="0.25">
      <c r="A31" s="17" t="s">
        <v>2092</v>
      </c>
      <c r="B31" s="18" t="s">
        <v>4744</v>
      </c>
      <c r="C31" s="31">
        <v>1</v>
      </c>
      <c r="D31" s="18" t="s">
        <v>4745</v>
      </c>
      <c r="G31" s="18" t="s">
        <v>4746</v>
      </c>
      <c r="H31" s="18">
        <v>4</v>
      </c>
      <c r="I31" s="18">
        <v>3</v>
      </c>
      <c r="J31" s="18">
        <v>0.17</v>
      </c>
      <c r="K31" s="26">
        <v>45307</v>
      </c>
    </row>
    <row r="32" spans="1:11" x14ac:dyDescent="0.25">
      <c r="A32" s="17" t="s">
        <v>2092</v>
      </c>
      <c r="B32" s="18" t="s">
        <v>4702</v>
      </c>
      <c r="C32" s="31">
        <v>1</v>
      </c>
      <c r="D32" s="18" t="s">
        <v>4611</v>
      </c>
      <c r="G32" s="18" t="s">
        <v>4700</v>
      </c>
      <c r="H32" s="18">
        <v>234</v>
      </c>
      <c r="I32" s="18">
        <v>2891</v>
      </c>
      <c r="J32" s="18">
        <v>0</v>
      </c>
      <c r="K32" s="26">
        <v>45567</v>
      </c>
    </row>
    <row r="33" spans="1:11" x14ac:dyDescent="0.25">
      <c r="A33" s="17" t="s">
        <v>2092</v>
      </c>
      <c r="B33" s="18" t="s">
        <v>4680</v>
      </c>
      <c r="C33" s="31">
        <v>1</v>
      </c>
      <c r="D33" s="18" t="s">
        <v>4611</v>
      </c>
      <c r="G33" s="18" t="s">
        <v>4638</v>
      </c>
      <c r="H33" s="18">
        <v>262</v>
      </c>
      <c r="I33" s="18">
        <v>2890</v>
      </c>
      <c r="J33" s="18">
        <v>0</v>
      </c>
      <c r="K33" s="26">
        <v>45293</v>
      </c>
    </row>
    <row r="34" spans="1:11" x14ac:dyDescent="0.25">
      <c r="A34" s="17" t="s">
        <v>2092</v>
      </c>
      <c r="B34" s="18" t="s">
        <v>4647</v>
      </c>
      <c r="C34" s="31">
        <v>1</v>
      </c>
      <c r="D34" s="18" t="s">
        <v>4611</v>
      </c>
      <c r="G34" s="18" t="s">
        <v>4638</v>
      </c>
      <c r="H34" s="18">
        <v>270</v>
      </c>
      <c r="I34" s="18">
        <v>2909</v>
      </c>
      <c r="J34" s="18">
        <v>0</v>
      </c>
      <c r="K34" s="26">
        <v>45532</v>
      </c>
    </row>
    <row r="35" spans="1:11" x14ac:dyDescent="0.25">
      <c r="A35" s="17" t="s">
        <v>2092</v>
      </c>
      <c r="B35" s="18" t="s">
        <v>4773</v>
      </c>
      <c r="C35" s="31">
        <v>1</v>
      </c>
      <c r="D35" s="18" t="s">
        <v>4764</v>
      </c>
      <c r="G35" s="18" t="s">
        <v>4696</v>
      </c>
      <c r="H35" s="18">
        <v>25</v>
      </c>
      <c r="I35" s="18">
        <v>34</v>
      </c>
      <c r="J35" s="18">
        <v>0.06</v>
      </c>
      <c r="K35" s="26">
        <v>45518</v>
      </c>
    </row>
    <row r="36" spans="1:11" x14ac:dyDescent="0.25">
      <c r="A36" s="17" t="s">
        <v>2092</v>
      </c>
      <c r="B36" s="18" t="s">
        <v>4619</v>
      </c>
      <c r="C36" s="31">
        <v>1</v>
      </c>
      <c r="D36" s="18" t="s">
        <v>4611</v>
      </c>
      <c r="G36" s="18" t="s">
        <v>4616</v>
      </c>
      <c r="H36" s="18">
        <v>16</v>
      </c>
      <c r="I36" s="18">
        <v>58</v>
      </c>
      <c r="J36" s="18">
        <v>0.05</v>
      </c>
      <c r="K36" s="26">
        <v>45570</v>
      </c>
    </row>
    <row r="37" spans="1:11" x14ac:dyDescent="0.25">
      <c r="A37" s="17" t="s">
        <v>2092</v>
      </c>
      <c r="B37" s="18" t="s">
        <v>4737</v>
      </c>
      <c r="C37" s="31">
        <v>1</v>
      </c>
      <c r="D37" s="18" t="s">
        <v>4730</v>
      </c>
      <c r="E37" s="18" t="s">
        <v>4698</v>
      </c>
      <c r="G37" s="18" t="s">
        <v>4696</v>
      </c>
      <c r="H37" s="18">
        <v>13</v>
      </c>
      <c r="I37" s="18">
        <v>22</v>
      </c>
      <c r="J37" s="18">
        <v>0.09</v>
      </c>
      <c r="K37" s="26">
        <v>45428</v>
      </c>
    </row>
    <row r="38" spans="1:11" x14ac:dyDescent="0.25">
      <c r="A38" s="17" t="s">
        <v>3924</v>
      </c>
      <c r="B38" s="18" t="s">
        <v>4794</v>
      </c>
      <c r="C38" s="31">
        <v>1</v>
      </c>
      <c r="D38" s="18" t="s">
        <v>4730</v>
      </c>
      <c r="G38" s="18" t="s">
        <v>4795</v>
      </c>
      <c r="H38" s="18">
        <v>27</v>
      </c>
      <c r="I38" s="18">
        <v>30</v>
      </c>
      <c r="J38" s="18">
        <v>0.03</v>
      </c>
      <c r="K38" s="26">
        <v>45429</v>
      </c>
    </row>
    <row r="39" spans="1:11" x14ac:dyDescent="0.25">
      <c r="A39" s="17" t="s">
        <v>2092</v>
      </c>
      <c r="B39" s="18" t="s">
        <v>4661</v>
      </c>
      <c r="C39" s="31">
        <v>1</v>
      </c>
      <c r="D39" s="18" t="s">
        <v>4611</v>
      </c>
      <c r="G39" s="18" t="s">
        <v>4638</v>
      </c>
      <c r="H39" s="18">
        <v>269</v>
      </c>
      <c r="I39" s="18">
        <v>2939</v>
      </c>
      <c r="J39" s="18">
        <v>0</v>
      </c>
      <c r="K39" s="26">
        <v>45426</v>
      </c>
    </row>
    <row r="40" spans="1:11" x14ac:dyDescent="0.25">
      <c r="A40" s="17" t="s">
        <v>2092</v>
      </c>
      <c r="B40" s="18" t="s">
        <v>4707</v>
      </c>
      <c r="C40" s="31">
        <v>1</v>
      </c>
      <c r="D40" s="18" t="s">
        <v>4611</v>
      </c>
      <c r="G40" s="18" t="s">
        <v>4700</v>
      </c>
      <c r="H40" s="18">
        <v>11</v>
      </c>
      <c r="I40" s="18">
        <v>13</v>
      </c>
      <c r="J40" s="18">
        <v>0.04</v>
      </c>
      <c r="K40" s="26">
        <v>45492</v>
      </c>
    </row>
    <row r="41" spans="1:11" x14ac:dyDescent="0.25">
      <c r="A41" s="17" t="s">
        <v>2092</v>
      </c>
      <c r="B41" s="18" t="s">
        <v>4713</v>
      </c>
      <c r="C41" s="31">
        <v>0.33333333333333298</v>
      </c>
      <c r="D41" s="18" t="s">
        <v>4611</v>
      </c>
      <c r="G41" s="18" t="s">
        <v>4700</v>
      </c>
      <c r="H41" s="18">
        <v>153</v>
      </c>
      <c r="I41" s="18">
        <v>1042</v>
      </c>
      <c r="J41" s="18">
        <v>0.01</v>
      </c>
      <c r="K41" s="26">
        <v>45408</v>
      </c>
    </row>
    <row r="42" spans="1:11" x14ac:dyDescent="0.25">
      <c r="A42" s="17" t="s">
        <v>3924</v>
      </c>
      <c r="B42" s="18" t="s">
        <v>4713</v>
      </c>
      <c r="C42" s="31">
        <v>0.33333333333333298</v>
      </c>
      <c r="D42" s="18" t="s">
        <v>4611</v>
      </c>
      <c r="G42" s="18" t="s">
        <v>4700</v>
      </c>
      <c r="H42" s="18">
        <v>153</v>
      </c>
      <c r="I42" s="18">
        <v>1042</v>
      </c>
      <c r="J42" s="18">
        <v>0.01</v>
      </c>
      <c r="K42" s="26">
        <v>45408</v>
      </c>
    </row>
    <row r="43" spans="1:11" x14ac:dyDescent="0.25">
      <c r="A43" s="17" t="s">
        <v>1347</v>
      </c>
      <c r="B43" s="18" t="s">
        <v>4713</v>
      </c>
      <c r="C43" s="31">
        <v>0.33333333333333298</v>
      </c>
      <c r="D43" s="18" t="s">
        <v>4611</v>
      </c>
      <c r="G43" s="18" t="s">
        <v>4700</v>
      </c>
      <c r="H43" s="18">
        <v>153</v>
      </c>
      <c r="I43" s="18">
        <v>1042</v>
      </c>
      <c r="J43" s="18">
        <v>0.01</v>
      </c>
      <c r="K43" s="26">
        <v>45408</v>
      </c>
    </row>
    <row r="44" spans="1:11" x14ac:dyDescent="0.25">
      <c r="A44" s="17" t="s">
        <v>2092</v>
      </c>
      <c r="B44" s="18" t="s">
        <v>4740</v>
      </c>
      <c r="C44" s="31">
        <v>1</v>
      </c>
      <c r="D44" s="18" t="s">
        <v>4730</v>
      </c>
      <c r="G44" s="18" t="s">
        <v>4741</v>
      </c>
      <c r="H44" s="18">
        <v>40</v>
      </c>
      <c r="I44" s="18">
        <v>413</v>
      </c>
      <c r="J44" s="18">
        <v>0.04</v>
      </c>
      <c r="K44" s="26">
        <v>45501</v>
      </c>
    </row>
    <row r="45" spans="1:11" x14ac:dyDescent="0.25">
      <c r="A45" s="17" t="s">
        <v>3924</v>
      </c>
      <c r="B45" s="18" t="s">
        <v>4788</v>
      </c>
      <c r="C45" s="31">
        <v>1</v>
      </c>
      <c r="D45" s="18" t="s">
        <v>4611</v>
      </c>
      <c r="G45" s="18" t="s">
        <v>4614</v>
      </c>
      <c r="H45" s="18">
        <v>2</v>
      </c>
      <c r="I45" s="18">
        <v>5</v>
      </c>
      <c r="J45" s="18">
        <v>0.6</v>
      </c>
      <c r="K45" s="26">
        <v>45271</v>
      </c>
    </row>
    <row r="46" spans="1:11" x14ac:dyDescent="0.25">
      <c r="A46" s="17" t="s">
        <v>2092</v>
      </c>
      <c r="B46" s="18" t="s">
        <v>4720</v>
      </c>
      <c r="C46" s="31">
        <v>1</v>
      </c>
      <c r="D46" s="18" t="s">
        <v>4611</v>
      </c>
      <c r="G46" s="18" t="s">
        <v>4700</v>
      </c>
      <c r="H46" s="18">
        <v>437</v>
      </c>
      <c r="I46" s="18">
        <v>5179</v>
      </c>
      <c r="J46" s="18">
        <v>0</v>
      </c>
      <c r="K46" s="26">
        <v>45302</v>
      </c>
    </row>
    <row r="47" spans="1:11" x14ac:dyDescent="0.25">
      <c r="A47" s="17" t="s">
        <v>2092</v>
      </c>
      <c r="B47" s="18" t="s">
        <v>4683</v>
      </c>
      <c r="C47" s="31">
        <v>1</v>
      </c>
      <c r="D47" s="18" t="s">
        <v>4611</v>
      </c>
      <c r="G47" s="18" t="s">
        <v>4638</v>
      </c>
      <c r="H47" s="18">
        <v>263</v>
      </c>
      <c r="I47" s="18">
        <v>2904</v>
      </c>
      <c r="J47" s="18">
        <v>0</v>
      </c>
      <c r="K47" s="26">
        <v>45275</v>
      </c>
    </row>
    <row r="48" spans="1:11" x14ac:dyDescent="0.25">
      <c r="A48" s="17" t="s">
        <v>2092</v>
      </c>
      <c r="B48" s="18" t="s">
        <v>4757</v>
      </c>
      <c r="C48" s="31">
        <v>1</v>
      </c>
      <c r="D48" s="18" t="s">
        <v>328</v>
      </c>
      <c r="G48" s="18" t="s">
        <v>4756</v>
      </c>
      <c r="H48" s="18">
        <v>4</v>
      </c>
      <c r="I48" s="18">
        <v>8</v>
      </c>
      <c r="J48" s="18">
        <v>0.13</v>
      </c>
      <c r="K48" s="26">
        <v>45484</v>
      </c>
    </row>
    <row r="49" spans="1:11" x14ac:dyDescent="0.25">
      <c r="A49" s="17" t="s">
        <v>2092</v>
      </c>
      <c r="B49" s="18" t="s">
        <v>4725</v>
      </c>
      <c r="C49" s="31">
        <v>0.33333333333333298</v>
      </c>
      <c r="D49" s="18" t="s">
        <v>4611</v>
      </c>
      <c r="G49" s="18" t="s">
        <v>4726</v>
      </c>
      <c r="H49" s="18">
        <v>159</v>
      </c>
      <c r="I49" s="18">
        <v>1040</v>
      </c>
      <c r="J49" s="18">
        <v>0.01</v>
      </c>
      <c r="K49" s="26">
        <v>45559</v>
      </c>
    </row>
    <row r="50" spans="1:11" x14ac:dyDescent="0.25">
      <c r="A50" s="17" t="s">
        <v>3924</v>
      </c>
      <c r="B50" s="18" t="s">
        <v>4725</v>
      </c>
      <c r="C50" s="31">
        <v>0.33333333333333298</v>
      </c>
      <c r="D50" s="18" t="s">
        <v>4611</v>
      </c>
      <c r="G50" s="18" t="s">
        <v>4726</v>
      </c>
      <c r="H50" s="18">
        <v>159</v>
      </c>
      <c r="I50" s="18">
        <v>1040</v>
      </c>
      <c r="J50" s="18">
        <v>0.01</v>
      </c>
      <c r="K50" s="26">
        <v>45559</v>
      </c>
    </row>
    <row r="51" spans="1:11" x14ac:dyDescent="0.25">
      <c r="A51" s="17" t="s">
        <v>1347</v>
      </c>
      <c r="B51" s="18" t="s">
        <v>4725</v>
      </c>
      <c r="C51" s="31">
        <v>0.33333333333333298</v>
      </c>
      <c r="D51" s="18" t="s">
        <v>4611</v>
      </c>
      <c r="G51" s="18" t="s">
        <v>4726</v>
      </c>
      <c r="H51" s="18">
        <v>159</v>
      </c>
      <c r="I51" s="18">
        <v>1040</v>
      </c>
      <c r="J51" s="18">
        <v>0.01</v>
      </c>
      <c r="K51" s="26">
        <v>45559</v>
      </c>
    </row>
    <row r="52" spans="1:11" x14ac:dyDescent="0.25">
      <c r="A52" s="17" t="s">
        <v>2092</v>
      </c>
      <c r="B52" s="18" t="s">
        <v>3247</v>
      </c>
      <c r="C52" s="31">
        <v>1</v>
      </c>
      <c r="D52" s="18" t="s">
        <v>4730</v>
      </c>
      <c r="G52" s="18" t="s">
        <v>4742</v>
      </c>
      <c r="H52" s="18">
        <v>68</v>
      </c>
      <c r="I52" s="18">
        <v>59</v>
      </c>
      <c r="J52" s="18">
        <v>0.02</v>
      </c>
      <c r="K52" s="26">
        <v>45537</v>
      </c>
    </row>
    <row r="53" spans="1:11" x14ac:dyDescent="0.25">
      <c r="A53" s="17" t="s">
        <v>2092</v>
      </c>
      <c r="B53" s="18" t="s">
        <v>4714</v>
      </c>
      <c r="C53" s="31">
        <v>0.33333333333333298</v>
      </c>
      <c r="D53" s="18" t="s">
        <v>4611</v>
      </c>
      <c r="G53" s="18" t="s">
        <v>4700</v>
      </c>
      <c r="H53" s="18">
        <v>152</v>
      </c>
      <c r="I53" s="18">
        <v>1044</v>
      </c>
      <c r="J53" s="18">
        <v>0.01</v>
      </c>
      <c r="K53" s="26">
        <v>45401</v>
      </c>
    </row>
    <row r="54" spans="1:11" x14ac:dyDescent="0.25">
      <c r="A54" s="17" t="s">
        <v>3924</v>
      </c>
      <c r="B54" s="18" t="s">
        <v>4714</v>
      </c>
      <c r="C54" s="31">
        <v>0.33333333333333298</v>
      </c>
      <c r="D54" s="18" t="s">
        <v>4611</v>
      </c>
      <c r="G54" s="18" t="s">
        <v>4700</v>
      </c>
      <c r="H54" s="18">
        <v>152</v>
      </c>
      <c r="I54" s="18">
        <v>1044</v>
      </c>
      <c r="J54" s="18">
        <v>0.01</v>
      </c>
      <c r="K54" s="26">
        <v>45401</v>
      </c>
    </row>
    <row r="55" spans="1:11" x14ac:dyDescent="0.25">
      <c r="A55" s="17" t="s">
        <v>1347</v>
      </c>
      <c r="B55" s="18" t="s">
        <v>4714</v>
      </c>
      <c r="C55" s="31">
        <v>0.33333333333333298</v>
      </c>
      <c r="D55" s="18" t="s">
        <v>4611</v>
      </c>
      <c r="G55" s="18" t="s">
        <v>4700</v>
      </c>
      <c r="H55" s="18">
        <v>152</v>
      </c>
      <c r="I55" s="18">
        <v>1044</v>
      </c>
      <c r="J55" s="18">
        <v>0.01</v>
      </c>
      <c r="K55" s="26">
        <v>45401</v>
      </c>
    </row>
    <row r="56" spans="1:11" x14ac:dyDescent="0.25">
      <c r="A56" s="18" t="s">
        <v>1514</v>
      </c>
      <c r="B56" s="18" t="s">
        <v>4803</v>
      </c>
      <c r="C56" s="31">
        <v>1</v>
      </c>
      <c r="D56" s="18" t="s">
        <v>4764</v>
      </c>
      <c r="G56" s="18" t="s">
        <v>4696</v>
      </c>
      <c r="H56" s="18">
        <v>3</v>
      </c>
      <c r="I56" s="18">
        <v>12</v>
      </c>
      <c r="J56" s="18">
        <v>0.08</v>
      </c>
      <c r="K56" s="26">
        <v>45568</v>
      </c>
    </row>
    <row r="57" spans="1:11" x14ac:dyDescent="0.25">
      <c r="A57" s="17" t="s">
        <v>2092</v>
      </c>
      <c r="B57" s="18" t="s">
        <v>4753</v>
      </c>
      <c r="C57" s="31">
        <v>0.5</v>
      </c>
      <c r="D57" s="18" t="s">
        <v>328</v>
      </c>
      <c r="G57" s="18" t="s">
        <v>4754</v>
      </c>
      <c r="H57" s="18">
        <v>11</v>
      </c>
      <c r="I57" s="18">
        <v>11</v>
      </c>
      <c r="J57" s="18">
        <v>0.09</v>
      </c>
      <c r="K57" s="26">
        <v>45546</v>
      </c>
    </row>
    <row r="58" spans="1:11" x14ac:dyDescent="0.25">
      <c r="A58" s="17" t="s">
        <v>3903</v>
      </c>
      <c r="B58" s="18" t="s">
        <v>4753</v>
      </c>
      <c r="C58" s="31">
        <v>0.5</v>
      </c>
      <c r="D58" s="18" t="s">
        <v>328</v>
      </c>
      <c r="G58" s="18" t="s">
        <v>4754</v>
      </c>
      <c r="H58" s="18">
        <v>11</v>
      </c>
      <c r="I58" s="18">
        <v>11</v>
      </c>
      <c r="J58" s="18">
        <v>0.05</v>
      </c>
      <c r="K58" s="26">
        <v>45546</v>
      </c>
    </row>
    <row r="59" spans="1:11" x14ac:dyDescent="0.25">
      <c r="A59" s="17" t="s">
        <v>2092</v>
      </c>
      <c r="B59" s="18" t="s">
        <v>4679</v>
      </c>
      <c r="C59" s="31">
        <v>0.33333333333333298</v>
      </c>
      <c r="D59" s="18" t="s">
        <v>4611</v>
      </c>
      <c r="G59" s="18" t="s">
        <v>4638</v>
      </c>
      <c r="H59" s="18">
        <v>157</v>
      </c>
      <c r="I59" s="18">
        <v>1042</v>
      </c>
      <c r="J59" s="18">
        <v>0.1</v>
      </c>
      <c r="K59" s="26">
        <v>45302</v>
      </c>
    </row>
    <row r="60" spans="1:11" x14ac:dyDescent="0.25">
      <c r="A60" s="17" t="s">
        <v>3924</v>
      </c>
      <c r="B60" s="18" t="s">
        <v>4679</v>
      </c>
      <c r="C60" s="31">
        <v>0.33333333333333298</v>
      </c>
      <c r="D60" s="18" t="s">
        <v>4611</v>
      </c>
      <c r="G60" s="18" t="s">
        <v>4638</v>
      </c>
      <c r="H60" s="18">
        <v>157</v>
      </c>
      <c r="I60" s="18">
        <v>1042</v>
      </c>
      <c r="J60" s="18">
        <v>0.01</v>
      </c>
      <c r="K60" s="26">
        <v>45302</v>
      </c>
    </row>
    <row r="61" spans="1:11" x14ac:dyDescent="0.25">
      <c r="A61" s="17" t="s">
        <v>1347</v>
      </c>
      <c r="B61" s="18" t="s">
        <v>4679</v>
      </c>
      <c r="C61" s="31">
        <v>0.33333333333333298</v>
      </c>
      <c r="D61" s="18" t="s">
        <v>4611</v>
      </c>
      <c r="G61" s="18" t="s">
        <v>4638</v>
      </c>
      <c r="H61" s="18">
        <v>157</v>
      </c>
      <c r="I61" s="18">
        <v>1042</v>
      </c>
      <c r="J61" s="18">
        <v>0.01</v>
      </c>
      <c r="K61" s="26">
        <v>45302</v>
      </c>
    </row>
    <row r="62" spans="1:11" x14ac:dyDescent="0.25">
      <c r="A62" s="17" t="s">
        <v>2092</v>
      </c>
      <c r="B62" s="18" t="s">
        <v>4684</v>
      </c>
      <c r="C62" s="31">
        <v>0.33333333333333298</v>
      </c>
      <c r="D62" s="18" t="s">
        <v>4611</v>
      </c>
      <c r="G62" s="18" t="s">
        <v>4638</v>
      </c>
      <c r="H62" s="18">
        <v>156</v>
      </c>
      <c r="I62" s="18">
        <v>1032</v>
      </c>
      <c r="J62" s="18">
        <v>0.01</v>
      </c>
      <c r="K62" s="26">
        <v>45273</v>
      </c>
    </row>
    <row r="63" spans="1:11" x14ac:dyDescent="0.25">
      <c r="A63" s="17" t="s">
        <v>3924</v>
      </c>
      <c r="B63" s="18" t="s">
        <v>4684</v>
      </c>
      <c r="C63" s="31">
        <v>0.33333333333333298</v>
      </c>
      <c r="D63" s="18" t="s">
        <v>4611</v>
      </c>
      <c r="G63" s="18" t="s">
        <v>4638</v>
      </c>
      <c r="H63" s="18">
        <v>156</v>
      </c>
      <c r="I63" s="18">
        <v>1032</v>
      </c>
      <c r="J63" s="18">
        <v>0.01</v>
      </c>
      <c r="K63" s="26">
        <v>45273</v>
      </c>
    </row>
    <row r="64" spans="1:11" x14ac:dyDescent="0.25">
      <c r="A64" s="17" t="s">
        <v>1347</v>
      </c>
      <c r="B64" s="18" t="s">
        <v>4684</v>
      </c>
      <c r="C64" s="31">
        <v>0.33333333333333298</v>
      </c>
      <c r="D64" s="18" t="s">
        <v>4611</v>
      </c>
      <c r="G64" s="18" t="s">
        <v>4638</v>
      </c>
      <c r="H64" s="18">
        <v>156</v>
      </c>
      <c r="I64" s="18">
        <v>1032</v>
      </c>
      <c r="J64" s="18">
        <v>0.01</v>
      </c>
      <c r="K64" s="26">
        <v>45273</v>
      </c>
    </row>
    <row r="65" spans="1:11" x14ac:dyDescent="0.25">
      <c r="A65" s="17" t="s">
        <v>2092</v>
      </c>
      <c r="B65" s="18" t="s">
        <v>4690</v>
      </c>
      <c r="C65" s="31">
        <v>1</v>
      </c>
      <c r="D65" s="18" t="s">
        <v>4611</v>
      </c>
      <c r="G65" s="18" t="s">
        <v>4638</v>
      </c>
      <c r="H65" s="18">
        <v>56</v>
      </c>
      <c r="I65" s="18">
        <v>234</v>
      </c>
      <c r="J65" s="18">
        <v>0.01</v>
      </c>
      <c r="K65" s="26">
        <v>45251</v>
      </c>
    </row>
    <row r="66" spans="1:11" x14ac:dyDescent="0.25">
      <c r="A66" s="17" t="s">
        <v>2092</v>
      </c>
      <c r="B66" s="18" t="s">
        <v>4654</v>
      </c>
      <c r="C66" s="31">
        <v>1</v>
      </c>
      <c r="D66" s="18" t="s">
        <v>4611</v>
      </c>
      <c r="G66" s="18" t="s">
        <v>4638</v>
      </c>
      <c r="H66" s="18">
        <v>271</v>
      </c>
      <c r="I66" s="18">
        <v>2934</v>
      </c>
      <c r="J66" s="18">
        <v>0</v>
      </c>
      <c r="K66" s="26">
        <v>45491</v>
      </c>
    </row>
    <row r="67" spans="1:11" x14ac:dyDescent="0.25">
      <c r="A67" s="17" t="s">
        <v>954</v>
      </c>
      <c r="B67" s="18" t="s">
        <v>4781</v>
      </c>
      <c r="C67" s="31">
        <v>1</v>
      </c>
      <c r="D67" s="18" t="s">
        <v>4745</v>
      </c>
      <c r="G67" s="18" t="s">
        <v>4782</v>
      </c>
      <c r="H67" s="18">
        <v>14</v>
      </c>
      <c r="I67" s="18">
        <v>16</v>
      </c>
      <c r="J67" s="18">
        <v>0.06</v>
      </c>
      <c r="K67" s="26">
        <v>45349</v>
      </c>
    </row>
    <row r="68" spans="1:11" x14ac:dyDescent="0.25">
      <c r="A68" s="17" t="s">
        <v>2092</v>
      </c>
      <c r="B68" s="18" t="s">
        <v>4772</v>
      </c>
      <c r="C68" s="31">
        <v>1</v>
      </c>
      <c r="D68" s="18" t="s">
        <v>4764</v>
      </c>
      <c r="G68" s="18" t="s">
        <v>4771</v>
      </c>
      <c r="H68" s="18">
        <v>3</v>
      </c>
      <c r="I68" s="18">
        <v>7</v>
      </c>
      <c r="J68" s="18">
        <v>1</v>
      </c>
      <c r="K68" s="26">
        <v>45275</v>
      </c>
    </row>
    <row r="69" spans="1:11" x14ac:dyDescent="0.25">
      <c r="A69" s="17" t="s">
        <v>2092</v>
      </c>
      <c r="B69" s="18" t="s">
        <v>4643</v>
      </c>
      <c r="C69" s="31">
        <v>0.33333333333333298</v>
      </c>
      <c r="D69" s="18" t="s">
        <v>4611</v>
      </c>
      <c r="G69" s="18" t="s">
        <v>4638</v>
      </c>
      <c r="H69" s="18">
        <v>157</v>
      </c>
      <c r="I69" s="18">
        <v>1077</v>
      </c>
      <c r="J69" s="18">
        <v>0.01</v>
      </c>
      <c r="K69" s="26">
        <v>45562</v>
      </c>
    </row>
    <row r="70" spans="1:11" x14ac:dyDescent="0.25">
      <c r="A70" s="17" t="s">
        <v>3924</v>
      </c>
      <c r="B70" s="18" t="s">
        <v>4643</v>
      </c>
      <c r="C70" s="31">
        <v>0.33333333333333298</v>
      </c>
      <c r="D70" s="18" t="s">
        <v>4611</v>
      </c>
      <c r="G70" s="18" t="s">
        <v>4638</v>
      </c>
      <c r="H70" s="18">
        <v>157</v>
      </c>
      <c r="I70" s="18">
        <v>1077</v>
      </c>
      <c r="J70" s="18">
        <v>0.01</v>
      </c>
      <c r="K70" s="26">
        <v>45562</v>
      </c>
    </row>
    <row r="71" spans="1:11" x14ac:dyDescent="0.25">
      <c r="A71" s="17" t="s">
        <v>1347</v>
      </c>
      <c r="B71" s="18" t="s">
        <v>4643</v>
      </c>
      <c r="C71" s="31">
        <v>0.33333333333333298</v>
      </c>
      <c r="D71" s="18" t="s">
        <v>4611</v>
      </c>
      <c r="G71" s="18" t="s">
        <v>4638</v>
      </c>
      <c r="H71" s="18">
        <v>157</v>
      </c>
      <c r="I71" s="18">
        <v>1077</v>
      </c>
      <c r="J71" s="18">
        <v>0</v>
      </c>
      <c r="K71" s="26">
        <v>45562</v>
      </c>
    </row>
    <row r="72" spans="1:11" x14ac:dyDescent="0.25">
      <c r="A72" s="17" t="s">
        <v>2092</v>
      </c>
      <c r="B72" s="18" t="s">
        <v>4613</v>
      </c>
      <c r="C72" s="31">
        <v>1</v>
      </c>
      <c r="D72" s="18" t="s">
        <v>4611</v>
      </c>
      <c r="G72" s="18" t="s">
        <v>4614</v>
      </c>
      <c r="H72" s="18">
        <v>4</v>
      </c>
      <c r="I72" s="18">
        <v>14</v>
      </c>
      <c r="J72" s="18">
        <v>0.04</v>
      </c>
      <c r="K72" s="26">
        <v>45369</v>
      </c>
    </row>
    <row r="73" spans="1:11" x14ac:dyDescent="0.25">
      <c r="A73" s="27" t="s">
        <v>4284</v>
      </c>
      <c r="B73" s="18" t="s">
        <v>4797</v>
      </c>
      <c r="C73" s="31">
        <v>1</v>
      </c>
      <c r="D73" s="18" t="s">
        <v>328</v>
      </c>
      <c r="G73" s="18" t="s">
        <v>4756</v>
      </c>
      <c r="H73" s="18">
        <v>5</v>
      </c>
      <c r="I73" s="18">
        <v>10</v>
      </c>
      <c r="J73" s="18">
        <v>0.1</v>
      </c>
      <c r="K73" s="26">
        <v>45306</v>
      </c>
    </row>
    <row r="74" spans="1:11" x14ac:dyDescent="0.25">
      <c r="A74" s="17" t="s">
        <v>2092</v>
      </c>
      <c r="B74" s="18" t="s">
        <v>4752</v>
      </c>
      <c r="C74" s="31">
        <v>1</v>
      </c>
      <c r="D74" s="18" t="s">
        <v>328</v>
      </c>
      <c r="G74" s="18" t="s">
        <v>4750</v>
      </c>
      <c r="H74" s="18">
        <v>5</v>
      </c>
      <c r="I74" s="18">
        <v>7</v>
      </c>
      <c r="J74" s="18">
        <v>7.0000000000000007E-2</v>
      </c>
      <c r="K74" s="26">
        <v>45245</v>
      </c>
    </row>
    <row r="75" spans="1:11" x14ac:dyDescent="0.25">
      <c r="A75" s="17" t="s">
        <v>2092</v>
      </c>
      <c r="B75" s="18" t="s">
        <v>4629</v>
      </c>
      <c r="C75" s="31">
        <v>1</v>
      </c>
      <c r="D75" s="18" t="s">
        <v>4611</v>
      </c>
      <c r="G75" s="18" t="s">
        <v>4616</v>
      </c>
      <c r="H75" s="18">
        <v>13</v>
      </c>
      <c r="I75" s="18">
        <v>58</v>
      </c>
      <c r="J75" s="18">
        <v>0.05</v>
      </c>
      <c r="K75" s="26">
        <v>45378</v>
      </c>
    </row>
    <row r="76" spans="1:11" x14ac:dyDescent="0.25">
      <c r="A76" s="17" t="s">
        <v>2092</v>
      </c>
      <c r="B76" s="18" t="s">
        <v>4660</v>
      </c>
      <c r="C76" s="31">
        <v>0.33333333333333298</v>
      </c>
      <c r="D76" s="18" t="s">
        <v>4611</v>
      </c>
      <c r="G76" s="18" t="s">
        <v>4638</v>
      </c>
      <c r="H76" s="18">
        <v>158</v>
      </c>
      <c r="I76" s="18">
        <v>1056</v>
      </c>
      <c r="J76" s="18">
        <v>0.01</v>
      </c>
      <c r="K76" s="26">
        <v>45427</v>
      </c>
    </row>
    <row r="77" spans="1:11" x14ac:dyDescent="0.25">
      <c r="A77" s="17" t="s">
        <v>3924</v>
      </c>
      <c r="B77" s="18" t="s">
        <v>4660</v>
      </c>
      <c r="C77" s="31">
        <v>0.33333333333333298</v>
      </c>
      <c r="D77" s="18" t="s">
        <v>4611</v>
      </c>
      <c r="G77" s="18" t="s">
        <v>4638</v>
      </c>
      <c r="H77" s="18">
        <v>158</v>
      </c>
      <c r="I77" s="18">
        <v>1056</v>
      </c>
      <c r="J77" s="18">
        <v>0.01</v>
      </c>
      <c r="K77" s="26">
        <v>45427</v>
      </c>
    </row>
    <row r="78" spans="1:11" x14ac:dyDescent="0.25">
      <c r="A78" s="17" t="s">
        <v>1347</v>
      </c>
      <c r="B78" s="18" t="s">
        <v>4660</v>
      </c>
      <c r="C78" s="31">
        <v>0.33333333333333298</v>
      </c>
      <c r="D78" s="18" t="s">
        <v>4611</v>
      </c>
      <c r="G78" s="18" t="s">
        <v>4638</v>
      </c>
      <c r="H78" s="18">
        <v>158</v>
      </c>
      <c r="I78" s="18">
        <v>1056</v>
      </c>
      <c r="J78" s="18">
        <v>0.01</v>
      </c>
      <c r="K78" s="26">
        <v>45427</v>
      </c>
    </row>
    <row r="79" spans="1:11" x14ac:dyDescent="0.25">
      <c r="A79" s="18" t="s">
        <v>1514</v>
      </c>
      <c r="B79" s="18" t="s">
        <v>4802</v>
      </c>
      <c r="C79" s="31">
        <v>1</v>
      </c>
      <c r="D79" s="18" t="s">
        <v>4745</v>
      </c>
      <c r="E79" s="18" t="s">
        <v>4698</v>
      </c>
      <c r="G79" s="18" t="s">
        <v>4775</v>
      </c>
      <c r="H79" s="18">
        <v>33</v>
      </c>
      <c r="I79" s="18">
        <v>40</v>
      </c>
      <c r="J79" s="18">
        <v>0.03</v>
      </c>
      <c r="K79" s="26">
        <v>45583</v>
      </c>
    </row>
    <row r="80" spans="1:11" x14ac:dyDescent="0.25">
      <c r="A80" s="17" t="s">
        <v>2092</v>
      </c>
      <c r="B80" s="18" t="s">
        <v>4729</v>
      </c>
      <c r="C80" s="31">
        <v>1</v>
      </c>
      <c r="D80" s="18" t="s">
        <v>4730</v>
      </c>
      <c r="G80" s="18" t="s">
        <v>4731</v>
      </c>
      <c r="H80" s="18">
        <v>88</v>
      </c>
      <c r="I80" s="18">
        <v>79</v>
      </c>
      <c r="J80" s="18">
        <v>0.02</v>
      </c>
      <c r="K80" s="26">
        <v>45556</v>
      </c>
    </row>
    <row r="81" spans="1:11" x14ac:dyDescent="0.25">
      <c r="A81" s="18" t="s">
        <v>107</v>
      </c>
      <c r="B81" s="18" t="s">
        <v>4804</v>
      </c>
      <c r="C81" s="31">
        <v>1</v>
      </c>
      <c r="D81" s="18" t="s">
        <v>4730</v>
      </c>
      <c r="G81" s="18" t="s">
        <v>4805</v>
      </c>
      <c r="H81" s="18">
        <v>38</v>
      </c>
      <c r="I81" s="18">
        <v>42</v>
      </c>
      <c r="J81" s="18">
        <v>0.01</v>
      </c>
      <c r="K81" s="26">
        <v>45310</v>
      </c>
    </row>
    <row r="82" spans="1:11" x14ac:dyDescent="0.25">
      <c r="A82" s="17" t="s">
        <v>2092</v>
      </c>
      <c r="B82" s="18" t="s">
        <v>4669</v>
      </c>
      <c r="C82" s="31">
        <v>1</v>
      </c>
      <c r="D82" s="18" t="s">
        <v>4611</v>
      </c>
      <c r="G82" s="18" t="s">
        <v>4638</v>
      </c>
      <c r="H82" s="18">
        <v>268</v>
      </c>
      <c r="I82" s="18">
        <v>2933</v>
      </c>
      <c r="J82" s="18">
        <v>0</v>
      </c>
      <c r="K82" s="26">
        <v>45386</v>
      </c>
    </row>
    <row r="83" spans="1:11" x14ac:dyDescent="0.25">
      <c r="A83" s="17" t="s">
        <v>2092</v>
      </c>
      <c r="B83" s="18" t="s">
        <v>4641</v>
      </c>
      <c r="C83" s="31">
        <v>0.33333333333333298</v>
      </c>
      <c r="D83" s="18" t="s">
        <v>4611</v>
      </c>
      <c r="G83" s="18" t="s">
        <v>4638</v>
      </c>
      <c r="H83" s="18">
        <v>158</v>
      </c>
      <c r="I83" s="18">
        <v>1068</v>
      </c>
      <c r="J83" s="18">
        <v>0.01</v>
      </c>
      <c r="K83" s="26">
        <v>45580</v>
      </c>
    </row>
    <row r="84" spans="1:11" x14ac:dyDescent="0.25">
      <c r="A84" s="17" t="s">
        <v>3924</v>
      </c>
      <c r="B84" s="18" t="s">
        <v>4641</v>
      </c>
      <c r="C84" s="31">
        <v>0.33333333333333298</v>
      </c>
      <c r="D84" s="18" t="s">
        <v>4611</v>
      </c>
      <c r="G84" s="18" t="s">
        <v>4638</v>
      </c>
      <c r="H84" s="18">
        <v>158</v>
      </c>
      <c r="I84" s="18">
        <v>1068</v>
      </c>
      <c r="J84" s="18">
        <v>0.01</v>
      </c>
      <c r="K84" s="26">
        <v>45580</v>
      </c>
    </row>
    <row r="85" spans="1:11" x14ac:dyDescent="0.25">
      <c r="A85" s="17" t="s">
        <v>1347</v>
      </c>
      <c r="B85" s="18" t="s">
        <v>4641</v>
      </c>
      <c r="C85" s="31">
        <v>0.33333333333333298</v>
      </c>
      <c r="D85" s="18" t="s">
        <v>4611</v>
      </c>
      <c r="G85" s="18" t="s">
        <v>4638</v>
      </c>
      <c r="H85" s="18">
        <v>158</v>
      </c>
      <c r="I85" s="18">
        <v>1068</v>
      </c>
      <c r="J85" s="18">
        <v>0</v>
      </c>
      <c r="K85" s="26">
        <v>45580</v>
      </c>
    </row>
    <row r="86" spans="1:11" x14ac:dyDescent="0.25">
      <c r="A86" s="17" t="s">
        <v>2092</v>
      </c>
      <c r="B86" s="18" t="s">
        <v>4648</v>
      </c>
      <c r="C86" s="31">
        <v>1</v>
      </c>
      <c r="D86" s="18" t="s">
        <v>4611</v>
      </c>
      <c r="G86" s="18" t="s">
        <v>4638</v>
      </c>
      <c r="H86" s="18">
        <v>273</v>
      </c>
      <c r="I86" s="18">
        <v>2891</v>
      </c>
      <c r="J86" s="18">
        <v>0</v>
      </c>
      <c r="K86" s="26">
        <v>45526</v>
      </c>
    </row>
    <row r="87" spans="1:11" x14ac:dyDescent="0.25">
      <c r="A87" s="17" t="s">
        <v>2092</v>
      </c>
      <c r="B87" s="18" t="s">
        <v>4666</v>
      </c>
      <c r="C87" s="31">
        <v>0.33333333333333298</v>
      </c>
      <c r="D87" s="18" t="s">
        <v>4611</v>
      </c>
      <c r="G87" s="18" t="s">
        <v>4638</v>
      </c>
      <c r="H87" s="18">
        <v>157</v>
      </c>
      <c r="I87" s="18">
        <v>1056</v>
      </c>
      <c r="J87" s="18">
        <v>0.01</v>
      </c>
      <c r="K87" s="26">
        <v>45418</v>
      </c>
    </row>
    <row r="88" spans="1:11" x14ac:dyDescent="0.25">
      <c r="A88" s="17" t="s">
        <v>3924</v>
      </c>
      <c r="B88" s="18" t="s">
        <v>4666</v>
      </c>
      <c r="C88" s="31">
        <v>0.33333333333333298</v>
      </c>
      <c r="D88" s="18" t="s">
        <v>4611</v>
      </c>
      <c r="G88" s="18" t="s">
        <v>4638</v>
      </c>
      <c r="H88" s="18">
        <v>157</v>
      </c>
      <c r="I88" s="18">
        <v>1056</v>
      </c>
      <c r="J88" s="18">
        <v>0.01</v>
      </c>
      <c r="K88" s="26">
        <v>45418</v>
      </c>
    </row>
    <row r="89" spans="1:11" x14ac:dyDescent="0.25">
      <c r="A89" s="17" t="s">
        <v>1347</v>
      </c>
      <c r="B89" s="18" t="s">
        <v>4666</v>
      </c>
      <c r="C89" s="31">
        <v>0.33333333333333298</v>
      </c>
      <c r="D89" s="18" t="s">
        <v>4611</v>
      </c>
      <c r="G89" s="18" t="s">
        <v>4638</v>
      </c>
      <c r="H89" s="18">
        <v>157</v>
      </c>
      <c r="I89" s="18">
        <v>1056</v>
      </c>
      <c r="J89" s="18">
        <v>0.01</v>
      </c>
      <c r="K89" s="26">
        <v>45418</v>
      </c>
    </row>
    <row r="90" spans="1:11" x14ac:dyDescent="0.25">
      <c r="A90" s="17" t="s">
        <v>2092</v>
      </c>
      <c r="B90" s="18" t="s">
        <v>4637</v>
      </c>
      <c r="C90" s="31">
        <v>1</v>
      </c>
      <c r="D90" s="18" t="s">
        <v>4611</v>
      </c>
      <c r="G90" s="18" t="s">
        <v>4638</v>
      </c>
      <c r="H90" s="18">
        <v>57</v>
      </c>
      <c r="I90" s="18">
        <v>262</v>
      </c>
      <c r="J90" s="18">
        <v>0.01</v>
      </c>
      <c r="K90" s="26">
        <v>45594</v>
      </c>
    </row>
    <row r="91" spans="1:11" x14ac:dyDescent="0.25">
      <c r="A91" s="17" t="s">
        <v>2092</v>
      </c>
      <c r="B91" s="18" t="s">
        <v>4632</v>
      </c>
      <c r="C91" s="31">
        <v>1</v>
      </c>
      <c r="D91" s="18" t="s">
        <v>4611</v>
      </c>
      <c r="G91" s="18" t="s">
        <v>4616</v>
      </c>
      <c r="H91" s="18">
        <v>265</v>
      </c>
      <c r="I91" s="18">
        <v>2893</v>
      </c>
      <c r="J91" s="18">
        <v>0</v>
      </c>
      <c r="K91" s="26">
        <v>45315</v>
      </c>
    </row>
    <row r="92" spans="1:11" x14ac:dyDescent="0.25">
      <c r="A92" s="17" t="s">
        <v>2092</v>
      </c>
      <c r="B92" s="18" t="s">
        <v>4716</v>
      </c>
      <c r="C92" s="31">
        <v>1</v>
      </c>
      <c r="D92" s="18" t="s">
        <v>4611</v>
      </c>
      <c r="G92" s="18" t="s">
        <v>4700</v>
      </c>
      <c r="H92" s="18">
        <v>233</v>
      </c>
      <c r="I92" s="18">
        <v>2904</v>
      </c>
      <c r="J92" s="18">
        <v>0</v>
      </c>
      <c r="K92" s="26">
        <v>45358</v>
      </c>
    </row>
    <row r="93" spans="1:11" x14ac:dyDescent="0.25">
      <c r="A93" s="17" t="s">
        <v>2092</v>
      </c>
      <c r="B93" s="18" t="s">
        <v>4634</v>
      </c>
      <c r="C93" s="31">
        <v>1</v>
      </c>
      <c r="D93" s="18" t="s">
        <v>4611</v>
      </c>
      <c r="G93" s="18" t="s">
        <v>4616</v>
      </c>
      <c r="H93" s="18">
        <v>25</v>
      </c>
      <c r="I93" s="18">
        <v>94</v>
      </c>
      <c r="J93" s="18">
        <v>0.03</v>
      </c>
      <c r="K93" s="26">
        <v>45269</v>
      </c>
    </row>
    <row r="94" spans="1:11" x14ac:dyDescent="0.25">
      <c r="A94" s="17" t="s">
        <v>2092</v>
      </c>
      <c r="B94" s="18" t="s">
        <v>4631</v>
      </c>
      <c r="C94" s="31">
        <v>1</v>
      </c>
      <c r="D94" s="18" t="s">
        <v>4611</v>
      </c>
      <c r="G94" s="18" t="s">
        <v>4616</v>
      </c>
      <c r="H94" s="18">
        <v>279</v>
      </c>
      <c r="I94" s="18">
        <v>2946</v>
      </c>
      <c r="J94" s="18">
        <v>0</v>
      </c>
      <c r="K94" s="26">
        <v>45341</v>
      </c>
    </row>
    <row r="95" spans="1:11" x14ac:dyDescent="0.25">
      <c r="A95" s="17" t="s">
        <v>2092</v>
      </c>
      <c r="B95" s="18" t="s">
        <v>4663</v>
      </c>
      <c r="C95" s="31">
        <v>1</v>
      </c>
      <c r="D95" s="18" t="s">
        <v>4611</v>
      </c>
      <c r="G95" s="18" t="s">
        <v>4638</v>
      </c>
      <c r="H95" s="18">
        <v>268</v>
      </c>
      <c r="I95" s="18">
        <v>2929</v>
      </c>
      <c r="J95" s="18">
        <v>0</v>
      </c>
      <c r="K95" s="26">
        <v>45422</v>
      </c>
    </row>
    <row r="96" spans="1:11" x14ac:dyDescent="0.25">
      <c r="A96" s="17" t="s">
        <v>2092</v>
      </c>
      <c r="B96" s="18" t="s">
        <v>4657</v>
      </c>
      <c r="C96" s="31">
        <v>1</v>
      </c>
      <c r="D96" s="18" t="s">
        <v>4611</v>
      </c>
      <c r="G96" s="18" t="s">
        <v>4638</v>
      </c>
      <c r="H96" s="18">
        <v>268</v>
      </c>
      <c r="I96" s="18">
        <v>2930</v>
      </c>
      <c r="J96" s="18">
        <v>0</v>
      </c>
      <c r="K96" s="26">
        <v>45440</v>
      </c>
    </row>
    <row r="97" spans="1:11" x14ac:dyDescent="0.25">
      <c r="A97" s="17" t="s">
        <v>2092</v>
      </c>
      <c r="B97" s="18" t="s">
        <v>4655</v>
      </c>
      <c r="C97" s="31">
        <v>1</v>
      </c>
      <c r="D97" s="18" t="s">
        <v>4611</v>
      </c>
      <c r="G97" s="18" t="s">
        <v>4638</v>
      </c>
      <c r="H97" s="18">
        <v>269</v>
      </c>
      <c r="I97" s="18">
        <v>2905</v>
      </c>
      <c r="J97" s="18">
        <v>0</v>
      </c>
      <c r="K97" s="26">
        <v>45470</v>
      </c>
    </row>
    <row r="98" spans="1:11" x14ac:dyDescent="0.25">
      <c r="A98" s="17" t="s">
        <v>2092</v>
      </c>
      <c r="B98" s="18" t="s">
        <v>4724</v>
      </c>
      <c r="C98" s="31">
        <v>0.33333333333333298</v>
      </c>
      <c r="D98" s="18" t="s">
        <v>4611</v>
      </c>
      <c r="G98" s="18" t="s">
        <v>4700</v>
      </c>
      <c r="H98" s="18">
        <v>151</v>
      </c>
      <c r="I98" s="18">
        <v>1028</v>
      </c>
      <c r="J98" s="18">
        <v>0.01</v>
      </c>
      <c r="K98" s="26">
        <v>45237</v>
      </c>
    </row>
    <row r="99" spans="1:11" x14ac:dyDescent="0.25">
      <c r="A99" s="17" t="s">
        <v>3924</v>
      </c>
      <c r="B99" s="18" t="s">
        <v>4724</v>
      </c>
      <c r="C99" s="31">
        <v>0.33333333333333298</v>
      </c>
      <c r="D99" s="18" t="s">
        <v>4611</v>
      </c>
      <c r="G99" s="18" t="s">
        <v>4700</v>
      </c>
      <c r="H99" s="18">
        <v>151</v>
      </c>
      <c r="I99" s="18">
        <v>1028</v>
      </c>
      <c r="J99" s="18">
        <v>0.01</v>
      </c>
      <c r="K99" s="26">
        <v>45237</v>
      </c>
    </row>
    <row r="100" spans="1:11" x14ac:dyDescent="0.25">
      <c r="A100" s="17" t="s">
        <v>1347</v>
      </c>
      <c r="B100" s="18" t="s">
        <v>4724</v>
      </c>
      <c r="C100" s="31">
        <v>0.33333333333333298</v>
      </c>
      <c r="D100" s="18" t="s">
        <v>4611</v>
      </c>
      <c r="G100" s="18" t="s">
        <v>4700</v>
      </c>
      <c r="H100" s="18">
        <v>151</v>
      </c>
      <c r="I100" s="18">
        <v>1028</v>
      </c>
      <c r="J100" s="18">
        <v>0.01</v>
      </c>
      <c r="K100" s="26">
        <v>45237</v>
      </c>
    </row>
    <row r="101" spans="1:11" x14ac:dyDescent="0.25">
      <c r="A101" s="17" t="s">
        <v>2092</v>
      </c>
      <c r="B101" s="18" t="s">
        <v>4706</v>
      </c>
      <c r="C101" s="31">
        <v>0.33333333333333298</v>
      </c>
      <c r="D101" s="18" t="s">
        <v>4611</v>
      </c>
      <c r="G101" s="18" t="s">
        <v>4700</v>
      </c>
      <c r="H101" s="18">
        <v>152</v>
      </c>
      <c r="I101" s="18">
        <v>1046</v>
      </c>
      <c r="J101" s="18">
        <v>0.01</v>
      </c>
      <c r="K101" s="26">
        <v>45530</v>
      </c>
    </row>
    <row r="102" spans="1:11" x14ac:dyDescent="0.25">
      <c r="A102" s="17" t="s">
        <v>3924</v>
      </c>
      <c r="B102" s="18" t="s">
        <v>4706</v>
      </c>
      <c r="C102" s="31">
        <v>0.33333333333333298</v>
      </c>
      <c r="D102" s="18" t="s">
        <v>4611</v>
      </c>
      <c r="G102" s="18" t="s">
        <v>4700</v>
      </c>
      <c r="H102" s="18">
        <v>152</v>
      </c>
      <c r="I102" s="18">
        <v>1046</v>
      </c>
      <c r="J102" s="18">
        <v>0.01</v>
      </c>
      <c r="K102" s="26">
        <v>45530</v>
      </c>
    </row>
    <row r="103" spans="1:11" x14ac:dyDescent="0.25">
      <c r="A103" s="17" t="s">
        <v>1347</v>
      </c>
      <c r="B103" s="18" t="s">
        <v>4706</v>
      </c>
      <c r="C103" s="31">
        <v>0.33333333333333298</v>
      </c>
      <c r="D103" s="18" t="s">
        <v>4611</v>
      </c>
      <c r="G103" s="18" t="s">
        <v>4700</v>
      </c>
      <c r="H103" s="18">
        <v>152</v>
      </c>
      <c r="I103" s="18">
        <v>1046</v>
      </c>
      <c r="J103" s="18">
        <v>0.01</v>
      </c>
      <c r="K103" s="26">
        <v>45530</v>
      </c>
    </row>
    <row r="104" spans="1:11" x14ac:dyDescent="0.25">
      <c r="A104" s="17" t="s">
        <v>2092</v>
      </c>
      <c r="B104" s="18" t="s">
        <v>4639</v>
      </c>
      <c r="C104" s="31">
        <v>1</v>
      </c>
      <c r="D104" s="18" t="s">
        <v>4611</v>
      </c>
      <c r="G104" s="18" t="s">
        <v>4638</v>
      </c>
      <c r="H104" s="18">
        <v>271</v>
      </c>
      <c r="I104" s="18">
        <v>2910</v>
      </c>
      <c r="J104" s="18">
        <v>0</v>
      </c>
      <c r="K104" s="26">
        <v>45590</v>
      </c>
    </row>
    <row r="105" spans="1:11" x14ac:dyDescent="0.25">
      <c r="A105" s="17" t="s">
        <v>2092</v>
      </c>
      <c r="B105" s="18" t="s">
        <v>4677</v>
      </c>
      <c r="C105" s="31">
        <v>0.33333333333333298</v>
      </c>
      <c r="D105" s="18" t="s">
        <v>4611</v>
      </c>
      <c r="G105" s="18" t="s">
        <v>4638</v>
      </c>
      <c r="H105" s="18">
        <v>157</v>
      </c>
      <c r="I105" s="18">
        <v>1040</v>
      </c>
      <c r="J105" s="18">
        <v>0.01</v>
      </c>
      <c r="K105" s="26">
        <v>45322</v>
      </c>
    </row>
    <row r="106" spans="1:11" x14ac:dyDescent="0.25">
      <c r="A106" s="17" t="s">
        <v>3924</v>
      </c>
      <c r="B106" s="18" t="s">
        <v>4677</v>
      </c>
      <c r="C106" s="31">
        <v>0.33333333333333298</v>
      </c>
      <c r="D106" s="18" t="s">
        <v>4611</v>
      </c>
      <c r="G106" s="18" t="s">
        <v>4638</v>
      </c>
      <c r="H106" s="18">
        <v>157</v>
      </c>
      <c r="I106" s="18">
        <v>1040</v>
      </c>
      <c r="J106" s="18">
        <v>0.01</v>
      </c>
      <c r="K106" s="26">
        <v>45322</v>
      </c>
    </row>
    <row r="107" spans="1:11" x14ac:dyDescent="0.25">
      <c r="A107" s="17" t="s">
        <v>1347</v>
      </c>
      <c r="B107" s="18" t="s">
        <v>4677</v>
      </c>
      <c r="C107" s="31">
        <v>0.33333333333333298</v>
      </c>
      <c r="D107" s="18" t="s">
        <v>4611</v>
      </c>
      <c r="G107" s="18" t="s">
        <v>4638</v>
      </c>
      <c r="H107" s="18">
        <v>157</v>
      </c>
      <c r="I107" s="18">
        <v>1040</v>
      </c>
      <c r="J107" s="18">
        <v>0.01</v>
      </c>
      <c r="K107" s="26">
        <v>45322</v>
      </c>
    </row>
    <row r="108" spans="1:11" x14ac:dyDescent="0.25">
      <c r="A108" s="17" t="s">
        <v>2092</v>
      </c>
      <c r="B108" s="18" t="s">
        <v>4621</v>
      </c>
      <c r="C108" s="31">
        <v>1</v>
      </c>
      <c r="D108" s="18" t="s">
        <v>4611</v>
      </c>
      <c r="G108" s="18" t="s">
        <v>4616</v>
      </c>
      <c r="H108" s="18">
        <v>278</v>
      </c>
      <c r="I108" s="18">
        <v>2906</v>
      </c>
      <c r="J108" s="18">
        <v>0</v>
      </c>
      <c r="K108" s="26">
        <v>45562</v>
      </c>
    </row>
    <row r="109" spans="1:11" x14ac:dyDescent="0.25">
      <c r="A109" s="17" t="s">
        <v>954</v>
      </c>
      <c r="B109" s="18" t="s">
        <v>4779</v>
      </c>
      <c r="C109" s="31">
        <v>1</v>
      </c>
      <c r="D109" s="18" t="s">
        <v>4745</v>
      </c>
      <c r="G109" s="18" t="s">
        <v>4780</v>
      </c>
      <c r="H109" s="18">
        <v>45</v>
      </c>
      <c r="I109" s="18">
        <v>56</v>
      </c>
      <c r="J109" s="18">
        <v>0.04</v>
      </c>
      <c r="K109" s="26">
        <v>45236</v>
      </c>
    </row>
    <row r="110" spans="1:11" x14ac:dyDescent="0.25">
      <c r="A110" s="17" t="s">
        <v>2092</v>
      </c>
      <c r="B110" s="18" t="s">
        <v>4762</v>
      </c>
      <c r="C110" s="31">
        <v>0.5</v>
      </c>
      <c r="D110" s="18" t="s">
        <v>328</v>
      </c>
      <c r="G110" s="18" t="s">
        <v>4761</v>
      </c>
      <c r="H110" s="18">
        <v>2</v>
      </c>
      <c r="I110" s="18">
        <v>6</v>
      </c>
      <c r="J110" s="18">
        <v>0.5</v>
      </c>
      <c r="K110" s="26">
        <v>45259</v>
      </c>
    </row>
    <row r="111" spans="1:11" x14ac:dyDescent="0.25">
      <c r="A111" s="17" t="s">
        <v>954</v>
      </c>
      <c r="B111" s="18" t="s">
        <v>4762</v>
      </c>
      <c r="C111" s="31">
        <v>0.5</v>
      </c>
      <c r="D111" s="18" t="s">
        <v>328</v>
      </c>
      <c r="G111" s="18" t="s">
        <v>4761</v>
      </c>
      <c r="H111" s="18">
        <v>2</v>
      </c>
      <c r="I111" s="18">
        <v>6</v>
      </c>
      <c r="J111" s="18">
        <v>0.5</v>
      </c>
      <c r="K111" s="26">
        <v>45259</v>
      </c>
    </row>
    <row r="112" spans="1:11" x14ac:dyDescent="0.25">
      <c r="A112" s="17" t="s">
        <v>3903</v>
      </c>
      <c r="B112" s="18" t="s">
        <v>4799</v>
      </c>
      <c r="C112" s="31">
        <v>1</v>
      </c>
      <c r="D112" s="18" t="s">
        <v>328</v>
      </c>
      <c r="G112" s="18" t="s">
        <v>4754</v>
      </c>
      <c r="H112" s="18">
        <v>6</v>
      </c>
      <c r="I112" s="18">
        <v>5</v>
      </c>
      <c r="J112" s="18">
        <v>0.45</v>
      </c>
      <c r="K112" s="26">
        <v>45462</v>
      </c>
    </row>
    <row r="113" spans="1:11" x14ac:dyDescent="0.25">
      <c r="A113" s="17" t="s">
        <v>2092</v>
      </c>
      <c r="B113" s="18" t="s">
        <v>4671</v>
      </c>
      <c r="C113" s="31">
        <v>0.33333333333333298</v>
      </c>
      <c r="D113" s="18" t="s">
        <v>4611</v>
      </c>
      <c r="G113" s="18" t="s">
        <v>4638</v>
      </c>
      <c r="H113" s="18">
        <v>156</v>
      </c>
      <c r="I113" s="18">
        <v>1054</v>
      </c>
      <c r="J113" s="18">
        <v>0.01</v>
      </c>
      <c r="K113" s="26">
        <v>45366</v>
      </c>
    </row>
    <row r="114" spans="1:11" x14ac:dyDescent="0.25">
      <c r="A114" s="17" t="s">
        <v>3924</v>
      </c>
      <c r="B114" s="18" t="s">
        <v>4671</v>
      </c>
      <c r="C114" s="31">
        <v>0.33333333333333298</v>
      </c>
      <c r="D114" s="18" t="s">
        <v>4611</v>
      </c>
      <c r="G114" s="18" t="s">
        <v>4638</v>
      </c>
      <c r="H114" s="18">
        <v>156</v>
      </c>
      <c r="I114" s="18">
        <v>1054</v>
      </c>
      <c r="J114" s="18">
        <v>0.01</v>
      </c>
      <c r="K114" s="26">
        <v>45366</v>
      </c>
    </row>
    <row r="115" spans="1:11" x14ac:dyDescent="0.25">
      <c r="A115" s="17" t="s">
        <v>1347</v>
      </c>
      <c r="B115" s="18" t="s">
        <v>4671</v>
      </c>
      <c r="C115" s="31">
        <v>0.33333333333333298</v>
      </c>
      <c r="D115" s="18" t="s">
        <v>4611</v>
      </c>
      <c r="G115" s="18" t="s">
        <v>4638</v>
      </c>
      <c r="H115" s="18">
        <v>156</v>
      </c>
      <c r="I115" s="18">
        <v>1054</v>
      </c>
      <c r="J115" s="18">
        <v>0.01</v>
      </c>
      <c r="K115" s="26">
        <v>45366</v>
      </c>
    </row>
    <row r="116" spans="1:11" x14ac:dyDescent="0.25">
      <c r="A116" s="17" t="s">
        <v>2092</v>
      </c>
      <c r="B116" s="19" t="s">
        <v>4618</v>
      </c>
      <c r="C116" s="31">
        <v>0.33333333333333298</v>
      </c>
      <c r="D116" s="18" t="s">
        <v>4611</v>
      </c>
      <c r="G116" s="18" t="s">
        <v>4616</v>
      </c>
      <c r="H116" s="18">
        <v>161</v>
      </c>
      <c r="I116" s="18">
        <v>1059</v>
      </c>
      <c r="J116" s="18">
        <v>0.01</v>
      </c>
      <c r="K116" s="26">
        <v>45582</v>
      </c>
    </row>
    <row r="117" spans="1:11" x14ac:dyDescent="0.25">
      <c r="A117" s="17" t="s">
        <v>3924</v>
      </c>
      <c r="B117" s="18" t="s">
        <v>4618</v>
      </c>
      <c r="C117" s="31">
        <v>0.33333333333333298</v>
      </c>
      <c r="D117" s="18" t="s">
        <v>4611</v>
      </c>
      <c r="G117" s="18" t="s">
        <v>4616</v>
      </c>
      <c r="H117" s="18">
        <v>161</v>
      </c>
      <c r="I117" s="18">
        <v>1059</v>
      </c>
      <c r="J117" s="18">
        <v>0.01</v>
      </c>
      <c r="K117" s="26">
        <v>45582</v>
      </c>
    </row>
    <row r="118" spans="1:11" x14ac:dyDescent="0.25">
      <c r="A118" s="17" t="s">
        <v>1347</v>
      </c>
      <c r="B118" s="18" t="s">
        <v>4618</v>
      </c>
      <c r="C118" s="31">
        <v>0.33333333333333298</v>
      </c>
      <c r="D118" s="18" t="s">
        <v>4611</v>
      </c>
      <c r="G118" s="18" t="s">
        <v>4616</v>
      </c>
      <c r="H118" s="18">
        <v>161</v>
      </c>
      <c r="I118" s="18">
        <v>1059</v>
      </c>
      <c r="J118" s="18">
        <v>0.01</v>
      </c>
      <c r="K118" s="26">
        <v>45582</v>
      </c>
    </row>
    <row r="119" spans="1:11" x14ac:dyDescent="0.25">
      <c r="A119" s="17" t="s">
        <v>2092</v>
      </c>
      <c r="B119" s="18" t="s">
        <v>4656</v>
      </c>
      <c r="C119" s="31">
        <v>0.33333333333333298</v>
      </c>
      <c r="D119" s="18" t="s">
        <v>4611</v>
      </c>
      <c r="G119" s="18" t="s">
        <v>4638</v>
      </c>
      <c r="H119" s="18">
        <v>158</v>
      </c>
      <c r="I119" s="18">
        <v>1049</v>
      </c>
      <c r="J119" s="18">
        <v>0.01</v>
      </c>
      <c r="K119" s="26">
        <v>45441</v>
      </c>
    </row>
    <row r="120" spans="1:11" x14ac:dyDescent="0.25">
      <c r="A120" s="17" t="s">
        <v>3924</v>
      </c>
      <c r="B120" s="18" t="s">
        <v>4656</v>
      </c>
      <c r="C120" s="31">
        <v>0.33333333333333298</v>
      </c>
      <c r="D120" s="18" t="s">
        <v>4611</v>
      </c>
      <c r="G120" s="18" t="s">
        <v>4638</v>
      </c>
      <c r="H120" s="18">
        <v>158</v>
      </c>
      <c r="I120" s="18">
        <v>1049</v>
      </c>
      <c r="J120" s="18">
        <v>0.01</v>
      </c>
      <c r="K120" s="26">
        <v>45441</v>
      </c>
    </row>
    <row r="121" spans="1:11" x14ac:dyDescent="0.25">
      <c r="A121" s="17" t="s">
        <v>1347</v>
      </c>
      <c r="B121" s="18" t="s">
        <v>4656</v>
      </c>
      <c r="C121" s="31">
        <v>0.33333333333333298</v>
      </c>
      <c r="D121" s="18" t="s">
        <v>4611</v>
      </c>
      <c r="G121" s="18" t="s">
        <v>4638</v>
      </c>
      <c r="H121" s="18">
        <v>158</v>
      </c>
      <c r="I121" s="18">
        <v>1049</v>
      </c>
      <c r="J121" s="18">
        <v>0.01</v>
      </c>
      <c r="K121" s="26">
        <v>45441</v>
      </c>
    </row>
    <row r="122" spans="1:11" x14ac:dyDescent="0.25">
      <c r="A122" s="17" t="s">
        <v>2092</v>
      </c>
      <c r="B122" s="18" t="s">
        <v>4653</v>
      </c>
      <c r="C122" s="31">
        <v>1</v>
      </c>
      <c r="D122" s="18" t="s">
        <v>4611</v>
      </c>
      <c r="G122" s="18" t="s">
        <v>4638</v>
      </c>
      <c r="H122" s="18">
        <v>269</v>
      </c>
      <c r="I122" s="18">
        <v>2949</v>
      </c>
      <c r="J122" s="18">
        <v>0</v>
      </c>
      <c r="K122" s="26">
        <v>45499</v>
      </c>
    </row>
    <row r="123" spans="1:11" x14ac:dyDescent="0.25">
      <c r="A123" s="17" t="s">
        <v>2092</v>
      </c>
      <c r="B123" s="18" t="s">
        <v>4709</v>
      </c>
      <c r="C123" s="31">
        <v>0.33333333333333298</v>
      </c>
      <c r="D123" s="18" t="s">
        <v>4611</v>
      </c>
      <c r="G123" s="18" t="s">
        <v>4700</v>
      </c>
      <c r="H123" s="18">
        <v>153</v>
      </c>
      <c r="I123" s="18">
        <v>1041</v>
      </c>
      <c r="J123" s="18">
        <v>0.01</v>
      </c>
      <c r="K123" s="26">
        <v>45482</v>
      </c>
    </row>
    <row r="124" spans="1:11" x14ac:dyDescent="0.25">
      <c r="A124" s="17" t="s">
        <v>3924</v>
      </c>
      <c r="B124" s="18" t="s">
        <v>4709</v>
      </c>
      <c r="C124" s="31">
        <v>0.33333333333333298</v>
      </c>
      <c r="D124" s="18" t="s">
        <v>4611</v>
      </c>
      <c r="G124" s="18" t="s">
        <v>4700</v>
      </c>
      <c r="H124" s="18">
        <v>153</v>
      </c>
      <c r="I124" s="18">
        <v>1041</v>
      </c>
      <c r="J124" s="18">
        <v>0.01</v>
      </c>
      <c r="K124" s="26">
        <v>45482</v>
      </c>
    </row>
    <row r="125" spans="1:11" x14ac:dyDescent="0.25">
      <c r="A125" s="17" t="s">
        <v>1347</v>
      </c>
      <c r="B125" s="18" t="s">
        <v>4709</v>
      </c>
      <c r="C125" s="31">
        <v>0.33333333333333298</v>
      </c>
      <c r="D125" s="18" t="s">
        <v>4611</v>
      </c>
      <c r="G125" s="18" t="s">
        <v>4700</v>
      </c>
      <c r="H125" s="18">
        <v>153</v>
      </c>
      <c r="I125" s="18">
        <v>1041</v>
      </c>
      <c r="J125" s="18">
        <v>0.01</v>
      </c>
      <c r="K125" s="26">
        <v>45482</v>
      </c>
    </row>
    <row r="126" spans="1:11" x14ac:dyDescent="0.25">
      <c r="A126" s="17" t="s">
        <v>2092</v>
      </c>
      <c r="B126" s="18" t="s">
        <v>4694</v>
      </c>
      <c r="C126" s="31">
        <v>1</v>
      </c>
      <c r="D126" s="18" t="s">
        <v>4611</v>
      </c>
      <c r="G126" s="18" t="s">
        <v>1277</v>
      </c>
      <c r="H126" s="18">
        <v>265</v>
      </c>
      <c r="I126" s="18">
        <v>2889</v>
      </c>
      <c r="J126" s="18">
        <v>0</v>
      </c>
      <c r="K126" s="26">
        <v>45553</v>
      </c>
    </row>
    <row r="127" spans="1:11" x14ac:dyDescent="0.25">
      <c r="A127" s="17" t="s">
        <v>2092</v>
      </c>
      <c r="B127" s="18" t="s">
        <v>4719</v>
      </c>
      <c r="C127" s="31">
        <v>1</v>
      </c>
      <c r="D127" s="18" t="s">
        <v>4611</v>
      </c>
      <c r="G127" s="18" t="s">
        <v>4700</v>
      </c>
      <c r="H127" s="18">
        <v>234</v>
      </c>
      <c r="I127" s="18">
        <v>2891</v>
      </c>
      <c r="J127" s="18">
        <v>0</v>
      </c>
      <c r="K127" s="26">
        <v>45303</v>
      </c>
    </row>
    <row r="128" spans="1:11" x14ac:dyDescent="0.25">
      <c r="A128" s="17" t="s">
        <v>3924</v>
      </c>
      <c r="B128" s="18" t="s">
        <v>4786</v>
      </c>
      <c r="C128" s="31">
        <v>1</v>
      </c>
      <c r="D128" s="18" t="s">
        <v>4611</v>
      </c>
      <c r="E128" s="18" t="s">
        <v>328</v>
      </c>
      <c r="G128" s="18" t="s">
        <v>4787</v>
      </c>
      <c r="H128" s="18">
        <v>5</v>
      </c>
      <c r="I128" s="18">
        <v>9</v>
      </c>
      <c r="J128" s="18">
        <v>0.11</v>
      </c>
      <c r="K128" s="26">
        <v>45442</v>
      </c>
    </row>
    <row r="129" spans="1:11" x14ac:dyDescent="0.25">
      <c r="A129" s="27" t="s">
        <v>4284</v>
      </c>
      <c r="B129" s="18" t="s">
        <v>4796</v>
      </c>
      <c r="C129" s="31">
        <v>1</v>
      </c>
      <c r="D129" s="18" t="s">
        <v>4730</v>
      </c>
      <c r="G129" s="18" t="s">
        <v>4742</v>
      </c>
      <c r="H129" s="18">
        <v>32</v>
      </c>
      <c r="I129" s="18">
        <v>31</v>
      </c>
      <c r="J129" s="18">
        <v>0.03</v>
      </c>
      <c r="K129" s="26">
        <v>45444</v>
      </c>
    </row>
    <row r="130" spans="1:11" x14ac:dyDescent="0.25">
      <c r="A130" s="17" t="s">
        <v>2092</v>
      </c>
      <c r="B130" s="18" t="s">
        <v>4738</v>
      </c>
      <c r="C130" s="31">
        <v>1</v>
      </c>
      <c r="D130" s="18" t="s">
        <v>4730</v>
      </c>
      <c r="G130" s="18" t="s">
        <v>4739</v>
      </c>
      <c r="H130" s="18">
        <v>9</v>
      </c>
      <c r="I130" s="18">
        <v>17</v>
      </c>
      <c r="J130" s="18">
        <v>0.06</v>
      </c>
      <c r="K130" s="26">
        <v>45504</v>
      </c>
    </row>
    <row r="131" spans="1:11" x14ac:dyDescent="0.25">
      <c r="A131" s="17" t="s">
        <v>2092</v>
      </c>
      <c r="B131" s="18" t="s">
        <v>4697</v>
      </c>
      <c r="C131" s="31">
        <v>1</v>
      </c>
      <c r="D131" s="18" t="s">
        <v>4611</v>
      </c>
      <c r="E131" s="18" t="s">
        <v>328</v>
      </c>
      <c r="F131" s="18" t="s">
        <v>4698</v>
      </c>
      <c r="G131" s="18" t="s">
        <v>4696</v>
      </c>
      <c r="H131" s="18">
        <v>32</v>
      </c>
      <c r="I131" s="18">
        <v>29</v>
      </c>
      <c r="J131" s="18">
        <v>0.03</v>
      </c>
      <c r="K131" s="26">
        <v>45329</v>
      </c>
    </row>
    <row r="132" spans="1:11" x14ac:dyDescent="0.25">
      <c r="A132" s="17" t="s">
        <v>2092</v>
      </c>
      <c r="B132" s="18" t="s">
        <v>4635</v>
      </c>
      <c r="C132" s="31">
        <v>1</v>
      </c>
      <c r="D132" s="18" t="s">
        <v>4611</v>
      </c>
      <c r="G132" s="18" t="s">
        <v>4616</v>
      </c>
      <c r="H132" s="18">
        <v>265</v>
      </c>
      <c r="I132" s="18">
        <v>2891</v>
      </c>
      <c r="J132" s="18">
        <v>0</v>
      </c>
      <c r="K132" s="26">
        <v>45257</v>
      </c>
    </row>
    <row r="133" spans="1:11" x14ac:dyDescent="0.25">
      <c r="A133" s="17" t="s">
        <v>2092</v>
      </c>
      <c r="B133" s="18" t="s">
        <v>4749</v>
      </c>
      <c r="C133" s="31">
        <v>1</v>
      </c>
      <c r="D133" s="18" t="s">
        <v>328</v>
      </c>
      <c r="G133" s="18" t="s">
        <v>4750</v>
      </c>
      <c r="H133" s="18">
        <v>1</v>
      </c>
      <c r="I133" s="18">
        <v>4</v>
      </c>
      <c r="J133" s="18">
        <v>1</v>
      </c>
      <c r="K133" s="26">
        <v>45349</v>
      </c>
    </row>
    <row r="134" spans="1:11" x14ac:dyDescent="0.25">
      <c r="A134" s="17" t="s">
        <v>2092</v>
      </c>
      <c r="B134" s="18" t="s">
        <v>4712</v>
      </c>
      <c r="C134" s="31">
        <v>0.33333333333333298</v>
      </c>
      <c r="D134" s="18" t="s">
        <v>4611</v>
      </c>
      <c r="G134" s="18" t="s">
        <v>4700</v>
      </c>
      <c r="H134" s="18">
        <v>153</v>
      </c>
      <c r="I134" s="18">
        <v>1044</v>
      </c>
      <c r="J134" s="18">
        <v>0.01</v>
      </c>
      <c r="K134" s="26">
        <v>45443</v>
      </c>
    </row>
    <row r="135" spans="1:11" x14ac:dyDescent="0.25">
      <c r="A135" s="17" t="s">
        <v>3924</v>
      </c>
      <c r="B135" s="18" t="s">
        <v>4712</v>
      </c>
      <c r="C135" s="31">
        <v>0.33333333333333298</v>
      </c>
      <c r="D135" s="18" t="s">
        <v>4611</v>
      </c>
      <c r="G135" s="18" t="s">
        <v>4700</v>
      </c>
      <c r="H135" s="18">
        <v>153</v>
      </c>
      <c r="I135" s="18">
        <v>1044</v>
      </c>
      <c r="J135" s="18">
        <v>0.01</v>
      </c>
      <c r="K135" s="26">
        <v>45443</v>
      </c>
    </row>
    <row r="136" spans="1:11" x14ac:dyDescent="0.25">
      <c r="A136" s="17" t="s">
        <v>1347</v>
      </c>
      <c r="B136" s="18" t="s">
        <v>4712</v>
      </c>
      <c r="C136" s="31">
        <v>0.33333333333333298</v>
      </c>
      <c r="D136" s="18" t="s">
        <v>4611</v>
      </c>
      <c r="G136" s="18" t="s">
        <v>4700</v>
      </c>
      <c r="H136" s="18">
        <v>153</v>
      </c>
      <c r="I136" s="18">
        <v>1044</v>
      </c>
      <c r="J136" s="18">
        <v>0.01</v>
      </c>
      <c r="K136" s="26">
        <v>45443</v>
      </c>
    </row>
    <row r="137" spans="1:11" x14ac:dyDescent="0.25">
      <c r="A137" s="17" t="s">
        <v>3924</v>
      </c>
      <c r="B137" s="18" t="s">
        <v>4784</v>
      </c>
      <c r="C137" s="31">
        <v>1</v>
      </c>
      <c r="D137" s="18" t="s">
        <v>4611</v>
      </c>
      <c r="G137" s="18" t="s">
        <v>4785</v>
      </c>
      <c r="H137" s="18">
        <v>5</v>
      </c>
      <c r="I137" s="18">
        <v>7</v>
      </c>
      <c r="J137" s="18">
        <v>0.14000000000000001</v>
      </c>
      <c r="K137" s="26">
        <v>45420</v>
      </c>
    </row>
    <row r="138" spans="1:11" x14ac:dyDescent="0.25">
      <c r="A138" s="17" t="s">
        <v>2092</v>
      </c>
      <c r="B138" s="18" t="s">
        <v>4615</v>
      </c>
      <c r="C138" s="31">
        <v>1</v>
      </c>
      <c r="D138" s="18" t="s">
        <v>4611</v>
      </c>
      <c r="G138" s="18" t="s">
        <v>4616</v>
      </c>
      <c r="H138" s="18">
        <v>279</v>
      </c>
      <c r="I138" s="18">
        <v>2932</v>
      </c>
      <c r="J138" s="18">
        <v>0</v>
      </c>
      <c r="K138" s="26">
        <v>45595</v>
      </c>
    </row>
    <row r="139" spans="1:11" x14ac:dyDescent="0.25">
      <c r="A139" s="17" t="s">
        <v>2092</v>
      </c>
      <c r="B139" s="18" t="s">
        <v>4620</v>
      </c>
      <c r="C139" s="31">
        <v>1</v>
      </c>
      <c r="D139" s="18" t="s">
        <v>4611</v>
      </c>
      <c r="G139" s="18" t="s">
        <v>4616</v>
      </c>
      <c r="H139" s="18">
        <v>279</v>
      </c>
      <c r="I139" s="18">
        <v>2903</v>
      </c>
      <c r="J139" s="18">
        <v>0</v>
      </c>
      <c r="K139" s="26">
        <v>45566</v>
      </c>
    </row>
    <row r="140" spans="1:11" x14ac:dyDescent="0.25">
      <c r="A140" s="17" t="s">
        <v>3924</v>
      </c>
      <c r="B140" s="18" t="s">
        <v>4793</v>
      </c>
      <c r="C140" s="31">
        <v>1</v>
      </c>
      <c r="D140" s="18" t="s">
        <v>4730</v>
      </c>
      <c r="G140" s="18" t="s">
        <v>4731</v>
      </c>
      <c r="H140" s="18">
        <v>37</v>
      </c>
      <c r="I140" s="18">
        <v>45</v>
      </c>
      <c r="J140" s="18">
        <v>0.02</v>
      </c>
      <c r="K140" s="26">
        <v>45363</v>
      </c>
    </row>
    <row r="141" spans="1:11" x14ac:dyDescent="0.25">
      <c r="A141" s="17" t="s">
        <v>2092</v>
      </c>
      <c r="B141" s="18" t="s">
        <v>4685</v>
      </c>
      <c r="C141" s="31">
        <v>0.33333333333333298</v>
      </c>
      <c r="D141" s="18" t="s">
        <v>4611</v>
      </c>
      <c r="G141" s="18" t="s">
        <v>4638</v>
      </c>
      <c r="H141" s="18">
        <v>158</v>
      </c>
      <c r="I141" s="18">
        <v>1041</v>
      </c>
      <c r="J141" s="18">
        <v>0.01</v>
      </c>
      <c r="K141" s="26">
        <v>45272</v>
      </c>
    </row>
    <row r="142" spans="1:11" x14ac:dyDescent="0.25">
      <c r="A142" s="17" t="s">
        <v>3924</v>
      </c>
      <c r="B142" s="18" t="s">
        <v>4685</v>
      </c>
      <c r="C142" s="31">
        <v>0.33333333333333298</v>
      </c>
      <c r="D142" s="18" t="s">
        <v>4611</v>
      </c>
      <c r="G142" s="18" t="s">
        <v>4638</v>
      </c>
      <c r="H142" s="18">
        <v>158</v>
      </c>
      <c r="I142" s="18">
        <v>1041</v>
      </c>
      <c r="J142" s="18">
        <v>0.01</v>
      </c>
      <c r="K142" s="26">
        <v>45272</v>
      </c>
    </row>
    <row r="143" spans="1:11" x14ac:dyDescent="0.25">
      <c r="A143" s="17" t="s">
        <v>1347</v>
      </c>
      <c r="B143" s="18" t="s">
        <v>4685</v>
      </c>
      <c r="C143" s="31">
        <v>0.33333333333333298</v>
      </c>
      <c r="D143" s="18" t="s">
        <v>4611</v>
      </c>
      <c r="G143" s="18" t="s">
        <v>4638</v>
      </c>
      <c r="H143" s="18">
        <v>158</v>
      </c>
      <c r="I143" s="18">
        <v>1041</v>
      </c>
      <c r="J143" s="18">
        <v>0.01</v>
      </c>
      <c r="K143" s="26">
        <v>45272</v>
      </c>
    </row>
    <row r="144" spans="1:11" x14ac:dyDescent="0.25">
      <c r="A144" s="17" t="s">
        <v>2092</v>
      </c>
      <c r="B144" s="18" t="s">
        <v>4675</v>
      </c>
      <c r="C144" s="31">
        <v>0.33333333333333298</v>
      </c>
      <c r="D144" s="18" t="s">
        <v>4611</v>
      </c>
      <c r="G144" s="18" t="s">
        <v>4638</v>
      </c>
      <c r="H144" s="18">
        <v>156</v>
      </c>
      <c r="I144" s="18">
        <v>1055</v>
      </c>
      <c r="J144" s="18">
        <v>0.01</v>
      </c>
      <c r="K144" s="26">
        <v>45331</v>
      </c>
    </row>
    <row r="145" spans="1:11" x14ac:dyDescent="0.25">
      <c r="A145" s="17" t="s">
        <v>3924</v>
      </c>
      <c r="B145" s="18" t="s">
        <v>4675</v>
      </c>
      <c r="C145" s="31">
        <v>0.33333333333333298</v>
      </c>
      <c r="D145" s="18" t="s">
        <v>4611</v>
      </c>
      <c r="G145" s="18" t="s">
        <v>4638</v>
      </c>
      <c r="H145" s="18">
        <v>156</v>
      </c>
      <c r="I145" s="18">
        <v>1055</v>
      </c>
      <c r="J145" s="18">
        <v>0.01</v>
      </c>
      <c r="K145" s="26">
        <v>45331</v>
      </c>
    </row>
    <row r="146" spans="1:11" x14ac:dyDescent="0.25">
      <c r="A146" s="17" t="s">
        <v>1347</v>
      </c>
      <c r="B146" s="18" t="s">
        <v>4675</v>
      </c>
      <c r="C146" s="31">
        <v>0.33333333333333298</v>
      </c>
      <c r="D146" s="18" t="s">
        <v>4611</v>
      </c>
      <c r="G146" s="18" t="s">
        <v>4638</v>
      </c>
      <c r="H146" s="18">
        <v>156</v>
      </c>
      <c r="I146" s="18">
        <v>1055</v>
      </c>
      <c r="J146" s="18">
        <v>0.01</v>
      </c>
      <c r="K146" s="26">
        <v>45331</v>
      </c>
    </row>
    <row r="147" spans="1:11" x14ac:dyDescent="0.25">
      <c r="A147" s="17" t="s">
        <v>3924</v>
      </c>
      <c r="B147" s="18" t="s">
        <v>4791</v>
      </c>
      <c r="C147" s="31">
        <v>1</v>
      </c>
      <c r="D147" s="18" t="s">
        <v>4611</v>
      </c>
      <c r="G147" s="18" t="s">
        <v>4792</v>
      </c>
      <c r="H147" s="18">
        <v>11</v>
      </c>
      <c r="I147" s="18">
        <v>19</v>
      </c>
      <c r="J147" s="18">
        <v>0.33</v>
      </c>
      <c r="K147" s="26">
        <v>45264</v>
      </c>
    </row>
    <row r="148" spans="1:11" x14ac:dyDescent="0.25">
      <c r="A148" s="17" t="s">
        <v>2092</v>
      </c>
      <c r="B148" s="18" t="s">
        <v>4758</v>
      </c>
      <c r="C148" s="31">
        <v>1</v>
      </c>
      <c r="D148" s="18" t="s">
        <v>328</v>
      </c>
      <c r="G148" s="18" t="s">
        <v>4759</v>
      </c>
      <c r="H148" s="18">
        <v>6</v>
      </c>
      <c r="I148" s="18">
        <v>6</v>
      </c>
      <c r="J148" s="18">
        <v>0.08</v>
      </c>
      <c r="K148" s="26">
        <v>45567</v>
      </c>
    </row>
    <row r="149" spans="1:11" x14ac:dyDescent="0.25">
      <c r="A149" s="17" t="s">
        <v>2092</v>
      </c>
      <c r="B149" s="18" t="s">
        <v>4747</v>
      </c>
      <c r="C149" s="31">
        <v>1</v>
      </c>
      <c r="D149" s="18" t="s">
        <v>328</v>
      </c>
      <c r="G149" s="18" t="s">
        <v>4748</v>
      </c>
      <c r="H149" s="18">
        <v>5</v>
      </c>
      <c r="I149" s="18">
        <v>5</v>
      </c>
      <c r="J149" s="18">
        <v>0.1</v>
      </c>
      <c r="K149" s="26">
        <v>45327</v>
      </c>
    </row>
    <row r="150" spans="1:11" x14ac:dyDescent="0.25">
      <c r="A150" s="17" t="s">
        <v>3903</v>
      </c>
      <c r="B150" s="18" t="s">
        <v>4798</v>
      </c>
      <c r="C150" s="31">
        <v>1</v>
      </c>
      <c r="D150" s="18" t="s">
        <v>328</v>
      </c>
      <c r="G150" s="18" t="s">
        <v>4754</v>
      </c>
      <c r="H150" s="18">
        <v>8</v>
      </c>
      <c r="I150" s="18">
        <v>5</v>
      </c>
      <c r="J150" s="18">
        <v>0.14000000000000001</v>
      </c>
      <c r="K150" s="26">
        <v>45553</v>
      </c>
    </row>
    <row r="151" spans="1:11" x14ac:dyDescent="0.25">
      <c r="A151" s="17" t="s">
        <v>2092</v>
      </c>
      <c r="B151" s="18" t="s">
        <v>4672</v>
      </c>
      <c r="C151" s="31">
        <v>1</v>
      </c>
      <c r="D151" s="18" t="s">
        <v>4611</v>
      </c>
      <c r="G151" s="18" t="s">
        <v>4638</v>
      </c>
      <c r="H151" s="18">
        <v>269</v>
      </c>
      <c r="I151" s="18">
        <v>2943</v>
      </c>
      <c r="J151" s="18">
        <v>0</v>
      </c>
      <c r="K151" s="26">
        <v>45348</v>
      </c>
    </row>
    <row r="152" spans="1:11" x14ac:dyDescent="0.25">
      <c r="A152" s="17" t="s">
        <v>2092</v>
      </c>
      <c r="B152" s="18" t="s">
        <v>4642</v>
      </c>
      <c r="C152" s="31">
        <v>1</v>
      </c>
      <c r="D152" s="18" t="s">
        <v>4611</v>
      </c>
      <c r="G152" s="18" t="s">
        <v>4638</v>
      </c>
      <c r="H152" s="18">
        <v>270</v>
      </c>
      <c r="I152" s="18">
        <v>2915</v>
      </c>
      <c r="J152" s="18">
        <v>0</v>
      </c>
      <c r="K152" s="26">
        <v>45576</v>
      </c>
    </row>
    <row r="153" spans="1:11" x14ac:dyDescent="0.25">
      <c r="A153" s="17" t="s">
        <v>2092</v>
      </c>
      <c r="B153" s="18" t="s">
        <v>4645</v>
      </c>
      <c r="C153" s="31">
        <v>1</v>
      </c>
      <c r="D153" s="18" t="s">
        <v>4611</v>
      </c>
      <c r="G153" s="18" t="s">
        <v>4638</v>
      </c>
      <c r="H153" s="18">
        <v>269</v>
      </c>
      <c r="I153" s="18">
        <v>2929</v>
      </c>
      <c r="J153" s="18">
        <v>0</v>
      </c>
      <c r="K153" s="26">
        <v>45537</v>
      </c>
    </row>
    <row r="154" spans="1:11" x14ac:dyDescent="0.25">
      <c r="A154" s="17" t="s">
        <v>2092</v>
      </c>
      <c r="B154" s="18" t="s">
        <v>4722</v>
      </c>
      <c r="C154" s="31">
        <v>1</v>
      </c>
      <c r="D154" s="18" t="s">
        <v>4611</v>
      </c>
      <c r="G154" s="18" t="s">
        <v>4700</v>
      </c>
      <c r="H154" s="18">
        <v>235</v>
      </c>
      <c r="I154" s="18">
        <v>2891</v>
      </c>
      <c r="J154" s="18">
        <v>0</v>
      </c>
      <c r="K154" s="26">
        <v>45278</v>
      </c>
    </row>
    <row r="155" spans="1:11" x14ac:dyDescent="0.25">
      <c r="A155" s="17" t="s">
        <v>2092</v>
      </c>
      <c r="B155" s="18" t="s">
        <v>4682</v>
      </c>
      <c r="C155" s="31">
        <v>1</v>
      </c>
      <c r="D155" s="18" t="s">
        <v>4611</v>
      </c>
      <c r="G155" s="18" t="s">
        <v>4638</v>
      </c>
      <c r="H155" s="18">
        <v>263</v>
      </c>
      <c r="I155" s="18">
        <v>2898</v>
      </c>
      <c r="J155" s="18">
        <v>0</v>
      </c>
      <c r="K155" s="26">
        <v>45287</v>
      </c>
    </row>
    <row r="156" spans="1:11" x14ac:dyDescent="0.25">
      <c r="A156" s="17" t="s">
        <v>2092</v>
      </c>
      <c r="B156" s="18" t="s">
        <v>4689</v>
      </c>
      <c r="C156" s="31">
        <v>1</v>
      </c>
      <c r="D156" s="18" t="s">
        <v>4611</v>
      </c>
      <c r="G156" s="18" t="s">
        <v>4638</v>
      </c>
      <c r="H156" s="18">
        <v>264</v>
      </c>
      <c r="I156" s="18">
        <v>2891</v>
      </c>
      <c r="J156" s="18">
        <v>0</v>
      </c>
      <c r="K156" s="26">
        <v>45252</v>
      </c>
    </row>
    <row r="157" spans="1:11" x14ac:dyDescent="0.25">
      <c r="A157" s="17" t="s">
        <v>2092</v>
      </c>
      <c r="B157" s="18" t="s">
        <v>4662</v>
      </c>
      <c r="C157" s="31">
        <v>1</v>
      </c>
      <c r="D157" s="18" t="s">
        <v>4611</v>
      </c>
      <c r="G157" s="18" t="s">
        <v>4638</v>
      </c>
      <c r="H157" s="18">
        <v>268</v>
      </c>
      <c r="I157" s="18">
        <v>2929</v>
      </c>
      <c r="J157" s="18">
        <v>0</v>
      </c>
      <c r="K157" s="26">
        <v>45425</v>
      </c>
    </row>
    <row r="158" spans="1:11" x14ac:dyDescent="0.25">
      <c r="A158" s="17" t="s">
        <v>2092</v>
      </c>
      <c r="B158" s="18" t="s">
        <v>4681</v>
      </c>
      <c r="C158" s="31">
        <v>1</v>
      </c>
      <c r="D158" s="18" t="s">
        <v>4611</v>
      </c>
      <c r="G158" s="18" t="s">
        <v>4638</v>
      </c>
      <c r="H158" s="18">
        <v>264</v>
      </c>
      <c r="I158" s="18">
        <v>2902</v>
      </c>
      <c r="J158" s="18">
        <v>0</v>
      </c>
      <c r="K158" s="26">
        <v>45288</v>
      </c>
    </row>
    <row r="159" spans="1:11" x14ac:dyDescent="0.25">
      <c r="A159" s="17" t="s">
        <v>2092</v>
      </c>
      <c r="B159" s="18" t="s">
        <v>4626</v>
      </c>
      <c r="C159" s="31">
        <v>1</v>
      </c>
      <c r="D159" s="18" t="s">
        <v>4611</v>
      </c>
      <c r="G159" s="18" t="s">
        <v>4616</v>
      </c>
      <c r="H159" s="18">
        <v>279</v>
      </c>
      <c r="I159" s="18">
        <v>2915</v>
      </c>
      <c r="J159" s="18">
        <v>0</v>
      </c>
      <c r="K159" s="26">
        <v>45502</v>
      </c>
    </row>
    <row r="160" spans="1:11" x14ac:dyDescent="0.25">
      <c r="A160" s="17" t="s">
        <v>2092</v>
      </c>
      <c r="B160" s="18" t="s">
        <v>4686</v>
      </c>
      <c r="C160" s="31">
        <v>1</v>
      </c>
      <c r="D160" s="18" t="s">
        <v>4611</v>
      </c>
      <c r="G160" s="18" t="s">
        <v>4638</v>
      </c>
      <c r="H160" s="18">
        <v>263</v>
      </c>
      <c r="I160" s="18">
        <v>2884</v>
      </c>
      <c r="J160" s="18">
        <v>0</v>
      </c>
      <c r="K160" s="26">
        <v>45272</v>
      </c>
    </row>
    <row r="161" spans="1:11" x14ac:dyDescent="0.25">
      <c r="A161" s="17" t="s">
        <v>2092</v>
      </c>
      <c r="B161" s="18" t="s">
        <v>4633</v>
      </c>
      <c r="C161" s="31">
        <v>1</v>
      </c>
      <c r="D161" s="18" t="s">
        <v>4611</v>
      </c>
      <c r="G161" s="18" t="s">
        <v>4616</v>
      </c>
      <c r="H161" s="18">
        <v>265</v>
      </c>
      <c r="I161" s="18">
        <v>2891</v>
      </c>
      <c r="J161" s="18">
        <v>0</v>
      </c>
      <c r="K161" s="26">
        <v>45280</v>
      </c>
    </row>
    <row r="162" spans="1:11" x14ac:dyDescent="0.25">
      <c r="A162" s="17" t="s">
        <v>2092</v>
      </c>
      <c r="B162" s="18" t="s">
        <v>4651</v>
      </c>
      <c r="C162" s="31">
        <v>1</v>
      </c>
      <c r="D162" s="18" t="s">
        <v>4611</v>
      </c>
      <c r="G162" s="18" t="s">
        <v>4638</v>
      </c>
      <c r="H162" s="18">
        <v>269</v>
      </c>
      <c r="I162" s="18">
        <v>2913</v>
      </c>
      <c r="J162" s="18">
        <v>0</v>
      </c>
      <c r="K162" s="26">
        <v>45506</v>
      </c>
    </row>
    <row r="163" spans="1:11" x14ac:dyDescent="0.25">
      <c r="A163" s="17" t="s">
        <v>2092</v>
      </c>
      <c r="B163" s="18" t="s">
        <v>4640</v>
      </c>
      <c r="C163" s="31">
        <v>1</v>
      </c>
      <c r="D163" s="18" t="s">
        <v>4611</v>
      </c>
      <c r="G163" s="18" t="s">
        <v>4638</v>
      </c>
      <c r="H163" s="18">
        <v>271</v>
      </c>
      <c r="I163" s="18">
        <v>2879</v>
      </c>
      <c r="J163" s="18">
        <v>0</v>
      </c>
      <c r="K163" s="26">
        <v>45582</v>
      </c>
    </row>
    <row r="164" spans="1:11" x14ac:dyDescent="0.25">
      <c r="A164" s="17" t="s">
        <v>2092</v>
      </c>
      <c r="B164" s="18" t="s">
        <v>4659</v>
      </c>
      <c r="C164" s="31">
        <v>0.33333333333333298</v>
      </c>
      <c r="D164" s="18" t="s">
        <v>4611</v>
      </c>
      <c r="G164" s="18" t="s">
        <v>4638</v>
      </c>
      <c r="H164" s="18">
        <v>158</v>
      </c>
      <c r="I164" s="18">
        <v>1054</v>
      </c>
      <c r="J164" s="18">
        <v>0.01</v>
      </c>
      <c r="K164" s="26">
        <v>45432</v>
      </c>
    </row>
    <row r="165" spans="1:11" x14ac:dyDescent="0.25">
      <c r="A165" s="17" t="s">
        <v>3924</v>
      </c>
      <c r="B165" s="18" t="s">
        <v>4659</v>
      </c>
      <c r="C165" s="31">
        <v>0.33333333333333298</v>
      </c>
      <c r="D165" s="18" t="s">
        <v>4611</v>
      </c>
      <c r="G165" s="18" t="s">
        <v>4638</v>
      </c>
      <c r="H165" s="18">
        <v>158</v>
      </c>
      <c r="I165" s="18">
        <v>1054</v>
      </c>
      <c r="J165" s="18">
        <v>0.01</v>
      </c>
      <c r="K165" s="26">
        <v>45432</v>
      </c>
    </row>
    <row r="166" spans="1:11" x14ac:dyDescent="0.25">
      <c r="A166" s="17" t="s">
        <v>1347</v>
      </c>
      <c r="B166" s="18" t="s">
        <v>4659</v>
      </c>
      <c r="C166" s="31">
        <v>0.33333333333333298</v>
      </c>
      <c r="D166" s="18" t="s">
        <v>4611</v>
      </c>
      <c r="G166" s="18" t="s">
        <v>4638</v>
      </c>
      <c r="H166" s="18">
        <v>158</v>
      </c>
      <c r="I166" s="18">
        <v>1054</v>
      </c>
      <c r="J166" s="18">
        <v>0.01</v>
      </c>
      <c r="K166" s="26">
        <v>45432</v>
      </c>
    </row>
    <row r="167" spans="1:11" x14ac:dyDescent="0.25">
      <c r="A167" s="17" t="s">
        <v>2092</v>
      </c>
      <c r="B167" s="18" t="s">
        <v>4703</v>
      </c>
      <c r="C167" s="31">
        <v>1</v>
      </c>
      <c r="D167" s="18" t="s">
        <v>4611</v>
      </c>
      <c r="G167" s="18" t="s">
        <v>4700</v>
      </c>
      <c r="H167" s="18">
        <v>40</v>
      </c>
      <c r="I167" s="18">
        <v>181</v>
      </c>
      <c r="J167" s="18">
        <v>0.02</v>
      </c>
      <c r="K167" s="26">
        <v>45546</v>
      </c>
    </row>
    <row r="168" spans="1:11" x14ac:dyDescent="0.25">
      <c r="A168" s="17" t="s">
        <v>2092</v>
      </c>
      <c r="B168" s="18" t="s">
        <v>4625</v>
      </c>
      <c r="C168" s="31">
        <v>1</v>
      </c>
      <c r="D168" s="18" t="s">
        <v>4611</v>
      </c>
      <c r="G168" s="18" t="s">
        <v>4616</v>
      </c>
      <c r="H168" s="18">
        <v>281</v>
      </c>
      <c r="I168" s="18">
        <v>2931</v>
      </c>
      <c r="J168" s="18">
        <v>0</v>
      </c>
      <c r="K168" s="26">
        <v>45518</v>
      </c>
    </row>
    <row r="169" spans="1:11" x14ac:dyDescent="0.25">
      <c r="A169" s="17" t="s">
        <v>2092</v>
      </c>
      <c r="B169" s="18" t="s">
        <v>4699</v>
      </c>
      <c r="C169" s="31">
        <v>1</v>
      </c>
      <c r="D169" s="18" t="s">
        <v>4611</v>
      </c>
      <c r="G169" s="18" t="s">
        <v>4700</v>
      </c>
      <c r="H169" s="18">
        <v>238</v>
      </c>
      <c r="I169" s="18">
        <v>2872</v>
      </c>
      <c r="J169" s="18">
        <v>0</v>
      </c>
      <c r="K169" s="26">
        <v>45582</v>
      </c>
    </row>
    <row r="170" spans="1:11" x14ac:dyDescent="0.25">
      <c r="A170" s="17" t="s">
        <v>2092</v>
      </c>
      <c r="B170" s="18" t="s">
        <v>4691</v>
      </c>
      <c r="C170" s="31">
        <v>1</v>
      </c>
      <c r="D170" s="18" t="s">
        <v>4611</v>
      </c>
      <c r="G170" s="18" t="s">
        <v>4638</v>
      </c>
      <c r="H170" s="18">
        <v>265</v>
      </c>
      <c r="I170" s="18">
        <v>2893</v>
      </c>
      <c r="J170" s="18">
        <v>0</v>
      </c>
      <c r="K170" s="26">
        <v>45250</v>
      </c>
    </row>
    <row r="171" spans="1:11" x14ac:dyDescent="0.25">
      <c r="A171" s="17" t="s">
        <v>2092</v>
      </c>
      <c r="B171" s="18" t="s">
        <v>4658</v>
      </c>
      <c r="C171" s="31">
        <v>1</v>
      </c>
      <c r="D171" s="18" t="s">
        <v>4611</v>
      </c>
      <c r="G171" s="18" t="s">
        <v>4638</v>
      </c>
      <c r="H171" s="18">
        <v>271</v>
      </c>
      <c r="I171" s="18">
        <v>2935</v>
      </c>
      <c r="J171" s="18">
        <v>0</v>
      </c>
      <c r="K171" s="26">
        <v>45435</v>
      </c>
    </row>
    <row r="172" spans="1:11" x14ac:dyDescent="0.25">
      <c r="A172" s="17" t="s">
        <v>2092</v>
      </c>
      <c r="B172" s="18" t="s">
        <v>4717</v>
      </c>
      <c r="C172" s="31">
        <v>1</v>
      </c>
      <c r="D172" s="18" t="s">
        <v>4611</v>
      </c>
      <c r="G172" s="18" t="s">
        <v>4700</v>
      </c>
      <c r="H172" s="18">
        <v>233</v>
      </c>
      <c r="I172" s="18">
        <v>2886</v>
      </c>
      <c r="J172" s="18">
        <v>0</v>
      </c>
      <c r="K172" s="26">
        <v>45342</v>
      </c>
    </row>
    <row r="173" spans="1:11" x14ac:dyDescent="0.25">
      <c r="A173" s="17" t="s">
        <v>2092</v>
      </c>
      <c r="B173" s="18" t="s">
        <v>4670</v>
      </c>
      <c r="C173" s="31">
        <v>1</v>
      </c>
      <c r="D173" s="18" t="s">
        <v>4611</v>
      </c>
      <c r="G173" s="18" t="s">
        <v>4638</v>
      </c>
      <c r="H173" s="18">
        <v>270</v>
      </c>
      <c r="I173" s="18">
        <v>2892</v>
      </c>
      <c r="J173" s="18">
        <v>0</v>
      </c>
      <c r="K173" s="26">
        <v>45377</v>
      </c>
    </row>
    <row r="174" spans="1:11" x14ac:dyDescent="0.25">
      <c r="A174" s="17" t="s">
        <v>2092</v>
      </c>
      <c r="B174" s="18" t="s">
        <v>4649</v>
      </c>
      <c r="C174" s="31">
        <v>1</v>
      </c>
      <c r="D174" s="18" t="s">
        <v>4611</v>
      </c>
      <c r="G174" s="18" t="s">
        <v>4638</v>
      </c>
      <c r="H174" s="18">
        <v>269</v>
      </c>
      <c r="I174" s="18">
        <v>2919</v>
      </c>
      <c r="J174" s="18">
        <v>0</v>
      </c>
      <c r="K174" s="26">
        <v>45525</v>
      </c>
    </row>
    <row r="175" spans="1:11" x14ac:dyDescent="0.25">
      <c r="A175" s="17" t="s">
        <v>2092</v>
      </c>
      <c r="B175" s="18" t="s">
        <v>4676</v>
      </c>
      <c r="C175" s="31">
        <v>1</v>
      </c>
      <c r="D175" s="18" t="s">
        <v>4611</v>
      </c>
      <c r="G175" s="18" t="s">
        <v>4638</v>
      </c>
      <c r="H175" s="18">
        <v>270</v>
      </c>
      <c r="I175" s="18">
        <v>2934</v>
      </c>
      <c r="J175" s="18">
        <v>0</v>
      </c>
      <c r="K175" s="26">
        <v>45329</v>
      </c>
    </row>
    <row r="176" spans="1:11" x14ac:dyDescent="0.25">
      <c r="A176" s="17" t="s">
        <v>2092</v>
      </c>
      <c r="B176" s="18" t="s">
        <v>4674</v>
      </c>
      <c r="C176" s="31">
        <v>1</v>
      </c>
      <c r="D176" s="18" t="s">
        <v>4611</v>
      </c>
      <c r="G176" s="18" t="s">
        <v>4638</v>
      </c>
      <c r="H176" s="18">
        <v>268</v>
      </c>
      <c r="I176" s="18">
        <v>2930</v>
      </c>
      <c r="J176" s="18">
        <v>0</v>
      </c>
      <c r="K176" s="26">
        <v>45337</v>
      </c>
    </row>
    <row r="177" spans="1:11" x14ac:dyDescent="0.25">
      <c r="A177" s="17" t="s">
        <v>2092</v>
      </c>
      <c r="B177" s="18" t="s">
        <v>4636</v>
      </c>
      <c r="C177" s="31">
        <v>1</v>
      </c>
      <c r="D177" s="18" t="s">
        <v>4611</v>
      </c>
      <c r="G177" s="18" t="s">
        <v>4616</v>
      </c>
      <c r="H177" s="18">
        <v>267</v>
      </c>
      <c r="I177" s="18">
        <v>2837</v>
      </c>
      <c r="J177" s="18">
        <v>0</v>
      </c>
      <c r="K177" s="26">
        <v>45254</v>
      </c>
    </row>
    <row r="178" spans="1:11" x14ac:dyDescent="0.25">
      <c r="A178" s="17" t="s">
        <v>2092</v>
      </c>
      <c r="B178" s="18" t="s">
        <v>4673</v>
      </c>
      <c r="C178" s="31">
        <v>1</v>
      </c>
      <c r="D178" s="18" t="s">
        <v>4611</v>
      </c>
      <c r="G178" s="18" t="s">
        <v>4638</v>
      </c>
      <c r="H178" s="18">
        <v>270</v>
      </c>
      <c r="I178" s="18">
        <v>2951</v>
      </c>
      <c r="J178" s="18">
        <v>0</v>
      </c>
      <c r="K178" s="26">
        <v>45338</v>
      </c>
    </row>
    <row r="179" spans="1:11" x14ac:dyDescent="0.25">
      <c r="A179" s="17" t="s">
        <v>2092</v>
      </c>
      <c r="B179" s="18" t="s">
        <v>4627</v>
      </c>
      <c r="C179" s="31">
        <v>1</v>
      </c>
      <c r="D179" s="18" t="s">
        <v>4611</v>
      </c>
      <c r="G179" s="18" t="s">
        <v>4616</v>
      </c>
      <c r="H179" s="18">
        <v>278</v>
      </c>
      <c r="I179" s="18">
        <v>2950</v>
      </c>
      <c r="J179" s="18">
        <v>0</v>
      </c>
      <c r="K179" s="26">
        <v>45499</v>
      </c>
    </row>
    <row r="180" spans="1:11" x14ac:dyDescent="0.25">
      <c r="A180" s="17" t="s">
        <v>2092</v>
      </c>
      <c r="B180" s="18" t="s">
        <v>4688</v>
      </c>
      <c r="C180" s="31">
        <v>1</v>
      </c>
      <c r="D180" s="18" t="s">
        <v>4611</v>
      </c>
      <c r="G180" s="18" t="s">
        <v>4638</v>
      </c>
      <c r="H180" s="18">
        <v>259</v>
      </c>
      <c r="I180" s="18">
        <v>2837</v>
      </c>
      <c r="J180" s="18">
        <v>0</v>
      </c>
      <c r="K180" s="26">
        <v>45253</v>
      </c>
    </row>
    <row r="181" spans="1:11" x14ac:dyDescent="0.25">
      <c r="A181" s="17" t="s">
        <v>2092</v>
      </c>
      <c r="B181" s="18" t="s">
        <v>4701</v>
      </c>
      <c r="C181" s="31">
        <v>1</v>
      </c>
      <c r="D181" s="18" t="s">
        <v>4611</v>
      </c>
      <c r="G181" s="18" t="s">
        <v>4700</v>
      </c>
      <c r="H181" s="18">
        <v>233</v>
      </c>
      <c r="I181" s="18">
        <v>2906</v>
      </c>
      <c r="J181" s="18">
        <v>0</v>
      </c>
      <c r="K181" s="26">
        <v>45582</v>
      </c>
    </row>
    <row r="182" spans="1:11" x14ac:dyDescent="0.25">
      <c r="A182" s="17" t="s">
        <v>2092</v>
      </c>
      <c r="B182" s="18" t="s">
        <v>4687</v>
      </c>
      <c r="C182" s="31">
        <v>1</v>
      </c>
      <c r="D182" s="18" t="s">
        <v>4611</v>
      </c>
      <c r="G182" s="18" t="s">
        <v>4638</v>
      </c>
      <c r="H182" s="18">
        <v>262</v>
      </c>
      <c r="I182" s="18">
        <v>2890</v>
      </c>
      <c r="J182" s="18">
        <v>0</v>
      </c>
      <c r="K182" s="26">
        <v>45272</v>
      </c>
    </row>
    <row r="183" spans="1:11" x14ac:dyDescent="0.25">
      <c r="A183" s="17" t="s">
        <v>2092</v>
      </c>
      <c r="B183" s="18" t="s">
        <v>4622</v>
      </c>
      <c r="C183" s="31">
        <v>1</v>
      </c>
      <c r="D183" s="18" t="s">
        <v>4611</v>
      </c>
      <c r="G183" s="18" t="s">
        <v>4616</v>
      </c>
      <c r="H183" s="18">
        <v>31</v>
      </c>
      <c r="I183" s="18">
        <v>83</v>
      </c>
      <c r="J183" s="18">
        <v>0.01</v>
      </c>
      <c r="K183" s="26">
        <v>45548</v>
      </c>
    </row>
    <row r="184" spans="1:11" x14ac:dyDescent="0.25">
      <c r="A184" s="17" t="s">
        <v>2092</v>
      </c>
      <c r="B184" s="18" t="s">
        <v>4727</v>
      </c>
      <c r="C184" s="31">
        <v>1</v>
      </c>
      <c r="D184" s="18" t="s">
        <v>4611</v>
      </c>
      <c r="G184" s="18" t="s">
        <v>4728</v>
      </c>
      <c r="H184" s="18">
        <v>9</v>
      </c>
      <c r="I184" s="18">
        <v>10</v>
      </c>
      <c r="J184" s="18">
        <v>0.1</v>
      </c>
      <c r="K184" s="26">
        <v>45296</v>
      </c>
    </row>
    <row r="185" spans="1:11" x14ac:dyDescent="0.25">
      <c r="A185" s="17" t="s">
        <v>2092</v>
      </c>
      <c r="B185" s="18" t="s">
        <v>4760</v>
      </c>
      <c r="C185" s="31">
        <v>1</v>
      </c>
      <c r="D185" s="18" t="s">
        <v>328</v>
      </c>
      <c r="G185" s="18" t="s">
        <v>4761</v>
      </c>
      <c r="H185" s="18">
        <v>2</v>
      </c>
      <c r="I185" s="18">
        <v>4</v>
      </c>
      <c r="J185" s="18">
        <v>0.75</v>
      </c>
      <c r="K185" s="26">
        <v>45317</v>
      </c>
    </row>
    <row r="186" spans="1:11" x14ac:dyDescent="0.25">
      <c r="A186" s="17" t="s">
        <v>2092</v>
      </c>
      <c r="B186" s="18" t="s">
        <v>4763</v>
      </c>
      <c r="C186" s="31">
        <v>1</v>
      </c>
      <c r="D186" s="18" t="s">
        <v>4764</v>
      </c>
      <c r="G186" s="18" t="s">
        <v>4765</v>
      </c>
      <c r="H186" s="18">
        <v>22</v>
      </c>
      <c r="I186" s="18">
        <v>43</v>
      </c>
      <c r="J186" s="18">
        <v>0.03</v>
      </c>
      <c r="K186" s="26">
        <v>45538</v>
      </c>
    </row>
    <row r="187" spans="1:11" x14ac:dyDescent="0.25">
      <c r="A187" s="17" t="s">
        <v>3903</v>
      </c>
      <c r="B187" s="18" t="s">
        <v>4800</v>
      </c>
      <c r="C187" s="31">
        <v>1</v>
      </c>
      <c r="D187" s="18" t="s">
        <v>328</v>
      </c>
      <c r="G187" s="18" t="s">
        <v>4759</v>
      </c>
      <c r="H187" s="18">
        <v>5</v>
      </c>
      <c r="I187" s="18">
        <v>6</v>
      </c>
      <c r="J187" s="18">
        <v>0.08</v>
      </c>
      <c r="K187" s="26">
        <v>45414</v>
      </c>
    </row>
    <row r="188" spans="1:11" x14ac:dyDescent="0.25">
      <c r="A188" s="17" t="s">
        <v>2092</v>
      </c>
      <c r="B188" s="18" t="s">
        <v>4708</v>
      </c>
      <c r="C188" s="31">
        <v>1</v>
      </c>
      <c r="D188" s="18" t="s">
        <v>4611</v>
      </c>
      <c r="G188" s="18" t="s">
        <v>4700</v>
      </c>
      <c r="H188" s="18">
        <v>233</v>
      </c>
      <c r="I188" s="18">
        <v>2904</v>
      </c>
      <c r="J188" s="18">
        <v>0</v>
      </c>
      <c r="K188" s="26">
        <v>45492</v>
      </c>
    </row>
    <row r="189" spans="1:11" x14ac:dyDescent="0.25">
      <c r="A189" s="17" t="s">
        <v>2092</v>
      </c>
      <c r="B189" s="18" t="s">
        <v>4678</v>
      </c>
      <c r="C189" s="31">
        <v>1</v>
      </c>
      <c r="D189" s="18" t="s">
        <v>4611</v>
      </c>
      <c r="G189" s="18" t="s">
        <v>4638</v>
      </c>
      <c r="H189" s="18">
        <v>263</v>
      </c>
      <c r="I189" s="18">
        <v>2905</v>
      </c>
      <c r="J189" s="18">
        <v>0</v>
      </c>
      <c r="K189" s="26">
        <v>45303</v>
      </c>
    </row>
    <row r="190" spans="1:11" x14ac:dyDescent="0.25">
      <c r="A190" s="17" t="s">
        <v>2092</v>
      </c>
      <c r="B190" s="18" t="s">
        <v>4704</v>
      </c>
      <c r="C190" s="31">
        <v>1</v>
      </c>
      <c r="D190" s="18" t="s">
        <v>4611</v>
      </c>
      <c r="G190" s="18" t="s">
        <v>4700</v>
      </c>
      <c r="H190" s="18">
        <v>238</v>
      </c>
      <c r="I190" s="18">
        <v>2866</v>
      </c>
      <c r="J190" s="18">
        <v>0</v>
      </c>
      <c r="K190" s="26">
        <v>45540</v>
      </c>
    </row>
    <row r="191" spans="1:11" x14ac:dyDescent="0.25">
      <c r="A191" s="17" t="s">
        <v>2092</v>
      </c>
      <c r="B191" s="18" t="s">
        <v>4715</v>
      </c>
      <c r="C191" s="31">
        <v>1</v>
      </c>
      <c r="D191" s="18" t="s">
        <v>4611</v>
      </c>
      <c r="G191" s="18" t="s">
        <v>4700</v>
      </c>
      <c r="H191" s="18">
        <v>235</v>
      </c>
      <c r="I191" s="18">
        <v>2886</v>
      </c>
      <c r="J191" s="18">
        <v>0</v>
      </c>
      <c r="K191" s="26">
        <v>45379</v>
      </c>
    </row>
    <row r="192" spans="1:11" x14ac:dyDescent="0.25">
      <c r="A192" s="17" t="s">
        <v>2092</v>
      </c>
      <c r="B192" s="18" t="s">
        <v>4644</v>
      </c>
      <c r="C192" s="31">
        <v>0.33333333333333298</v>
      </c>
      <c r="D192" s="18" t="s">
        <v>4611</v>
      </c>
      <c r="G192" s="18" t="s">
        <v>4638</v>
      </c>
      <c r="H192" s="18">
        <v>158</v>
      </c>
      <c r="I192" s="18">
        <v>1057</v>
      </c>
      <c r="J192" s="18">
        <v>0.01</v>
      </c>
      <c r="K192" s="26">
        <v>45553</v>
      </c>
    </row>
    <row r="193" spans="1:12" x14ac:dyDescent="0.25">
      <c r="A193" s="17" t="s">
        <v>3924</v>
      </c>
      <c r="B193" s="18" t="s">
        <v>4644</v>
      </c>
      <c r="C193" s="31">
        <v>0.33333333333333298</v>
      </c>
      <c r="D193" s="18" t="s">
        <v>4611</v>
      </c>
      <c r="G193" s="18" t="s">
        <v>4638</v>
      </c>
      <c r="H193" s="18">
        <v>158</v>
      </c>
      <c r="I193" s="18">
        <v>1057</v>
      </c>
      <c r="J193" s="18">
        <v>0.01</v>
      </c>
      <c r="K193" s="26">
        <v>45553</v>
      </c>
    </row>
    <row r="194" spans="1:12" x14ac:dyDescent="0.25">
      <c r="A194" s="17" t="s">
        <v>1347</v>
      </c>
      <c r="B194" s="18" t="s">
        <v>4644</v>
      </c>
      <c r="C194" s="31">
        <v>0.33333333333333298</v>
      </c>
      <c r="D194" s="18" t="s">
        <v>4611</v>
      </c>
      <c r="G194" s="18" t="s">
        <v>4638</v>
      </c>
      <c r="H194" s="18">
        <v>158</v>
      </c>
      <c r="I194" s="18">
        <v>1057</v>
      </c>
      <c r="J194" s="18">
        <v>0.01</v>
      </c>
      <c r="K194" s="26">
        <v>45553</v>
      </c>
    </row>
    <row r="195" spans="1:12" x14ac:dyDescent="0.25">
      <c r="A195" s="17" t="s">
        <v>2092</v>
      </c>
      <c r="B195" s="18" t="s">
        <v>4774</v>
      </c>
      <c r="C195" s="31">
        <v>1</v>
      </c>
      <c r="D195" s="18" t="s">
        <v>4764</v>
      </c>
      <c r="G195" s="18" t="s">
        <v>4775</v>
      </c>
      <c r="H195" s="18">
        <v>3</v>
      </c>
      <c r="I195" s="18">
        <v>12</v>
      </c>
      <c r="J195" s="18">
        <v>0.04</v>
      </c>
      <c r="K195" s="26">
        <v>45457</v>
      </c>
    </row>
    <row r="196" spans="1:12" x14ac:dyDescent="0.25">
      <c r="A196" s="17" t="s">
        <v>2092</v>
      </c>
      <c r="B196" s="18" t="s">
        <v>4665</v>
      </c>
      <c r="C196" s="31">
        <v>1</v>
      </c>
      <c r="D196" s="18" t="s">
        <v>4611</v>
      </c>
      <c r="G196" s="18" t="s">
        <v>4638</v>
      </c>
      <c r="H196" s="18">
        <v>271</v>
      </c>
      <c r="I196" s="18">
        <v>2923</v>
      </c>
      <c r="J196" s="18">
        <v>0</v>
      </c>
      <c r="K196" s="26">
        <v>45421</v>
      </c>
    </row>
    <row r="197" spans="1:12" x14ac:dyDescent="0.25">
      <c r="A197" s="17" t="s">
        <v>3924</v>
      </c>
      <c r="B197" s="18" t="s">
        <v>4789</v>
      </c>
      <c r="C197" s="31">
        <v>1</v>
      </c>
      <c r="D197" s="18" t="s">
        <v>4611</v>
      </c>
      <c r="G197" s="18" t="s">
        <v>4616</v>
      </c>
      <c r="H197" s="18">
        <v>17</v>
      </c>
      <c r="I197" s="18">
        <v>53</v>
      </c>
      <c r="J197" s="18">
        <v>0.01</v>
      </c>
      <c r="K197" s="26">
        <v>45586</v>
      </c>
    </row>
    <row r="198" spans="1:12" x14ac:dyDescent="0.25">
      <c r="A198" s="17" t="s">
        <v>2092</v>
      </c>
      <c r="B198" s="18" t="s">
        <v>4755</v>
      </c>
      <c r="C198" s="31">
        <v>1</v>
      </c>
      <c r="D198" s="18" t="s">
        <v>328</v>
      </c>
      <c r="G198" s="18" t="s">
        <v>4756</v>
      </c>
      <c r="H198" s="18">
        <v>3</v>
      </c>
      <c r="I198" s="18">
        <v>4</v>
      </c>
      <c r="J198" s="18">
        <v>0.75</v>
      </c>
      <c r="K198" s="26">
        <v>45488</v>
      </c>
    </row>
    <row r="199" spans="1:12" x14ac:dyDescent="0.25">
      <c r="A199" s="17" t="s">
        <v>2092</v>
      </c>
      <c r="B199" s="18" t="s">
        <v>4770</v>
      </c>
      <c r="C199" s="31">
        <v>1</v>
      </c>
      <c r="D199" s="18" t="s">
        <v>4764</v>
      </c>
      <c r="G199" s="18" t="s">
        <v>4771</v>
      </c>
      <c r="H199" s="18">
        <v>11</v>
      </c>
      <c r="I199" s="18">
        <v>22</v>
      </c>
      <c r="J199" s="18">
        <v>0.02</v>
      </c>
      <c r="K199" s="26">
        <v>45548</v>
      </c>
    </row>
    <row r="200" spans="1:12" x14ac:dyDescent="0.25">
      <c r="A200" s="17" t="s">
        <v>2092</v>
      </c>
      <c r="B200" s="18" t="s">
        <v>4743</v>
      </c>
      <c r="C200" s="31">
        <v>1</v>
      </c>
      <c r="D200" s="18" t="s">
        <v>4730</v>
      </c>
      <c r="G200" s="18" t="s">
        <v>4742</v>
      </c>
      <c r="H200" s="18">
        <v>19</v>
      </c>
      <c r="I200" s="18">
        <v>22</v>
      </c>
      <c r="J200" s="18">
        <v>0.05</v>
      </c>
      <c r="K200" s="26">
        <v>45323</v>
      </c>
    </row>
    <row r="201" spans="1:12" x14ac:dyDescent="0.25">
      <c r="A201" s="17" t="s">
        <v>2092</v>
      </c>
      <c r="B201" s="18" t="s">
        <v>4610</v>
      </c>
      <c r="C201" s="31">
        <v>0.5</v>
      </c>
      <c r="D201" s="18" t="s">
        <v>4611</v>
      </c>
      <c r="G201" s="18" t="s">
        <v>4612</v>
      </c>
      <c r="H201" s="18">
        <v>2</v>
      </c>
      <c r="I201" s="18">
        <v>5</v>
      </c>
      <c r="J201" s="18">
        <v>0.8</v>
      </c>
      <c r="K201" s="26">
        <v>45383</v>
      </c>
    </row>
    <row r="202" spans="1:12" x14ac:dyDescent="0.25">
      <c r="A202" s="17" t="s">
        <v>954</v>
      </c>
      <c r="B202" s="18" t="s">
        <v>4610</v>
      </c>
      <c r="C202" s="31">
        <v>0.5</v>
      </c>
      <c r="D202" s="18" t="s">
        <v>4611</v>
      </c>
      <c r="G202" s="18" t="s">
        <v>4612</v>
      </c>
      <c r="H202" s="18">
        <v>2</v>
      </c>
      <c r="I202" s="18">
        <v>5</v>
      </c>
      <c r="J202" s="18">
        <v>0.2</v>
      </c>
      <c r="K202" s="26">
        <v>45383</v>
      </c>
    </row>
    <row r="203" spans="1:12" x14ac:dyDescent="0.25">
      <c r="A203" s="18" t="s">
        <v>1514</v>
      </c>
      <c r="B203" s="18" t="s">
        <v>4801</v>
      </c>
      <c r="C203" s="31">
        <v>1</v>
      </c>
      <c r="D203" s="18" t="s">
        <v>4745</v>
      </c>
      <c r="E203" s="18" t="s">
        <v>328</v>
      </c>
      <c r="G203" s="18" t="s">
        <v>1788</v>
      </c>
      <c r="H203" s="18">
        <v>37</v>
      </c>
      <c r="I203" s="18">
        <v>41</v>
      </c>
      <c r="J203" s="18">
        <v>0.01</v>
      </c>
      <c r="K203" s="26">
        <v>45576</v>
      </c>
    </row>
    <row r="204" spans="1:12" x14ac:dyDescent="0.25">
      <c r="A204" s="17" t="s">
        <v>3924</v>
      </c>
      <c r="B204" s="18" t="s">
        <v>4790</v>
      </c>
      <c r="C204" s="31">
        <v>1</v>
      </c>
      <c r="D204" s="18" t="s">
        <v>4611</v>
      </c>
      <c r="E204" s="18" t="s">
        <v>328</v>
      </c>
      <c r="G204" s="18" t="s">
        <v>4696</v>
      </c>
      <c r="H204" s="18">
        <v>9</v>
      </c>
      <c r="I204" s="18">
        <v>15</v>
      </c>
      <c r="J204" s="18">
        <v>7.0000000000000007E-2</v>
      </c>
      <c r="K204" s="26">
        <v>45238</v>
      </c>
    </row>
    <row r="205" spans="1:12" x14ac:dyDescent="0.25">
      <c r="A205" s="17" t="s">
        <v>2092</v>
      </c>
      <c r="B205" s="18" t="s">
        <v>4736</v>
      </c>
      <c r="C205" s="31">
        <v>1</v>
      </c>
      <c r="D205" s="18" t="s">
        <v>4730</v>
      </c>
      <c r="G205" s="18" t="s">
        <v>4735</v>
      </c>
      <c r="H205" s="18">
        <v>56</v>
      </c>
      <c r="I205" s="18">
        <v>55</v>
      </c>
      <c r="J205" s="18">
        <v>0.02</v>
      </c>
      <c r="K205" s="26">
        <v>45388</v>
      </c>
      <c r="L205" s="18"/>
    </row>
    <row r="206" spans="1:12" x14ac:dyDescent="0.25">
      <c r="A206" s="17" t="s">
        <v>2092</v>
      </c>
      <c r="B206" s="18" t="s">
        <v>4718</v>
      </c>
      <c r="C206" s="31">
        <v>0.33333333333333298</v>
      </c>
      <c r="D206" s="18" t="s">
        <v>4611</v>
      </c>
      <c r="G206" s="18" t="s">
        <v>4700</v>
      </c>
      <c r="H206" s="18">
        <v>151</v>
      </c>
      <c r="I206" s="18">
        <v>1020</v>
      </c>
      <c r="J206" s="18">
        <v>0.01</v>
      </c>
      <c r="K206" s="26">
        <v>45315</v>
      </c>
      <c r="L206" s="18"/>
    </row>
    <row r="207" spans="1:12" x14ac:dyDescent="0.25">
      <c r="A207" s="17" t="s">
        <v>3924</v>
      </c>
      <c r="B207" s="18" t="s">
        <v>4718</v>
      </c>
      <c r="C207" s="31">
        <v>0.33333333333333298</v>
      </c>
      <c r="D207" s="18" t="s">
        <v>4611</v>
      </c>
      <c r="G207" s="18" t="s">
        <v>4700</v>
      </c>
      <c r="H207" s="18">
        <v>151</v>
      </c>
      <c r="I207" s="18">
        <v>1020</v>
      </c>
      <c r="J207" s="18">
        <v>0.01</v>
      </c>
      <c r="K207" s="26">
        <v>45315</v>
      </c>
      <c r="L207" s="18"/>
    </row>
    <row r="208" spans="1:12" x14ac:dyDescent="0.25">
      <c r="A208" s="17" t="s">
        <v>1347</v>
      </c>
      <c r="B208" s="18" t="s">
        <v>4718</v>
      </c>
      <c r="C208" s="31">
        <v>0.33333333333333298</v>
      </c>
      <c r="D208" s="18" t="s">
        <v>4611</v>
      </c>
      <c r="G208" s="18" t="s">
        <v>4700</v>
      </c>
      <c r="H208" s="18">
        <v>151</v>
      </c>
      <c r="I208" s="18">
        <v>1020</v>
      </c>
      <c r="J208" s="18">
        <v>0.01</v>
      </c>
      <c r="K208" s="26">
        <v>45315</v>
      </c>
    </row>
    <row r="209" spans="1:5" x14ac:dyDescent="0.25">
      <c r="B209" s="18"/>
      <c r="C209" s="31"/>
    </row>
    <row r="210" spans="1:5" x14ac:dyDescent="0.25">
      <c r="B210" s="18"/>
      <c r="C210" s="31"/>
    </row>
    <row r="211" spans="1:5" x14ac:dyDescent="0.25">
      <c r="A211" s="17" t="s">
        <v>4848</v>
      </c>
    </row>
    <row r="212" spans="1:5" x14ac:dyDescent="0.25">
      <c r="A212" s="17" t="s">
        <v>4806</v>
      </c>
    </row>
    <row r="213" spans="1:5" x14ac:dyDescent="0.25">
      <c r="A213" s="17" t="s">
        <v>4807</v>
      </c>
    </row>
    <row r="214" spans="1:5" x14ac:dyDescent="0.25">
      <c r="A214" s="20"/>
      <c r="B214" s="20"/>
      <c r="C214" s="33"/>
    </row>
    <row r="215" spans="1:5" x14ac:dyDescent="0.25">
      <c r="A215" s="37" t="s">
        <v>4874</v>
      </c>
      <c r="B215" s="38"/>
      <c r="C215" s="38"/>
      <c r="D215" s="38"/>
      <c r="E215" s="45"/>
    </row>
    <row r="216" spans="1:5" x14ac:dyDescent="0.25">
      <c r="A216" s="37" t="s">
        <v>4830</v>
      </c>
      <c r="B216" s="39" t="s">
        <v>4870</v>
      </c>
      <c r="C216" s="39" t="s">
        <v>4869</v>
      </c>
      <c r="D216" s="40" t="s">
        <v>4872</v>
      </c>
      <c r="E216" s="46" t="s">
        <v>4873</v>
      </c>
    </row>
    <row r="217" spans="1:5" x14ac:dyDescent="0.2">
      <c r="A217" s="48" t="s">
        <v>107</v>
      </c>
      <c r="B217" s="47">
        <v>3000</v>
      </c>
      <c r="C217" s="47">
        <v>3000</v>
      </c>
      <c r="D217" s="47">
        <f t="shared" ref="D217:D224" si="0">SUBTOTAL(9,B217:C217)</f>
        <v>6000</v>
      </c>
      <c r="E217" s="50">
        <f t="shared" ref="E217:E224" si="1">D217/D$225</f>
        <v>6.369426751592357E-3</v>
      </c>
    </row>
    <row r="218" spans="1:5" x14ac:dyDescent="0.2">
      <c r="A218" s="48" t="s">
        <v>954</v>
      </c>
      <c r="B218" s="47">
        <v>12000</v>
      </c>
      <c r="C218" s="47">
        <v>12000</v>
      </c>
      <c r="D218" s="47">
        <f t="shared" si="0"/>
        <v>24000</v>
      </c>
      <c r="E218" s="50">
        <f t="shared" si="1"/>
        <v>2.5477707006369428E-2</v>
      </c>
    </row>
    <row r="219" spans="1:5" x14ac:dyDescent="0.2">
      <c r="A219" s="48" t="s">
        <v>1347</v>
      </c>
      <c r="B219" s="47">
        <v>23000</v>
      </c>
      <c r="C219" s="47">
        <v>23000</v>
      </c>
      <c r="D219" s="47">
        <f t="shared" si="0"/>
        <v>46000</v>
      </c>
      <c r="E219" s="50">
        <f t="shared" si="1"/>
        <v>4.8832271762208071E-2</v>
      </c>
    </row>
    <row r="220" spans="1:5" x14ac:dyDescent="0.2">
      <c r="A220" s="47" t="s">
        <v>1514</v>
      </c>
      <c r="B220" s="47">
        <v>9000</v>
      </c>
      <c r="C220" s="47">
        <v>9000</v>
      </c>
      <c r="D220" s="47">
        <f t="shared" si="0"/>
        <v>18000</v>
      </c>
      <c r="E220" s="50">
        <f t="shared" si="1"/>
        <v>1.9108280254777069E-2</v>
      </c>
    </row>
    <row r="221" spans="1:5" x14ac:dyDescent="0.2">
      <c r="A221" s="47" t="s">
        <v>2092</v>
      </c>
      <c r="B221" s="47">
        <v>359000</v>
      </c>
      <c r="C221" s="47">
        <v>359000</v>
      </c>
      <c r="D221" s="47">
        <f t="shared" si="0"/>
        <v>718000</v>
      </c>
      <c r="E221" s="50">
        <f t="shared" si="1"/>
        <v>0.76220806794055207</v>
      </c>
    </row>
    <row r="222" spans="1:5" x14ac:dyDescent="0.2">
      <c r="A222" s="47" t="s">
        <v>3903</v>
      </c>
      <c r="B222" s="47">
        <v>10500</v>
      </c>
      <c r="C222" s="47">
        <v>10500</v>
      </c>
      <c r="D222" s="47">
        <f t="shared" si="0"/>
        <v>21000</v>
      </c>
      <c r="E222" s="50">
        <f t="shared" si="1"/>
        <v>2.2292993630573247E-2</v>
      </c>
    </row>
    <row r="223" spans="1:5" x14ac:dyDescent="0.2">
      <c r="A223" s="47" t="s">
        <v>3924</v>
      </c>
      <c r="B223" s="47">
        <v>47000</v>
      </c>
      <c r="C223" s="47">
        <v>47000</v>
      </c>
      <c r="D223" s="47">
        <f t="shared" si="0"/>
        <v>94000</v>
      </c>
      <c r="E223" s="50">
        <f t="shared" si="1"/>
        <v>9.9787685774946927E-2</v>
      </c>
    </row>
    <row r="224" spans="1:5" x14ac:dyDescent="0.2">
      <c r="A224" s="47" t="s">
        <v>4284</v>
      </c>
      <c r="B224" s="47">
        <v>7500</v>
      </c>
      <c r="C224" s="47">
        <v>7500</v>
      </c>
      <c r="D224" s="47">
        <f t="shared" si="0"/>
        <v>15000</v>
      </c>
      <c r="E224" s="50">
        <f t="shared" si="1"/>
        <v>1.5923566878980892E-2</v>
      </c>
    </row>
    <row r="225" spans="1:5" x14ac:dyDescent="0.2">
      <c r="A225" s="47"/>
      <c r="B225" s="47"/>
      <c r="C225" s="47"/>
      <c r="D225" s="49">
        <f>SUM(D217:D224)</f>
        <v>942000</v>
      </c>
      <c r="E225" s="51">
        <f>SUBTOTAL(9,E217:E224)</f>
        <v>1</v>
      </c>
    </row>
  </sheetData>
  <autoFilter ref="A1:L208"/>
  <sortState ref="A2:J208">
    <sortCondition ref="B2"/>
  </sortState>
  <hyperlinks>
    <hyperlink ref="B177" r:id="rId1" tooltip="Search for pair production of third-generation leptoquarks decaying into a bottom quark and a τ-lepton with the ATLAS detector" display="https://www.nature.com/nature-index/article/10.1140/epjc%2Fs10052-023-12104-7"/>
    <hyperlink ref="B96" r:id="rId2" tooltip="Measurement of t-channel production of single top quarks and antiquarks in pp collisions at 13 TeV using the full ATLAS Run 2 data sample" display="https://www.nature.com/nature-index/article/10.1007/jhep05%282024%29305"/>
    <hyperlink ref="B95" r:id="rId3" tooltip="Measurement of the total and diferential cross-sections of ttW¯ production in pp collisions at √s = 13 TeV with the ATLAS detector" display="https://www.nature.com/nature-index/article/10.1007/jhep05%282024%29131"/>
    <hyperlink ref="B113" r:id="rId4" tooltip="Multiplicity and event-scale dependent flow and jet fragmentation in pp collisions at √ s = 13 TeV and in p–Pb collisions at √ sNN = 5.02 TeV" display="https://www.nature.com/nature-index/article/10.1007/jhep03%282024%29092"/>
    <hyperlink ref="B151" r:id="rId5" tooltip="Search for a CP-odd Higgs boson decaying into a heavy CP-even Higgs boson and a Z boson in the ℓ+ℓ−t¯t and ν¯νb¯b final states using 140 fb−1 of data collected with the ATLAS detector" display="https://www.nature.com/nature-index/article/10.1007/jhep02%282024%29197"/>
    <hyperlink ref="B178" r:id="rId6" tooltip="Search for resonant production of dark quarks in the dijet final state with the ATLAS detector" display="https://www.nature.com/nature-index/article/10.1007/jhep02%282024%29128"/>
    <hyperlink ref="B176" r:id="rId7" tooltip="Search for pair production of squarks or gluinos decaying via sleptons or weak bosons in final states with two same-sign or three leptons with the ATLAS detector" display="https://www.nature.com/nature-index/article/10.1007/jhep02%282024%29107"/>
    <hyperlink ref="B144" r:id="rId8" tooltip="Prompt and non-prompt J/ψ production at midrapidity in Pb–Pb collisions at √ sNN = 5.02 TeV" display="https://www.nature.com/nature-index/article/10.1007/jhep02%282024%29066"/>
    <hyperlink ref="B33" r:id="rId9" tooltip="Differential cross-section measurements of the production of four charged leptons in association with two jets using the ATLAS detector" display="https://www.nature.com/nature-index/article/10.1007/jhep01%282024%29004"/>
    <hyperlink ref="B158" r:id="rId10" tooltip="Search for flavour-changing neutral tqH interactions with H → γγ in pp collisions at √ s = 13 TeV using the ATLAS detector" display="https://www.nature.com/nature-index/article/10.1007/jhep12%282023%29195"/>
    <hyperlink ref="B155" r:id="rId11" tooltip="Search for direct production of electroweakinos in final states with one lepton, jets and missing transverse momentum in pp collisions at √ s = 13 TeV with the ATLAS detector" display="https://www.nature.com/nature-index/article/10.1007/jhep12%282023%29167"/>
    <hyperlink ref="B126" r:id="rId12" tooltip="Observation of quantum entanglement with top quarks at the ATLAS detector" display="https://www.nature.com/nature-index/article/10.1038/s41586-024-07824-z"/>
    <hyperlink ref="B148" r:id="rId13" tooltip="Rapid Characterization of Point Defects in Solid-State Ion Conductors Using Raman Spectroscopy, Machine-Learning Force Fields, and Atomic Raman Tensors" display="https://www.nature.com/nature-index/article/10.1021/jacs.4c07812"/>
    <hyperlink ref="B110" r:id="rId14" tooltip="Mechanochemical Pd-Catalyzed Amino- and Oxycarbonylations using FeBrsub2/sub(CO)sub4/sub as a CO Source" display="https://www.nature.com/nature-index/article/10.1021/acs.orglett.3c03440"/>
    <hyperlink ref="B186" r:id="rId15" tooltip="Single-nucleus transcriptomics identifies separate classes of UCP1 and futile cycle adipocytes" display="https://www.nature.com/nature-index/article/10.1016/j.cmet.2024.07.005"/>
    <hyperlink ref="B27" r:id="rId16" tooltip="Compartmentalization of galactan biosynthesis in mycobacteria." display="https://www.nature.com/nature-index/article/10.1016/j.jbc.2024.105768"/>
    <hyperlink ref="B18" r:id="rId17" tooltip="Biallelic Cys141Tyr variant of SEL1L is associated with neurodevelopmental disorders, agammaglobulinemia and premature death" display="https://www.nature.com/nature-index/article/10.1172/jci170882"/>
    <hyperlink ref="B199" r:id="rId18" tooltip="Transcriptomic profiles in major depressive disorder: the role of immunometabolic and cell-cycle-related pathways in depression with different levels of inflammation" display="https://www.nature.com/nature-index/article/10.1038/s41380-024-02736-w"/>
    <hyperlink ref="B35" r:id="rId19" tooltip="Dimensions of wisdom perception across twelve countries on five continents" display="https://www.nature.com/nature-index/article/10.1038/s41467-024-50294-0"/>
    <hyperlink ref="B195" r:id="rId20" tooltip="TERRA transcripts localize at long telomeres to regulate telomerase access to chromosome ends" display="https://www.nature.com/nature-index/article/10.1126/sciadv.adk4387"/>
    <hyperlink ref="B20" r:id="rId21" tooltip="CDK phosphorylation of Sfr1 downregulates Rad51 function in late-meiotic homolog invasions." display="https://www.nature.com/nature-index/article/10.1038/s44318-024-00205-2"/>
    <hyperlink ref="B137" r:id="rId22" tooltip="PIP2 Is An Electrostatic Catalyst for Vesicle Fusion by Lowering the Hydration Energy: Arresting Vesicle Fusion by Masking PIP2" display="https://www.nature.com/nature-index/article/10.1021/acsnano.3c09614"/>
    <hyperlink ref="B128" r:id="rId23" tooltip="Optically Actuated soft Microrobot Family for Single‐cell Manipulation" display="https://www.nature.com/nature-index/article/10.1002/adma.202401115"/>
    <hyperlink ref="B193" r:id="rId24" tooltip="Studying strangeness and baryon production mechanisms through angular correlations between charged Ξ baryons and identifed hadrons in pp collisions at √s = 13 TeV" display="https://www.nature.com/nature-index/article/10.1007/jhep09%282024%29102"/>
    <hyperlink ref="B147" r:id="rId25" tooltip="Protection of Ising spin-orbit coupling in bulk misfit superconductors" display="https://www.nature.com/nature-index/article/10.1103/physrevb.108.l220501"/>
    <hyperlink ref="B118" r:id="rId26" tooltip="Multiplicity dependence of charged-particle intra-jet properties in pp collisions at √s = 13 TeV" display="https://www.nature.com/nature-index/article/10.1140/epjc%2Fs10052-024-13228-0"/>
    <hyperlink ref="B79" r:id="rId27" tooltip="Long-term nitrogen deposition reduces the diversity of nitrogen-fixing plants" display="https://www.nature.com/nature-index/article/10.1126/sciadv.adp7953"/>
  </hyperlinks>
  <pageMargins left="0.75000000000000011" right="0.75000000000000011" top="1" bottom="1" header="0.5" footer="0.5"/>
  <pageSetup orientation="portrait" r:id="rId2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H352"/>
  <sheetViews>
    <sheetView topLeftCell="AB1" workbookViewId="0">
      <pane ySplit="1" topLeftCell="A2" activePane="bottomLeft" state="frozen"/>
      <selection pane="bottomLeft" activeCell="AW1" sqref="AW1"/>
    </sheetView>
  </sheetViews>
  <sheetFormatPr defaultRowHeight="12.75" x14ac:dyDescent="0.2"/>
  <cols>
    <col min="1" max="2" width="49.7109375" style="1" bestFit="1" customWidth="1"/>
    <col min="3" max="3" width="22.28515625" style="1" bestFit="1" customWidth="1"/>
    <col min="4" max="4" width="46.5703125" style="1" customWidth="1"/>
    <col min="5" max="5" width="9.140625" style="2" bestFit="1" customWidth="1"/>
    <col min="6" max="8" width="9.140625" style="1"/>
    <col min="9" max="9" width="14" style="1" customWidth="1"/>
    <col min="10" max="26" width="9.140625" style="1"/>
    <col min="27" max="27" width="132.7109375" style="1" customWidth="1"/>
    <col min="28" max="16384" width="9.140625" style="1"/>
  </cols>
  <sheetData>
    <row r="1" spans="1:75" s="4" customFormat="1" x14ac:dyDescent="0.2">
      <c r="A1" s="4" t="s">
        <v>104</v>
      </c>
      <c r="B1" s="4" t="s">
        <v>105</v>
      </c>
      <c r="C1" s="4" t="s">
        <v>0</v>
      </c>
      <c r="D1" s="4" t="s">
        <v>1</v>
      </c>
      <c r="E1" s="4" t="s">
        <v>4873</v>
      </c>
      <c r="F1" s="4" t="s">
        <v>2</v>
      </c>
      <c r="G1" s="4" t="s">
        <v>3</v>
      </c>
      <c r="H1" s="4" t="s">
        <v>4</v>
      </c>
      <c r="I1" s="4" t="s">
        <v>5</v>
      </c>
      <c r="J1" s="4" t="s">
        <v>6</v>
      </c>
      <c r="K1" s="4" t="s">
        <v>7</v>
      </c>
      <c r="L1" s="4" t="s">
        <v>8</v>
      </c>
      <c r="M1" s="4" t="s">
        <v>9</v>
      </c>
      <c r="N1" s="4" t="s">
        <v>10</v>
      </c>
      <c r="O1" s="4" t="s">
        <v>11</v>
      </c>
      <c r="P1" s="4" t="s">
        <v>12</v>
      </c>
      <c r="Q1" s="4" t="s">
        <v>13</v>
      </c>
      <c r="R1" s="4" t="s">
        <v>14</v>
      </c>
      <c r="S1" s="4" t="s">
        <v>15</v>
      </c>
      <c r="T1" s="4" t="s">
        <v>16</v>
      </c>
      <c r="U1" s="4" t="s">
        <v>17</v>
      </c>
      <c r="V1" s="4" t="s">
        <v>18</v>
      </c>
      <c r="W1" s="4" t="s">
        <v>19</v>
      </c>
      <c r="X1" s="4" t="s">
        <v>20</v>
      </c>
      <c r="Y1" s="4" t="s">
        <v>21</v>
      </c>
      <c r="Z1" s="4" t="s">
        <v>22</v>
      </c>
      <c r="AA1" s="4" t="s">
        <v>23</v>
      </c>
      <c r="AB1" s="4" t="s">
        <v>24</v>
      </c>
      <c r="AC1" s="4" t="s">
        <v>25</v>
      </c>
      <c r="AD1" s="4" t="s">
        <v>26</v>
      </c>
      <c r="AE1" s="4" t="s">
        <v>27</v>
      </c>
      <c r="AF1" s="4" t="s">
        <v>28</v>
      </c>
      <c r="AG1" s="4" t="s">
        <v>29</v>
      </c>
      <c r="AH1" s="4" t="s">
        <v>30</v>
      </c>
      <c r="AI1" s="4" t="s">
        <v>31</v>
      </c>
      <c r="AJ1" s="4" t="s">
        <v>32</v>
      </c>
      <c r="AK1" s="4" t="s">
        <v>33</v>
      </c>
      <c r="AL1" s="4" t="s">
        <v>34</v>
      </c>
      <c r="AM1" s="4" t="s">
        <v>35</v>
      </c>
      <c r="AN1" s="4" t="s">
        <v>36</v>
      </c>
      <c r="AO1" s="4" t="s">
        <v>37</v>
      </c>
      <c r="AP1" s="4" t="s">
        <v>38</v>
      </c>
      <c r="AQ1" s="4" t="s">
        <v>39</v>
      </c>
      <c r="AR1" s="4" t="s">
        <v>40</v>
      </c>
      <c r="AS1" s="4" t="s">
        <v>41</v>
      </c>
      <c r="AT1" s="4" t="s">
        <v>42</v>
      </c>
      <c r="AU1" s="4" t="s">
        <v>43</v>
      </c>
      <c r="AV1" s="4" t="s">
        <v>44</v>
      </c>
      <c r="AW1" s="4" t="s">
        <v>45</v>
      </c>
      <c r="AX1" s="4" t="s">
        <v>46</v>
      </c>
      <c r="AY1" s="4" t="s">
        <v>47</v>
      </c>
      <c r="AZ1" s="4" t="s">
        <v>48</v>
      </c>
      <c r="BA1" s="4" t="s">
        <v>49</v>
      </c>
      <c r="BB1" s="4" t="s">
        <v>50</v>
      </c>
      <c r="BC1" s="4" t="s">
        <v>51</v>
      </c>
      <c r="BD1" s="4" t="s">
        <v>52</v>
      </c>
      <c r="BE1" s="4" t="s">
        <v>53</v>
      </c>
      <c r="BF1" s="4" t="s">
        <v>54</v>
      </c>
      <c r="BG1" s="4" t="s">
        <v>55</v>
      </c>
      <c r="BH1" s="4" t="s">
        <v>56</v>
      </c>
      <c r="BI1" s="4" t="s">
        <v>57</v>
      </c>
      <c r="BJ1" s="4" t="s">
        <v>58</v>
      </c>
      <c r="BK1" s="4" t="s">
        <v>59</v>
      </c>
      <c r="BL1" s="4" t="s">
        <v>60</v>
      </c>
      <c r="BM1" s="4" t="s">
        <v>61</v>
      </c>
      <c r="BN1" s="4" t="s">
        <v>62</v>
      </c>
      <c r="BO1" s="4" t="s">
        <v>63</v>
      </c>
      <c r="BP1" s="4" t="s">
        <v>64</v>
      </c>
      <c r="BQ1" s="4" t="s">
        <v>65</v>
      </c>
      <c r="BR1" s="4" t="s">
        <v>66</v>
      </c>
      <c r="BS1" s="4" t="s">
        <v>67</v>
      </c>
      <c r="BT1" s="4" t="s">
        <v>68</v>
      </c>
      <c r="BU1" s="4" t="s">
        <v>69</v>
      </c>
      <c r="BV1" s="4" t="s">
        <v>70</v>
      </c>
      <c r="BW1" s="4" t="s">
        <v>71</v>
      </c>
    </row>
    <row r="2" spans="1:75" x14ac:dyDescent="0.2">
      <c r="A2" s="3">
        <v>701000000</v>
      </c>
      <c r="B2" s="3" t="s">
        <v>2092</v>
      </c>
      <c r="C2" s="3" t="s">
        <v>72</v>
      </c>
      <c r="D2" s="3" t="s">
        <v>2583</v>
      </c>
      <c r="E2" s="34">
        <v>1</v>
      </c>
      <c r="F2" s="3" t="s">
        <v>74</v>
      </c>
      <c r="G2" s="3" t="s">
        <v>74</v>
      </c>
      <c r="H2" s="3" t="s">
        <v>74</v>
      </c>
      <c r="I2" s="3" t="s">
        <v>2584</v>
      </c>
      <c r="J2" s="3" t="s">
        <v>74</v>
      </c>
      <c r="K2" s="3" t="s">
        <v>2511</v>
      </c>
      <c r="L2" s="3" t="s">
        <v>2585</v>
      </c>
      <c r="M2" s="3" t="s">
        <v>2513</v>
      </c>
      <c r="N2" s="3" t="s">
        <v>74</v>
      </c>
      <c r="O2" s="3" t="s">
        <v>74</v>
      </c>
      <c r="P2" s="3" t="s">
        <v>78</v>
      </c>
      <c r="Q2" s="3" t="s">
        <v>79</v>
      </c>
      <c r="R2" s="3" t="s">
        <v>74</v>
      </c>
      <c r="S2" s="3" t="s">
        <v>74</v>
      </c>
      <c r="T2" s="3" t="s">
        <v>74</v>
      </c>
      <c r="U2" s="3" t="s">
        <v>74</v>
      </c>
      <c r="V2" s="3" t="s">
        <v>74</v>
      </c>
      <c r="W2" s="3" t="s">
        <v>74</v>
      </c>
      <c r="X2" s="3" t="s">
        <v>2586</v>
      </c>
      <c r="Y2" s="3" t="s">
        <v>2587</v>
      </c>
      <c r="Z2" s="3" t="s">
        <v>2588</v>
      </c>
      <c r="AA2" s="3" t="s">
        <v>2589</v>
      </c>
      <c r="AB2" s="3" t="s">
        <v>2590</v>
      </c>
      <c r="AC2" s="3" t="s">
        <v>74</v>
      </c>
      <c r="AD2" s="3" t="s">
        <v>2591</v>
      </c>
      <c r="AE2" s="3" t="s">
        <v>2592</v>
      </c>
      <c r="AF2" s="3" t="s">
        <v>2593</v>
      </c>
      <c r="AG2" s="3" t="s">
        <v>2594</v>
      </c>
      <c r="AH2" s="3" t="s">
        <v>2595</v>
      </c>
      <c r="AI2" s="3" t="s">
        <v>74</v>
      </c>
      <c r="AJ2" s="3">
        <v>53</v>
      </c>
      <c r="AK2" s="3">
        <v>211</v>
      </c>
      <c r="AL2" s="3">
        <v>237</v>
      </c>
      <c r="AM2" s="3">
        <v>5</v>
      </c>
      <c r="AN2" s="3">
        <v>58</v>
      </c>
      <c r="AO2" s="3" t="s">
        <v>674</v>
      </c>
      <c r="AP2" s="3" t="s">
        <v>1042</v>
      </c>
      <c r="AQ2" s="3" t="s">
        <v>2523</v>
      </c>
      <c r="AR2" s="3" t="s">
        <v>2524</v>
      </c>
      <c r="AS2" s="3" t="s">
        <v>2525</v>
      </c>
      <c r="AT2" s="3" t="s">
        <v>74</v>
      </c>
      <c r="AU2" s="3" t="s">
        <v>2526</v>
      </c>
      <c r="AV2" s="3" t="s">
        <v>2527</v>
      </c>
      <c r="AW2" s="3" t="s">
        <v>2596</v>
      </c>
      <c r="AX2" s="3">
        <v>2020</v>
      </c>
      <c r="AY2" s="3">
        <v>80</v>
      </c>
      <c r="AZ2" s="3">
        <v>1</v>
      </c>
      <c r="BA2" s="3" t="s">
        <v>74</v>
      </c>
      <c r="BB2" s="3" t="s">
        <v>74</v>
      </c>
      <c r="BC2" s="3" t="s">
        <v>74</v>
      </c>
      <c r="BD2" s="3" t="s">
        <v>74</v>
      </c>
      <c r="BE2" s="3" t="s">
        <v>74</v>
      </c>
      <c r="BF2" s="3" t="s">
        <v>74</v>
      </c>
      <c r="BG2" s="3">
        <v>47</v>
      </c>
      <c r="BH2" s="3" t="s">
        <v>2597</v>
      </c>
      <c r="BI2" s="3" t="str">
        <f>HYPERLINK("http://dx.doi.org/10.1140/epjc/s10052-019-7500-2","http://dx.doi.org/10.1140/epjc/s10052-019-7500-2")</f>
        <v>http://dx.doi.org/10.1140/epjc/s10052-019-7500-2</v>
      </c>
      <c r="BJ2" s="3" t="s">
        <v>74</v>
      </c>
      <c r="BK2" s="3" t="s">
        <v>74</v>
      </c>
      <c r="BL2" s="3">
        <v>41</v>
      </c>
      <c r="BM2" s="3" t="s">
        <v>2530</v>
      </c>
      <c r="BN2" s="3" t="s">
        <v>97</v>
      </c>
      <c r="BO2" s="3" t="s">
        <v>1510</v>
      </c>
      <c r="BP2" s="3" t="s">
        <v>2598</v>
      </c>
      <c r="BQ2" s="3" t="s">
        <v>74</v>
      </c>
      <c r="BR2" s="3" t="s">
        <v>2599</v>
      </c>
      <c r="BS2" s="3" t="s">
        <v>100</v>
      </c>
      <c r="BT2" s="3" t="s">
        <v>101</v>
      </c>
      <c r="BU2" s="3" t="s">
        <v>102</v>
      </c>
      <c r="BV2" s="3" t="s">
        <v>2600</v>
      </c>
      <c r="BW2" s="3" t="str">
        <f>HYPERLINK("https%3A%2F%2Fwww.webofscience.com%2Fwos%2Fwoscc%2Ffull-record%2FWOS:000519817900001","View Full Record in Web of Science")</f>
        <v>View Full Record in Web of Science</v>
      </c>
    </row>
    <row r="3" spans="1:75" ht="15" customHeight="1" x14ac:dyDescent="0.2">
      <c r="A3" s="3">
        <v>701000000</v>
      </c>
      <c r="B3" s="3" t="s">
        <v>2092</v>
      </c>
      <c r="C3" s="3" t="s">
        <v>72</v>
      </c>
      <c r="D3" s="3" t="s">
        <v>3167</v>
      </c>
      <c r="E3" s="34">
        <v>1</v>
      </c>
      <c r="F3" s="3" t="s">
        <v>74</v>
      </c>
      <c r="G3" s="3" t="s">
        <v>74</v>
      </c>
      <c r="H3" s="3" t="s">
        <v>74</v>
      </c>
      <c r="I3" s="3" t="s">
        <v>3168</v>
      </c>
      <c r="J3" s="3" t="s">
        <v>74</v>
      </c>
      <c r="K3" s="3" t="s">
        <v>74</v>
      </c>
      <c r="L3" s="3" t="s">
        <v>3169</v>
      </c>
      <c r="M3" s="3" t="s">
        <v>1263</v>
      </c>
      <c r="N3" s="3" t="s">
        <v>74</v>
      </c>
      <c r="O3" s="3" t="s">
        <v>74</v>
      </c>
      <c r="P3" s="3" t="s">
        <v>78</v>
      </c>
      <c r="Q3" s="3" t="s">
        <v>79</v>
      </c>
      <c r="R3" s="3" t="s">
        <v>74</v>
      </c>
      <c r="S3" s="3" t="s">
        <v>74</v>
      </c>
      <c r="T3" s="3" t="s">
        <v>74</v>
      </c>
      <c r="U3" s="3" t="s">
        <v>74</v>
      </c>
      <c r="V3" s="3" t="s">
        <v>74</v>
      </c>
      <c r="W3" s="3" t="s">
        <v>74</v>
      </c>
      <c r="X3" s="3" t="s">
        <v>3170</v>
      </c>
      <c r="Y3" s="3" t="s">
        <v>3171</v>
      </c>
      <c r="Z3" s="3" t="s">
        <v>3172</v>
      </c>
      <c r="AA3" s="3" t="s">
        <v>3173</v>
      </c>
      <c r="AB3" s="3" t="s">
        <v>2517</v>
      </c>
      <c r="AC3" s="3" t="s">
        <v>74</v>
      </c>
      <c r="AD3" s="3" t="s">
        <v>3174</v>
      </c>
      <c r="AE3" s="3" t="s">
        <v>3175</v>
      </c>
      <c r="AF3" s="3" t="s">
        <v>3176</v>
      </c>
      <c r="AG3" s="3" t="s">
        <v>3177</v>
      </c>
      <c r="AH3" s="3" t="s">
        <v>74</v>
      </c>
      <c r="AI3" s="3" t="s">
        <v>74</v>
      </c>
      <c r="AJ3" s="3">
        <v>77</v>
      </c>
      <c r="AK3" s="3">
        <v>250</v>
      </c>
      <c r="AL3" s="3">
        <v>272</v>
      </c>
      <c r="AM3" s="3">
        <v>51</v>
      </c>
      <c r="AN3" s="3">
        <v>157</v>
      </c>
      <c r="AO3" s="3" t="s">
        <v>265</v>
      </c>
      <c r="AP3" s="3" t="s">
        <v>266</v>
      </c>
      <c r="AQ3" s="3" t="s">
        <v>267</v>
      </c>
      <c r="AR3" s="3" t="s">
        <v>1275</v>
      </c>
      <c r="AS3" s="3" t="s">
        <v>1276</v>
      </c>
      <c r="AT3" s="3" t="s">
        <v>74</v>
      </c>
      <c r="AU3" s="3" t="s">
        <v>1263</v>
      </c>
      <c r="AV3" s="3" t="s">
        <v>1277</v>
      </c>
      <c r="AW3" s="3" t="s">
        <v>3178</v>
      </c>
      <c r="AX3" s="3">
        <v>2022</v>
      </c>
      <c r="AY3" s="3">
        <v>607</v>
      </c>
      <c r="AZ3" s="3">
        <v>7917</v>
      </c>
      <c r="BA3" s="3" t="s">
        <v>74</v>
      </c>
      <c r="BB3" s="3" t="s">
        <v>74</v>
      </c>
      <c r="BC3" s="3" t="s">
        <v>74</v>
      </c>
      <c r="BD3" s="3" t="s">
        <v>74</v>
      </c>
      <c r="BE3" s="3">
        <v>52</v>
      </c>
      <c r="BF3" s="3" t="s">
        <v>272</v>
      </c>
      <c r="BG3" s="3" t="s">
        <v>74</v>
      </c>
      <c r="BH3" s="3" t="s">
        <v>3179</v>
      </c>
      <c r="BI3" s="3" t="str">
        <f>HYPERLINK("http://dx.doi.org/10.1038/s41586-022-04893-w","http://dx.doi.org/10.1038/s41586-022-04893-w")</f>
        <v>http://dx.doi.org/10.1038/s41586-022-04893-w</v>
      </c>
      <c r="BJ3" s="3" t="s">
        <v>74</v>
      </c>
      <c r="BK3" s="3" t="s">
        <v>3180</v>
      </c>
      <c r="BL3" s="3">
        <v>12</v>
      </c>
      <c r="BM3" s="3" t="s">
        <v>1280</v>
      </c>
      <c r="BN3" s="3" t="s">
        <v>97</v>
      </c>
      <c r="BO3" s="3" t="s">
        <v>1281</v>
      </c>
      <c r="BP3" s="3" t="s">
        <v>3181</v>
      </c>
      <c r="BQ3" s="3">
        <v>35788192</v>
      </c>
      <c r="BR3" s="3" t="s">
        <v>3182</v>
      </c>
      <c r="BS3" s="3" t="s">
        <v>100</v>
      </c>
      <c r="BT3" s="3" t="s">
        <v>101</v>
      </c>
      <c r="BU3" s="3" t="s">
        <v>102</v>
      </c>
      <c r="BV3" s="3" t="s">
        <v>3183</v>
      </c>
      <c r="BW3" s="3" t="str">
        <f>HYPERLINK("https%3A%2F%2Fwww.webofscience.com%2Fwos%2Fwoscc%2Ffull-record%2FWOS:000820564200004","View Full Record in Web of Science")</f>
        <v>View Full Record in Web of Science</v>
      </c>
    </row>
    <row r="4" spans="1:75" ht="15" customHeight="1" x14ac:dyDescent="0.2">
      <c r="A4" s="3">
        <v>701000000</v>
      </c>
      <c r="B4" s="3" t="s">
        <v>2092</v>
      </c>
      <c r="C4" s="3" t="s">
        <v>72</v>
      </c>
      <c r="D4" s="3" t="s">
        <v>2534</v>
      </c>
      <c r="E4" s="34">
        <v>1</v>
      </c>
      <c r="F4" s="3" t="s">
        <v>74</v>
      </c>
      <c r="G4" s="3" t="s">
        <v>74</v>
      </c>
      <c r="H4" s="3" t="s">
        <v>74</v>
      </c>
      <c r="I4" s="3" t="s">
        <v>2535</v>
      </c>
      <c r="J4" s="3" t="s">
        <v>74</v>
      </c>
      <c r="K4" s="3" t="s">
        <v>2511</v>
      </c>
      <c r="L4" s="3" t="s">
        <v>2536</v>
      </c>
      <c r="M4" s="3" t="s">
        <v>2513</v>
      </c>
      <c r="N4" s="3" t="s">
        <v>74</v>
      </c>
      <c r="O4" s="3" t="s">
        <v>74</v>
      </c>
      <c r="P4" s="3" t="s">
        <v>78</v>
      </c>
      <c r="Q4" s="3" t="s">
        <v>79</v>
      </c>
      <c r="R4" s="3" t="s">
        <v>74</v>
      </c>
      <c r="S4" s="3" t="s">
        <v>74</v>
      </c>
      <c r="T4" s="3" t="s">
        <v>74</v>
      </c>
      <c r="U4" s="3" t="s">
        <v>74</v>
      </c>
      <c r="V4" s="3" t="s">
        <v>74</v>
      </c>
      <c r="W4" s="3" t="s">
        <v>74</v>
      </c>
      <c r="X4" s="3" t="s">
        <v>2537</v>
      </c>
      <c r="Y4" s="3" t="s">
        <v>2538</v>
      </c>
      <c r="Z4" s="3" t="s">
        <v>2539</v>
      </c>
      <c r="AA4" s="3" t="s">
        <v>2540</v>
      </c>
      <c r="AB4" s="3" t="s">
        <v>2541</v>
      </c>
      <c r="AC4" s="3" t="s">
        <v>74</v>
      </c>
      <c r="AD4" s="3" t="s">
        <v>2542</v>
      </c>
      <c r="AE4" s="3" t="s">
        <v>2543</v>
      </c>
      <c r="AF4" s="3" t="s">
        <v>2544</v>
      </c>
      <c r="AG4" s="3" t="s">
        <v>2545</v>
      </c>
      <c r="AH4" s="3" t="s">
        <v>2546</v>
      </c>
      <c r="AI4" s="3" t="s">
        <v>74</v>
      </c>
      <c r="AJ4" s="3">
        <v>116</v>
      </c>
      <c r="AK4" s="3">
        <v>42</v>
      </c>
      <c r="AL4" s="3">
        <v>42</v>
      </c>
      <c r="AM4" s="3">
        <v>12</v>
      </c>
      <c r="AN4" s="3">
        <v>38</v>
      </c>
      <c r="AO4" s="3" t="s">
        <v>674</v>
      </c>
      <c r="AP4" s="3" t="s">
        <v>1042</v>
      </c>
      <c r="AQ4" s="3" t="s">
        <v>2523</v>
      </c>
      <c r="AR4" s="3" t="s">
        <v>2524</v>
      </c>
      <c r="AS4" s="3" t="s">
        <v>2525</v>
      </c>
      <c r="AT4" s="3" t="s">
        <v>74</v>
      </c>
      <c r="AU4" s="3" t="s">
        <v>2526</v>
      </c>
      <c r="AV4" s="3" t="s">
        <v>2527</v>
      </c>
      <c r="AW4" s="3" t="s">
        <v>2547</v>
      </c>
      <c r="AX4" s="3">
        <v>2023</v>
      </c>
      <c r="AY4" s="3">
        <v>83</v>
      </c>
      <c r="AZ4" s="3">
        <v>6</v>
      </c>
      <c r="BA4" s="3" t="s">
        <v>74</v>
      </c>
      <c r="BB4" s="3" t="s">
        <v>74</v>
      </c>
      <c r="BC4" s="3" t="s">
        <v>74</v>
      </c>
      <c r="BD4" s="3" t="s">
        <v>74</v>
      </c>
      <c r="BE4" s="3" t="s">
        <v>74</v>
      </c>
      <c r="BF4" s="3" t="s">
        <v>74</v>
      </c>
      <c r="BG4" s="3">
        <v>496</v>
      </c>
      <c r="BH4" s="3" t="s">
        <v>2548</v>
      </c>
      <c r="BI4" s="3" t="str">
        <f>HYPERLINK("http://dx.doi.org/10.1140/epjc/s10052-023-11573-0","http://dx.doi.org/10.1140/epjc/s10052-023-11573-0")</f>
        <v>http://dx.doi.org/10.1140/epjc/s10052-023-11573-0</v>
      </c>
      <c r="BJ4" s="3" t="s">
        <v>74</v>
      </c>
      <c r="BK4" s="3" t="s">
        <v>74</v>
      </c>
      <c r="BL4" s="3">
        <v>35</v>
      </c>
      <c r="BM4" s="3" t="s">
        <v>2530</v>
      </c>
      <c r="BN4" s="3" t="s">
        <v>97</v>
      </c>
      <c r="BO4" s="3" t="s">
        <v>1510</v>
      </c>
      <c r="BP4" s="3" t="s">
        <v>2549</v>
      </c>
      <c r="BQ4" s="3" t="s">
        <v>74</v>
      </c>
      <c r="BR4" s="3" t="s">
        <v>99</v>
      </c>
      <c r="BS4" s="3" t="s">
        <v>100</v>
      </c>
      <c r="BT4" s="3" t="s">
        <v>101</v>
      </c>
      <c r="BU4" s="3" t="s">
        <v>102</v>
      </c>
      <c r="BV4" s="3" t="s">
        <v>2550</v>
      </c>
      <c r="BW4" s="3" t="str">
        <f>HYPERLINK("https%3A%2F%2Fwww.webofscience.com%2Fwos%2Fwoscc%2Ffull-record%2FWOS:001060591500001","View Full Record in Web of Science")</f>
        <v>View Full Record in Web of Science</v>
      </c>
    </row>
    <row r="5" spans="1:75" ht="15" customHeight="1" x14ac:dyDescent="0.2">
      <c r="A5" s="3">
        <v>701000000</v>
      </c>
      <c r="B5" s="3" t="s">
        <v>2092</v>
      </c>
      <c r="C5" s="3" t="s">
        <v>72</v>
      </c>
      <c r="D5" s="3" t="s">
        <v>2566</v>
      </c>
      <c r="E5" s="34">
        <v>1</v>
      </c>
      <c r="F5" s="3" t="s">
        <v>74</v>
      </c>
      <c r="G5" s="3" t="s">
        <v>74</v>
      </c>
      <c r="H5" s="3" t="s">
        <v>74</v>
      </c>
      <c r="I5" s="3" t="s">
        <v>2567</v>
      </c>
      <c r="J5" s="3" t="s">
        <v>74</v>
      </c>
      <c r="K5" s="3" t="s">
        <v>2511</v>
      </c>
      <c r="L5" s="3" t="s">
        <v>2568</v>
      </c>
      <c r="M5" s="3" t="s">
        <v>2513</v>
      </c>
      <c r="N5" s="3" t="s">
        <v>74</v>
      </c>
      <c r="O5" s="3" t="s">
        <v>74</v>
      </c>
      <c r="P5" s="3" t="s">
        <v>78</v>
      </c>
      <c r="Q5" s="3" t="s">
        <v>79</v>
      </c>
      <c r="R5" s="3" t="s">
        <v>74</v>
      </c>
      <c r="S5" s="3" t="s">
        <v>74</v>
      </c>
      <c r="T5" s="3" t="s">
        <v>74</v>
      </c>
      <c r="U5" s="3" t="s">
        <v>74</v>
      </c>
      <c r="V5" s="3" t="s">
        <v>74</v>
      </c>
      <c r="W5" s="3" t="s">
        <v>74</v>
      </c>
      <c r="X5" s="3" t="s">
        <v>2569</v>
      </c>
      <c r="Y5" s="3" t="s">
        <v>2570</v>
      </c>
      <c r="Z5" s="3" t="s">
        <v>2571</v>
      </c>
      <c r="AA5" s="3" t="s">
        <v>2572</v>
      </c>
      <c r="AB5" s="3" t="s">
        <v>2517</v>
      </c>
      <c r="AC5" s="3" t="s">
        <v>74</v>
      </c>
      <c r="AD5" s="3" t="s">
        <v>2573</v>
      </c>
      <c r="AE5" s="3" t="s">
        <v>2574</v>
      </c>
      <c r="AF5" s="3" t="s">
        <v>2575</v>
      </c>
      <c r="AG5" s="3" t="s">
        <v>2576</v>
      </c>
      <c r="AH5" s="3" t="s">
        <v>2577</v>
      </c>
      <c r="AI5" s="3" t="s">
        <v>74</v>
      </c>
      <c r="AJ5" s="3">
        <v>108</v>
      </c>
      <c r="AK5" s="3">
        <v>224</v>
      </c>
      <c r="AL5" s="3">
        <v>231</v>
      </c>
      <c r="AM5" s="3">
        <v>6</v>
      </c>
      <c r="AN5" s="3">
        <v>60</v>
      </c>
      <c r="AO5" s="3" t="s">
        <v>674</v>
      </c>
      <c r="AP5" s="3" t="s">
        <v>1042</v>
      </c>
      <c r="AQ5" s="3" t="s">
        <v>2523</v>
      </c>
      <c r="AR5" s="3" t="s">
        <v>2524</v>
      </c>
      <c r="AS5" s="3" t="s">
        <v>2525</v>
      </c>
      <c r="AT5" s="3" t="s">
        <v>74</v>
      </c>
      <c r="AU5" s="3" t="s">
        <v>2526</v>
      </c>
      <c r="AV5" s="3" t="s">
        <v>2527</v>
      </c>
      <c r="AW5" s="3" t="s">
        <v>2578</v>
      </c>
      <c r="AX5" s="3">
        <v>2020</v>
      </c>
      <c r="AY5" s="3">
        <v>80</v>
      </c>
      <c r="AZ5" s="3">
        <v>2</v>
      </c>
      <c r="BA5" s="3" t="s">
        <v>74</v>
      </c>
      <c r="BB5" s="3" t="s">
        <v>74</v>
      </c>
      <c r="BC5" s="3" t="s">
        <v>74</v>
      </c>
      <c r="BD5" s="3" t="s">
        <v>74</v>
      </c>
      <c r="BE5" s="3" t="s">
        <v>74</v>
      </c>
      <c r="BF5" s="3" t="s">
        <v>74</v>
      </c>
      <c r="BG5" s="3">
        <v>123</v>
      </c>
      <c r="BH5" s="3" t="s">
        <v>2579</v>
      </c>
      <c r="BI5" s="3" t="str">
        <f>HYPERLINK("http://dx.doi.org/10.1140/epjc/s10052-019-7594-6","http://dx.doi.org/10.1140/epjc/s10052-019-7594-6")</f>
        <v>http://dx.doi.org/10.1140/epjc/s10052-019-7594-6</v>
      </c>
      <c r="BJ5" s="3" t="s">
        <v>74</v>
      </c>
      <c r="BK5" s="3" t="s">
        <v>74</v>
      </c>
      <c r="BL5" s="3">
        <v>33</v>
      </c>
      <c r="BM5" s="3" t="s">
        <v>2530</v>
      </c>
      <c r="BN5" s="3" t="s">
        <v>97</v>
      </c>
      <c r="BO5" s="3" t="s">
        <v>1510</v>
      </c>
      <c r="BP5" s="3" t="s">
        <v>2580</v>
      </c>
      <c r="BQ5" s="3" t="s">
        <v>74</v>
      </c>
      <c r="BR5" s="3" t="s">
        <v>2581</v>
      </c>
      <c r="BS5" s="3" t="s">
        <v>100</v>
      </c>
      <c r="BT5" s="3" t="s">
        <v>101</v>
      </c>
      <c r="BU5" s="3" t="s">
        <v>102</v>
      </c>
      <c r="BV5" s="3" t="s">
        <v>2582</v>
      </c>
      <c r="BW5" s="3" t="str">
        <f>HYPERLINK("https%3A%2F%2Fwww.webofscience.com%2Fwos%2Fwoscc%2Ffull-record%2FWOS:000515792500002","View Full Record in Web of Science")</f>
        <v>View Full Record in Web of Science</v>
      </c>
    </row>
    <row r="6" spans="1:75" x14ac:dyDescent="0.2">
      <c r="A6" s="3">
        <v>701000000</v>
      </c>
      <c r="B6" s="3" t="s">
        <v>2092</v>
      </c>
      <c r="C6" s="3" t="s">
        <v>72</v>
      </c>
      <c r="D6" s="3" t="s">
        <v>2882</v>
      </c>
      <c r="E6" s="34">
        <v>1</v>
      </c>
      <c r="F6" s="3" t="s">
        <v>74</v>
      </c>
      <c r="G6" s="3" t="s">
        <v>74</v>
      </c>
      <c r="H6" s="3" t="s">
        <v>74</v>
      </c>
      <c r="I6" s="3" t="s">
        <v>2883</v>
      </c>
      <c r="J6" s="3" t="s">
        <v>74</v>
      </c>
      <c r="K6" s="3" t="s">
        <v>2511</v>
      </c>
      <c r="L6" s="3" t="s">
        <v>2884</v>
      </c>
      <c r="M6" s="3" t="s">
        <v>2885</v>
      </c>
      <c r="N6" s="3" t="s">
        <v>74</v>
      </c>
      <c r="O6" s="3" t="s">
        <v>74</v>
      </c>
      <c r="P6" s="3" t="s">
        <v>78</v>
      </c>
      <c r="Q6" s="3" t="s">
        <v>79</v>
      </c>
      <c r="R6" s="3" t="s">
        <v>74</v>
      </c>
      <c r="S6" s="3" t="s">
        <v>74</v>
      </c>
      <c r="T6" s="3" t="s">
        <v>74</v>
      </c>
      <c r="U6" s="3" t="s">
        <v>74</v>
      </c>
      <c r="V6" s="3" t="s">
        <v>74</v>
      </c>
      <c r="W6" s="3" t="s">
        <v>2886</v>
      </c>
      <c r="X6" s="3" t="s">
        <v>2887</v>
      </c>
      <c r="Y6" s="3" t="s">
        <v>2888</v>
      </c>
      <c r="Z6" s="3" t="s">
        <v>2539</v>
      </c>
      <c r="AA6" s="3" t="s">
        <v>2889</v>
      </c>
      <c r="AB6" s="3" t="s">
        <v>2541</v>
      </c>
      <c r="AC6" s="3" t="s">
        <v>74</v>
      </c>
      <c r="AD6" s="3" t="s">
        <v>2890</v>
      </c>
      <c r="AE6" s="3" t="s">
        <v>2891</v>
      </c>
      <c r="AF6" s="3" t="s">
        <v>74</v>
      </c>
      <c r="AG6" s="3" t="s">
        <v>74</v>
      </c>
      <c r="AH6" s="3" t="s">
        <v>74</v>
      </c>
      <c r="AI6" s="3" t="s">
        <v>74</v>
      </c>
      <c r="AJ6" s="3">
        <v>169</v>
      </c>
      <c r="AK6" s="3">
        <v>54</v>
      </c>
      <c r="AL6" s="3">
        <v>54</v>
      </c>
      <c r="AM6" s="3">
        <v>13</v>
      </c>
      <c r="AN6" s="3">
        <v>21</v>
      </c>
      <c r="AO6" s="3" t="s">
        <v>674</v>
      </c>
      <c r="AP6" s="3" t="s">
        <v>1042</v>
      </c>
      <c r="AQ6" s="3" t="s">
        <v>2523</v>
      </c>
      <c r="AR6" s="3" t="s">
        <v>2892</v>
      </c>
      <c r="AS6" s="3" t="s">
        <v>74</v>
      </c>
      <c r="AT6" s="3" t="s">
        <v>74</v>
      </c>
      <c r="AU6" s="3" t="s">
        <v>2893</v>
      </c>
      <c r="AV6" s="3" t="s">
        <v>2894</v>
      </c>
      <c r="AW6" s="3" t="s">
        <v>2895</v>
      </c>
      <c r="AX6" s="3">
        <v>2023</v>
      </c>
      <c r="AY6" s="3" t="s">
        <v>74</v>
      </c>
      <c r="AZ6" s="3">
        <v>7</v>
      </c>
      <c r="BA6" s="3" t="s">
        <v>74</v>
      </c>
      <c r="BB6" s="3" t="s">
        <v>74</v>
      </c>
      <c r="BC6" s="3" t="s">
        <v>74</v>
      </c>
      <c r="BD6" s="3" t="s">
        <v>74</v>
      </c>
      <c r="BE6" s="3" t="s">
        <v>74</v>
      </c>
      <c r="BF6" s="3" t="s">
        <v>74</v>
      </c>
      <c r="BG6" s="3">
        <v>88</v>
      </c>
      <c r="BH6" s="3" t="s">
        <v>2896</v>
      </c>
      <c r="BI6" s="3" t="str">
        <f>HYPERLINK("http://dx.doi.org/10.1007/JHEP07(2023)088","http://dx.doi.org/10.1007/JHEP07(2023)088")</f>
        <v>http://dx.doi.org/10.1007/JHEP07(2023)088</v>
      </c>
      <c r="BJ6" s="3" t="s">
        <v>74</v>
      </c>
      <c r="BK6" s="3" t="s">
        <v>74</v>
      </c>
      <c r="BL6" s="3">
        <v>100</v>
      </c>
      <c r="BM6" s="3" t="s">
        <v>2530</v>
      </c>
      <c r="BN6" s="3" t="s">
        <v>97</v>
      </c>
      <c r="BO6" s="3" t="s">
        <v>1510</v>
      </c>
      <c r="BP6" s="3" t="s">
        <v>2897</v>
      </c>
      <c r="BQ6" s="3" t="s">
        <v>74</v>
      </c>
      <c r="BR6" s="3" t="s">
        <v>2190</v>
      </c>
      <c r="BS6" s="3" t="s">
        <v>100</v>
      </c>
      <c r="BT6" s="3" t="s">
        <v>101</v>
      </c>
      <c r="BU6" s="3" t="s">
        <v>102</v>
      </c>
      <c r="BV6" s="3" t="s">
        <v>2898</v>
      </c>
      <c r="BW6" s="3" t="str">
        <f>HYPERLINK("https%3A%2F%2Fwww.webofscience.com%2Fwos%2Fwoscc%2Ffull-record%2FWOS:001061751900002","View Full Record in Web of Science")</f>
        <v>View Full Record in Web of Science</v>
      </c>
    </row>
    <row r="7" spans="1:75" x14ac:dyDescent="0.2">
      <c r="A7" s="3">
        <v>701000000</v>
      </c>
      <c r="B7" s="3" t="s">
        <v>2092</v>
      </c>
      <c r="C7" s="3" t="s">
        <v>72</v>
      </c>
      <c r="D7" s="3" t="s">
        <v>3446</v>
      </c>
      <c r="E7" s="34">
        <v>1</v>
      </c>
      <c r="F7" s="3" t="s">
        <v>74</v>
      </c>
      <c r="G7" s="3" t="s">
        <v>74</v>
      </c>
      <c r="H7" s="3" t="s">
        <v>74</v>
      </c>
      <c r="I7" s="3" t="s">
        <v>3447</v>
      </c>
      <c r="J7" s="3" t="s">
        <v>74</v>
      </c>
      <c r="K7" s="3" t="s">
        <v>2511</v>
      </c>
      <c r="L7" s="3" t="s">
        <v>3448</v>
      </c>
      <c r="M7" s="3" t="s">
        <v>3449</v>
      </c>
      <c r="N7" s="3" t="s">
        <v>74</v>
      </c>
      <c r="O7" s="3" t="s">
        <v>74</v>
      </c>
      <c r="P7" s="3" t="s">
        <v>78</v>
      </c>
      <c r="Q7" s="3" t="s">
        <v>79</v>
      </c>
      <c r="R7" s="3" t="s">
        <v>74</v>
      </c>
      <c r="S7" s="3" t="s">
        <v>74</v>
      </c>
      <c r="T7" s="3" t="s">
        <v>74</v>
      </c>
      <c r="U7" s="3" t="s">
        <v>74</v>
      </c>
      <c r="V7" s="3" t="s">
        <v>74</v>
      </c>
      <c r="W7" s="3" t="s">
        <v>74</v>
      </c>
      <c r="X7" s="3" t="s">
        <v>3450</v>
      </c>
      <c r="Y7" s="3" t="s">
        <v>3451</v>
      </c>
      <c r="Z7" s="3" t="s">
        <v>2539</v>
      </c>
      <c r="AA7" s="3" t="s">
        <v>3452</v>
      </c>
      <c r="AB7" s="3" t="s">
        <v>2541</v>
      </c>
      <c r="AC7" s="3" t="s">
        <v>74</v>
      </c>
      <c r="AD7" s="3" t="s">
        <v>3453</v>
      </c>
      <c r="AE7" s="3" t="s">
        <v>3454</v>
      </c>
      <c r="AF7" s="3" t="s">
        <v>3455</v>
      </c>
      <c r="AG7" s="3" t="s">
        <v>3456</v>
      </c>
      <c r="AH7" s="3" t="s">
        <v>3457</v>
      </c>
      <c r="AI7" s="3" t="s">
        <v>74</v>
      </c>
      <c r="AJ7" s="3">
        <v>71</v>
      </c>
      <c r="AK7" s="3">
        <v>38</v>
      </c>
      <c r="AL7" s="3">
        <v>41</v>
      </c>
      <c r="AM7" s="3">
        <v>10</v>
      </c>
      <c r="AN7" s="3">
        <v>10</v>
      </c>
      <c r="AO7" s="3" t="s">
        <v>176</v>
      </c>
      <c r="AP7" s="3" t="s">
        <v>177</v>
      </c>
      <c r="AQ7" s="3" t="s">
        <v>178</v>
      </c>
      <c r="AR7" s="3" t="s">
        <v>3458</v>
      </c>
      <c r="AS7" s="3" t="s">
        <v>3459</v>
      </c>
      <c r="AT7" s="3" t="s">
        <v>74</v>
      </c>
      <c r="AU7" s="3" t="s">
        <v>3460</v>
      </c>
      <c r="AV7" s="3" t="s">
        <v>3461</v>
      </c>
      <c r="AW7" s="3" t="s">
        <v>3462</v>
      </c>
      <c r="AX7" s="3">
        <v>2023</v>
      </c>
      <c r="AY7" s="3">
        <v>842</v>
      </c>
      <c r="AZ7" s="3" t="s">
        <v>74</v>
      </c>
      <c r="BA7" s="3" t="s">
        <v>74</v>
      </c>
      <c r="BB7" s="3" t="s">
        <v>74</v>
      </c>
      <c r="BC7" s="3" t="s">
        <v>74</v>
      </c>
      <c r="BD7" s="3" t="s">
        <v>74</v>
      </c>
      <c r="BE7" s="3" t="s">
        <v>74</v>
      </c>
      <c r="BF7" s="3" t="s">
        <v>74</v>
      </c>
      <c r="BG7" s="3">
        <v>137963</v>
      </c>
      <c r="BH7" s="3" t="s">
        <v>3463</v>
      </c>
      <c r="BI7" s="3" t="str">
        <f>HYPERLINK("http://dx.doi.org/10.1016/j.physletb.2023.137963","http://dx.doi.org/10.1016/j.physletb.2023.137963")</f>
        <v>http://dx.doi.org/10.1016/j.physletb.2023.137963</v>
      </c>
      <c r="BJ7" s="3" t="s">
        <v>74</v>
      </c>
      <c r="BK7" s="3" t="s">
        <v>3464</v>
      </c>
      <c r="BL7" s="3">
        <v>19</v>
      </c>
      <c r="BM7" s="3" t="s">
        <v>3465</v>
      </c>
      <c r="BN7" s="3" t="s">
        <v>97</v>
      </c>
      <c r="BO7" s="3" t="s">
        <v>3466</v>
      </c>
      <c r="BP7" s="3" t="s">
        <v>3467</v>
      </c>
      <c r="BQ7" s="3" t="s">
        <v>74</v>
      </c>
      <c r="BR7" s="3" t="s">
        <v>3468</v>
      </c>
      <c r="BS7" s="3" t="s">
        <v>100</v>
      </c>
      <c r="BT7" s="3" t="s">
        <v>101</v>
      </c>
      <c r="BU7" s="3" t="s">
        <v>102</v>
      </c>
      <c r="BV7" s="3" t="s">
        <v>3469</v>
      </c>
      <c r="BW7" s="3" t="str">
        <f>HYPERLINK("https%3A%2F%2Fwww.webofscience.com%2Fwos%2Fwoscc%2Ffull-record%2FWOS:001023908100001","View Full Record in Web of Science")</f>
        <v>View Full Record in Web of Science</v>
      </c>
    </row>
    <row r="8" spans="1:75" x14ac:dyDescent="0.2">
      <c r="A8" s="3">
        <v>701000000</v>
      </c>
      <c r="B8" s="3" t="s">
        <v>2092</v>
      </c>
      <c r="C8" s="3" t="s">
        <v>72</v>
      </c>
      <c r="D8" s="3" t="s">
        <v>2551</v>
      </c>
      <c r="E8" s="34">
        <v>1</v>
      </c>
      <c r="F8" s="3" t="s">
        <v>74</v>
      </c>
      <c r="G8" s="3" t="s">
        <v>74</v>
      </c>
      <c r="H8" s="3" t="s">
        <v>74</v>
      </c>
      <c r="I8" s="3" t="s">
        <v>2552</v>
      </c>
      <c r="J8" s="3" t="s">
        <v>74</v>
      </c>
      <c r="K8" s="3" t="s">
        <v>2511</v>
      </c>
      <c r="L8" s="3" t="s">
        <v>2553</v>
      </c>
      <c r="M8" s="3" t="s">
        <v>2513</v>
      </c>
      <c r="N8" s="3" t="s">
        <v>74</v>
      </c>
      <c r="O8" s="3" t="s">
        <v>74</v>
      </c>
      <c r="P8" s="3" t="s">
        <v>78</v>
      </c>
      <c r="Q8" s="3" t="s">
        <v>79</v>
      </c>
      <c r="R8" s="3" t="s">
        <v>74</v>
      </c>
      <c r="S8" s="3" t="s">
        <v>74</v>
      </c>
      <c r="T8" s="3" t="s">
        <v>74</v>
      </c>
      <c r="U8" s="3" t="s">
        <v>74</v>
      </c>
      <c r="V8" s="3" t="s">
        <v>74</v>
      </c>
      <c r="W8" s="3" t="s">
        <v>74</v>
      </c>
      <c r="X8" s="3" t="s">
        <v>74</v>
      </c>
      <c r="Y8" s="3" t="s">
        <v>2554</v>
      </c>
      <c r="Z8" s="3" t="s">
        <v>2555</v>
      </c>
      <c r="AA8" s="3" t="s">
        <v>2556</v>
      </c>
      <c r="AB8" s="3" t="s">
        <v>2557</v>
      </c>
      <c r="AC8" s="3" t="s">
        <v>74</v>
      </c>
      <c r="AD8" s="3" t="s">
        <v>2558</v>
      </c>
      <c r="AE8" s="3" t="s">
        <v>2559</v>
      </c>
      <c r="AF8" s="3" t="s">
        <v>2560</v>
      </c>
      <c r="AG8" s="3" t="s">
        <v>2561</v>
      </c>
      <c r="AH8" s="3" t="s">
        <v>2562</v>
      </c>
      <c r="AI8" s="3" t="s">
        <v>74</v>
      </c>
      <c r="AJ8" s="3">
        <v>55</v>
      </c>
      <c r="AK8" s="3">
        <v>120</v>
      </c>
      <c r="AL8" s="3">
        <v>136</v>
      </c>
      <c r="AM8" s="3">
        <v>8</v>
      </c>
      <c r="AN8" s="3">
        <v>46</v>
      </c>
      <c r="AO8" s="3" t="s">
        <v>674</v>
      </c>
      <c r="AP8" s="3" t="s">
        <v>1042</v>
      </c>
      <c r="AQ8" s="3" t="s">
        <v>2523</v>
      </c>
      <c r="AR8" s="3" t="s">
        <v>2524</v>
      </c>
      <c r="AS8" s="3" t="s">
        <v>2525</v>
      </c>
      <c r="AT8" s="3" t="s">
        <v>74</v>
      </c>
      <c r="AU8" s="3" t="s">
        <v>2526</v>
      </c>
      <c r="AV8" s="3" t="s">
        <v>2527</v>
      </c>
      <c r="AW8" s="3" t="s">
        <v>271</v>
      </c>
      <c r="AX8" s="3">
        <v>2021</v>
      </c>
      <c r="AY8" s="3">
        <v>81</v>
      </c>
      <c r="AZ8" s="3">
        <v>8</v>
      </c>
      <c r="BA8" s="3" t="s">
        <v>74</v>
      </c>
      <c r="BB8" s="3" t="s">
        <v>74</v>
      </c>
      <c r="BC8" s="3" t="s">
        <v>74</v>
      </c>
      <c r="BD8" s="3" t="s">
        <v>74</v>
      </c>
      <c r="BE8" s="3" t="s">
        <v>74</v>
      </c>
      <c r="BF8" s="3" t="s">
        <v>74</v>
      </c>
      <c r="BG8" s="3">
        <v>689</v>
      </c>
      <c r="BH8" s="3" t="s">
        <v>2563</v>
      </c>
      <c r="BI8" s="3" t="str">
        <f>HYPERLINK("http://dx.doi.org/10.1140/epjc/s10052-021-09402-3","http://dx.doi.org/10.1140/epjc/s10052-021-09402-3")</f>
        <v>http://dx.doi.org/10.1140/epjc/s10052-021-09402-3</v>
      </c>
      <c r="BJ8" s="3" t="s">
        <v>74</v>
      </c>
      <c r="BK8" s="3" t="s">
        <v>74</v>
      </c>
      <c r="BL8" s="3">
        <v>49</v>
      </c>
      <c r="BM8" s="3" t="s">
        <v>2530</v>
      </c>
      <c r="BN8" s="3" t="s">
        <v>97</v>
      </c>
      <c r="BO8" s="3" t="s">
        <v>1510</v>
      </c>
      <c r="BP8" s="3" t="s">
        <v>2564</v>
      </c>
      <c r="BQ8" s="3" t="s">
        <v>74</v>
      </c>
      <c r="BR8" s="3" t="s">
        <v>99</v>
      </c>
      <c r="BS8" s="3" t="s">
        <v>100</v>
      </c>
      <c r="BT8" s="3" t="s">
        <v>101</v>
      </c>
      <c r="BU8" s="3" t="s">
        <v>102</v>
      </c>
      <c r="BV8" s="3" t="s">
        <v>2565</v>
      </c>
      <c r="BW8" s="3" t="str">
        <f>HYPERLINK("https%3A%2F%2Fwww.webofscience.com%2Fwos%2Fwoscc%2Ffull-record%2FWOS:000692318100005","View Full Record in Web of Science")</f>
        <v>View Full Record in Web of Science</v>
      </c>
    </row>
    <row r="9" spans="1:75" x14ac:dyDescent="0.2">
      <c r="A9" s="3">
        <v>701000000</v>
      </c>
      <c r="B9" s="3" t="s">
        <v>2092</v>
      </c>
      <c r="C9" s="3" t="s">
        <v>72</v>
      </c>
      <c r="D9" s="3" t="s">
        <v>3423</v>
      </c>
      <c r="E9" s="34">
        <v>1</v>
      </c>
      <c r="F9" s="3" t="s">
        <v>74</v>
      </c>
      <c r="G9" s="3" t="s">
        <v>74</v>
      </c>
      <c r="H9" s="3" t="s">
        <v>74</v>
      </c>
      <c r="I9" s="3" t="s">
        <v>3424</v>
      </c>
      <c r="J9" s="3" t="s">
        <v>74</v>
      </c>
      <c r="K9" s="3" t="s">
        <v>2511</v>
      </c>
      <c r="L9" s="3" t="s">
        <v>3425</v>
      </c>
      <c r="M9" s="3" t="s">
        <v>3426</v>
      </c>
      <c r="N9" s="3" t="s">
        <v>74</v>
      </c>
      <c r="O9" s="3" t="s">
        <v>74</v>
      </c>
      <c r="P9" s="3" t="s">
        <v>78</v>
      </c>
      <c r="Q9" s="3" t="s">
        <v>79</v>
      </c>
      <c r="R9" s="3" t="s">
        <v>74</v>
      </c>
      <c r="S9" s="3" t="s">
        <v>74</v>
      </c>
      <c r="T9" s="3" t="s">
        <v>74</v>
      </c>
      <c r="U9" s="3" t="s">
        <v>74</v>
      </c>
      <c r="V9" s="3" t="s">
        <v>74</v>
      </c>
      <c r="W9" s="3" t="s">
        <v>74</v>
      </c>
      <c r="X9" s="3" t="s">
        <v>3427</v>
      </c>
      <c r="Y9" s="3" t="s">
        <v>3428</v>
      </c>
      <c r="Z9" s="3" t="s">
        <v>3429</v>
      </c>
      <c r="AA9" s="3" t="s">
        <v>3430</v>
      </c>
      <c r="AB9" s="3" t="s">
        <v>2557</v>
      </c>
      <c r="AC9" s="3" t="s">
        <v>74</v>
      </c>
      <c r="AD9" s="3" t="s">
        <v>3431</v>
      </c>
      <c r="AE9" s="3" t="s">
        <v>3432</v>
      </c>
      <c r="AF9" s="3" t="s">
        <v>3433</v>
      </c>
      <c r="AG9" s="3" t="s">
        <v>3434</v>
      </c>
      <c r="AH9" s="3" t="s">
        <v>3435</v>
      </c>
      <c r="AI9" s="3" t="s">
        <v>74</v>
      </c>
      <c r="AJ9" s="3">
        <v>111</v>
      </c>
      <c r="AK9" s="3">
        <v>169</v>
      </c>
      <c r="AL9" s="3">
        <v>174</v>
      </c>
      <c r="AM9" s="3">
        <v>6</v>
      </c>
      <c r="AN9" s="3">
        <v>35</v>
      </c>
      <c r="AO9" s="3" t="s">
        <v>1499</v>
      </c>
      <c r="AP9" s="3" t="s">
        <v>1500</v>
      </c>
      <c r="AQ9" s="3" t="s">
        <v>1501</v>
      </c>
      <c r="AR9" s="3" t="s">
        <v>3436</v>
      </c>
      <c r="AS9" s="3" t="s">
        <v>3437</v>
      </c>
      <c r="AT9" s="3" t="s">
        <v>74</v>
      </c>
      <c r="AU9" s="3" t="s">
        <v>3438</v>
      </c>
      <c r="AV9" s="3" t="s">
        <v>3439</v>
      </c>
      <c r="AW9" s="3" t="s">
        <v>3440</v>
      </c>
      <c r="AX9" s="3">
        <v>2020</v>
      </c>
      <c r="AY9" s="3">
        <v>125</v>
      </c>
      <c r="AZ9" s="3">
        <v>5</v>
      </c>
      <c r="BA9" s="3" t="s">
        <v>74</v>
      </c>
      <c r="BB9" s="3" t="s">
        <v>74</v>
      </c>
      <c r="BC9" s="3" t="s">
        <v>74</v>
      </c>
      <c r="BD9" s="3" t="s">
        <v>74</v>
      </c>
      <c r="BE9" s="3" t="s">
        <v>74</v>
      </c>
      <c r="BF9" s="3" t="s">
        <v>74</v>
      </c>
      <c r="BG9" s="3">
        <v>51801</v>
      </c>
      <c r="BH9" s="3" t="s">
        <v>3441</v>
      </c>
      <c r="BI9" s="3" t="str">
        <f>HYPERLINK("http://dx.doi.org/10.1103/PhysRevLett.125.051801","http://dx.doi.org/10.1103/PhysRevLett.125.051801")</f>
        <v>http://dx.doi.org/10.1103/PhysRevLett.125.051801</v>
      </c>
      <c r="BJ9" s="3" t="s">
        <v>74</v>
      </c>
      <c r="BK9" s="3" t="s">
        <v>74</v>
      </c>
      <c r="BL9" s="3">
        <v>22</v>
      </c>
      <c r="BM9" s="3" t="s">
        <v>3442</v>
      </c>
      <c r="BN9" s="3" t="s">
        <v>97</v>
      </c>
      <c r="BO9" s="3" t="s">
        <v>1510</v>
      </c>
      <c r="BP9" s="3" t="s">
        <v>3443</v>
      </c>
      <c r="BQ9" s="3">
        <v>32794886</v>
      </c>
      <c r="BR9" s="3" t="s">
        <v>3444</v>
      </c>
      <c r="BS9" s="3" t="s">
        <v>100</v>
      </c>
      <c r="BT9" s="3" t="s">
        <v>101</v>
      </c>
      <c r="BU9" s="3" t="s">
        <v>102</v>
      </c>
      <c r="BV9" s="3" t="s">
        <v>3445</v>
      </c>
      <c r="BW9" s="3" t="str">
        <f>HYPERLINK("https%3A%2F%2Fwww.webofscience.com%2Fwos%2Fwoscc%2Ffull-record%2FWOS:000552610300004","View Full Record in Web of Science")</f>
        <v>View Full Record in Web of Science</v>
      </c>
    </row>
    <row r="10" spans="1:75" x14ac:dyDescent="0.2">
      <c r="A10" s="3">
        <v>701000000</v>
      </c>
      <c r="B10" s="3" t="s">
        <v>2092</v>
      </c>
      <c r="C10" s="3" t="s">
        <v>72</v>
      </c>
      <c r="D10" s="3" t="s">
        <v>2509</v>
      </c>
      <c r="E10" s="34">
        <v>1</v>
      </c>
      <c r="F10" s="3" t="s">
        <v>74</v>
      </c>
      <c r="G10" s="3" t="s">
        <v>74</v>
      </c>
      <c r="H10" s="3" t="s">
        <v>74</v>
      </c>
      <c r="I10" s="3" t="s">
        <v>2510</v>
      </c>
      <c r="J10" s="3" t="s">
        <v>74</v>
      </c>
      <c r="K10" s="3" t="s">
        <v>2511</v>
      </c>
      <c r="L10" s="3" t="s">
        <v>2512</v>
      </c>
      <c r="M10" s="3" t="s">
        <v>2513</v>
      </c>
      <c r="N10" s="3" t="s">
        <v>74</v>
      </c>
      <c r="O10" s="3" t="s">
        <v>74</v>
      </c>
      <c r="P10" s="3" t="s">
        <v>78</v>
      </c>
      <c r="Q10" s="3" t="s">
        <v>79</v>
      </c>
      <c r="R10" s="3" t="s">
        <v>74</v>
      </c>
      <c r="S10" s="3" t="s">
        <v>74</v>
      </c>
      <c r="T10" s="3" t="s">
        <v>74</v>
      </c>
      <c r="U10" s="3" t="s">
        <v>74</v>
      </c>
      <c r="V10" s="3" t="s">
        <v>74</v>
      </c>
      <c r="W10" s="3" t="s">
        <v>74</v>
      </c>
      <c r="X10" s="3" t="s">
        <v>74</v>
      </c>
      <c r="Y10" s="3" t="s">
        <v>2514</v>
      </c>
      <c r="Z10" s="3" t="s">
        <v>2515</v>
      </c>
      <c r="AA10" s="3" t="s">
        <v>2516</v>
      </c>
      <c r="AB10" s="3" t="s">
        <v>2517</v>
      </c>
      <c r="AC10" s="3" t="s">
        <v>74</v>
      </c>
      <c r="AD10" s="3" t="s">
        <v>2518</v>
      </c>
      <c r="AE10" s="3" t="s">
        <v>2519</v>
      </c>
      <c r="AF10" s="3" t="s">
        <v>2520</v>
      </c>
      <c r="AG10" s="3" t="s">
        <v>2521</v>
      </c>
      <c r="AH10" s="3" t="s">
        <v>2522</v>
      </c>
      <c r="AI10" s="3" t="s">
        <v>74</v>
      </c>
      <c r="AJ10" s="3">
        <v>55</v>
      </c>
      <c r="AK10" s="3">
        <v>43</v>
      </c>
      <c r="AL10" s="3">
        <v>45</v>
      </c>
      <c r="AM10" s="3">
        <v>6</v>
      </c>
      <c r="AN10" s="3">
        <v>31</v>
      </c>
      <c r="AO10" s="3" t="s">
        <v>674</v>
      </c>
      <c r="AP10" s="3" t="s">
        <v>1042</v>
      </c>
      <c r="AQ10" s="3" t="s">
        <v>2523</v>
      </c>
      <c r="AR10" s="3" t="s">
        <v>2524</v>
      </c>
      <c r="AS10" s="3" t="s">
        <v>2525</v>
      </c>
      <c r="AT10" s="3" t="s">
        <v>74</v>
      </c>
      <c r="AU10" s="3" t="s">
        <v>2526</v>
      </c>
      <c r="AV10" s="3" t="s">
        <v>2527</v>
      </c>
      <c r="AW10" s="3" t="s">
        <v>2528</v>
      </c>
      <c r="AX10" s="3">
        <v>2023</v>
      </c>
      <c r="AY10" s="3">
        <v>83</v>
      </c>
      <c r="AZ10" s="3">
        <v>7</v>
      </c>
      <c r="BA10" s="3" t="s">
        <v>74</v>
      </c>
      <c r="BB10" s="3" t="s">
        <v>74</v>
      </c>
      <c r="BC10" s="3" t="s">
        <v>74</v>
      </c>
      <c r="BD10" s="3" t="s">
        <v>74</v>
      </c>
      <c r="BE10" s="3" t="s">
        <v>74</v>
      </c>
      <c r="BF10" s="3" t="s">
        <v>74</v>
      </c>
      <c r="BG10" s="3">
        <v>681</v>
      </c>
      <c r="BH10" s="3" t="s">
        <v>2529</v>
      </c>
      <c r="BI10" s="3" t="str">
        <f>HYPERLINK("http://dx.doi.org/10.1140/epjc/s10052-023-11699-1","http://dx.doi.org/10.1140/epjc/s10052-023-11699-1")</f>
        <v>http://dx.doi.org/10.1140/epjc/s10052-023-11699-1</v>
      </c>
      <c r="BJ10" s="3" t="s">
        <v>74</v>
      </c>
      <c r="BK10" s="3" t="s">
        <v>74</v>
      </c>
      <c r="BL10" s="3">
        <v>37</v>
      </c>
      <c r="BM10" s="3" t="s">
        <v>2530</v>
      </c>
      <c r="BN10" s="3" t="s">
        <v>97</v>
      </c>
      <c r="BO10" s="3" t="s">
        <v>1510</v>
      </c>
      <c r="BP10" s="3" t="s">
        <v>2531</v>
      </c>
      <c r="BQ10" s="3" t="s">
        <v>74</v>
      </c>
      <c r="BR10" s="3" t="s">
        <v>2532</v>
      </c>
      <c r="BS10" s="3" t="s">
        <v>100</v>
      </c>
      <c r="BT10" s="3" t="s">
        <v>101</v>
      </c>
      <c r="BU10" s="3" t="s">
        <v>102</v>
      </c>
      <c r="BV10" s="3" t="s">
        <v>2533</v>
      </c>
      <c r="BW10" s="3" t="str">
        <f>HYPERLINK("https%3A%2F%2Fwww.webofscience.com%2Fwos%2Fwoscc%2Ffull-record%2FWOS:001062397400001","View Full Record in Web of Science")</f>
        <v>View Full Record in Web of Science</v>
      </c>
    </row>
    <row r="11" spans="1:75" x14ac:dyDescent="0.2">
      <c r="A11" s="3">
        <v>701000000</v>
      </c>
      <c r="B11" s="3" t="s">
        <v>2092</v>
      </c>
      <c r="C11" s="3" t="s">
        <v>72</v>
      </c>
      <c r="D11" s="3" t="s">
        <v>2921</v>
      </c>
      <c r="E11" s="34">
        <v>1</v>
      </c>
      <c r="F11" s="3" t="s">
        <v>74</v>
      </c>
      <c r="G11" s="3" t="s">
        <v>74</v>
      </c>
      <c r="H11" s="3" t="s">
        <v>74</v>
      </c>
      <c r="I11" s="3" t="s">
        <v>2922</v>
      </c>
      <c r="J11" s="3" t="s">
        <v>74</v>
      </c>
      <c r="K11" s="3" t="s">
        <v>74</v>
      </c>
      <c r="L11" s="3" t="s">
        <v>2923</v>
      </c>
      <c r="M11" s="3" t="s">
        <v>2924</v>
      </c>
      <c r="N11" s="3" t="s">
        <v>74</v>
      </c>
      <c r="O11" s="3" t="s">
        <v>74</v>
      </c>
      <c r="P11" s="3" t="s">
        <v>78</v>
      </c>
      <c r="Q11" s="3" t="s">
        <v>195</v>
      </c>
      <c r="R11" s="3" t="s">
        <v>74</v>
      </c>
      <c r="S11" s="3" t="s">
        <v>74</v>
      </c>
      <c r="T11" s="3" t="s">
        <v>74</v>
      </c>
      <c r="U11" s="3" t="s">
        <v>74</v>
      </c>
      <c r="V11" s="3" t="s">
        <v>74</v>
      </c>
      <c r="W11" s="3" t="s">
        <v>2925</v>
      </c>
      <c r="X11" s="3" t="s">
        <v>2926</v>
      </c>
      <c r="Y11" s="3" t="s">
        <v>2927</v>
      </c>
      <c r="Z11" s="3" t="s">
        <v>2928</v>
      </c>
      <c r="AA11" s="3" t="s">
        <v>2929</v>
      </c>
      <c r="AB11" s="3" t="s">
        <v>2930</v>
      </c>
      <c r="AC11" s="3" t="s">
        <v>2931</v>
      </c>
      <c r="AD11" s="3" t="s">
        <v>2932</v>
      </c>
      <c r="AE11" s="3" t="s">
        <v>2933</v>
      </c>
      <c r="AF11" s="3" t="s">
        <v>2934</v>
      </c>
      <c r="AG11" s="3" t="s">
        <v>2935</v>
      </c>
      <c r="AH11" s="3" t="s">
        <v>2936</v>
      </c>
      <c r="AI11" s="3" t="s">
        <v>74</v>
      </c>
      <c r="AJ11" s="3">
        <v>1339</v>
      </c>
      <c r="AK11" s="3">
        <v>60</v>
      </c>
      <c r="AL11" s="3">
        <v>63</v>
      </c>
      <c r="AM11" s="3">
        <v>16</v>
      </c>
      <c r="AN11" s="3">
        <v>99</v>
      </c>
      <c r="AO11" s="3" t="s">
        <v>2937</v>
      </c>
      <c r="AP11" s="3" t="s">
        <v>2938</v>
      </c>
      <c r="AQ11" s="3" t="s">
        <v>2939</v>
      </c>
      <c r="AR11" s="3" t="s">
        <v>2940</v>
      </c>
      <c r="AS11" s="3" t="s">
        <v>2941</v>
      </c>
      <c r="AT11" s="3" t="s">
        <v>74</v>
      </c>
      <c r="AU11" s="3" t="s">
        <v>2942</v>
      </c>
      <c r="AV11" s="3" t="s">
        <v>2943</v>
      </c>
      <c r="AW11" s="3" t="s">
        <v>2944</v>
      </c>
      <c r="AX11" s="3">
        <v>2023</v>
      </c>
      <c r="AY11" s="3">
        <v>50</v>
      </c>
      <c r="AZ11" s="3">
        <v>1</v>
      </c>
      <c r="BA11" s="3" t="s">
        <v>74</v>
      </c>
      <c r="BB11" s="3" t="s">
        <v>74</v>
      </c>
      <c r="BC11" s="3" t="s">
        <v>74</v>
      </c>
      <c r="BD11" s="3" t="s">
        <v>74</v>
      </c>
      <c r="BE11" s="3" t="s">
        <v>74</v>
      </c>
      <c r="BF11" s="3" t="s">
        <v>74</v>
      </c>
      <c r="BG11" s="3">
        <v>13001</v>
      </c>
      <c r="BH11" s="3" t="s">
        <v>2945</v>
      </c>
      <c r="BI11" s="3" t="str">
        <f>HYPERLINK("http://dx.doi.org/10.1088/1361-6471/ac841a","http://dx.doi.org/10.1088/1361-6471/ac841a")</f>
        <v>http://dx.doi.org/10.1088/1361-6471/ac841a</v>
      </c>
      <c r="BJ11" s="3" t="s">
        <v>74</v>
      </c>
      <c r="BK11" s="3" t="s">
        <v>74</v>
      </c>
      <c r="BL11" s="3">
        <v>115</v>
      </c>
      <c r="BM11" s="3" t="s">
        <v>2946</v>
      </c>
      <c r="BN11" s="3" t="s">
        <v>97</v>
      </c>
      <c r="BO11" s="3" t="s">
        <v>1510</v>
      </c>
      <c r="BP11" s="3" t="s">
        <v>2947</v>
      </c>
      <c r="BQ11" s="3" t="s">
        <v>74</v>
      </c>
      <c r="BR11" s="3" t="s">
        <v>2213</v>
      </c>
      <c r="BS11" s="3" t="s">
        <v>100</v>
      </c>
      <c r="BT11" s="3" t="s">
        <v>101</v>
      </c>
      <c r="BU11" s="3" t="s">
        <v>102</v>
      </c>
      <c r="BV11" s="3" t="s">
        <v>2948</v>
      </c>
      <c r="BW11" s="3" t="str">
        <f>HYPERLINK("https%3A%2F%2Fwww.webofscience.com%2Fwos%2Fwoscc%2Ffull-record%2FWOS:000928191300001","View Full Record in Web of Science")</f>
        <v>View Full Record in Web of Science</v>
      </c>
    </row>
    <row r="12" spans="1:75" x14ac:dyDescent="0.2">
      <c r="A12" s="3">
        <v>701000000</v>
      </c>
      <c r="B12" s="3" t="s">
        <v>2092</v>
      </c>
      <c r="C12" s="3" t="s">
        <v>72</v>
      </c>
      <c r="D12" s="3" t="s">
        <v>3560</v>
      </c>
      <c r="E12" s="34">
        <v>1</v>
      </c>
      <c r="F12" s="3" t="s">
        <v>74</v>
      </c>
      <c r="G12" s="3" t="s">
        <v>74</v>
      </c>
      <c r="H12" s="3" t="s">
        <v>74</v>
      </c>
      <c r="I12" s="3" t="s">
        <v>3561</v>
      </c>
      <c r="J12" s="3" t="s">
        <v>74</v>
      </c>
      <c r="K12" s="3" t="s">
        <v>3562</v>
      </c>
      <c r="L12" s="3" t="s">
        <v>3563</v>
      </c>
      <c r="M12" s="3" t="s">
        <v>1772</v>
      </c>
      <c r="N12" s="3" t="s">
        <v>74</v>
      </c>
      <c r="O12" s="3" t="s">
        <v>74</v>
      </c>
      <c r="P12" s="3" t="s">
        <v>78</v>
      </c>
      <c r="Q12" s="3" t="s">
        <v>79</v>
      </c>
      <c r="R12" s="3" t="s">
        <v>74</v>
      </c>
      <c r="S12" s="3" t="s">
        <v>74</v>
      </c>
      <c r="T12" s="3" t="s">
        <v>74</v>
      </c>
      <c r="U12" s="3" t="s">
        <v>74</v>
      </c>
      <c r="V12" s="3" t="s">
        <v>74</v>
      </c>
      <c r="W12" s="3" t="s">
        <v>74</v>
      </c>
      <c r="X12" s="3" t="s">
        <v>3564</v>
      </c>
      <c r="Y12" s="3" t="s">
        <v>3565</v>
      </c>
      <c r="Z12" s="3" t="s">
        <v>3566</v>
      </c>
      <c r="AA12" s="3" t="s">
        <v>3567</v>
      </c>
      <c r="AB12" s="3" t="s">
        <v>3568</v>
      </c>
      <c r="AC12" s="3" t="s">
        <v>3569</v>
      </c>
      <c r="AD12" s="3" t="s">
        <v>3570</v>
      </c>
      <c r="AE12" s="3" t="s">
        <v>3571</v>
      </c>
      <c r="AF12" s="3" t="s">
        <v>3572</v>
      </c>
      <c r="AG12" s="3" t="s">
        <v>3573</v>
      </c>
      <c r="AH12" s="3" t="s">
        <v>3574</v>
      </c>
      <c r="AI12" s="3" t="s">
        <v>74</v>
      </c>
      <c r="AJ12" s="3">
        <v>113</v>
      </c>
      <c r="AK12" s="3">
        <v>384</v>
      </c>
      <c r="AL12" s="3">
        <v>415</v>
      </c>
      <c r="AM12" s="3">
        <v>5</v>
      </c>
      <c r="AN12" s="3">
        <v>27</v>
      </c>
      <c r="AO12" s="3" t="s">
        <v>1784</v>
      </c>
      <c r="AP12" s="3" t="s">
        <v>320</v>
      </c>
      <c r="AQ12" s="3" t="s">
        <v>1785</v>
      </c>
      <c r="AR12" s="3" t="s">
        <v>1786</v>
      </c>
      <c r="AS12" s="3" t="s">
        <v>1787</v>
      </c>
      <c r="AT12" s="3" t="s">
        <v>74</v>
      </c>
      <c r="AU12" s="3" t="s">
        <v>1772</v>
      </c>
      <c r="AV12" s="3" t="s">
        <v>1788</v>
      </c>
      <c r="AW12" s="3" t="s">
        <v>3575</v>
      </c>
      <c r="AX12" s="3">
        <v>2022</v>
      </c>
      <c r="AY12" s="3">
        <v>376</v>
      </c>
      <c r="AZ12" s="3">
        <v>6589</v>
      </c>
      <c r="BA12" s="3" t="s">
        <v>74</v>
      </c>
      <c r="BB12" s="3" t="s">
        <v>74</v>
      </c>
      <c r="BC12" s="3" t="s">
        <v>74</v>
      </c>
      <c r="BD12" s="3" t="s">
        <v>74</v>
      </c>
      <c r="BE12" s="3">
        <v>170</v>
      </c>
      <c r="BF12" s="3" t="s">
        <v>272</v>
      </c>
      <c r="BG12" s="3" t="s">
        <v>74</v>
      </c>
      <c r="BH12" s="3" t="s">
        <v>3576</v>
      </c>
      <c r="BI12" s="3" t="str">
        <f>HYPERLINK("http://dx.doi.org/10.1126/science.abk1781","http://dx.doi.org/10.1126/science.abk1781")</f>
        <v>http://dx.doi.org/10.1126/science.abk1781</v>
      </c>
      <c r="BJ12" s="3" t="s">
        <v>74</v>
      </c>
      <c r="BK12" s="3" t="s">
        <v>74</v>
      </c>
      <c r="BL12" s="3">
        <v>77</v>
      </c>
      <c r="BM12" s="3" t="s">
        <v>1280</v>
      </c>
      <c r="BN12" s="3" t="s">
        <v>97</v>
      </c>
      <c r="BO12" s="3" t="s">
        <v>1281</v>
      </c>
      <c r="BP12" s="3" t="s">
        <v>3577</v>
      </c>
      <c r="BQ12" s="3">
        <v>35389814</v>
      </c>
      <c r="BR12" s="3" t="s">
        <v>3578</v>
      </c>
      <c r="BS12" s="3" t="s">
        <v>100</v>
      </c>
      <c r="BT12" s="3" t="s">
        <v>101</v>
      </c>
      <c r="BU12" s="3" t="s">
        <v>102</v>
      </c>
      <c r="BV12" s="3" t="s">
        <v>3579</v>
      </c>
      <c r="BW12" s="3" t="str">
        <f>HYPERLINK("https%3A%2F%2Fwww.webofscience.com%2Fwos%2Fwoscc%2Ffull-record%2FWOS:000783316500045","View Full Record in Web of Science")</f>
        <v>View Full Record in Web of Science</v>
      </c>
    </row>
    <row r="13" spans="1:75" x14ac:dyDescent="0.2">
      <c r="A13" s="3">
        <v>701000000</v>
      </c>
      <c r="B13" s="3" t="s">
        <v>2092</v>
      </c>
      <c r="C13" s="3" t="s">
        <v>72</v>
      </c>
      <c r="D13" s="3" t="s">
        <v>2265</v>
      </c>
      <c r="E13" s="34">
        <v>1</v>
      </c>
      <c r="F13" s="3" t="s">
        <v>74</v>
      </c>
      <c r="G13" s="3" t="s">
        <v>74</v>
      </c>
      <c r="H13" s="3" t="s">
        <v>74</v>
      </c>
      <c r="I13" s="3" t="s">
        <v>2266</v>
      </c>
      <c r="J13" s="3" t="s">
        <v>74</v>
      </c>
      <c r="K13" s="3" t="s">
        <v>74</v>
      </c>
      <c r="L13" s="3" t="s">
        <v>2267</v>
      </c>
      <c r="M13" s="3" t="s">
        <v>2245</v>
      </c>
      <c r="N13" s="3" t="s">
        <v>74</v>
      </c>
      <c r="O13" s="3" t="s">
        <v>74</v>
      </c>
      <c r="P13" s="3" t="s">
        <v>78</v>
      </c>
      <c r="Q13" s="3" t="s">
        <v>195</v>
      </c>
      <c r="R13" s="3" t="s">
        <v>74</v>
      </c>
      <c r="S13" s="3" t="s">
        <v>74</v>
      </c>
      <c r="T13" s="3" t="s">
        <v>74</v>
      </c>
      <c r="U13" s="3" t="s">
        <v>74</v>
      </c>
      <c r="V13" s="3" t="s">
        <v>74</v>
      </c>
      <c r="W13" s="3" t="s">
        <v>2268</v>
      </c>
      <c r="X13" s="3" t="s">
        <v>2269</v>
      </c>
      <c r="Y13" s="3" t="s">
        <v>2270</v>
      </c>
      <c r="Z13" s="3" t="s">
        <v>2271</v>
      </c>
      <c r="AA13" s="3" t="s">
        <v>2272</v>
      </c>
      <c r="AB13" s="3" t="s">
        <v>2273</v>
      </c>
      <c r="AC13" s="3" t="s">
        <v>2274</v>
      </c>
      <c r="AD13" s="3" t="s">
        <v>74</v>
      </c>
      <c r="AE13" s="3" t="s">
        <v>2275</v>
      </c>
      <c r="AF13" s="3" t="s">
        <v>2276</v>
      </c>
      <c r="AG13" s="3" t="s">
        <v>2277</v>
      </c>
      <c r="AH13" s="3" t="s">
        <v>2278</v>
      </c>
      <c r="AI13" s="3" t="s">
        <v>74</v>
      </c>
      <c r="AJ13" s="3">
        <v>100</v>
      </c>
      <c r="AK13" s="3">
        <v>249</v>
      </c>
      <c r="AL13" s="3">
        <v>252</v>
      </c>
      <c r="AM13" s="3">
        <v>18</v>
      </c>
      <c r="AN13" s="3">
        <v>164</v>
      </c>
      <c r="AO13" s="3" t="s">
        <v>89</v>
      </c>
      <c r="AP13" s="3" t="s">
        <v>90</v>
      </c>
      <c r="AQ13" s="3" t="s">
        <v>91</v>
      </c>
      <c r="AR13" s="3" t="s">
        <v>74</v>
      </c>
      <c r="AS13" s="3" t="s">
        <v>2258</v>
      </c>
      <c r="AT13" s="3" t="s">
        <v>74</v>
      </c>
      <c r="AU13" s="3" t="s">
        <v>2245</v>
      </c>
      <c r="AV13" s="3" t="s">
        <v>2259</v>
      </c>
      <c r="AW13" s="3" t="s">
        <v>125</v>
      </c>
      <c r="AX13" s="3">
        <v>2020</v>
      </c>
      <c r="AY13" s="3">
        <v>10</v>
      </c>
      <c r="AZ13" s="3">
        <v>2</v>
      </c>
      <c r="BA13" s="3" t="s">
        <v>74</v>
      </c>
      <c r="BB13" s="3" t="s">
        <v>74</v>
      </c>
      <c r="BC13" s="3" t="s">
        <v>74</v>
      </c>
      <c r="BD13" s="3" t="s">
        <v>74</v>
      </c>
      <c r="BE13" s="3" t="s">
        <v>74</v>
      </c>
      <c r="BF13" s="3" t="s">
        <v>74</v>
      </c>
      <c r="BG13" s="3">
        <v>221</v>
      </c>
      <c r="BH13" s="3" t="s">
        <v>2279</v>
      </c>
      <c r="BI13" s="3" t="str">
        <f>HYPERLINK("http://dx.doi.org/10.3390/biom10020221","http://dx.doi.org/10.3390/biom10020221")</f>
        <v>http://dx.doi.org/10.3390/biom10020221</v>
      </c>
      <c r="BJ13" s="3" t="s">
        <v>74</v>
      </c>
      <c r="BK13" s="3" t="s">
        <v>74</v>
      </c>
      <c r="BL13" s="3">
        <v>23</v>
      </c>
      <c r="BM13" s="3" t="s">
        <v>2262</v>
      </c>
      <c r="BN13" s="3" t="s">
        <v>97</v>
      </c>
      <c r="BO13" s="3" t="s">
        <v>2262</v>
      </c>
      <c r="BP13" s="3" t="s">
        <v>2280</v>
      </c>
      <c r="BQ13" s="3">
        <v>32028623</v>
      </c>
      <c r="BR13" s="3" t="s">
        <v>381</v>
      </c>
      <c r="BS13" s="3" t="s">
        <v>100</v>
      </c>
      <c r="BT13" s="3" t="s">
        <v>101</v>
      </c>
      <c r="BU13" s="3" t="s">
        <v>102</v>
      </c>
      <c r="BV13" s="3" t="s">
        <v>2281</v>
      </c>
      <c r="BW13" s="3" t="str">
        <f>HYPERLINK("https%3A%2F%2Fwww.webofscience.com%2Fwos%2Fwoscc%2Ffull-record%2FWOS:000522138500107","View Full Record in Web of Science")</f>
        <v>View Full Record in Web of Science</v>
      </c>
    </row>
    <row r="14" spans="1:75" x14ac:dyDescent="0.2">
      <c r="A14" s="3">
        <v>701000000</v>
      </c>
      <c r="B14" s="3" t="s">
        <v>2092</v>
      </c>
      <c r="C14" s="3" t="s">
        <v>72</v>
      </c>
      <c r="D14" s="3" t="s">
        <v>3512</v>
      </c>
      <c r="E14" s="34">
        <v>1</v>
      </c>
      <c r="F14" s="3" t="s">
        <v>74</v>
      </c>
      <c r="G14" s="3" t="s">
        <v>74</v>
      </c>
      <c r="H14" s="3" t="s">
        <v>74</v>
      </c>
      <c r="I14" s="3" t="s">
        <v>3513</v>
      </c>
      <c r="J14" s="3" t="s">
        <v>74</v>
      </c>
      <c r="K14" s="3" t="s">
        <v>3514</v>
      </c>
      <c r="L14" s="3" t="s">
        <v>3515</v>
      </c>
      <c r="M14" s="3" t="s">
        <v>3516</v>
      </c>
      <c r="N14" s="3" t="s">
        <v>74</v>
      </c>
      <c r="O14" s="3" t="s">
        <v>74</v>
      </c>
      <c r="P14" s="3" t="s">
        <v>78</v>
      </c>
      <c r="Q14" s="3" t="s">
        <v>195</v>
      </c>
      <c r="R14" s="3" t="s">
        <v>74</v>
      </c>
      <c r="S14" s="3" t="s">
        <v>74</v>
      </c>
      <c r="T14" s="3" t="s">
        <v>74</v>
      </c>
      <c r="U14" s="3" t="s">
        <v>74</v>
      </c>
      <c r="V14" s="3" t="s">
        <v>74</v>
      </c>
      <c r="W14" s="3" t="s">
        <v>3517</v>
      </c>
      <c r="X14" s="3" t="s">
        <v>3518</v>
      </c>
      <c r="Y14" s="3" t="s">
        <v>3519</v>
      </c>
      <c r="Z14" s="3" t="s">
        <v>3520</v>
      </c>
      <c r="AA14" s="3" t="s">
        <v>3521</v>
      </c>
      <c r="AB14" s="3" t="s">
        <v>3522</v>
      </c>
      <c r="AC14" s="3" t="s">
        <v>74</v>
      </c>
      <c r="AD14" s="3" t="s">
        <v>3523</v>
      </c>
      <c r="AE14" s="3" t="s">
        <v>3524</v>
      </c>
      <c r="AF14" s="3" t="s">
        <v>3525</v>
      </c>
      <c r="AG14" s="3" t="s">
        <v>3526</v>
      </c>
      <c r="AH14" s="3" t="s">
        <v>3527</v>
      </c>
      <c r="AI14" s="3" t="s">
        <v>74</v>
      </c>
      <c r="AJ14" s="3">
        <v>234</v>
      </c>
      <c r="AK14" s="3">
        <v>153</v>
      </c>
      <c r="AL14" s="3">
        <v>162</v>
      </c>
      <c r="AM14" s="3">
        <v>19</v>
      </c>
      <c r="AN14" s="3">
        <v>200</v>
      </c>
      <c r="AO14" s="3" t="s">
        <v>176</v>
      </c>
      <c r="AP14" s="3" t="s">
        <v>177</v>
      </c>
      <c r="AQ14" s="3" t="s">
        <v>178</v>
      </c>
      <c r="AR14" s="3" t="s">
        <v>3528</v>
      </c>
      <c r="AS14" s="3" t="s">
        <v>3529</v>
      </c>
      <c r="AT14" s="3" t="s">
        <v>74</v>
      </c>
      <c r="AU14" s="3" t="s">
        <v>3530</v>
      </c>
      <c r="AV14" s="3" t="s">
        <v>3531</v>
      </c>
      <c r="AW14" s="3" t="s">
        <v>2260</v>
      </c>
      <c r="AX14" s="3">
        <v>2022</v>
      </c>
      <c r="AY14" s="3">
        <v>123</v>
      </c>
      <c r="AZ14" s="3" t="s">
        <v>74</v>
      </c>
      <c r="BA14" s="3" t="s">
        <v>74</v>
      </c>
      <c r="BB14" s="3" t="s">
        <v>74</v>
      </c>
      <c r="BC14" s="3" t="s">
        <v>74</v>
      </c>
      <c r="BD14" s="3" t="s">
        <v>74</v>
      </c>
      <c r="BE14" s="3" t="s">
        <v>74</v>
      </c>
      <c r="BF14" s="3" t="s">
        <v>74</v>
      </c>
      <c r="BG14" s="3">
        <v>103927</v>
      </c>
      <c r="BH14" s="3" t="s">
        <v>3532</v>
      </c>
      <c r="BI14" s="3" t="str">
        <f>HYPERLINK("http://dx.doi.org/10.1016/j.ppnp.2021.103927","http://dx.doi.org/10.1016/j.ppnp.2021.103927")</f>
        <v>http://dx.doi.org/10.1016/j.ppnp.2021.103927</v>
      </c>
      <c r="BJ14" s="3" t="s">
        <v>74</v>
      </c>
      <c r="BK14" s="3" t="s">
        <v>3533</v>
      </c>
      <c r="BL14" s="3">
        <v>51</v>
      </c>
      <c r="BM14" s="3" t="s">
        <v>2946</v>
      </c>
      <c r="BN14" s="3" t="s">
        <v>97</v>
      </c>
      <c r="BO14" s="3" t="s">
        <v>1510</v>
      </c>
      <c r="BP14" s="3" t="s">
        <v>3534</v>
      </c>
      <c r="BQ14" s="3" t="s">
        <v>74</v>
      </c>
      <c r="BR14" s="3" t="s">
        <v>3242</v>
      </c>
      <c r="BS14" s="3" t="s">
        <v>100</v>
      </c>
      <c r="BT14" s="3" t="s">
        <v>101</v>
      </c>
      <c r="BU14" s="3" t="s">
        <v>102</v>
      </c>
      <c r="BV14" s="3" t="s">
        <v>3535</v>
      </c>
      <c r="BW14" s="3" t="str">
        <f>HYPERLINK("https%3A%2F%2Fwww.webofscience.com%2Fwos%2Fwoscc%2Ffull-record%2FWOS:000748726700002","View Full Record in Web of Science")</f>
        <v>View Full Record in Web of Science</v>
      </c>
    </row>
    <row r="15" spans="1:75" x14ac:dyDescent="0.2">
      <c r="A15" s="3">
        <v>701000000</v>
      </c>
      <c r="B15" s="3" t="s">
        <v>2092</v>
      </c>
      <c r="C15" s="3" t="s">
        <v>72</v>
      </c>
      <c r="D15" s="3" t="s">
        <v>2771</v>
      </c>
      <c r="E15" s="34">
        <v>1</v>
      </c>
      <c r="F15" s="3" t="s">
        <v>74</v>
      </c>
      <c r="G15" s="3" t="s">
        <v>74</v>
      </c>
      <c r="H15" s="3" t="s">
        <v>74</v>
      </c>
      <c r="I15" s="3" t="s">
        <v>2772</v>
      </c>
      <c r="J15" s="3" t="s">
        <v>74</v>
      </c>
      <c r="K15" s="3" t="s">
        <v>2773</v>
      </c>
      <c r="L15" s="3" t="s">
        <v>2774</v>
      </c>
      <c r="M15" s="3" t="s">
        <v>2775</v>
      </c>
      <c r="N15" s="3" t="s">
        <v>74</v>
      </c>
      <c r="O15" s="3" t="s">
        <v>74</v>
      </c>
      <c r="P15" s="3" t="s">
        <v>78</v>
      </c>
      <c r="Q15" s="3" t="s">
        <v>79</v>
      </c>
      <c r="R15" s="3" t="s">
        <v>74</v>
      </c>
      <c r="S15" s="3" t="s">
        <v>74</v>
      </c>
      <c r="T15" s="3" t="s">
        <v>74</v>
      </c>
      <c r="U15" s="3" t="s">
        <v>74</v>
      </c>
      <c r="V15" s="3" t="s">
        <v>74</v>
      </c>
      <c r="W15" s="3" t="s">
        <v>2776</v>
      </c>
      <c r="X15" s="3" t="s">
        <v>2777</v>
      </c>
      <c r="Y15" s="3" t="s">
        <v>2778</v>
      </c>
      <c r="Z15" s="3" t="s">
        <v>2779</v>
      </c>
      <c r="AA15" s="3" t="s">
        <v>2780</v>
      </c>
      <c r="AB15" s="3" t="s">
        <v>2781</v>
      </c>
      <c r="AC15" s="3" t="s">
        <v>2782</v>
      </c>
      <c r="AD15" s="3" t="s">
        <v>2783</v>
      </c>
      <c r="AE15" s="3" t="s">
        <v>2784</v>
      </c>
      <c r="AF15" s="3" t="s">
        <v>2785</v>
      </c>
      <c r="AG15" s="3" t="s">
        <v>2785</v>
      </c>
      <c r="AH15" s="3" t="s">
        <v>2786</v>
      </c>
      <c r="AI15" s="3" t="s">
        <v>74</v>
      </c>
      <c r="AJ15" s="3">
        <v>135</v>
      </c>
      <c r="AK15" s="3">
        <v>351</v>
      </c>
      <c r="AL15" s="3">
        <v>382</v>
      </c>
      <c r="AM15" s="3">
        <v>9</v>
      </c>
      <c r="AN15" s="3">
        <v>113</v>
      </c>
      <c r="AO15" s="3" t="s">
        <v>2787</v>
      </c>
      <c r="AP15" s="3" t="s">
        <v>485</v>
      </c>
      <c r="AQ15" s="3" t="s">
        <v>2788</v>
      </c>
      <c r="AR15" s="3" t="s">
        <v>2789</v>
      </c>
      <c r="AS15" s="3" t="s">
        <v>2790</v>
      </c>
      <c r="AT15" s="3" t="s">
        <v>74</v>
      </c>
      <c r="AU15" s="3" t="s">
        <v>2791</v>
      </c>
      <c r="AV15" s="3" t="s">
        <v>2792</v>
      </c>
      <c r="AW15" s="3" t="s">
        <v>125</v>
      </c>
      <c r="AX15" s="3">
        <v>2020</v>
      </c>
      <c r="AY15" s="3">
        <v>14</v>
      </c>
      <c r="AZ15" s="3">
        <v>2</v>
      </c>
      <c r="BA15" s="3" t="s">
        <v>74</v>
      </c>
      <c r="BB15" s="3" t="s">
        <v>74</v>
      </c>
      <c r="BC15" s="3" t="s">
        <v>74</v>
      </c>
      <c r="BD15" s="3" t="s">
        <v>74</v>
      </c>
      <c r="BE15" s="3">
        <v>155</v>
      </c>
      <c r="BF15" s="3">
        <v>168</v>
      </c>
      <c r="BG15" s="3" t="s">
        <v>74</v>
      </c>
      <c r="BH15" s="3" t="s">
        <v>2793</v>
      </c>
      <c r="BI15" s="3" t="str">
        <f>HYPERLINK("http://dx.doi.org/10.1093/ecco-jcc/jjz187","http://dx.doi.org/10.1093/ecco-jcc/jjz187")</f>
        <v>http://dx.doi.org/10.1093/ecco-jcc/jjz187</v>
      </c>
      <c r="BJ15" s="3" t="s">
        <v>74</v>
      </c>
      <c r="BK15" s="3" t="s">
        <v>74</v>
      </c>
      <c r="BL15" s="3">
        <v>14</v>
      </c>
      <c r="BM15" s="3" t="s">
        <v>2794</v>
      </c>
      <c r="BN15" s="3" t="s">
        <v>97</v>
      </c>
      <c r="BO15" s="3" t="s">
        <v>2794</v>
      </c>
      <c r="BP15" s="3" t="s">
        <v>2795</v>
      </c>
      <c r="BQ15" s="3">
        <v>31742338</v>
      </c>
      <c r="BR15" s="3" t="s">
        <v>2796</v>
      </c>
      <c r="BS15" s="3" t="s">
        <v>100</v>
      </c>
      <c r="BT15" s="3" t="s">
        <v>101</v>
      </c>
      <c r="BU15" s="3" t="s">
        <v>102</v>
      </c>
      <c r="BV15" s="3" t="s">
        <v>2797</v>
      </c>
      <c r="BW15" s="3" t="str">
        <f>HYPERLINK("https%3A%2F%2Fwww.webofscience.com%2Fwos%2Fwoscc%2Ffull-record%2FWOS:000515116000003","View Full Record in Web of Science")</f>
        <v>View Full Record in Web of Science</v>
      </c>
    </row>
    <row r="16" spans="1:75" x14ac:dyDescent="0.2">
      <c r="A16" s="2">
        <v>709000000</v>
      </c>
      <c r="B16" s="3" t="s">
        <v>1347</v>
      </c>
      <c r="C16" s="5" t="s">
        <v>72</v>
      </c>
      <c r="D16" s="5" t="s">
        <v>1391</v>
      </c>
      <c r="E16" s="35">
        <v>1</v>
      </c>
      <c r="F16" s="5" t="s">
        <v>74</v>
      </c>
      <c r="G16" s="5" t="s">
        <v>74</v>
      </c>
      <c r="H16" s="5" t="s">
        <v>74</v>
      </c>
      <c r="I16" s="5" t="s">
        <v>1392</v>
      </c>
      <c r="J16" s="5" t="s">
        <v>74</v>
      </c>
      <c r="K16" s="5" t="s">
        <v>74</v>
      </c>
      <c r="L16" s="5" t="s">
        <v>1393</v>
      </c>
      <c r="M16" s="5" t="s">
        <v>1394</v>
      </c>
      <c r="N16" s="5" t="s">
        <v>74</v>
      </c>
      <c r="O16" s="5" t="s">
        <v>74</v>
      </c>
      <c r="P16" s="5" t="s">
        <v>78</v>
      </c>
      <c r="Q16" s="5" t="s">
        <v>79</v>
      </c>
      <c r="R16" s="5" t="s">
        <v>74</v>
      </c>
      <c r="S16" s="5" t="s">
        <v>74</v>
      </c>
      <c r="T16" s="5" t="s">
        <v>74</v>
      </c>
      <c r="U16" s="5" t="s">
        <v>74</v>
      </c>
      <c r="V16" s="5" t="s">
        <v>74</v>
      </c>
      <c r="W16" s="5" t="s">
        <v>1395</v>
      </c>
      <c r="X16" s="5" t="s">
        <v>1396</v>
      </c>
      <c r="Y16" s="5" t="s">
        <v>1397</v>
      </c>
      <c r="Z16" s="5" t="s">
        <v>1398</v>
      </c>
      <c r="AA16" s="5" t="s">
        <v>1399</v>
      </c>
      <c r="AB16" s="5" t="s">
        <v>1400</v>
      </c>
      <c r="AC16" s="5" t="s">
        <v>1401</v>
      </c>
      <c r="AD16" s="5" t="s">
        <v>1402</v>
      </c>
      <c r="AE16" s="5" t="s">
        <v>1403</v>
      </c>
      <c r="AF16" s="5" t="s">
        <v>1404</v>
      </c>
      <c r="AG16" s="5" t="s">
        <v>1405</v>
      </c>
      <c r="AH16" s="5" t="s">
        <v>1406</v>
      </c>
      <c r="AI16" s="5" t="s">
        <v>74</v>
      </c>
      <c r="AJ16" s="5">
        <v>50</v>
      </c>
      <c r="AK16" s="5">
        <v>82</v>
      </c>
      <c r="AL16" s="5">
        <v>82</v>
      </c>
      <c r="AM16" s="5">
        <v>20</v>
      </c>
      <c r="AN16" s="5">
        <v>110</v>
      </c>
      <c r="AO16" s="5" t="s">
        <v>538</v>
      </c>
      <c r="AP16" s="5" t="s">
        <v>539</v>
      </c>
      <c r="AQ16" s="5" t="s">
        <v>540</v>
      </c>
      <c r="AR16" s="5" t="s">
        <v>74</v>
      </c>
      <c r="AS16" s="5" t="s">
        <v>1407</v>
      </c>
      <c r="AT16" s="5" t="s">
        <v>74</v>
      </c>
      <c r="AU16" s="5" t="s">
        <v>1408</v>
      </c>
      <c r="AV16" s="5" t="s">
        <v>1409</v>
      </c>
      <c r="AW16" s="5" t="s">
        <v>1410</v>
      </c>
      <c r="AX16" s="5">
        <v>2022</v>
      </c>
      <c r="AY16" s="5">
        <v>10</v>
      </c>
      <c r="AZ16" s="5" t="s">
        <v>74</v>
      </c>
      <c r="BA16" s="5" t="s">
        <v>74</v>
      </c>
      <c r="BB16" s="5" t="s">
        <v>74</v>
      </c>
      <c r="BC16" s="5" t="s">
        <v>74</v>
      </c>
      <c r="BD16" s="5" t="s">
        <v>74</v>
      </c>
      <c r="BE16" s="5" t="s">
        <v>74</v>
      </c>
      <c r="BF16" s="5" t="s">
        <v>74</v>
      </c>
      <c r="BG16" s="5">
        <v>909190</v>
      </c>
      <c r="BH16" s="5" t="s">
        <v>1411</v>
      </c>
      <c r="BI16" s="5" t="s">
        <v>1412</v>
      </c>
      <c r="BJ16" s="5" t="s">
        <v>74</v>
      </c>
      <c r="BK16" s="5" t="s">
        <v>74</v>
      </c>
      <c r="BL16" s="5">
        <v>10</v>
      </c>
      <c r="BM16" s="5" t="s">
        <v>1320</v>
      </c>
      <c r="BN16" s="5" t="s">
        <v>97</v>
      </c>
      <c r="BO16" s="5" t="s">
        <v>1321</v>
      </c>
      <c r="BP16" s="5" t="s">
        <v>1413</v>
      </c>
      <c r="BQ16" s="5" t="s">
        <v>74</v>
      </c>
      <c r="BR16" s="5" t="s">
        <v>1414</v>
      </c>
      <c r="BS16" s="5" t="s">
        <v>100</v>
      </c>
      <c r="BT16" s="5" t="s">
        <v>101</v>
      </c>
      <c r="BU16" s="5" t="s">
        <v>102</v>
      </c>
      <c r="BV16" s="5" t="s">
        <v>1415</v>
      </c>
      <c r="BW16" s="5" t="s">
        <v>132</v>
      </c>
    </row>
    <row r="17" spans="1:75" x14ac:dyDescent="0.2">
      <c r="A17" s="3">
        <v>709000000</v>
      </c>
      <c r="B17" s="3" t="s">
        <v>1347</v>
      </c>
      <c r="C17" s="3" t="s">
        <v>72</v>
      </c>
      <c r="D17" s="3" t="s">
        <v>1485</v>
      </c>
      <c r="E17" s="34">
        <v>0.33333333333333298</v>
      </c>
      <c r="F17" s="3" t="s">
        <v>74</v>
      </c>
      <c r="G17" s="3" t="s">
        <v>74</v>
      </c>
      <c r="H17" s="3" t="s">
        <v>74</v>
      </c>
      <c r="I17" s="3" t="s">
        <v>1486</v>
      </c>
      <c r="J17" s="3" t="s">
        <v>74</v>
      </c>
      <c r="K17" s="3" t="s">
        <v>74</v>
      </c>
      <c r="L17" s="3" t="s">
        <v>1487</v>
      </c>
      <c r="M17" s="3" t="s">
        <v>1488</v>
      </c>
      <c r="N17" s="3" t="s">
        <v>74</v>
      </c>
      <c r="O17" s="3" t="s">
        <v>74</v>
      </c>
      <c r="P17" s="3" t="s">
        <v>78</v>
      </c>
      <c r="Q17" s="3" t="s">
        <v>79</v>
      </c>
      <c r="R17" s="3" t="s">
        <v>74</v>
      </c>
      <c r="S17" s="3" t="s">
        <v>74</v>
      </c>
      <c r="T17" s="3" t="s">
        <v>74</v>
      </c>
      <c r="U17" s="3" t="s">
        <v>74</v>
      </c>
      <c r="V17" s="3" t="s">
        <v>74</v>
      </c>
      <c r="W17" s="3" t="s">
        <v>74</v>
      </c>
      <c r="X17" s="3" t="s">
        <v>1489</v>
      </c>
      <c r="Y17" s="3" t="s">
        <v>1490</v>
      </c>
      <c r="Z17" s="3" t="s">
        <v>1491</v>
      </c>
      <c r="AA17" s="3" t="s">
        <v>1492</v>
      </c>
      <c r="AB17" s="3" t="s">
        <v>1493</v>
      </c>
      <c r="AC17" s="3" t="s">
        <v>74</v>
      </c>
      <c r="AD17" s="3" t="s">
        <v>1494</v>
      </c>
      <c r="AE17" s="3" t="s">
        <v>1495</v>
      </c>
      <c r="AF17" s="3" t="s">
        <v>1496</v>
      </c>
      <c r="AG17" s="3" t="s">
        <v>1497</v>
      </c>
      <c r="AH17" s="3" t="s">
        <v>1498</v>
      </c>
      <c r="AI17" s="3" t="s">
        <v>74</v>
      </c>
      <c r="AJ17" s="3">
        <v>106</v>
      </c>
      <c r="AK17" s="3">
        <v>147</v>
      </c>
      <c r="AL17" s="3">
        <v>157</v>
      </c>
      <c r="AM17" s="3">
        <v>3</v>
      </c>
      <c r="AN17" s="3">
        <v>40</v>
      </c>
      <c r="AO17" s="3" t="s">
        <v>1499</v>
      </c>
      <c r="AP17" s="3" t="s">
        <v>1500</v>
      </c>
      <c r="AQ17" s="3" t="s">
        <v>1501</v>
      </c>
      <c r="AR17" s="3" t="s">
        <v>1502</v>
      </c>
      <c r="AS17" s="3" t="s">
        <v>1503</v>
      </c>
      <c r="AT17" s="3" t="s">
        <v>74</v>
      </c>
      <c r="AU17" s="3" t="s">
        <v>1504</v>
      </c>
      <c r="AV17" s="3" t="s">
        <v>1505</v>
      </c>
      <c r="AW17" s="3" t="s">
        <v>1506</v>
      </c>
      <c r="AX17" s="3">
        <v>2020</v>
      </c>
      <c r="AY17" s="3">
        <v>101</v>
      </c>
      <c r="AZ17" s="3">
        <v>4</v>
      </c>
      <c r="BA17" s="3" t="s">
        <v>74</v>
      </c>
      <c r="BB17" s="3" t="s">
        <v>74</v>
      </c>
      <c r="BC17" s="3" t="s">
        <v>74</v>
      </c>
      <c r="BD17" s="3" t="s">
        <v>74</v>
      </c>
      <c r="BE17" s="3" t="s">
        <v>74</v>
      </c>
      <c r="BF17" s="3" t="s">
        <v>74</v>
      </c>
      <c r="BG17" s="3">
        <v>44907</v>
      </c>
      <c r="BH17" s="3" t="s">
        <v>1507</v>
      </c>
      <c r="BI17" s="3" t="s">
        <v>1508</v>
      </c>
      <c r="BJ17" s="3" t="s">
        <v>74</v>
      </c>
      <c r="BK17" s="3" t="s">
        <v>74</v>
      </c>
      <c r="BL17" s="3">
        <v>27</v>
      </c>
      <c r="BM17" s="3" t="s">
        <v>1509</v>
      </c>
      <c r="BN17" s="3" t="s">
        <v>97</v>
      </c>
      <c r="BO17" s="3" t="s">
        <v>1510</v>
      </c>
      <c r="BP17" s="3" t="s">
        <v>1511</v>
      </c>
      <c r="BQ17" s="3" t="s">
        <v>74</v>
      </c>
      <c r="BR17" s="3" t="s">
        <v>1512</v>
      </c>
      <c r="BS17" s="3" t="s">
        <v>100</v>
      </c>
      <c r="BT17" s="3" t="s">
        <v>101</v>
      </c>
      <c r="BU17" s="3" t="s">
        <v>102</v>
      </c>
      <c r="BV17" s="3" t="s">
        <v>1513</v>
      </c>
      <c r="BW17" s="3" t="s">
        <v>132</v>
      </c>
    </row>
    <row r="18" spans="1:75" x14ac:dyDescent="0.2">
      <c r="A18" s="3">
        <v>701000000</v>
      </c>
      <c r="B18" s="3" t="s">
        <v>2092</v>
      </c>
      <c r="C18" s="3" t="s">
        <v>72</v>
      </c>
      <c r="D18" s="3" t="s">
        <v>1485</v>
      </c>
      <c r="E18" s="34">
        <v>0.33333333333333298</v>
      </c>
      <c r="F18" s="3" t="s">
        <v>74</v>
      </c>
      <c r="G18" s="3" t="s">
        <v>74</v>
      </c>
      <c r="H18" s="3" t="s">
        <v>74</v>
      </c>
      <c r="I18" s="3" t="s">
        <v>1486</v>
      </c>
      <c r="J18" s="3" t="s">
        <v>74</v>
      </c>
      <c r="K18" s="3" t="s">
        <v>74</v>
      </c>
      <c r="L18" s="3" t="s">
        <v>1487</v>
      </c>
      <c r="M18" s="3" t="s">
        <v>1488</v>
      </c>
      <c r="N18" s="3" t="s">
        <v>74</v>
      </c>
      <c r="O18" s="3" t="s">
        <v>74</v>
      </c>
      <c r="P18" s="3" t="s">
        <v>78</v>
      </c>
      <c r="Q18" s="3" t="s">
        <v>79</v>
      </c>
      <c r="R18" s="3" t="s">
        <v>74</v>
      </c>
      <c r="S18" s="3" t="s">
        <v>74</v>
      </c>
      <c r="T18" s="3" t="s">
        <v>74</v>
      </c>
      <c r="U18" s="3" t="s">
        <v>74</v>
      </c>
      <c r="V18" s="3" t="s">
        <v>74</v>
      </c>
      <c r="W18" s="3" t="s">
        <v>74</v>
      </c>
      <c r="X18" s="3" t="s">
        <v>1489</v>
      </c>
      <c r="Y18" s="3" t="s">
        <v>1490</v>
      </c>
      <c r="Z18" s="3" t="s">
        <v>1491</v>
      </c>
      <c r="AA18" s="3" t="s">
        <v>1492</v>
      </c>
      <c r="AB18" s="3" t="s">
        <v>1493</v>
      </c>
      <c r="AC18" s="3" t="s">
        <v>74</v>
      </c>
      <c r="AD18" s="3" t="s">
        <v>1494</v>
      </c>
      <c r="AE18" s="3" t="s">
        <v>1495</v>
      </c>
      <c r="AF18" s="3" t="s">
        <v>1496</v>
      </c>
      <c r="AG18" s="3" t="s">
        <v>1497</v>
      </c>
      <c r="AH18" s="3" t="s">
        <v>1498</v>
      </c>
      <c r="AI18" s="3" t="s">
        <v>74</v>
      </c>
      <c r="AJ18" s="3">
        <v>106</v>
      </c>
      <c r="AK18" s="3">
        <v>147</v>
      </c>
      <c r="AL18" s="3">
        <v>157</v>
      </c>
      <c r="AM18" s="3">
        <v>3</v>
      </c>
      <c r="AN18" s="3">
        <v>40</v>
      </c>
      <c r="AO18" s="3" t="s">
        <v>1499</v>
      </c>
      <c r="AP18" s="3" t="s">
        <v>1500</v>
      </c>
      <c r="AQ18" s="3" t="s">
        <v>1501</v>
      </c>
      <c r="AR18" s="3" t="s">
        <v>1502</v>
      </c>
      <c r="AS18" s="3" t="s">
        <v>1503</v>
      </c>
      <c r="AT18" s="3" t="s">
        <v>74</v>
      </c>
      <c r="AU18" s="3" t="s">
        <v>1504</v>
      </c>
      <c r="AV18" s="3" t="s">
        <v>1505</v>
      </c>
      <c r="AW18" s="3" t="s">
        <v>1506</v>
      </c>
      <c r="AX18" s="3">
        <v>2020</v>
      </c>
      <c r="AY18" s="3">
        <v>101</v>
      </c>
      <c r="AZ18" s="3">
        <v>4</v>
      </c>
      <c r="BA18" s="3" t="s">
        <v>74</v>
      </c>
      <c r="BB18" s="3" t="s">
        <v>74</v>
      </c>
      <c r="BC18" s="3" t="s">
        <v>74</v>
      </c>
      <c r="BD18" s="3" t="s">
        <v>74</v>
      </c>
      <c r="BE18" s="3" t="s">
        <v>74</v>
      </c>
      <c r="BF18" s="3" t="s">
        <v>74</v>
      </c>
      <c r="BG18" s="3">
        <v>44907</v>
      </c>
      <c r="BH18" s="3" t="s">
        <v>1507</v>
      </c>
      <c r="BI18" s="3" t="str">
        <f>HYPERLINK("http://dx.doi.org/10.1103/PhysRevC.101.044907","http://dx.doi.org/10.1103/PhysRevC.101.044907")</f>
        <v>http://dx.doi.org/10.1103/PhysRevC.101.044907</v>
      </c>
      <c r="BJ18" s="3" t="s">
        <v>74</v>
      </c>
      <c r="BK18" s="3" t="s">
        <v>74</v>
      </c>
      <c r="BL18" s="3">
        <v>27</v>
      </c>
      <c r="BM18" s="3" t="s">
        <v>1509</v>
      </c>
      <c r="BN18" s="3" t="s">
        <v>97</v>
      </c>
      <c r="BO18" s="3" t="s">
        <v>1510</v>
      </c>
      <c r="BP18" s="3" t="s">
        <v>1511</v>
      </c>
      <c r="BQ18" s="3" t="s">
        <v>74</v>
      </c>
      <c r="BR18" s="3" t="s">
        <v>1512</v>
      </c>
      <c r="BS18" s="3" t="s">
        <v>100</v>
      </c>
      <c r="BT18" s="3" t="s">
        <v>101</v>
      </c>
      <c r="BU18" s="3" t="s">
        <v>102</v>
      </c>
      <c r="BV18" s="3" t="s">
        <v>1513</v>
      </c>
      <c r="BW18" s="3" t="str">
        <f>HYPERLINK("https%3A%2F%2Fwww.webofscience.com%2Fwos%2Fwoscc%2Ffull-record%2FWOS:000529308100001","View Full Record in Web of Science")</f>
        <v>View Full Record in Web of Science</v>
      </c>
    </row>
    <row r="19" spans="1:75" x14ac:dyDescent="0.2">
      <c r="A19" s="2">
        <v>711000000</v>
      </c>
      <c r="B19" s="3" t="s">
        <v>3924</v>
      </c>
      <c r="C19" s="5" t="s">
        <v>72</v>
      </c>
      <c r="D19" s="5" t="s">
        <v>1485</v>
      </c>
      <c r="E19" s="34">
        <v>0.33333333333333298</v>
      </c>
      <c r="F19" s="5" t="s">
        <v>74</v>
      </c>
      <c r="G19" s="5" t="s">
        <v>74</v>
      </c>
      <c r="H19" s="5" t="s">
        <v>74</v>
      </c>
      <c r="I19" s="5" t="s">
        <v>1486</v>
      </c>
      <c r="J19" s="5" t="s">
        <v>74</v>
      </c>
      <c r="K19" s="5" t="s">
        <v>74</v>
      </c>
      <c r="L19" s="5" t="s">
        <v>1487</v>
      </c>
      <c r="M19" s="5" t="s">
        <v>1488</v>
      </c>
      <c r="N19" s="5" t="s">
        <v>74</v>
      </c>
      <c r="O19" s="5" t="s">
        <v>74</v>
      </c>
      <c r="P19" s="5" t="s">
        <v>78</v>
      </c>
      <c r="Q19" s="5" t="s">
        <v>79</v>
      </c>
      <c r="R19" s="5" t="s">
        <v>74</v>
      </c>
      <c r="S19" s="5" t="s">
        <v>74</v>
      </c>
      <c r="T19" s="5" t="s">
        <v>74</v>
      </c>
      <c r="U19" s="5" t="s">
        <v>74</v>
      </c>
      <c r="V19" s="5" t="s">
        <v>74</v>
      </c>
      <c r="W19" s="5" t="s">
        <v>74</v>
      </c>
      <c r="X19" s="5" t="s">
        <v>1489</v>
      </c>
      <c r="Y19" s="5" t="s">
        <v>1490</v>
      </c>
      <c r="Z19" s="5" t="s">
        <v>1491</v>
      </c>
      <c r="AA19" s="5" t="s">
        <v>1492</v>
      </c>
      <c r="AB19" s="5" t="s">
        <v>1493</v>
      </c>
      <c r="AC19" s="5" t="s">
        <v>74</v>
      </c>
      <c r="AD19" s="5" t="s">
        <v>1494</v>
      </c>
      <c r="AE19" s="5" t="s">
        <v>1495</v>
      </c>
      <c r="AF19" s="5" t="s">
        <v>1496</v>
      </c>
      <c r="AG19" s="5" t="s">
        <v>1497</v>
      </c>
      <c r="AH19" s="5" t="s">
        <v>1498</v>
      </c>
      <c r="AI19" s="5" t="s">
        <v>74</v>
      </c>
      <c r="AJ19" s="5">
        <v>106</v>
      </c>
      <c r="AK19" s="5">
        <v>147</v>
      </c>
      <c r="AL19" s="5">
        <v>157</v>
      </c>
      <c r="AM19" s="5">
        <v>3</v>
      </c>
      <c r="AN19" s="5">
        <v>40</v>
      </c>
      <c r="AO19" s="5" t="s">
        <v>1499</v>
      </c>
      <c r="AP19" s="5" t="s">
        <v>1500</v>
      </c>
      <c r="AQ19" s="5" t="s">
        <v>1501</v>
      </c>
      <c r="AR19" s="5" t="s">
        <v>1502</v>
      </c>
      <c r="AS19" s="5" t="s">
        <v>1503</v>
      </c>
      <c r="AT19" s="5" t="s">
        <v>74</v>
      </c>
      <c r="AU19" s="5" t="s">
        <v>1504</v>
      </c>
      <c r="AV19" s="5" t="s">
        <v>1505</v>
      </c>
      <c r="AW19" s="5" t="s">
        <v>1506</v>
      </c>
      <c r="AX19" s="5">
        <v>2020</v>
      </c>
      <c r="AY19" s="5">
        <v>101</v>
      </c>
      <c r="AZ19" s="5">
        <v>4</v>
      </c>
      <c r="BA19" s="5" t="s">
        <v>74</v>
      </c>
      <c r="BB19" s="5" t="s">
        <v>74</v>
      </c>
      <c r="BC19" s="5" t="s">
        <v>74</v>
      </c>
      <c r="BD19" s="5" t="s">
        <v>74</v>
      </c>
      <c r="BE19" s="5" t="s">
        <v>74</v>
      </c>
      <c r="BF19" s="5" t="s">
        <v>74</v>
      </c>
      <c r="BG19" s="5">
        <v>44907</v>
      </c>
      <c r="BH19" s="5" t="s">
        <v>1507</v>
      </c>
      <c r="BI19" s="5" t="s">
        <v>1508</v>
      </c>
      <c r="BJ19" s="5" t="s">
        <v>74</v>
      </c>
      <c r="BK19" s="5" t="s">
        <v>74</v>
      </c>
      <c r="BL19" s="5">
        <v>27</v>
      </c>
      <c r="BM19" s="5" t="s">
        <v>1509</v>
      </c>
      <c r="BN19" s="5" t="s">
        <v>97</v>
      </c>
      <c r="BO19" s="5" t="s">
        <v>1510</v>
      </c>
      <c r="BP19" s="5" t="s">
        <v>1511</v>
      </c>
      <c r="BQ19" s="5" t="s">
        <v>74</v>
      </c>
      <c r="BR19" s="5" t="s">
        <v>1512</v>
      </c>
      <c r="BS19" s="5" t="s">
        <v>100</v>
      </c>
      <c r="BT19" s="5" t="s">
        <v>101</v>
      </c>
      <c r="BU19" s="5" t="s">
        <v>102</v>
      </c>
      <c r="BV19" s="5" t="s">
        <v>1513</v>
      </c>
      <c r="BW19" s="5" t="s">
        <v>132</v>
      </c>
    </row>
    <row r="20" spans="1:75" x14ac:dyDescent="0.2">
      <c r="A20" s="3">
        <v>705000000</v>
      </c>
      <c r="B20" s="3" t="s">
        <v>1514</v>
      </c>
      <c r="C20" s="3" t="s">
        <v>72</v>
      </c>
      <c r="D20" s="3" t="s">
        <v>1563</v>
      </c>
      <c r="E20" s="34">
        <v>1</v>
      </c>
      <c r="F20" s="3" t="s">
        <v>74</v>
      </c>
      <c r="G20" s="3" t="s">
        <v>74</v>
      </c>
      <c r="H20" s="3" t="s">
        <v>74</v>
      </c>
      <c r="I20" s="3" t="s">
        <v>1564</v>
      </c>
      <c r="J20" s="3" t="s">
        <v>74</v>
      </c>
      <c r="K20" s="3" t="s">
        <v>74</v>
      </c>
      <c r="L20" s="3" t="s">
        <v>1565</v>
      </c>
      <c r="M20" s="3" t="s">
        <v>525</v>
      </c>
      <c r="N20" s="3" t="s">
        <v>74</v>
      </c>
      <c r="O20" s="3" t="s">
        <v>74</v>
      </c>
      <c r="P20" s="3" t="s">
        <v>78</v>
      </c>
      <c r="Q20" s="3" t="s">
        <v>195</v>
      </c>
      <c r="R20" s="3" t="s">
        <v>74</v>
      </c>
      <c r="S20" s="3" t="s">
        <v>74</v>
      </c>
      <c r="T20" s="3" t="s">
        <v>74</v>
      </c>
      <c r="U20" s="3" t="s">
        <v>74</v>
      </c>
      <c r="V20" s="3" t="s">
        <v>74</v>
      </c>
      <c r="W20" s="3" t="s">
        <v>1566</v>
      </c>
      <c r="X20" s="3" t="s">
        <v>1567</v>
      </c>
      <c r="Y20" s="3" t="s">
        <v>1568</v>
      </c>
      <c r="Z20" s="3" t="s">
        <v>1569</v>
      </c>
      <c r="AA20" s="3" t="s">
        <v>1570</v>
      </c>
      <c r="AB20" s="3" t="s">
        <v>1571</v>
      </c>
      <c r="AC20" s="3" t="s">
        <v>1572</v>
      </c>
      <c r="AD20" s="3" t="s">
        <v>1573</v>
      </c>
      <c r="AE20" s="3" t="s">
        <v>1574</v>
      </c>
      <c r="AF20" s="3" t="s">
        <v>1575</v>
      </c>
      <c r="AG20" s="3" t="s">
        <v>1575</v>
      </c>
      <c r="AH20" s="3" t="s">
        <v>1576</v>
      </c>
      <c r="AI20" s="3" t="s">
        <v>74</v>
      </c>
      <c r="AJ20" s="3">
        <v>239</v>
      </c>
      <c r="AK20" s="3">
        <v>8</v>
      </c>
      <c r="AL20" s="3">
        <v>8</v>
      </c>
      <c r="AM20" s="3">
        <v>33</v>
      </c>
      <c r="AN20" s="3">
        <v>54</v>
      </c>
      <c r="AO20" s="3" t="s">
        <v>538</v>
      </c>
      <c r="AP20" s="3" t="s">
        <v>539</v>
      </c>
      <c r="AQ20" s="3" t="s">
        <v>540</v>
      </c>
      <c r="AR20" s="3" t="s">
        <v>541</v>
      </c>
      <c r="AS20" s="3" t="s">
        <v>74</v>
      </c>
      <c r="AT20" s="3" t="s">
        <v>74</v>
      </c>
      <c r="AU20" s="3" t="s">
        <v>542</v>
      </c>
      <c r="AV20" s="3" t="s">
        <v>543</v>
      </c>
      <c r="AW20" s="3" t="s">
        <v>1577</v>
      </c>
      <c r="AX20" s="3">
        <v>2024</v>
      </c>
      <c r="AY20" s="3">
        <v>15</v>
      </c>
      <c r="AZ20" s="3" t="s">
        <v>74</v>
      </c>
      <c r="BA20" s="3" t="s">
        <v>74</v>
      </c>
      <c r="BB20" s="3" t="s">
        <v>74</v>
      </c>
      <c r="BC20" s="3" t="s">
        <v>74</v>
      </c>
      <c r="BD20" s="3" t="s">
        <v>74</v>
      </c>
      <c r="BE20" s="3" t="s">
        <v>74</v>
      </c>
      <c r="BF20" s="3" t="s">
        <v>74</v>
      </c>
      <c r="BG20" s="3">
        <v>1376917</v>
      </c>
      <c r="BH20" s="3" t="s">
        <v>1578</v>
      </c>
      <c r="BI20" s="3" t="str">
        <f>HYPERLINK("http://dx.doi.org/10.3389/fpls.2024.1376917","http://dx.doi.org/10.3389/fpls.2024.1376917")</f>
        <v>http://dx.doi.org/10.3389/fpls.2024.1376917</v>
      </c>
      <c r="BJ20" s="3" t="s">
        <v>74</v>
      </c>
      <c r="BK20" s="3" t="s">
        <v>74</v>
      </c>
      <c r="BL20" s="3">
        <v>17</v>
      </c>
      <c r="BM20" s="3" t="s">
        <v>407</v>
      </c>
      <c r="BN20" s="3" t="s">
        <v>97</v>
      </c>
      <c r="BO20" s="3" t="s">
        <v>407</v>
      </c>
      <c r="BP20" s="3" t="s">
        <v>1579</v>
      </c>
      <c r="BQ20" s="3">
        <v>38645389</v>
      </c>
      <c r="BR20" s="3" t="s">
        <v>99</v>
      </c>
      <c r="BS20" s="3" t="s">
        <v>100</v>
      </c>
      <c r="BT20" s="3" t="s">
        <v>101</v>
      </c>
      <c r="BU20" s="3" t="s">
        <v>102</v>
      </c>
      <c r="BV20" s="3" t="s">
        <v>1580</v>
      </c>
      <c r="BW20" s="3" t="str">
        <f>HYPERLINK("https%3A%2F%2Fwww.webofscience.com%2Fwos%2Fwoscc%2Ffull-record%2FWOS:001205491800001","View Full Record in Web of Science")</f>
        <v>View Full Record in Web of Science</v>
      </c>
    </row>
    <row r="21" spans="1:75" x14ac:dyDescent="0.2">
      <c r="A21" s="3">
        <v>701000000</v>
      </c>
      <c r="B21" s="3" t="s">
        <v>2092</v>
      </c>
      <c r="C21" s="3" t="s">
        <v>72</v>
      </c>
      <c r="D21" s="3" t="s">
        <v>3115</v>
      </c>
      <c r="E21" s="34">
        <v>1</v>
      </c>
      <c r="F21" s="3" t="s">
        <v>74</v>
      </c>
      <c r="G21" s="3" t="s">
        <v>74</v>
      </c>
      <c r="H21" s="3" t="s">
        <v>74</v>
      </c>
      <c r="I21" s="3" t="s">
        <v>3116</v>
      </c>
      <c r="J21" s="3" t="s">
        <v>74</v>
      </c>
      <c r="K21" s="3" t="s">
        <v>74</v>
      </c>
      <c r="L21" s="3" t="s">
        <v>3117</v>
      </c>
      <c r="M21" s="3" t="s">
        <v>3118</v>
      </c>
      <c r="N21" s="3" t="s">
        <v>74</v>
      </c>
      <c r="O21" s="3" t="s">
        <v>74</v>
      </c>
      <c r="P21" s="3" t="s">
        <v>78</v>
      </c>
      <c r="Q21" s="3" t="s">
        <v>79</v>
      </c>
      <c r="R21" s="3" t="s">
        <v>74</v>
      </c>
      <c r="S21" s="3" t="s">
        <v>74</v>
      </c>
      <c r="T21" s="3" t="s">
        <v>74</v>
      </c>
      <c r="U21" s="3" t="s">
        <v>74</v>
      </c>
      <c r="V21" s="3" t="s">
        <v>74</v>
      </c>
      <c r="W21" s="3" t="s">
        <v>3119</v>
      </c>
      <c r="X21" s="3" t="s">
        <v>3120</v>
      </c>
      <c r="Y21" s="3" t="s">
        <v>3121</v>
      </c>
      <c r="Z21" s="3" t="s">
        <v>3122</v>
      </c>
      <c r="AA21" s="3" t="s">
        <v>3123</v>
      </c>
      <c r="AB21" s="3" t="s">
        <v>3124</v>
      </c>
      <c r="AC21" s="3" t="s">
        <v>3125</v>
      </c>
      <c r="AD21" s="3" t="s">
        <v>3126</v>
      </c>
      <c r="AE21" s="3" t="s">
        <v>3127</v>
      </c>
      <c r="AF21" s="3" t="s">
        <v>3128</v>
      </c>
      <c r="AG21" s="3" t="s">
        <v>3129</v>
      </c>
      <c r="AH21" s="3" t="s">
        <v>3130</v>
      </c>
      <c r="AI21" s="3" t="s">
        <v>74</v>
      </c>
      <c r="AJ21" s="3">
        <v>26</v>
      </c>
      <c r="AK21" s="3">
        <v>19</v>
      </c>
      <c r="AL21" s="3">
        <v>19</v>
      </c>
      <c r="AM21" s="3">
        <v>1</v>
      </c>
      <c r="AN21" s="3">
        <v>7</v>
      </c>
      <c r="AO21" s="3" t="s">
        <v>3131</v>
      </c>
      <c r="AP21" s="3" t="s">
        <v>266</v>
      </c>
      <c r="AQ21" s="3" t="s">
        <v>3132</v>
      </c>
      <c r="AR21" s="3" t="s">
        <v>3133</v>
      </c>
      <c r="AS21" s="3" t="s">
        <v>3134</v>
      </c>
      <c r="AT21" s="3" t="s">
        <v>74</v>
      </c>
      <c r="AU21" s="3" t="s">
        <v>3135</v>
      </c>
      <c r="AV21" s="3" t="s">
        <v>3136</v>
      </c>
      <c r="AW21" s="3" t="s">
        <v>1318</v>
      </c>
      <c r="AX21" s="3">
        <v>2023</v>
      </c>
      <c r="AY21" s="3">
        <v>73</v>
      </c>
      <c r="AZ21" s="3">
        <v>2</v>
      </c>
      <c r="BA21" s="3" t="s">
        <v>74</v>
      </c>
      <c r="BB21" s="3" t="s">
        <v>74</v>
      </c>
      <c r="BC21" s="3" t="s">
        <v>74</v>
      </c>
      <c r="BD21" s="3" t="s">
        <v>74</v>
      </c>
      <c r="BE21" s="3">
        <v>369</v>
      </c>
      <c r="BF21" s="3">
        <v>386</v>
      </c>
      <c r="BG21" s="3" t="s">
        <v>74</v>
      </c>
      <c r="BH21" s="3" t="s">
        <v>3137</v>
      </c>
      <c r="BI21" s="3" t="str">
        <f>HYPERLINK("http://dx.doi.org/10.1515/ms-2023-0029","http://dx.doi.org/10.1515/ms-2023-0029")</f>
        <v>http://dx.doi.org/10.1515/ms-2023-0029</v>
      </c>
      <c r="BJ21" s="3" t="s">
        <v>74</v>
      </c>
      <c r="BK21" s="3" t="s">
        <v>74</v>
      </c>
      <c r="BL21" s="3">
        <v>18</v>
      </c>
      <c r="BM21" s="3" t="s">
        <v>94</v>
      </c>
      <c r="BN21" s="3" t="s">
        <v>97</v>
      </c>
      <c r="BO21" s="3" t="s">
        <v>94</v>
      </c>
      <c r="BP21" s="3" t="s">
        <v>3138</v>
      </c>
      <c r="BQ21" s="3" t="s">
        <v>74</v>
      </c>
      <c r="BR21" s="3" t="s">
        <v>1052</v>
      </c>
      <c r="BS21" s="3" t="s">
        <v>100</v>
      </c>
      <c r="BT21" s="3" t="s">
        <v>101</v>
      </c>
      <c r="BU21" s="3" t="s">
        <v>102</v>
      </c>
      <c r="BV21" s="3" t="s">
        <v>3139</v>
      </c>
      <c r="BW21" s="3" t="str">
        <f>HYPERLINK("https%3A%2F%2Fwww.webofscience.com%2Fwos%2Fwoscc%2Ffull-record%2FWOS:000960209800001","View Full Record in Web of Science")</f>
        <v>View Full Record in Web of Science</v>
      </c>
    </row>
    <row r="22" spans="1:75" x14ac:dyDescent="0.2">
      <c r="A22" s="3">
        <v>716000000</v>
      </c>
      <c r="B22" s="3" t="s">
        <v>3682</v>
      </c>
      <c r="C22" s="5" t="s">
        <v>72</v>
      </c>
      <c r="D22" s="5" t="s">
        <v>3709</v>
      </c>
      <c r="E22" s="35">
        <v>1</v>
      </c>
      <c r="F22" s="5" t="s">
        <v>74</v>
      </c>
      <c r="G22" s="5" t="s">
        <v>74</v>
      </c>
      <c r="H22" s="5" t="s">
        <v>74</v>
      </c>
      <c r="I22" s="5" t="s">
        <v>3710</v>
      </c>
      <c r="J22" s="5" t="s">
        <v>74</v>
      </c>
      <c r="K22" s="5" t="s">
        <v>74</v>
      </c>
      <c r="L22" s="5" t="s">
        <v>3711</v>
      </c>
      <c r="M22" s="5" t="s">
        <v>3712</v>
      </c>
      <c r="N22" s="5" t="s">
        <v>74</v>
      </c>
      <c r="O22" s="5" t="s">
        <v>74</v>
      </c>
      <c r="P22" s="5" t="s">
        <v>78</v>
      </c>
      <c r="Q22" s="5" t="s">
        <v>79</v>
      </c>
      <c r="R22" s="5" t="s">
        <v>74</v>
      </c>
      <c r="S22" s="5" t="s">
        <v>74</v>
      </c>
      <c r="T22" s="5" t="s">
        <v>74</v>
      </c>
      <c r="U22" s="5" t="s">
        <v>74</v>
      </c>
      <c r="V22" s="5" t="s">
        <v>74</v>
      </c>
      <c r="W22" s="5" t="s">
        <v>3713</v>
      </c>
      <c r="X22" s="5" t="s">
        <v>3714</v>
      </c>
      <c r="Y22" s="5" t="s">
        <v>3715</v>
      </c>
      <c r="Z22" s="5" t="s">
        <v>3716</v>
      </c>
      <c r="AA22" s="5" t="s">
        <v>3717</v>
      </c>
      <c r="AB22" s="5" t="s">
        <v>3718</v>
      </c>
      <c r="AC22" s="5" t="s">
        <v>3719</v>
      </c>
      <c r="AD22" s="5" t="s">
        <v>3720</v>
      </c>
      <c r="AE22" s="5" t="s">
        <v>3721</v>
      </c>
      <c r="AF22" s="5" t="s">
        <v>74</v>
      </c>
      <c r="AG22" s="5" t="s">
        <v>74</v>
      </c>
      <c r="AH22" s="5" t="s">
        <v>74</v>
      </c>
      <c r="AI22" s="5" t="s">
        <v>74</v>
      </c>
      <c r="AJ22" s="5">
        <v>125</v>
      </c>
      <c r="AK22" s="5">
        <v>135</v>
      </c>
      <c r="AL22" s="5">
        <v>140</v>
      </c>
      <c r="AM22" s="5">
        <v>17</v>
      </c>
      <c r="AN22" s="5">
        <v>157</v>
      </c>
      <c r="AO22" s="5" t="s">
        <v>3722</v>
      </c>
      <c r="AP22" s="5" t="s">
        <v>3723</v>
      </c>
      <c r="AQ22" s="5" t="s">
        <v>3724</v>
      </c>
      <c r="AR22" s="5" t="s">
        <v>3725</v>
      </c>
      <c r="AS22" s="5" t="s">
        <v>74</v>
      </c>
      <c r="AT22" s="5" t="s">
        <v>74</v>
      </c>
      <c r="AU22" s="5" t="s">
        <v>3726</v>
      </c>
      <c r="AV22" s="5" t="s">
        <v>3727</v>
      </c>
      <c r="AW22" s="5" t="s">
        <v>2260</v>
      </c>
      <c r="AX22" s="5">
        <v>2021</v>
      </c>
      <c r="AY22" s="5">
        <v>12</v>
      </c>
      <c r="AZ22" s="5">
        <v>2</v>
      </c>
      <c r="BA22" s="5" t="s">
        <v>74</v>
      </c>
      <c r="BB22" s="5" t="s">
        <v>74</v>
      </c>
      <c r="BC22" s="5" t="s">
        <v>74</v>
      </c>
      <c r="BD22" s="5" t="s">
        <v>74</v>
      </c>
      <c r="BE22" s="5">
        <v>857</v>
      </c>
      <c r="BF22" s="5">
        <v>876</v>
      </c>
      <c r="BG22" s="5" t="s">
        <v>74</v>
      </c>
      <c r="BH22" s="5" t="s">
        <v>3728</v>
      </c>
      <c r="BI22" s="5" t="s">
        <v>3729</v>
      </c>
      <c r="BJ22" s="5" t="s">
        <v>74</v>
      </c>
      <c r="BK22" s="5" t="s">
        <v>74</v>
      </c>
      <c r="BL22" s="5">
        <v>20</v>
      </c>
      <c r="BM22" s="5" t="s">
        <v>2433</v>
      </c>
      <c r="BN22" s="5" t="s">
        <v>97</v>
      </c>
      <c r="BO22" s="5" t="s">
        <v>2434</v>
      </c>
      <c r="BP22" s="5" t="s">
        <v>3730</v>
      </c>
      <c r="BQ22" s="5" t="s">
        <v>74</v>
      </c>
      <c r="BR22" s="5" t="s">
        <v>1052</v>
      </c>
      <c r="BS22" s="5" t="s">
        <v>100</v>
      </c>
      <c r="BT22" s="5" t="s">
        <v>101</v>
      </c>
      <c r="BU22" s="5" t="s">
        <v>102</v>
      </c>
      <c r="BV22" s="5" t="s">
        <v>3731</v>
      </c>
      <c r="BW22" s="5" t="s">
        <v>132</v>
      </c>
    </row>
    <row r="23" spans="1:75" x14ac:dyDescent="0.2">
      <c r="A23" s="2">
        <v>704000000</v>
      </c>
      <c r="B23" s="3" t="s">
        <v>303</v>
      </c>
      <c r="C23" s="5" t="s">
        <v>72</v>
      </c>
      <c r="D23" s="5" t="s">
        <v>911</v>
      </c>
      <c r="E23" s="35">
        <v>1</v>
      </c>
      <c r="F23" s="5" t="s">
        <v>74</v>
      </c>
      <c r="G23" s="5" t="s">
        <v>74</v>
      </c>
      <c r="H23" s="5" t="s">
        <v>74</v>
      </c>
      <c r="I23" s="5" t="s">
        <v>912</v>
      </c>
      <c r="J23" s="5" t="s">
        <v>74</v>
      </c>
      <c r="K23" s="5" t="s">
        <v>74</v>
      </c>
      <c r="L23" s="5" t="s">
        <v>913</v>
      </c>
      <c r="M23" s="5" t="s">
        <v>893</v>
      </c>
      <c r="N23" s="5" t="s">
        <v>74</v>
      </c>
      <c r="O23" s="5" t="s">
        <v>74</v>
      </c>
      <c r="P23" s="5" t="s">
        <v>78</v>
      </c>
      <c r="Q23" s="5" t="s">
        <v>195</v>
      </c>
      <c r="R23" s="5" t="s">
        <v>74</v>
      </c>
      <c r="S23" s="5" t="s">
        <v>74</v>
      </c>
      <c r="T23" s="5" t="s">
        <v>74</v>
      </c>
      <c r="U23" s="5" t="s">
        <v>74</v>
      </c>
      <c r="V23" s="5" t="s">
        <v>74</v>
      </c>
      <c r="W23" s="5" t="s">
        <v>914</v>
      </c>
      <c r="X23" s="5" t="s">
        <v>915</v>
      </c>
      <c r="Y23" s="5" t="s">
        <v>916</v>
      </c>
      <c r="Z23" s="5" t="s">
        <v>917</v>
      </c>
      <c r="AA23" s="5" t="s">
        <v>918</v>
      </c>
      <c r="AB23" s="5" t="s">
        <v>919</v>
      </c>
      <c r="AC23" s="5" t="s">
        <v>871</v>
      </c>
      <c r="AD23" s="5" t="s">
        <v>920</v>
      </c>
      <c r="AE23" s="5" t="s">
        <v>921</v>
      </c>
      <c r="AF23" s="5" t="s">
        <v>922</v>
      </c>
      <c r="AG23" s="5" t="s">
        <v>923</v>
      </c>
      <c r="AH23" s="5" t="s">
        <v>924</v>
      </c>
      <c r="AI23" s="5" t="s">
        <v>74</v>
      </c>
      <c r="AJ23" s="5">
        <v>112</v>
      </c>
      <c r="AK23" s="5">
        <v>53</v>
      </c>
      <c r="AL23" s="5">
        <v>53</v>
      </c>
      <c r="AM23" s="5">
        <v>101</v>
      </c>
      <c r="AN23" s="5">
        <v>314</v>
      </c>
      <c r="AO23" s="5" t="s">
        <v>89</v>
      </c>
      <c r="AP23" s="5" t="s">
        <v>90</v>
      </c>
      <c r="AQ23" s="5" t="s">
        <v>91</v>
      </c>
      <c r="AR23" s="5" t="s">
        <v>905</v>
      </c>
      <c r="AS23" s="5" t="s">
        <v>74</v>
      </c>
      <c r="AT23" s="5" t="s">
        <v>74</v>
      </c>
      <c r="AU23" s="5" t="s">
        <v>893</v>
      </c>
      <c r="AV23" s="5" t="s">
        <v>906</v>
      </c>
      <c r="AW23" s="5" t="s">
        <v>243</v>
      </c>
      <c r="AX23" s="5">
        <v>2022</v>
      </c>
      <c r="AY23" s="5">
        <v>11</v>
      </c>
      <c r="AZ23" s="5">
        <v>21</v>
      </c>
      <c r="BA23" s="5" t="s">
        <v>74</v>
      </c>
      <c r="BB23" s="5" t="s">
        <v>74</v>
      </c>
      <c r="BC23" s="5" t="s">
        <v>74</v>
      </c>
      <c r="BD23" s="5" t="s">
        <v>74</v>
      </c>
      <c r="BE23" s="5" t="s">
        <v>74</v>
      </c>
      <c r="BF23" s="5" t="s">
        <v>74</v>
      </c>
      <c r="BG23" s="5">
        <v>2884</v>
      </c>
      <c r="BH23" s="5" t="s">
        <v>925</v>
      </c>
      <c r="BI23" s="5" t="s">
        <v>926</v>
      </c>
      <c r="BJ23" s="5" t="s">
        <v>74</v>
      </c>
      <c r="BK23" s="5" t="s">
        <v>74</v>
      </c>
      <c r="BL23" s="5">
        <v>15</v>
      </c>
      <c r="BM23" s="5" t="s">
        <v>407</v>
      </c>
      <c r="BN23" s="5" t="s">
        <v>97</v>
      </c>
      <c r="BO23" s="5" t="s">
        <v>407</v>
      </c>
      <c r="BP23" s="5" t="s">
        <v>927</v>
      </c>
      <c r="BQ23" s="5">
        <v>36365335</v>
      </c>
      <c r="BR23" s="5" t="s">
        <v>330</v>
      </c>
      <c r="BS23" s="5" t="s">
        <v>100</v>
      </c>
      <c r="BT23" s="5" t="s">
        <v>101</v>
      </c>
      <c r="BU23" s="5" t="s">
        <v>102</v>
      </c>
      <c r="BV23" s="5" t="s">
        <v>928</v>
      </c>
      <c r="BW23" s="5" t="s">
        <v>132</v>
      </c>
    </row>
    <row r="24" spans="1:75" x14ac:dyDescent="0.2">
      <c r="A24" s="2">
        <v>717000000</v>
      </c>
      <c r="B24" s="43" t="s">
        <v>133</v>
      </c>
      <c r="C24" s="5" t="s">
        <v>72</v>
      </c>
      <c r="D24" s="5" t="s">
        <v>223</v>
      </c>
      <c r="E24" s="35">
        <v>1</v>
      </c>
      <c r="F24" s="5" t="s">
        <v>74</v>
      </c>
      <c r="G24" s="5" t="s">
        <v>74</v>
      </c>
      <c r="H24" s="5" t="s">
        <v>74</v>
      </c>
      <c r="I24" s="5" t="s">
        <v>224</v>
      </c>
      <c r="J24" s="5" t="s">
        <v>74</v>
      </c>
      <c r="K24" s="5" t="s">
        <v>74</v>
      </c>
      <c r="L24" s="5" t="s">
        <v>225</v>
      </c>
      <c r="M24" s="5" t="s">
        <v>226</v>
      </c>
      <c r="N24" s="5" t="s">
        <v>74</v>
      </c>
      <c r="O24" s="5" t="s">
        <v>74</v>
      </c>
      <c r="P24" s="5" t="s">
        <v>78</v>
      </c>
      <c r="Q24" s="5" t="s">
        <v>79</v>
      </c>
      <c r="R24" s="5" t="s">
        <v>74</v>
      </c>
      <c r="S24" s="5" t="s">
        <v>74</v>
      </c>
      <c r="T24" s="5" t="s">
        <v>74</v>
      </c>
      <c r="U24" s="5" t="s">
        <v>74</v>
      </c>
      <c r="V24" s="5" t="s">
        <v>74</v>
      </c>
      <c r="W24" s="5" t="s">
        <v>227</v>
      </c>
      <c r="X24" s="5" t="s">
        <v>228</v>
      </c>
      <c r="Y24" s="5" t="s">
        <v>229</v>
      </c>
      <c r="Z24" s="5" t="s">
        <v>230</v>
      </c>
      <c r="AA24" s="5" t="s">
        <v>231</v>
      </c>
      <c r="AB24" s="5" t="s">
        <v>232</v>
      </c>
      <c r="AC24" s="5" t="s">
        <v>233</v>
      </c>
      <c r="AD24" s="5" t="s">
        <v>234</v>
      </c>
      <c r="AE24" s="5" t="s">
        <v>235</v>
      </c>
      <c r="AF24" s="5" t="s">
        <v>74</v>
      </c>
      <c r="AG24" s="5" t="s">
        <v>74</v>
      </c>
      <c r="AH24" s="5" t="s">
        <v>74</v>
      </c>
      <c r="AI24" s="5" t="s">
        <v>74</v>
      </c>
      <c r="AJ24" s="5">
        <v>125</v>
      </c>
      <c r="AK24" s="5">
        <v>164</v>
      </c>
      <c r="AL24" s="5">
        <v>167</v>
      </c>
      <c r="AM24" s="5">
        <v>42</v>
      </c>
      <c r="AN24" s="5">
        <v>150</v>
      </c>
      <c r="AO24" s="5" t="s">
        <v>236</v>
      </c>
      <c r="AP24" s="5" t="s">
        <v>237</v>
      </c>
      <c r="AQ24" s="5" t="s">
        <v>238</v>
      </c>
      <c r="AR24" s="5" t="s">
        <v>239</v>
      </c>
      <c r="AS24" s="5" t="s">
        <v>240</v>
      </c>
      <c r="AT24" s="5" t="s">
        <v>74</v>
      </c>
      <c r="AU24" s="5" t="s">
        <v>241</v>
      </c>
      <c r="AV24" s="5" t="s">
        <v>242</v>
      </c>
      <c r="AW24" s="5" t="s">
        <v>243</v>
      </c>
      <c r="AX24" s="5">
        <v>2022</v>
      </c>
      <c r="AY24" s="5">
        <v>19</v>
      </c>
      <c r="AZ24" s="5">
        <v>11</v>
      </c>
      <c r="BA24" s="5" t="s">
        <v>74</v>
      </c>
      <c r="BB24" s="5" t="s">
        <v>74</v>
      </c>
      <c r="BC24" s="5" t="s">
        <v>74</v>
      </c>
      <c r="BD24" s="5" t="s">
        <v>74</v>
      </c>
      <c r="BE24" s="5">
        <v>700</v>
      </c>
      <c r="BF24" s="5">
        <v>728</v>
      </c>
      <c r="BG24" s="5" t="s">
        <v>74</v>
      </c>
      <c r="BH24" s="5" t="s">
        <v>244</v>
      </c>
      <c r="BI24" s="5" t="s">
        <v>245</v>
      </c>
      <c r="BJ24" s="5" t="s">
        <v>74</v>
      </c>
      <c r="BK24" s="5" t="s">
        <v>74</v>
      </c>
      <c r="BL24" s="5">
        <v>29</v>
      </c>
      <c r="BM24" s="5" t="s">
        <v>246</v>
      </c>
      <c r="BN24" s="5" t="s">
        <v>159</v>
      </c>
      <c r="BO24" s="5" t="s">
        <v>246</v>
      </c>
      <c r="BP24" s="5" t="s">
        <v>247</v>
      </c>
      <c r="BQ24" s="5">
        <v>36280233</v>
      </c>
      <c r="BR24" s="5" t="s">
        <v>248</v>
      </c>
      <c r="BS24" s="5" t="s">
        <v>100</v>
      </c>
      <c r="BT24" s="5" t="s">
        <v>101</v>
      </c>
      <c r="BU24" s="5" t="s">
        <v>102</v>
      </c>
      <c r="BV24" s="5" t="s">
        <v>249</v>
      </c>
      <c r="BW24" s="5" t="s">
        <v>132</v>
      </c>
    </row>
    <row r="25" spans="1:75" x14ac:dyDescent="0.2">
      <c r="A25" s="3">
        <v>701000000</v>
      </c>
      <c r="B25" s="3" t="s">
        <v>2092</v>
      </c>
      <c r="C25" s="3" t="s">
        <v>72</v>
      </c>
      <c r="D25" s="3" t="s">
        <v>3621</v>
      </c>
      <c r="E25" s="34">
        <v>1</v>
      </c>
      <c r="F25" s="3" t="s">
        <v>74</v>
      </c>
      <c r="G25" s="3" t="s">
        <v>74</v>
      </c>
      <c r="H25" s="3" t="s">
        <v>74</v>
      </c>
      <c r="I25" s="3" t="s">
        <v>3622</v>
      </c>
      <c r="J25" s="3" t="s">
        <v>74</v>
      </c>
      <c r="K25" s="3" t="s">
        <v>74</v>
      </c>
      <c r="L25" s="3" t="s">
        <v>3623</v>
      </c>
      <c r="M25" s="3" t="s">
        <v>3624</v>
      </c>
      <c r="N25" s="3" t="s">
        <v>74</v>
      </c>
      <c r="O25" s="3" t="s">
        <v>74</v>
      </c>
      <c r="P25" s="3" t="s">
        <v>78</v>
      </c>
      <c r="Q25" s="3" t="s">
        <v>3625</v>
      </c>
      <c r="R25" s="3" t="s">
        <v>74</v>
      </c>
      <c r="S25" s="3" t="s">
        <v>74</v>
      </c>
      <c r="T25" s="3" t="s">
        <v>74</v>
      </c>
      <c r="U25" s="3" t="s">
        <v>74</v>
      </c>
      <c r="V25" s="3" t="s">
        <v>74</v>
      </c>
      <c r="W25" s="3" t="s">
        <v>74</v>
      </c>
      <c r="X25" s="3" t="s">
        <v>3626</v>
      </c>
      <c r="Y25" s="3" t="s">
        <v>3627</v>
      </c>
      <c r="Z25" s="3" t="s">
        <v>3628</v>
      </c>
      <c r="AA25" s="3" t="s">
        <v>3629</v>
      </c>
      <c r="AB25" s="3" t="s">
        <v>3630</v>
      </c>
      <c r="AC25" s="3" t="s">
        <v>3631</v>
      </c>
      <c r="AD25" s="3" t="s">
        <v>3632</v>
      </c>
      <c r="AE25" s="3" t="s">
        <v>3633</v>
      </c>
      <c r="AF25" s="3" t="s">
        <v>3634</v>
      </c>
      <c r="AG25" s="3" t="s">
        <v>3635</v>
      </c>
      <c r="AH25" s="3" t="s">
        <v>3636</v>
      </c>
      <c r="AI25" s="3" t="s">
        <v>74</v>
      </c>
      <c r="AJ25" s="3">
        <v>74</v>
      </c>
      <c r="AK25" s="3">
        <v>24</v>
      </c>
      <c r="AL25" s="3">
        <v>25</v>
      </c>
      <c r="AM25" s="3">
        <v>26</v>
      </c>
      <c r="AN25" s="3">
        <v>69</v>
      </c>
      <c r="AO25" s="3" t="s">
        <v>265</v>
      </c>
      <c r="AP25" s="3" t="s">
        <v>266</v>
      </c>
      <c r="AQ25" s="3" t="s">
        <v>267</v>
      </c>
      <c r="AR25" s="3" t="s">
        <v>74</v>
      </c>
      <c r="AS25" s="3" t="s">
        <v>3637</v>
      </c>
      <c r="AT25" s="3" t="s">
        <v>74</v>
      </c>
      <c r="AU25" s="3" t="s">
        <v>3638</v>
      </c>
      <c r="AV25" s="3" t="s">
        <v>3639</v>
      </c>
      <c r="AW25" s="3" t="s">
        <v>3640</v>
      </c>
      <c r="AX25" s="3">
        <v>2023</v>
      </c>
      <c r="AY25" s="3">
        <v>10</v>
      </c>
      <c r="AZ25" s="3">
        <v>1</v>
      </c>
      <c r="BA25" s="3" t="s">
        <v>74</v>
      </c>
      <c r="BB25" s="3" t="s">
        <v>74</v>
      </c>
      <c r="BC25" s="3" t="s">
        <v>74</v>
      </c>
      <c r="BD25" s="3" t="s">
        <v>74</v>
      </c>
      <c r="BE25" s="3" t="s">
        <v>74</v>
      </c>
      <c r="BF25" s="3" t="s">
        <v>74</v>
      </c>
      <c r="BG25" s="3">
        <v>272</v>
      </c>
      <c r="BH25" s="3" t="s">
        <v>3641</v>
      </c>
      <c r="BI25" s="3" t="str">
        <f>HYPERLINK("http://dx.doi.org/10.1038/s41597-023-02080-8","http://dx.doi.org/10.1038/s41597-023-02080-8")</f>
        <v>http://dx.doi.org/10.1038/s41597-023-02080-8</v>
      </c>
      <c r="BJ25" s="3" t="s">
        <v>74</v>
      </c>
      <c r="BK25" s="3" t="s">
        <v>74</v>
      </c>
      <c r="BL25" s="3">
        <v>26</v>
      </c>
      <c r="BM25" s="3" t="s">
        <v>1280</v>
      </c>
      <c r="BN25" s="3" t="s">
        <v>97</v>
      </c>
      <c r="BO25" s="3" t="s">
        <v>1281</v>
      </c>
      <c r="BP25" s="3" t="s">
        <v>3642</v>
      </c>
      <c r="BQ25" s="3">
        <v>37169799</v>
      </c>
      <c r="BR25" s="3" t="s">
        <v>381</v>
      </c>
      <c r="BS25" s="3" t="s">
        <v>100</v>
      </c>
      <c r="BT25" s="3" t="s">
        <v>101</v>
      </c>
      <c r="BU25" s="3" t="s">
        <v>102</v>
      </c>
      <c r="BV25" s="3" t="s">
        <v>3643</v>
      </c>
      <c r="BW25" s="3" t="str">
        <f>HYPERLINK("https%3A%2F%2Fwww.webofscience.com%2Fwos%2Fwoscc%2Ffull-record%2FWOS:000992563400003","View Full Record in Web of Science")</f>
        <v>View Full Record in Web of Science</v>
      </c>
    </row>
    <row r="26" spans="1:75" x14ac:dyDescent="0.2">
      <c r="A26" s="2">
        <v>710000000</v>
      </c>
      <c r="B26" s="3" t="s">
        <v>4417</v>
      </c>
      <c r="C26" s="5" t="s">
        <v>72</v>
      </c>
      <c r="D26" s="5" t="s">
        <v>4582</v>
      </c>
      <c r="E26" s="35">
        <v>1</v>
      </c>
      <c r="F26" s="5" t="s">
        <v>74</v>
      </c>
      <c r="G26" s="5" t="s">
        <v>74</v>
      </c>
      <c r="H26" s="5" t="s">
        <v>74</v>
      </c>
      <c r="I26" s="5" t="s">
        <v>4583</v>
      </c>
      <c r="J26" s="5" t="s">
        <v>74</v>
      </c>
      <c r="K26" s="5" t="s">
        <v>74</v>
      </c>
      <c r="L26" s="5" t="s">
        <v>4584</v>
      </c>
      <c r="M26" s="5" t="s">
        <v>4585</v>
      </c>
      <c r="N26" s="5" t="s">
        <v>74</v>
      </c>
      <c r="O26" s="5" t="s">
        <v>74</v>
      </c>
      <c r="P26" s="5" t="s">
        <v>78</v>
      </c>
      <c r="Q26" s="5" t="s">
        <v>79</v>
      </c>
      <c r="R26" s="5" t="s">
        <v>74</v>
      </c>
      <c r="S26" s="5" t="s">
        <v>74</v>
      </c>
      <c r="T26" s="5" t="s">
        <v>74</v>
      </c>
      <c r="U26" s="5" t="s">
        <v>74</v>
      </c>
      <c r="V26" s="5" t="s">
        <v>74</v>
      </c>
      <c r="W26" s="5" t="s">
        <v>74</v>
      </c>
      <c r="X26" s="5" t="s">
        <v>4586</v>
      </c>
      <c r="Y26" s="5" t="s">
        <v>4587</v>
      </c>
      <c r="Z26" s="5" t="s">
        <v>4588</v>
      </c>
      <c r="AA26" s="5" t="s">
        <v>4589</v>
      </c>
      <c r="AB26" s="5" t="s">
        <v>4590</v>
      </c>
      <c r="AC26" s="5" t="s">
        <v>4591</v>
      </c>
      <c r="AD26" s="5" t="s">
        <v>4592</v>
      </c>
      <c r="AE26" s="5" t="s">
        <v>74</v>
      </c>
      <c r="AF26" s="5" t="s">
        <v>4593</v>
      </c>
      <c r="AG26" s="5" t="s">
        <v>4594</v>
      </c>
      <c r="AH26" s="5" t="s">
        <v>4595</v>
      </c>
      <c r="AI26" s="5" t="s">
        <v>74</v>
      </c>
      <c r="AJ26" s="5">
        <v>38</v>
      </c>
      <c r="AK26" s="5">
        <v>17</v>
      </c>
      <c r="AL26" s="5">
        <v>19</v>
      </c>
      <c r="AM26" s="5">
        <v>18</v>
      </c>
      <c r="AN26" s="5">
        <v>27</v>
      </c>
      <c r="AO26" s="5" t="s">
        <v>265</v>
      </c>
      <c r="AP26" s="5" t="s">
        <v>266</v>
      </c>
      <c r="AQ26" s="5" t="s">
        <v>267</v>
      </c>
      <c r="AR26" s="5" t="s">
        <v>4596</v>
      </c>
      <c r="AS26" s="5" t="s">
        <v>74</v>
      </c>
      <c r="AT26" s="5" t="s">
        <v>74</v>
      </c>
      <c r="AU26" s="5" t="s">
        <v>4597</v>
      </c>
      <c r="AV26" s="5" t="s">
        <v>4598</v>
      </c>
      <c r="AW26" s="5" t="s">
        <v>4599</v>
      </c>
      <c r="AX26" s="5">
        <v>2024</v>
      </c>
      <c r="AY26" s="5">
        <v>14</v>
      </c>
      <c r="AZ26" s="5">
        <v>1</v>
      </c>
      <c r="BA26" s="5" t="s">
        <v>74</v>
      </c>
      <c r="BB26" s="5" t="s">
        <v>74</v>
      </c>
      <c r="BC26" s="5" t="s">
        <v>74</v>
      </c>
      <c r="BD26" s="5" t="s">
        <v>74</v>
      </c>
      <c r="BE26" s="5" t="s">
        <v>74</v>
      </c>
      <c r="BF26" s="5" t="s">
        <v>74</v>
      </c>
      <c r="BG26" s="5">
        <v>69</v>
      </c>
      <c r="BH26" s="5" t="s">
        <v>4600</v>
      </c>
      <c r="BI26" s="5" t="s">
        <v>4601</v>
      </c>
      <c r="BJ26" s="5" t="s">
        <v>74</v>
      </c>
      <c r="BK26" s="5" t="s">
        <v>74</v>
      </c>
      <c r="BL26" s="5">
        <v>17</v>
      </c>
      <c r="BM26" s="5" t="s">
        <v>1280</v>
      </c>
      <c r="BN26" s="5" t="s">
        <v>97</v>
      </c>
      <c r="BO26" s="5" t="s">
        <v>1281</v>
      </c>
      <c r="BP26" s="5" t="s">
        <v>4602</v>
      </c>
      <c r="BQ26" s="5">
        <v>38167902</v>
      </c>
      <c r="BR26" s="5" t="s">
        <v>99</v>
      </c>
      <c r="BS26" s="5" t="s">
        <v>100</v>
      </c>
      <c r="BT26" s="5" t="s">
        <v>101</v>
      </c>
      <c r="BU26" s="5" t="s">
        <v>102</v>
      </c>
      <c r="BV26" s="5" t="s">
        <v>4603</v>
      </c>
      <c r="BW26" s="5" t="s">
        <v>132</v>
      </c>
    </row>
    <row r="27" spans="1:75" x14ac:dyDescent="0.2">
      <c r="A27" s="3">
        <v>701000000</v>
      </c>
      <c r="B27" s="3" t="s">
        <v>2092</v>
      </c>
      <c r="C27" s="3" t="s">
        <v>72</v>
      </c>
      <c r="D27" s="3" t="s">
        <v>2812</v>
      </c>
      <c r="E27" s="34">
        <v>1</v>
      </c>
      <c r="F27" s="3" t="s">
        <v>74</v>
      </c>
      <c r="G27" s="3" t="s">
        <v>74</v>
      </c>
      <c r="H27" s="3" t="s">
        <v>74</v>
      </c>
      <c r="I27" s="3" t="s">
        <v>2813</v>
      </c>
      <c r="J27" s="3" t="s">
        <v>74</v>
      </c>
      <c r="K27" s="3" t="s">
        <v>74</v>
      </c>
      <c r="L27" s="3" t="s">
        <v>2814</v>
      </c>
      <c r="M27" s="3" t="s">
        <v>2815</v>
      </c>
      <c r="N27" s="3" t="s">
        <v>74</v>
      </c>
      <c r="O27" s="3" t="s">
        <v>74</v>
      </c>
      <c r="P27" s="3" t="s">
        <v>78</v>
      </c>
      <c r="Q27" s="3" t="s">
        <v>195</v>
      </c>
      <c r="R27" s="3" t="s">
        <v>74</v>
      </c>
      <c r="S27" s="3" t="s">
        <v>74</v>
      </c>
      <c r="T27" s="3" t="s">
        <v>74</v>
      </c>
      <c r="U27" s="3" t="s">
        <v>74</v>
      </c>
      <c r="V27" s="3" t="s">
        <v>74</v>
      </c>
      <c r="W27" s="3" t="s">
        <v>2816</v>
      </c>
      <c r="X27" s="3" t="s">
        <v>2817</v>
      </c>
      <c r="Y27" s="3" t="s">
        <v>2818</v>
      </c>
      <c r="Z27" s="3" t="s">
        <v>2819</v>
      </c>
      <c r="AA27" s="3" t="s">
        <v>2820</v>
      </c>
      <c r="AB27" s="3" t="s">
        <v>2821</v>
      </c>
      <c r="AC27" s="3" t="s">
        <v>2822</v>
      </c>
      <c r="AD27" s="3" t="s">
        <v>2823</v>
      </c>
      <c r="AE27" s="3" t="s">
        <v>2824</v>
      </c>
      <c r="AF27" s="3" t="s">
        <v>74</v>
      </c>
      <c r="AG27" s="3" t="s">
        <v>74</v>
      </c>
      <c r="AH27" s="3" t="s">
        <v>74</v>
      </c>
      <c r="AI27" s="3" t="s">
        <v>74</v>
      </c>
      <c r="AJ27" s="3">
        <v>453</v>
      </c>
      <c r="AK27" s="3">
        <v>42</v>
      </c>
      <c r="AL27" s="3">
        <v>42</v>
      </c>
      <c r="AM27" s="3">
        <v>150</v>
      </c>
      <c r="AN27" s="3">
        <v>174</v>
      </c>
      <c r="AO27" s="3" t="s">
        <v>176</v>
      </c>
      <c r="AP27" s="3" t="s">
        <v>177</v>
      </c>
      <c r="AQ27" s="3" t="s">
        <v>178</v>
      </c>
      <c r="AR27" s="3" t="s">
        <v>2825</v>
      </c>
      <c r="AS27" s="3" t="s">
        <v>74</v>
      </c>
      <c r="AT27" s="3" t="s">
        <v>74</v>
      </c>
      <c r="AU27" s="3" t="s">
        <v>2826</v>
      </c>
      <c r="AV27" s="3" t="s">
        <v>2827</v>
      </c>
      <c r="AW27" s="3" t="s">
        <v>95</v>
      </c>
      <c r="AX27" s="3">
        <v>2024</v>
      </c>
      <c r="AY27" s="3">
        <v>94</v>
      </c>
      <c r="AZ27" s="3" t="s">
        <v>74</v>
      </c>
      <c r="BA27" s="3" t="s">
        <v>74</v>
      </c>
      <c r="BB27" s="3" t="s">
        <v>74</v>
      </c>
      <c r="BC27" s="3" t="s">
        <v>74</v>
      </c>
      <c r="BD27" s="3" t="s">
        <v>74</v>
      </c>
      <c r="BE27" s="3">
        <v>302</v>
      </c>
      <c r="BF27" s="3">
        <v>331</v>
      </c>
      <c r="BG27" s="3" t="s">
        <v>74</v>
      </c>
      <c r="BH27" s="3" t="s">
        <v>2828</v>
      </c>
      <c r="BI27" s="3" t="str">
        <f>HYPERLINK("http://dx.doi.org/10.1016/j.jechem.2024.02.047","http://dx.doi.org/10.1016/j.jechem.2024.02.047")</f>
        <v>http://dx.doi.org/10.1016/j.jechem.2024.02.047</v>
      </c>
      <c r="BJ27" s="3" t="s">
        <v>74</v>
      </c>
      <c r="BK27" s="3" t="s">
        <v>1005</v>
      </c>
      <c r="BL27" s="3">
        <v>30</v>
      </c>
      <c r="BM27" s="3" t="s">
        <v>2829</v>
      </c>
      <c r="BN27" s="3" t="s">
        <v>97</v>
      </c>
      <c r="BO27" s="3" t="s">
        <v>2830</v>
      </c>
      <c r="BP27" s="3" t="s">
        <v>2831</v>
      </c>
      <c r="BQ27" s="3" t="s">
        <v>74</v>
      </c>
      <c r="BR27" s="3" t="s">
        <v>74</v>
      </c>
      <c r="BS27" s="3" t="s">
        <v>100</v>
      </c>
      <c r="BT27" s="3" t="s">
        <v>100</v>
      </c>
      <c r="BU27" s="3" t="s">
        <v>102</v>
      </c>
      <c r="BV27" s="3" t="s">
        <v>2832</v>
      </c>
      <c r="BW27" s="3" t="str">
        <f>HYPERLINK("https%3A%2F%2Fwww.webofscience.com%2Fwos%2Fwoscc%2Ffull-record%2FWOS:001218472100001","View Full Record in Web of Science")</f>
        <v>View Full Record in Web of Science</v>
      </c>
    </row>
    <row r="28" spans="1:75" x14ac:dyDescent="0.2">
      <c r="A28" s="2">
        <v>711000000</v>
      </c>
      <c r="B28" s="3" t="s">
        <v>3924</v>
      </c>
      <c r="C28" s="5" t="s">
        <v>72</v>
      </c>
      <c r="D28" s="5" t="s">
        <v>3925</v>
      </c>
      <c r="E28" s="35">
        <v>1</v>
      </c>
      <c r="F28" s="5" t="s">
        <v>74</v>
      </c>
      <c r="G28" s="5" t="s">
        <v>74</v>
      </c>
      <c r="H28" s="5" t="s">
        <v>74</v>
      </c>
      <c r="I28" s="5" t="s">
        <v>3926</v>
      </c>
      <c r="J28" s="5" t="s">
        <v>74</v>
      </c>
      <c r="K28" s="5" t="s">
        <v>74</v>
      </c>
      <c r="L28" s="5" t="s">
        <v>3927</v>
      </c>
      <c r="M28" s="5" t="s">
        <v>1518</v>
      </c>
      <c r="N28" s="5" t="s">
        <v>74</v>
      </c>
      <c r="O28" s="5" t="s">
        <v>74</v>
      </c>
      <c r="P28" s="5" t="s">
        <v>78</v>
      </c>
      <c r="Q28" s="5" t="s">
        <v>195</v>
      </c>
      <c r="R28" s="5" t="s">
        <v>74</v>
      </c>
      <c r="S28" s="5" t="s">
        <v>74</v>
      </c>
      <c r="T28" s="5" t="s">
        <v>74</v>
      </c>
      <c r="U28" s="5" t="s">
        <v>74</v>
      </c>
      <c r="V28" s="5" t="s">
        <v>74</v>
      </c>
      <c r="W28" s="5" t="s">
        <v>3928</v>
      </c>
      <c r="X28" s="5" t="s">
        <v>3929</v>
      </c>
      <c r="Y28" s="5" t="s">
        <v>3930</v>
      </c>
      <c r="Z28" s="5" t="s">
        <v>3931</v>
      </c>
      <c r="AA28" s="5" t="s">
        <v>3932</v>
      </c>
      <c r="AB28" s="5" t="s">
        <v>3933</v>
      </c>
      <c r="AC28" s="5" t="s">
        <v>3934</v>
      </c>
      <c r="AD28" s="5" t="s">
        <v>3935</v>
      </c>
      <c r="AE28" s="5" t="s">
        <v>3936</v>
      </c>
      <c r="AF28" s="5" t="s">
        <v>3937</v>
      </c>
      <c r="AG28" s="5" t="s">
        <v>3938</v>
      </c>
      <c r="AH28" s="5" t="s">
        <v>3939</v>
      </c>
      <c r="AI28" s="5" t="s">
        <v>74</v>
      </c>
      <c r="AJ28" s="5">
        <v>156</v>
      </c>
      <c r="AK28" s="5">
        <v>85</v>
      </c>
      <c r="AL28" s="5">
        <v>87</v>
      </c>
      <c r="AM28" s="5">
        <v>37</v>
      </c>
      <c r="AN28" s="5">
        <v>134</v>
      </c>
      <c r="AO28" s="5" t="s">
        <v>89</v>
      </c>
      <c r="AP28" s="5" t="s">
        <v>90</v>
      </c>
      <c r="AQ28" s="5" t="s">
        <v>91</v>
      </c>
      <c r="AR28" s="5" t="s">
        <v>74</v>
      </c>
      <c r="AS28" s="5" t="s">
        <v>1529</v>
      </c>
      <c r="AT28" s="5" t="s">
        <v>74</v>
      </c>
      <c r="AU28" s="5" t="s">
        <v>1530</v>
      </c>
      <c r="AV28" s="5" t="s">
        <v>1531</v>
      </c>
      <c r="AW28" s="5" t="s">
        <v>491</v>
      </c>
      <c r="AX28" s="5">
        <v>2023</v>
      </c>
      <c r="AY28" s="5">
        <v>12</v>
      </c>
      <c r="AZ28" s="5">
        <v>4</v>
      </c>
      <c r="BA28" s="5" t="s">
        <v>74</v>
      </c>
      <c r="BB28" s="5" t="s">
        <v>74</v>
      </c>
      <c r="BC28" s="5" t="s">
        <v>74</v>
      </c>
      <c r="BD28" s="5" t="s">
        <v>74</v>
      </c>
      <c r="BE28" s="5" t="s">
        <v>74</v>
      </c>
      <c r="BF28" s="5" t="s">
        <v>74</v>
      </c>
      <c r="BG28" s="5">
        <v>901</v>
      </c>
      <c r="BH28" s="5" t="s">
        <v>3940</v>
      </c>
      <c r="BI28" s="5" t="s">
        <v>3941</v>
      </c>
      <c r="BJ28" s="5" t="s">
        <v>74</v>
      </c>
      <c r="BK28" s="5" t="s">
        <v>74</v>
      </c>
      <c r="BL28" s="5">
        <v>17</v>
      </c>
      <c r="BM28" s="5" t="s">
        <v>1533</v>
      </c>
      <c r="BN28" s="5" t="s">
        <v>97</v>
      </c>
      <c r="BO28" s="5" t="s">
        <v>1534</v>
      </c>
      <c r="BP28" s="5" t="s">
        <v>3942</v>
      </c>
      <c r="BQ28" s="5">
        <v>37107276</v>
      </c>
      <c r="BR28" s="5" t="s">
        <v>330</v>
      </c>
      <c r="BS28" s="5" t="s">
        <v>100</v>
      </c>
      <c r="BT28" s="5" t="s">
        <v>101</v>
      </c>
      <c r="BU28" s="5" t="s">
        <v>102</v>
      </c>
      <c r="BV28" s="5" t="s">
        <v>3943</v>
      </c>
      <c r="BW28" s="5" t="s">
        <v>132</v>
      </c>
    </row>
    <row r="29" spans="1:75" x14ac:dyDescent="0.2">
      <c r="A29" s="3">
        <v>701000000</v>
      </c>
      <c r="B29" s="3" t="s">
        <v>2092</v>
      </c>
      <c r="C29" s="3" t="s">
        <v>72</v>
      </c>
      <c r="D29" s="3" t="s">
        <v>2242</v>
      </c>
      <c r="E29" s="34">
        <v>1</v>
      </c>
      <c r="F29" s="3" t="s">
        <v>74</v>
      </c>
      <c r="G29" s="3" t="s">
        <v>74</v>
      </c>
      <c r="H29" s="3" t="s">
        <v>74</v>
      </c>
      <c r="I29" s="3" t="s">
        <v>2243</v>
      </c>
      <c r="J29" s="3" t="s">
        <v>74</v>
      </c>
      <c r="K29" s="3" t="s">
        <v>74</v>
      </c>
      <c r="L29" s="3" t="s">
        <v>2244</v>
      </c>
      <c r="M29" s="3" t="s">
        <v>2245</v>
      </c>
      <c r="N29" s="3" t="s">
        <v>74</v>
      </c>
      <c r="O29" s="3" t="s">
        <v>74</v>
      </c>
      <c r="P29" s="3" t="s">
        <v>78</v>
      </c>
      <c r="Q29" s="3" t="s">
        <v>195</v>
      </c>
      <c r="R29" s="3" t="s">
        <v>74</v>
      </c>
      <c r="S29" s="3" t="s">
        <v>74</v>
      </c>
      <c r="T29" s="3" t="s">
        <v>74</v>
      </c>
      <c r="U29" s="3" t="s">
        <v>74</v>
      </c>
      <c r="V29" s="3" t="s">
        <v>74</v>
      </c>
      <c r="W29" s="3" t="s">
        <v>2246</v>
      </c>
      <c r="X29" s="3" t="s">
        <v>2247</v>
      </c>
      <c r="Y29" s="3" t="s">
        <v>2248</v>
      </c>
      <c r="Z29" s="3" t="s">
        <v>2249</v>
      </c>
      <c r="AA29" s="3" t="s">
        <v>2250</v>
      </c>
      <c r="AB29" s="3" t="s">
        <v>2251</v>
      </c>
      <c r="AC29" s="3" t="s">
        <v>2252</v>
      </c>
      <c r="AD29" s="3" t="s">
        <v>2253</v>
      </c>
      <c r="AE29" s="3" t="s">
        <v>2254</v>
      </c>
      <c r="AF29" s="3" t="s">
        <v>2255</v>
      </c>
      <c r="AG29" s="3" t="s">
        <v>2256</v>
      </c>
      <c r="AH29" s="3" t="s">
        <v>2257</v>
      </c>
      <c r="AI29" s="3" t="s">
        <v>74</v>
      </c>
      <c r="AJ29" s="3">
        <v>188</v>
      </c>
      <c r="AK29" s="3">
        <v>91</v>
      </c>
      <c r="AL29" s="3">
        <v>101</v>
      </c>
      <c r="AM29" s="3">
        <v>39</v>
      </c>
      <c r="AN29" s="3">
        <v>223</v>
      </c>
      <c r="AO29" s="3" t="s">
        <v>89</v>
      </c>
      <c r="AP29" s="3" t="s">
        <v>90</v>
      </c>
      <c r="AQ29" s="3" t="s">
        <v>91</v>
      </c>
      <c r="AR29" s="3" t="s">
        <v>74</v>
      </c>
      <c r="AS29" s="3" t="s">
        <v>2258</v>
      </c>
      <c r="AT29" s="3" t="s">
        <v>74</v>
      </c>
      <c r="AU29" s="3" t="s">
        <v>2245</v>
      </c>
      <c r="AV29" s="3" t="s">
        <v>2259</v>
      </c>
      <c r="AW29" s="3" t="s">
        <v>2260</v>
      </c>
      <c r="AX29" s="3">
        <v>2022</v>
      </c>
      <c r="AY29" s="3">
        <v>12</v>
      </c>
      <c r="AZ29" s="3">
        <v>3</v>
      </c>
      <c r="BA29" s="3" t="s">
        <v>74</v>
      </c>
      <c r="BB29" s="3" t="s">
        <v>74</v>
      </c>
      <c r="BC29" s="3" t="s">
        <v>74</v>
      </c>
      <c r="BD29" s="3" t="s">
        <v>74</v>
      </c>
      <c r="BE29" s="3" t="s">
        <v>74</v>
      </c>
      <c r="BF29" s="3" t="s">
        <v>74</v>
      </c>
      <c r="BG29" s="3">
        <v>472</v>
      </c>
      <c r="BH29" s="3" t="s">
        <v>2261</v>
      </c>
      <c r="BI29" s="3" t="str">
        <f>HYPERLINK("http://dx.doi.org/10.3390/biom12030472","http://dx.doi.org/10.3390/biom12030472")</f>
        <v>http://dx.doi.org/10.3390/biom12030472</v>
      </c>
      <c r="BJ29" s="3" t="s">
        <v>74</v>
      </c>
      <c r="BK29" s="3" t="s">
        <v>74</v>
      </c>
      <c r="BL29" s="3">
        <v>25</v>
      </c>
      <c r="BM29" s="3" t="s">
        <v>2262</v>
      </c>
      <c r="BN29" s="3" t="s">
        <v>97</v>
      </c>
      <c r="BO29" s="3" t="s">
        <v>2262</v>
      </c>
      <c r="BP29" s="3" t="s">
        <v>2263</v>
      </c>
      <c r="BQ29" s="3">
        <v>35327664</v>
      </c>
      <c r="BR29" s="3" t="s">
        <v>330</v>
      </c>
      <c r="BS29" s="3" t="s">
        <v>100</v>
      </c>
      <c r="BT29" s="3" t="s">
        <v>101</v>
      </c>
      <c r="BU29" s="3" t="s">
        <v>102</v>
      </c>
      <c r="BV29" s="3" t="s">
        <v>2264</v>
      </c>
      <c r="BW29" s="3" t="str">
        <f>HYPERLINK("https%3A%2F%2Fwww.webofscience.com%2Fwos%2Fwoscc%2Ffull-record%2FWOS:000776034700001","View Full Record in Web of Science")</f>
        <v>View Full Record in Web of Science</v>
      </c>
    </row>
    <row r="30" spans="1:75" x14ac:dyDescent="0.2">
      <c r="A30" s="3">
        <v>701000000</v>
      </c>
      <c r="B30" s="3" t="s">
        <v>2092</v>
      </c>
      <c r="C30" s="3" t="s">
        <v>72</v>
      </c>
      <c r="D30" s="3" t="s">
        <v>2859</v>
      </c>
      <c r="E30" s="34">
        <v>1</v>
      </c>
      <c r="F30" s="3" t="s">
        <v>74</v>
      </c>
      <c r="G30" s="3" t="s">
        <v>74</v>
      </c>
      <c r="H30" s="3" t="s">
        <v>74</v>
      </c>
      <c r="I30" s="3" t="s">
        <v>2860</v>
      </c>
      <c r="J30" s="3" t="s">
        <v>74</v>
      </c>
      <c r="K30" s="3" t="s">
        <v>74</v>
      </c>
      <c r="L30" s="3" t="s">
        <v>2861</v>
      </c>
      <c r="M30" s="3" t="s">
        <v>2862</v>
      </c>
      <c r="N30" s="3" t="s">
        <v>74</v>
      </c>
      <c r="O30" s="3" t="s">
        <v>74</v>
      </c>
      <c r="P30" s="3" t="s">
        <v>78</v>
      </c>
      <c r="Q30" s="3" t="s">
        <v>195</v>
      </c>
      <c r="R30" s="3" t="s">
        <v>74</v>
      </c>
      <c r="S30" s="3" t="s">
        <v>74</v>
      </c>
      <c r="T30" s="3" t="s">
        <v>74</v>
      </c>
      <c r="U30" s="3" t="s">
        <v>74</v>
      </c>
      <c r="V30" s="3" t="s">
        <v>74</v>
      </c>
      <c r="W30" s="3" t="s">
        <v>2863</v>
      </c>
      <c r="X30" s="3" t="s">
        <v>2864</v>
      </c>
      <c r="Y30" s="3" t="s">
        <v>2865</v>
      </c>
      <c r="Z30" s="3" t="s">
        <v>2866</v>
      </c>
      <c r="AA30" s="3" t="s">
        <v>2867</v>
      </c>
      <c r="AB30" s="3" t="s">
        <v>2868</v>
      </c>
      <c r="AC30" s="3" t="s">
        <v>2869</v>
      </c>
      <c r="AD30" s="3" t="s">
        <v>2870</v>
      </c>
      <c r="AE30" s="3" t="s">
        <v>2871</v>
      </c>
      <c r="AF30" s="3" t="s">
        <v>2872</v>
      </c>
      <c r="AG30" s="3" t="s">
        <v>2873</v>
      </c>
      <c r="AH30" s="3" t="s">
        <v>2874</v>
      </c>
      <c r="AI30" s="3" t="s">
        <v>74</v>
      </c>
      <c r="AJ30" s="3">
        <v>167</v>
      </c>
      <c r="AK30" s="3">
        <v>46</v>
      </c>
      <c r="AL30" s="3">
        <v>48</v>
      </c>
      <c r="AM30" s="3">
        <v>11</v>
      </c>
      <c r="AN30" s="3">
        <v>41</v>
      </c>
      <c r="AO30" s="3" t="s">
        <v>89</v>
      </c>
      <c r="AP30" s="3" t="s">
        <v>90</v>
      </c>
      <c r="AQ30" s="3" t="s">
        <v>91</v>
      </c>
      <c r="AR30" s="3" t="s">
        <v>74</v>
      </c>
      <c r="AS30" s="3" t="s">
        <v>2875</v>
      </c>
      <c r="AT30" s="3" t="s">
        <v>74</v>
      </c>
      <c r="AU30" s="3" t="s">
        <v>2876</v>
      </c>
      <c r="AV30" s="3" t="s">
        <v>2877</v>
      </c>
      <c r="AW30" s="3" t="s">
        <v>1021</v>
      </c>
      <c r="AX30" s="3">
        <v>2022</v>
      </c>
      <c r="AY30" s="3">
        <v>8</v>
      </c>
      <c r="AZ30" s="3">
        <v>10</v>
      </c>
      <c r="BA30" s="3" t="s">
        <v>74</v>
      </c>
      <c r="BB30" s="3" t="s">
        <v>74</v>
      </c>
      <c r="BC30" s="3" t="s">
        <v>74</v>
      </c>
      <c r="BD30" s="3" t="s">
        <v>74</v>
      </c>
      <c r="BE30" s="3" t="s">
        <v>74</v>
      </c>
      <c r="BF30" s="3" t="s">
        <v>74</v>
      </c>
      <c r="BG30" s="3">
        <v>1046</v>
      </c>
      <c r="BH30" s="3" t="s">
        <v>2878</v>
      </c>
      <c r="BI30" s="3" t="str">
        <f>HYPERLINK("http://dx.doi.org/10.3390/jof8101046","http://dx.doi.org/10.3390/jof8101046")</f>
        <v>http://dx.doi.org/10.3390/jof8101046</v>
      </c>
      <c r="BJ30" s="3" t="s">
        <v>74</v>
      </c>
      <c r="BK30" s="3" t="s">
        <v>74</v>
      </c>
      <c r="BL30" s="3">
        <v>26</v>
      </c>
      <c r="BM30" s="3" t="s">
        <v>2879</v>
      </c>
      <c r="BN30" s="3" t="s">
        <v>97</v>
      </c>
      <c r="BO30" s="3" t="s">
        <v>2879</v>
      </c>
      <c r="BP30" s="3" t="s">
        <v>2880</v>
      </c>
      <c r="BQ30" s="3">
        <v>36294611</v>
      </c>
      <c r="BR30" s="3" t="s">
        <v>381</v>
      </c>
      <c r="BS30" s="3" t="s">
        <v>100</v>
      </c>
      <c r="BT30" s="3" t="s">
        <v>101</v>
      </c>
      <c r="BU30" s="3" t="s">
        <v>102</v>
      </c>
      <c r="BV30" s="3" t="s">
        <v>2881</v>
      </c>
      <c r="BW30" s="3" t="str">
        <f>HYPERLINK("https%3A%2F%2Fwww.webofscience.com%2Fwos%2Fwoscc%2Ffull-record%2FWOS:000873020800001","View Full Record in Web of Science")</f>
        <v>View Full Record in Web of Science</v>
      </c>
    </row>
    <row r="31" spans="1:75" x14ac:dyDescent="0.2">
      <c r="A31" s="2">
        <v>708000000</v>
      </c>
      <c r="B31" s="3" t="s">
        <v>4307</v>
      </c>
      <c r="C31" s="5" t="s">
        <v>72</v>
      </c>
      <c r="D31" s="5" t="s">
        <v>4308</v>
      </c>
      <c r="E31" s="35">
        <v>1</v>
      </c>
      <c r="F31" s="5" t="s">
        <v>74</v>
      </c>
      <c r="G31" s="5" t="s">
        <v>74</v>
      </c>
      <c r="H31" s="5" t="s">
        <v>74</v>
      </c>
      <c r="I31" s="5" t="s">
        <v>4309</v>
      </c>
      <c r="J31" s="5" t="s">
        <v>74</v>
      </c>
      <c r="K31" s="5" t="s">
        <v>74</v>
      </c>
      <c r="L31" s="5" t="s">
        <v>4310</v>
      </c>
      <c r="M31" s="5" t="s">
        <v>4311</v>
      </c>
      <c r="N31" s="5" t="s">
        <v>74</v>
      </c>
      <c r="O31" s="5" t="s">
        <v>74</v>
      </c>
      <c r="P31" s="5" t="s">
        <v>78</v>
      </c>
      <c r="Q31" s="5" t="s">
        <v>195</v>
      </c>
      <c r="R31" s="5" t="s">
        <v>74</v>
      </c>
      <c r="S31" s="5" t="s">
        <v>74</v>
      </c>
      <c r="T31" s="5" t="s">
        <v>74</v>
      </c>
      <c r="U31" s="5" t="s">
        <v>74</v>
      </c>
      <c r="V31" s="5" t="s">
        <v>74</v>
      </c>
      <c r="W31" s="5" t="s">
        <v>4312</v>
      </c>
      <c r="X31" s="5" t="s">
        <v>4313</v>
      </c>
      <c r="Y31" s="5" t="s">
        <v>4314</v>
      </c>
      <c r="Z31" s="5" t="s">
        <v>4315</v>
      </c>
      <c r="AA31" s="5" t="s">
        <v>4316</v>
      </c>
      <c r="AB31" s="5" t="s">
        <v>4317</v>
      </c>
      <c r="AC31" s="5" t="s">
        <v>4318</v>
      </c>
      <c r="AD31" s="5" t="s">
        <v>4319</v>
      </c>
      <c r="AE31" s="5" t="s">
        <v>4320</v>
      </c>
      <c r="AF31" s="5" t="s">
        <v>74</v>
      </c>
      <c r="AG31" s="5" t="s">
        <v>74</v>
      </c>
      <c r="AH31" s="5" t="s">
        <v>74</v>
      </c>
      <c r="AI31" s="5" t="s">
        <v>74</v>
      </c>
      <c r="AJ31" s="5">
        <v>219</v>
      </c>
      <c r="AK31" s="5">
        <v>355</v>
      </c>
      <c r="AL31" s="5">
        <v>363</v>
      </c>
      <c r="AM31" s="5">
        <v>58</v>
      </c>
      <c r="AN31" s="5">
        <v>308</v>
      </c>
      <c r="AO31" s="5" t="s">
        <v>89</v>
      </c>
      <c r="AP31" s="5" t="s">
        <v>90</v>
      </c>
      <c r="AQ31" s="5" t="s">
        <v>91</v>
      </c>
      <c r="AR31" s="5" t="s">
        <v>74</v>
      </c>
      <c r="AS31" s="5" t="s">
        <v>4321</v>
      </c>
      <c r="AT31" s="5" t="s">
        <v>74</v>
      </c>
      <c r="AU31" s="5" t="s">
        <v>4322</v>
      </c>
      <c r="AV31" s="5" t="s">
        <v>4323</v>
      </c>
      <c r="AW31" s="5" t="s">
        <v>95</v>
      </c>
      <c r="AX31" s="5">
        <v>2021</v>
      </c>
      <c r="AY31" s="5">
        <v>11</v>
      </c>
      <c r="AZ31" s="5">
        <v>14</v>
      </c>
      <c r="BA31" s="5" t="s">
        <v>74</v>
      </c>
      <c r="BB31" s="5" t="s">
        <v>74</v>
      </c>
      <c r="BC31" s="5" t="s">
        <v>74</v>
      </c>
      <c r="BD31" s="5" t="s">
        <v>74</v>
      </c>
      <c r="BE31" s="5" t="s">
        <v>74</v>
      </c>
      <c r="BF31" s="5" t="s">
        <v>74</v>
      </c>
      <c r="BG31" s="5">
        <v>6255</v>
      </c>
      <c r="BH31" s="5" t="s">
        <v>4324</v>
      </c>
      <c r="BI31" s="5" t="s">
        <v>4325</v>
      </c>
      <c r="BJ31" s="5" t="s">
        <v>74</v>
      </c>
      <c r="BK31" s="5" t="s">
        <v>74</v>
      </c>
      <c r="BL31" s="5">
        <v>21</v>
      </c>
      <c r="BM31" s="5" t="s">
        <v>4326</v>
      </c>
      <c r="BN31" s="5" t="s">
        <v>97</v>
      </c>
      <c r="BO31" s="5" t="s">
        <v>4327</v>
      </c>
      <c r="BP31" s="5" t="s">
        <v>4328</v>
      </c>
      <c r="BQ31" s="5" t="s">
        <v>74</v>
      </c>
      <c r="BR31" s="5" t="s">
        <v>99</v>
      </c>
      <c r="BS31" s="5" t="s">
        <v>100</v>
      </c>
      <c r="BT31" s="5" t="s">
        <v>101</v>
      </c>
      <c r="BU31" s="5" t="s">
        <v>102</v>
      </c>
      <c r="BV31" s="5" t="s">
        <v>4329</v>
      </c>
      <c r="BW31" s="5" t="s">
        <v>132</v>
      </c>
    </row>
    <row r="32" spans="1:75" x14ac:dyDescent="0.2">
      <c r="A32" s="3">
        <v>701000000</v>
      </c>
      <c r="B32" s="3" t="s">
        <v>2092</v>
      </c>
      <c r="C32" s="3" t="s">
        <v>72</v>
      </c>
      <c r="D32" s="3" t="s">
        <v>2990</v>
      </c>
      <c r="E32" s="34">
        <v>1</v>
      </c>
      <c r="F32" s="3" t="s">
        <v>74</v>
      </c>
      <c r="G32" s="3" t="s">
        <v>74</v>
      </c>
      <c r="H32" s="3" t="s">
        <v>74</v>
      </c>
      <c r="I32" s="3" t="s">
        <v>2991</v>
      </c>
      <c r="J32" s="3" t="s">
        <v>74</v>
      </c>
      <c r="K32" s="3" t="s">
        <v>2992</v>
      </c>
      <c r="L32" s="3" t="s">
        <v>2993</v>
      </c>
      <c r="M32" s="3" t="s">
        <v>2953</v>
      </c>
      <c r="N32" s="3" t="s">
        <v>74</v>
      </c>
      <c r="O32" s="3" t="s">
        <v>74</v>
      </c>
      <c r="P32" s="3" t="s">
        <v>78</v>
      </c>
      <c r="Q32" s="3" t="s">
        <v>79</v>
      </c>
      <c r="R32" s="3" t="s">
        <v>74</v>
      </c>
      <c r="S32" s="3" t="s">
        <v>74</v>
      </c>
      <c r="T32" s="3" t="s">
        <v>74</v>
      </c>
      <c r="U32" s="3" t="s">
        <v>74</v>
      </c>
      <c r="V32" s="3" t="s">
        <v>74</v>
      </c>
      <c r="W32" s="3" t="s">
        <v>74</v>
      </c>
      <c r="X32" s="3" t="s">
        <v>2994</v>
      </c>
      <c r="Y32" s="3" t="s">
        <v>2995</v>
      </c>
      <c r="Z32" s="3" t="s">
        <v>2996</v>
      </c>
      <c r="AA32" s="3" t="s">
        <v>2997</v>
      </c>
      <c r="AB32" s="3" t="s">
        <v>2998</v>
      </c>
      <c r="AC32" s="3" t="s">
        <v>2999</v>
      </c>
      <c r="AD32" s="3" t="s">
        <v>3000</v>
      </c>
      <c r="AE32" s="3" t="s">
        <v>3001</v>
      </c>
      <c r="AF32" s="3" t="s">
        <v>3002</v>
      </c>
      <c r="AG32" s="3" t="s">
        <v>3003</v>
      </c>
      <c r="AH32" s="3" t="s">
        <v>3004</v>
      </c>
      <c r="AI32" s="3" t="s">
        <v>74</v>
      </c>
      <c r="AJ32" s="3">
        <v>23</v>
      </c>
      <c r="AK32" s="3">
        <v>187</v>
      </c>
      <c r="AL32" s="3">
        <v>188</v>
      </c>
      <c r="AM32" s="3">
        <v>4</v>
      </c>
      <c r="AN32" s="3">
        <v>23</v>
      </c>
      <c r="AO32" s="3" t="s">
        <v>1041</v>
      </c>
      <c r="AP32" s="3" t="s">
        <v>1042</v>
      </c>
      <c r="AQ32" s="3" t="s">
        <v>1043</v>
      </c>
      <c r="AR32" s="3" t="s">
        <v>2965</v>
      </c>
      <c r="AS32" s="3" t="s">
        <v>2966</v>
      </c>
      <c r="AT32" s="3" t="s">
        <v>74</v>
      </c>
      <c r="AU32" s="3" t="s">
        <v>2953</v>
      </c>
      <c r="AV32" s="3" t="s">
        <v>2967</v>
      </c>
      <c r="AW32" s="3" t="s">
        <v>3005</v>
      </c>
      <c r="AX32" s="3">
        <v>2023</v>
      </c>
      <c r="AY32" s="3">
        <v>402</v>
      </c>
      <c r="AZ32" s="3">
        <v>10414</v>
      </c>
      <c r="BA32" s="3" t="s">
        <v>74</v>
      </c>
      <c r="BB32" s="3" t="s">
        <v>74</v>
      </c>
      <c r="BC32" s="3" t="s">
        <v>74</v>
      </c>
      <c r="BD32" s="3" t="s">
        <v>74</v>
      </c>
      <c r="BE32" s="3">
        <v>1753</v>
      </c>
      <c r="BF32" s="3">
        <v>1763</v>
      </c>
      <c r="BG32" s="3" t="s">
        <v>74</v>
      </c>
      <c r="BH32" s="3" t="s">
        <v>3006</v>
      </c>
      <c r="BI32" s="3" t="str">
        <f>HYPERLINK("http://dx.doi.org/10.1016/S0140-6736(23)02032-9","http://dx.doi.org/10.1016/S0140-6736(23)02032-9")</f>
        <v>http://dx.doi.org/10.1016/S0140-6736(23)02032-9</v>
      </c>
      <c r="BJ32" s="3" t="s">
        <v>74</v>
      </c>
      <c r="BK32" s="3" t="s">
        <v>3007</v>
      </c>
      <c r="BL32" s="3">
        <v>11</v>
      </c>
      <c r="BM32" s="3" t="s">
        <v>2317</v>
      </c>
      <c r="BN32" s="3" t="s">
        <v>97</v>
      </c>
      <c r="BO32" s="3" t="s">
        <v>2318</v>
      </c>
      <c r="BP32" s="3" t="s">
        <v>3008</v>
      </c>
      <c r="BQ32" s="3">
        <v>37837989</v>
      </c>
      <c r="BR32" s="3" t="s">
        <v>74</v>
      </c>
      <c r="BS32" s="3" t="s">
        <v>100</v>
      </c>
      <c r="BT32" s="3" t="s">
        <v>100</v>
      </c>
      <c r="BU32" s="3" t="s">
        <v>102</v>
      </c>
      <c r="BV32" s="3" t="s">
        <v>3009</v>
      </c>
      <c r="BW32" s="3" t="str">
        <f>HYPERLINK("https%3A%2F%2Fwww.webofscience.com%2Fwos%2Fwoscc%2Ffull-record%2FWOS:001116664800001","View Full Record in Web of Science")</f>
        <v>View Full Record in Web of Science</v>
      </c>
    </row>
    <row r="33" spans="1:86" x14ac:dyDescent="0.2">
      <c r="A33" s="3">
        <v>716000000</v>
      </c>
      <c r="B33" s="3" t="s">
        <v>3682</v>
      </c>
      <c r="C33" s="5" t="s">
        <v>72</v>
      </c>
      <c r="D33" s="5" t="s">
        <v>3841</v>
      </c>
      <c r="E33" s="35">
        <v>1</v>
      </c>
      <c r="F33" s="5" t="s">
        <v>74</v>
      </c>
      <c r="G33" s="5" t="s">
        <v>74</v>
      </c>
      <c r="H33" s="5" t="s">
        <v>74</v>
      </c>
      <c r="I33" s="5" t="s">
        <v>3842</v>
      </c>
      <c r="J33" s="5" t="s">
        <v>74</v>
      </c>
      <c r="K33" s="5" t="s">
        <v>74</v>
      </c>
      <c r="L33" s="5" t="s">
        <v>3843</v>
      </c>
      <c r="M33" s="5" t="s">
        <v>3844</v>
      </c>
      <c r="N33" s="5" t="s">
        <v>74</v>
      </c>
      <c r="O33" s="5" t="s">
        <v>74</v>
      </c>
      <c r="P33" s="5" t="s">
        <v>78</v>
      </c>
      <c r="Q33" s="5" t="s">
        <v>195</v>
      </c>
      <c r="R33" s="5" t="s">
        <v>74</v>
      </c>
      <c r="S33" s="5" t="s">
        <v>74</v>
      </c>
      <c r="T33" s="5" t="s">
        <v>74</v>
      </c>
      <c r="U33" s="5" t="s">
        <v>74</v>
      </c>
      <c r="V33" s="5" t="s">
        <v>74</v>
      </c>
      <c r="W33" s="5" t="s">
        <v>3845</v>
      </c>
      <c r="X33" s="5" t="s">
        <v>3846</v>
      </c>
      <c r="Y33" s="5" t="s">
        <v>3847</v>
      </c>
      <c r="Z33" s="5" t="s">
        <v>3848</v>
      </c>
      <c r="AA33" s="5" t="s">
        <v>3789</v>
      </c>
      <c r="AB33" s="5" t="s">
        <v>3849</v>
      </c>
      <c r="AC33" s="5" t="s">
        <v>3850</v>
      </c>
      <c r="AD33" s="5" t="s">
        <v>3851</v>
      </c>
      <c r="AE33" s="5" t="s">
        <v>3852</v>
      </c>
      <c r="AF33" s="5" t="s">
        <v>3853</v>
      </c>
      <c r="AG33" s="5" t="s">
        <v>2631</v>
      </c>
      <c r="AH33" s="5" t="s">
        <v>3854</v>
      </c>
      <c r="AI33" s="5" t="s">
        <v>74</v>
      </c>
      <c r="AJ33" s="5">
        <v>250</v>
      </c>
      <c r="AK33" s="5">
        <v>145</v>
      </c>
      <c r="AL33" s="5">
        <v>146</v>
      </c>
      <c r="AM33" s="5">
        <v>46</v>
      </c>
      <c r="AN33" s="5">
        <v>229</v>
      </c>
      <c r="AO33" s="5" t="s">
        <v>89</v>
      </c>
      <c r="AP33" s="5" t="s">
        <v>90</v>
      </c>
      <c r="AQ33" s="5" t="s">
        <v>91</v>
      </c>
      <c r="AR33" s="5" t="s">
        <v>74</v>
      </c>
      <c r="AS33" s="5" t="s">
        <v>3855</v>
      </c>
      <c r="AT33" s="5" t="s">
        <v>74</v>
      </c>
      <c r="AU33" s="5" t="s">
        <v>3856</v>
      </c>
      <c r="AV33" s="5" t="s">
        <v>3857</v>
      </c>
      <c r="AW33" s="5" t="s">
        <v>271</v>
      </c>
      <c r="AX33" s="5">
        <v>2021</v>
      </c>
      <c r="AY33" s="5">
        <v>14</v>
      </c>
      <c r="AZ33" s="5">
        <v>8</v>
      </c>
      <c r="BA33" s="5" t="s">
        <v>74</v>
      </c>
      <c r="BB33" s="5" t="s">
        <v>74</v>
      </c>
      <c r="BC33" s="5" t="s">
        <v>74</v>
      </c>
      <c r="BD33" s="5" t="s">
        <v>74</v>
      </c>
      <c r="BE33" s="5" t="s">
        <v>74</v>
      </c>
      <c r="BF33" s="5" t="s">
        <v>74</v>
      </c>
      <c r="BG33" s="5">
        <v>806</v>
      </c>
      <c r="BH33" s="5" t="s">
        <v>3858</v>
      </c>
      <c r="BI33" s="5" t="s">
        <v>3859</v>
      </c>
      <c r="BJ33" s="5" t="s">
        <v>74</v>
      </c>
      <c r="BK33" s="5" t="s">
        <v>74</v>
      </c>
      <c r="BL33" s="5">
        <v>32</v>
      </c>
      <c r="BM33" s="5" t="s">
        <v>3860</v>
      </c>
      <c r="BN33" s="5" t="s">
        <v>97</v>
      </c>
      <c r="BO33" s="5" t="s">
        <v>3420</v>
      </c>
      <c r="BP33" s="5" t="s">
        <v>3861</v>
      </c>
      <c r="BQ33" s="5">
        <v>34451903</v>
      </c>
      <c r="BR33" s="5" t="s">
        <v>330</v>
      </c>
      <c r="BS33" s="5" t="s">
        <v>100</v>
      </c>
      <c r="BT33" s="5" t="s">
        <v>101</v>
      </c>
      <c r="BU33" s="5" t="s">
        <v>102</v>
      </c>
      <c r="BV33" s="5" t="s">
        <v>3862</v>
      </c>
      <c r="BW33" s="5" t="s">
        <v>132</v>
      </c>
    </row>
    <row r="34" spans="1:86" x14ac:dyDescent="0.2">
      <c r="A34" s="2">
        <v>711000000</v>
      </c>
      <c r="B34" s="3" t="s">
        <v>3924</v>
      </c>
      <c r="C34" s="5" t="s">
        <v>72</v>
      </c>
      <c r="D34" s="5" t="s">
        <v>4057</v>
      </c>
      <c r="E34" s="35">
        <v>1</v>
      </c>
      <c r="F34" s="5" t="s">
        <v>74</v>
      </c>
      <c r="G34" s="5" t="s">
        <v>74</v>
      </c>
      <c r="H34" s="5" t="s">
        <v>74</v>
      </c>
      <c r="I34" s="5" t="s">
        <v>4058</v>
      </c>
      <c r="J34" s="5" t="s">
        <v>74</v>
      </c>
      <c r="K34" s="5" t="s">
        <v>74</v>
      </c>
      <c r="L34" s="5" t="s">
        <v>4059</v>
      </c>
      <c r="M34" s="5" t="s">
        <v>4036</v>
      </c>
      <c r="N34" s="5" t="s">
        <v>74</v>
      </c>
      <c r="O34" s="5" t="s">
        <v>74</v>
      </c>
      <c r="P34" s="5" t="s">
        <v>78</v>
      </c>
      <c r="Q34" s="5" t="s">
        <v>79</v>
      </c>
      <c r="R34" s="5" t="s">
        <v>74</v>
      </c>
      <c r="S34" s="5" t="s">
        <v>74</v>
      </c>
      <c r="T34" s="5" t="s">
        <v>74</v>
      </c>
      <c r="U34" s="5" t="s">
        <v>74</v>
      </c>
      <c r="V34" s="5" t="s">
        <v>74</v>
      </c>
      <c r="W34" s="5" t="s">
        <v>74</v>
      </c>
      <c r="X34" s="5" t="s">
        <v>4060</v>
      </c>
      <c r="Y34" s="5" t="s">
        <v>4061</v>
      </c>
      <c r="Z34" s="5" t="s">
        <v>4062</v>
      </c>
      <c r="AA34" s="5" t="s">
        <v>4063</v>
      </c>
      <c r="AB34" s="5" t="s">
        <v>4064</v>
      </c>
      <c r="AC34" s="5" t="s">
        <v>4065</v>
      </c>
      <c r="AD34" s="5" t="s">
        <v>4066</v>
      </c>
      <c r="AE34" s="5" t="s">
        <v>4067</v>
      </c>
      <c r="AF34" s="5" t="s">
        <v>4068</v>
      </c>
      <c r="AG34" s="5" t="s">
        <v>4069</v>
      </c>
      <c r="AH34" s="5" t="s">
        <v>4070</v>
      </c>
      <c r="AI34" s="5" t="s">
        <v>74</v>
      </c>
      <c r="AJ34" s="5">
        <v>24</v>
      </c>
      <c r="AK34" s="5">
        <v>367</v>
      </c>
      <c r="AL34" s="5">
        <v>383</v>
      </c>
      <c r="AM34" s="5">
        <v>25</v>
      </c>
      <c r="AN34" s="5">
        <v>137</v>
      </c>
      <c r="AO34" s="5" t="s">
        <v>4048</v>
      </c>
      <c r="AP34" s="5" t="s">
        <v>457</v>
      </c>
      <c r="AQ34" s="5" t="s">
        <v>4049</v>
      </c>
      <c r="AR34" s="5" t="s">
        <v>74</v>
      </c>
      <c r="AS34" s="5" t="s">
        <v>4050</v>
      </c>
      <c r="AT34" s="5" t="s">
        <v>74</v>
      </c>
      <c r="AU34" s="5" t="s">
        <v>4051</v>
      </c>
      <c r="AV34" s="5" t="s">
        <v>4052</v>
      </c>
      <c r="AW34" s="5" t="s">
        <v>1003</v>
      </c>
      <c r="AX34" s="5">
        <v>2022</v>
      </c>
      <c r="AY34" s="5">
        <v>7</v>
      </c>
      <c r="AZ34" s="5">
        <v>5</v>
      </c>
      <c r="BA34" s="5" t="s">
        <v>74</v>
      </c>
      <c r="BB34" s="5" t="s">
        <v>74</v>
      </c>
      <c r="BC34" s="5" t="s">
        <v>74</v>
      </c>
      <c r="BD34" s="5" t="s">
        <v>74</v>
      </c>
      <c r="BE34" s="5">
        <v>396</v>
      </c>
      <c r="BF34" s="5">
        <v>415</v>
      </c>
      <c r="BG34" s="5" t="s">
        <v>74</v>
      </c>
      <c r="BH34" s="5" t="s">
        <v>4071</v>
      </c>
      <c r="BI34" s="5" t="s">
        <v>4072</v>
      </c>
      <c r="BJ34" s="5" t="s">
        <v>74</v>
      </c>
      <c r="BK34" s="5" t="s">
        <v>1816</v>
      </c>
      <c r="BL34" s="5">
        <v>20</v>
      </c>
      <c r="BM34" s="5" t="s">
        <v>2794</v>
      </c>
      <c r="BN34" s="5" t="s">
        <v>97</v>
      </c>
      <c r="BO34" s="5" t="s">
        <v>2794</v>
      </c>
      <c r="BP34" s="5" t="s">
        <v>4073</v>
      </c>
      <c r="BQ34" s="5">
        <v>35180382</v>
      </c>
      <c r="BR34" s="5" t="s">
        <v>3242</v>
      </c>
      <c r="BS34" s="5" t="s">
        <v>100</v>
      </c>
      <c r="BT34" s="5" t="s">
        <v>101</v>
      </c>
      <c r="BU34" s="5" t="s">
        <v>102</v>
      </c>
      <c r="BV34" s="5" t="s">
        <v>4074</v>
      </c>
      <c r="BW34" s="5" t="s">
        <v>132</v>
      </c>
    </row>
    <row r="35" spans="1:86" x14ac:dyDescent="0.2">
      <c r="A35" s="3">
        <v>702000000</v>
      </c>
      <c r="B35" s="3" t="s">
        <v>954</v>
      </c>
      <c r="C35" s="3" t="s">
        <v>72</v>
      </c>
      <c r="D35" s="3" t="s">
        <v>1284</v>
      </c>
      <c r="E35" s="34">
        <v>1</v>
      </c>
      <c r="F35" s="3" t="s">
        <v>74</v>
      </c>
      <c r="G35" s="3" t="s">
        <v>74</v>
      </c>
      <c r="H35" s="3" t="s">
        <v>74</v>
      </c>
      <c r="I35" s="3" t="s">
        <v>1285</v>
      </c>
      <c r="J35" s="3" t="s">
        <v>74</v>
      </c>
      <c r="K35" s="3" t="s">
        <v>74</v>
      </c>
      <c r="L35" s="3" t="s">
        <v>1286</v>
      </c>
      <c r="M35" s="3" t="s">
        <v>1263</v>
      </c>
      <c r="N35" s="3" t="s">
        <v>74</v>
      </c>
      <c r="O35" s="3" t="s">
        <v>74</v>
      </c>
      <c r="P35" s="3" t="s">
        <v>78</v>
      </c>
      <c r="Q35" s="3" t="s">
        <v>79</v>
      </c>
      <c r="R35" s="3" t="s">
        <v>74</v>
      </c>
      <c r="S35" s="3" t="s">
        <v>74</v>
      </c>
      <c r="T35" s="3" t="s">
        <v>74</v>
      </c>
      <c r="U35" s="3" t="s">
        <v>74</v>
      </c>
      <c r="V35" s="3" t="s">
        <v>74</v>
      </c>
      <c r="W35" s="3" t="s">
        <v>74</v>
      </c>
      <c r="X35" s="3" t="s">
        <v>1287</v>
      </c>
      <c r="Y35" s="3" t="s">
        <v>1288</v>
      </c>
      <c r="Z35" s="3" t="s">
        <v>1289</v>
      </c>
      <c r="AA35" s="3" t="s">
        <v>1290</v>
      </c>
      <c r="AB35" s="3" t="s">
        <v>1291</v>
      </c>
      <c r="AC35" s="3" t="s">
        <v>1292</v>
      </c>
      <c r="AD35" s="3" t="s">
        <v>1293</v>
      </c>
      <c r="AE35" s="3" t="s">
        <v>1294</v>
      </c>
      <c r="AF35" s="3" t="s">
        <v>74</v>
      </c>
      <c r="AG35" s="3" t="s">
        <v>74</v>
      </c>
      <c r="AH35" s="3" t="s">
        <v>74</v>
      </c>
      <c r="AI35" s="3" t="s">
        <v>74</v>
      </c>
      <c r="AJ35" s="3">
        <v>65</v>
      </c>
      <c r="AK35" s="3">
        <v>179</v>
      </c>
      <c r="AL35" s="3">
        <v>188</v>
      </c>
      <c r="AM35" s="3">
        <v>20</v>
      </c>
      <c r="AN35" s="3">
        <v>176</v>
      </c>
      <c r="AO35" s="3" t="s">
        <v>265</v>
      </c>
      <c r="AP35" s="3" t="s">
        <v>266</v>
      </c>
      <c r="AQ35" s="3" t="s">
        <v>267</v>
      </c>
      <c r="AR35" s="3" t="s">
        <v>1275</v>
      </c>
      <c r="AS35" s="3" t="s">
        <v>1276</v>
      </c>
      <c r="AT35" s="3" t="s">
        <v>74</v>
      </c>
      <c r="AU35" s="3" t="s">
        <v>1263</v>
      </c>
      <c r="AV35" s="3" t="s">
        <v>1277</v>
      </c>
      <c r="AW35" s="3" t="s">
        <v>1295</v>
      </c>
      <c r="AX35" s="3">
        <v>2020</v>
      </c>
      <c r="AY35" s="3">
        <v>583</v>
      </c>
      <c r="AZ35" s="3">
        <v>7817</v>
      </c>
      <c r="BA35" s="3" t="s">
        <v>74</v>
      </c>
      <c r="BB35" s="3" t="s">
        <v>74</v>
      </c>
      <c r="BC35" s="3" t="s">
        <v>74</v>
      </c>
      <c r="BD35" s="3" t="s">
        <v>74</v>
      </c>
      <c r="BE35" s="3">
        <v>560</v>
      </c>
      <c r="BF35" s="3" t="s">
        <v>272</v>
      </c>
      <c r="BG35" s="3" t="s">
        <v>74</v>
      </c>
      <c r="BH35" s="3" t="s">
        <v>1296</v>
      </c>
      <c r="BI35" s="3" t="str">
        <f>HYPERLINK("http://dx.doi.org/10.1038/s41586-020-2478-3","http://dx.doi.org/10.1038/s41586-020-2478-3")</f>
        <v>http://dx.doi.org/10.1038/s41586-020-2478-3</v>
      </c>
      <c r="BJ35" s="3" t="s">
        <v>74</v>
      </c>
      <c r="BK35" s="3" t="s">
        <v>74</v>
      </c>
      <c r="BL35" s="3">
        <v>17</v>
      </c>
      <c r="BM35" s="3" t="s">
        <v>1280</v>
      </c>
      <c r="BN35" s="3" t="s">
        <v>97</v>
      </c>
      <c r="BO35" s="3" t="s">
        <v>1281</v>
      </c>
      <c r="BP35" s="3" t="s">
        <v>1297</v>
      </c>
      <c r="BQ35" s="3">
        <v>32699397</v>
      </c>
      <c r="BR35" s="3" t="s">
        <v>74</v>
      </c>
      <c r="BS35" s="3" t="s">
        <v>100</v>
      </c>
      <c r="BT35" s="3" t="s">
        <v>101</v>
      </c>
      <c r="BU35" s="3" t="s">
        <v>102</v>
      </c>
      <c r="BV35" s="3" t="s">
        <v>1298</v>
      </c>
      <c r="BW35" s="3" t="str">
        <f>HYPERLINK("https%3A%2F%2Fwww.webofscience.com%2Fwos%2Fwoscc%2Ffull-record%2FWOS:000551954700008","View Full Record in Web of Science")</f>
        <v>View Full Record in Web of Science</v>
      </c>
    </row>
    <row r="36" spans="1:86" x14ac:dyDescent="0.2">
      <c r="A36" s="2">
        <v>708000000</v>
      </c>
      <c r="B36" s="3" t="s">
        <v>4307</v>
      </c>
      <c r="C36" s="5" t="s">
        <v>72</v>
      </c>
      <c r="D36" s="5" t="s">
        <v>4395</v>
      </c>
      <c r="E36" s="35">
        <v>1</v>
      </c>
      <c r="F36" s="5" t="s">
        <v>74</v>
      </c>
      <c r="G36" s="5" t="s">
        <v>74</v>
      </c>
      <c r="H36" s="5" t="s">
        <v>74</v>
      </c>
      <c r="I36" s="5" t="s">
        <v>4396</v>
      </c>
      <c r="J36" s="5" t="s">
        <v>74</v>
      </c>
      <c r="K36" s="5" t="s">
        <v>74</v>
      </c>
      <c r="L36" s="5" t="s">
        <v>4397</v>
      </c>
      <c r="M36" s="5" t="s">
        <v>4398</v>
      </c>
      <c r="N36" s="5" t="s">
        <v>74</v>
      </c>
      <c r="O36" s="5" t="s">
        <v>74</v>
      </c>
      <c r="P36" s="5" t="s">
        <v>78</v>
      </c>
      <c r="Q36" s="5" t="s">
        <v>195</v>
      </c>
      <c r="R36" s="5" t="s">
        <v>74</v>
      </c>
      <c r="S36" s="5" t="s">
        <v>74</v>
      </c>
      <c r="T36" s="5" t="s">
        <v>74</v>
      </c>
      <c r="U36" s="5" t="s">
        <v>74</v>
      </c>
      <c r="V36" s="5" t="s">
        <v>74</v>
      </c>
      <c r="W36" s="5" t="s">
        <v>4399</v>
      </c>
      <c r="X36" s="5" t="s">
        <v>4400</v>
      </c>
      <c r="Y36" s="5" t="s">
        <v>4401</v>
      </c>
      <c r="Z36" s="5" t="s">
        <v>4402</v>
      </c>
      <c r="AA36" s="5" t="s">
        <v>4403</v>
      </c>
      <c r="AB36" s="5" t="s">
        <v>4404</v>
      </c>
      <c r="AC36" s="5" t="s">
        <v>4405</v>
      </c>
      <c r="AD36" s="5" t="s">
        <v>4406</v>
      </c>
      <c r="AE36" s="5" t="s">
        <v>4407</v>
      </c>
      <c r="AF36" s="5" t="s">
        <v>74</v>
      </c>
      <c r="AG36" s="5" t="s">
        <v>74</v>
      </c>
      <c r="AH36" s="5" t="s">
        <v>74</v>
      </c>
      <c r="AI36" s="5" t="s">
        <v>74</v>
      </c>
      <c r="AJ36" s="5">
        <v>237</v>
      </c>
      <c r="AK36" s="5">
        <v>47</v>
      </c>
      <c r="AL36" s="5">
        <v>50</v>
      </c>
      <c r="AM36" s="5">
        <v>31</v>
      </c>
      <c r="AN36" s="5">
        <v>94</v>
      </c>
      <c r="AO36" s="5" t="s">
        <v>89</v>
      </c>
      <c r="AP36" s="5" t="s">
        <v>90</v>
      </c>
      <c r="AQ36" s="5" t="s">
        <v>91</v>
      </c>
      <c r="AR36" s="5" t="s">
        <v>74</v>
      </c>
      <c r="AS36" s="5" t="s">
        <v>4408</v>
      </c>
      <c r="AT36" s="5" t="s">
        <v>74</v>
      </c>
      <c r="AU36" s="5" t="s">
        <v>4409</v>
      </c>
      <c r="AV36" s="5" t="s">
        <v>4410</v>
      </c>
      <c r="AW36" s="5" t="s">
        <v>125</v>
      </c>
      <c r="AX36" s="5">
        <v>2023</v>
      </c>
      <c r="AY36" s="5">
        <v>15</v>
      </c>
      <c r="AZ36" s="5">
        <v>3</v>
      </c>
      <c r="BA36" s="5" t="s">
        <v>74</v>
      </c>
      <c r="BB36" s="5" t="s">
        <v>74</v>
      </c>
      <c r="BC36" s="5" t="s">
        <v>74</v>
      </c>
      <c r="BD36" s="5" t="s">
        <v>74</v>
      </c>
      <c r="BE36" s="5" t="s">
        <v>74</v>
      </c>
      <c r="BF36" s="5" t="s">
        <v>74</v>
      </c>
      <c r="BG36" s="5">
        <v>418</v>
      </c>
      <c r="BH36" s="5" t="s">
        <v>4411</v>
      </c>
      <c r="BI36" s="5" t="s">
        <v>4412</v>
      </c>
      <c r="BJ36" s="5" t="s">
        <v>74</v>
      </c>
      <c r="BK36" s="5" t="s">
        <v>74</v>
      </c>
      <c r="BL36" s="5">
        <v>35</v>
      </c>
      <c r="BM36" s="5" t="s">
        <v>4413</v>
      </c>
      <c r="BN36" s="5" t="s">
        <v>97</v>
      </c>
      <c r="BO36" s="5" t="s">
        <v>4414</v>
      </c>
      <c r="BP36" s="5" t="s">
        <v>4415</v>
      </c>
      <c r="BQ36" s="5" t="s">
        <v>74</v>
      </c>
      <c r="BR36" s="5" t="s">
        <v>99</v>
      </c>
      <c r="BS36" s="5" t="s">
        <v>100</v>
      </c>
      <c r="BT36" s="5" t="s">
        <v>101</v>
      </c>
      <c r="BU36" s="5" t="s">
        <v>102</v>
      </c>
      <c r="BV36" s="5" t="s">
        <v>4416</v>
      </c>
      <c r="BW36" s="5" t="s">
        <v>132</v>
      </c>
    </row>
    <row r="37" spans="1:86" x14ac:dyDescent="0.2">
      <c r="A37" s="2">
        <v>713000000</v>
      </c>
      <c r="B37" s="3" t="s">
        <v>1849</v>
      </c>
      <c r="C37" s="13" t="s">
        <v>72</v>
      </c>
      <c r="D37" s="13" t="s">
        <v>1908</v>
      </c>
      <c r="E37" s="35">
        <v>1</v>
      </c>
      <c r="F37" s="13" t="s">
        <v>74</v>
      </c>
      <c r="G37" s="13" t="s">
        <v>74</v>
      </c>
      <c r="H37" s="13" t="s">
        <v>74</v>
      </c>
      <c r="I37" s="13" t="s">
        <v>1909</v>
      </c>
      <c r="J37" s="13" t="s">
        <v>74</v>
      </c>
      <c r="K37" s="13" t="s">
        <v>1910</v>
      </c>
      <c r="L37" s="13" t="s">
        <v>1911</v>
      </c>
      <c r="M37" s="13" t="s">
        <v>1912</v>
      </c>
      <c r="N37" s="13" t="s">
        <v>74</v>
      </c>
      <c r="O37" s="13" t="s">
        <v>74</v>
      </c>
      <c r="P37" s="13" t="s">
        <v>78</v>
      </c>
      <c r="Q37" s="13" t="s">
        <v>79</v>
      </c>
      <c r="R37" s="13" t="s">
        <v>74</v>
      </c>
      <c r="S37" s="13" t="s">
        <v>74</v>
      </c>
      <c r="T37" s="13" t="s">
        <v>74</v>
      </c>
      <c r="U37" s="13" t="s">
        <v>74</v>
      </c>
      <c r="V37" s="13" t="s">
        <v>74</v>
      </c>
      <c r="W37" s="13" t="s">
        <v>74</v>
      </c>
      <c r="X37" s="13" t="s">
        <v>1913</v>
      </c>
      <c r="Y37" s="13" t="s">
        <v>1914</v>
      </c>
      <c r="Z37" s="13" t="s">
        <v>1915</v>
      </c>
      <c r="AA37" s="13" t="s">
        <v>1916</v>
      </c>
      <c r="AB37" s="13" t="s">
        <v>1917</v>
      </c>
      <c r="AC37" s="13" t="s">
        <v>1918</v>
      </c>
      <c r="AD37" s="13" t="s">
        <v>1919</v>
      </c>
      <c r="AE37" s="13" t="s">
        <v>1920</v>
      </c>
      <c r="AF37" s="13" t="s">
        <v>1921</v>
      </c>
      <c r="AG37" s="13" t="s">
        <v>1922</v>
      </c>
      <c r="AH37" s="13" t="s">
        <v>1923</v>
      </c>
      <c r="AI37" s="13" t="s">
        <v>74</v>
      </c>
      <c r="AJ37" s="13">
        <v>40</v>
      </c>
      <c r="AK37" s="13">
        <v>282</v>
      </c>
      <c r="AL37" s="13">
        <v>289</v>
      </c>
      <c r="AM37" s="13">
        <v>23</v>
      </c>
      <c r="AN37" s="13">
        <v>65</v>
      </c>
      <c r="AO37" s="13" t="s">
        <v>1116</v>
      </c>
      <c r="AP37" s="13" t="s">
        <v>485</v>
      </c>
      <c r="AQ37" s="13" t="s">
        <v>1924</v>
      </c>
      <c r="AR37" s="13" t="s">
        <v>1925</v>
      </c>
      <c r="AS37" s="13" t="s">
        <v>74</v>
      </c>
      <c r="AT37" s="13" t="s">
        <v>74</v>
      </c>
      <c r="AU37" s="13" t="s">
        <v>1926</v>
      </c>
      <c r="AV37" s="13" t="s">
        <v>1927</v>
      </c>
      <c r="AW37" s="13" t="s">
        <v>125</v>
      </c>
      <c r="AX37" s="13">
        <v>2021</v>
      </c>
      <c r="AY37" s="13">
        <v>9</v>
      </c>
      <c r="AZ37" s="13">
        <v>2</v>
      </c>
      <c r="BA37" s="13" t="s">
        <v>74</v>
      </c>
      <c r="BB37" s="13" t="s">
        <v>74</v>
      </c>
      <c r="BC37" s="13" t="s">
        <v>74</v>
      </c>
      <c r="BD37" s="13" t="s">
        <v>74</v>
      </c>
      <c r="BE37" s="13" t="s">
        <v>1928</v>
      </c>
      <c r="BF37" s="13" t="s">
        <v>1929</v>
      </c>
      <c r="BG37" s="13" t="s">
        <v>74</v>
      </c>
      <c r="BH37" s="13" t="s">
        <v>1930</v>
      </c>
      <c r="BI37" s="13" t="s">
        <v>1931</v>
      </c>
      <c r="BJ37" s="13" t="s">
        <v>74</v>
      </c>
      <c r="BK37" s="13" t="s">
        <v>299</v>
      </c>
      <c r="BL37" s="13">
        <v>14</v>
      </c>
      <c r="BM37" s="13" t="s">
        <v>246</v>
      </c>
      <c r="BN37" s="13" t="s">
        <v>277</v>
      </c>
      <c r="BO37" s="13" t="s">
        <v>246</v>
      </c>
      <c r="BP37" s="13" t="s">
        <v>1932</v>
      </c>
      <c r="BQ37" s="13">
        <v>33275950</v>
      </c>
      <c r="BR37" s="13" t="s">
        <v>330</v>
      </c>
      <c r="BS37" s="13" t="s">
        <v>100</v>
      </c>
      <c r="BT37" s="13" t="s">
        <v>101</v>
      </c>
      <c r="BU37" s="13" t="s">
        <v>102</v>
      </c>
      <c r="BV37" s="13" t="s">
        <v>1933</v>
      </c>
      <c r="BW37" s="13" t="s">
        <v>132</v>
      </c>
      <c r="BX37" s="3"/>
      <c r="BY37" s="3"/>
      <c r="BZ37" s="3"/>
      <c r="CA37" s="3"/>
      <c r="CB37" s="3"/>
      <c r="CC37" s="3"/>
      <c r="CD37" s="3"/>
      <c r="CE37" s="3"/>
      <c r="CF37" s="3"/>
      <c r="CG37" s="3"/>
      <c r="CH37" s="3"/>
    </row>
    <row r="38" spans="1:86" x14ac:dyDescent="0.2">
      <c r="A38" s="3">
        <v>701000000</v>
      </c>
      <c r="B38" s="3" t="s">
        <v>2092</v>
      </c>
      <c r="C38" s="3" t="s">
        <v>72</v>
      </c>
      <c r="D38" s="3" t="s">
        <v>2653</v>
      </c>
      <c r="E38" s="34">
        <v>1</v>
      </c>
      <c r="F38" s="3" t="s">
        <v>74</v>
      </c>
      <c r="G38" s="3" t="s">
        <v>74</v>
      </c>
      <c r="H38" s="3" t="s">
        <v>74</v>
      </c>
      <c r="I38" s="3" t="s">
        <v>2654</v>
      </c>
      <c r="J38" s="3" t="s">
        <v>74</v>
      </c>
      <c r="K38" s="3" t="s">
        <v>74</v>
      </c>
      <c r="L38" s="3" t="s">
        <v>2655</v>
      </c>
      <c r="M38" s="3" t="s">
        <v>2604</v>
      </c>
      <c r="N38" s="3" t="s">
        <v>74</v>
      </c>
      <c r="O38" s="3" t="s">
        <v>74</v>
      </c>
      <c r="P38" s="3" t="s">
        <v>78</v>
      </c>
      <c r="Q38" s="3" t="s">
        <v>195</v>
      </c>
      <c r="R38" s="3" t="s">
        <v>74</v>
      </c>
      <c r="S38" s="3" t="s">
        <v>74</v>
      </c>
      <c r="T38" s="3" t="s">
        <v>74</v>
      </c>
      <c r="U38" s="3" t="s">
        <v>74</v>
      </c>
      <c r="V38" s="3" t="s">
        <v>74</v>
      </c>
      <c r="W38" s="3" t="s">
        <v>2656</v>
      </c>
      <c r="X38" s="3" t="s">
        <v>2657</v>
      </c>
      <c r="Y38" s="3" t="s">
        <v>2658</v>
      </c>
      <c r="Z38" s="3" t="s">
        <v>2659</v>
      </c>
      <c r="AA38" s="3" t="s">
        <v>2306</v>
      </c>
      <c r="AB38" s="3" t="s">
        <v>2660</v>
      </c>
      <c r="AC38" s="3" t="s">
        <v>2661</v>
      </c>
      <c r="AD38" s="3" t="s">
        <v>2662</v>
      </c>
      <c r="AE38" s="3" t="s">
        <v>2663</v>
      </c>
      <c r="AF38" s="3" t="s">
        <v>2664</v>
      </c>
      <c r="AG38" s="3" t="s">
        <v>2665</v>
      </c>
      <c r="AH38" s="3" t="s">
        <v>2666</v>
      </c>
      <c r="AI38" s="3" t="s">
        <v>74</v>
      </c>
      <c r="AJ38" s="3">
        <v>163</v>
      </c>
      <c r="AK38" s="3">
        <v>206</v>
      </c>
      <c r="AL38" s="3">
        <v>213</v>
      </c>
      <c r="AM38" s="3">
        <v>43</v>
      </c>
      <c r="AN38" s="3">
        <v>208</v>
      </c>
      <c r="AO38" s="3" t="s">
        <v>89</v>
      </c>
      <c r="AP38" s="3" t="s">
        <v>90</v>
      </c>
      <c r="AQ38" s="3" t="s">
        <v>91</v>
      </c>
      <c r="AR38" s="3" t="s">
        <v>74</v>
      </c>
      <c r="AS38" s="3" t="s">
        <v>2613</v>
      </c>
      <c r="AT38" s="3" t="s">
        <v>74</v>
      </c>
      <c r="AU38" s="3" t="s">
        <v>2614</v>
      </c>
      <c r="AV38" s="3" t="s">
        <v>2615</v>
      </c>
      <c r="AW38" s="3" t="s">
        <v>491</v>
      </c>
      <c r="AX38" s="3">
        <v>2020</v>
      </c>
      <c r="AY38" s="3">
        <v>21</v>
      </c>
      <c r="AZ38" s="3">
        <v>8</v>
      </c>
      <c r="BA38" s="3" t="s">
        <v>74</v>
      </c>
      <c r="BB38" s="3" t="s">
        <v>74</v>
      </c>
      <c r="BC38" s="3" t="s">
        <v>74</v>
      </c>
      <c r="BD38" s="3" t="s">
        <v>74</v>
      </c>
      <c r="BE38" s="3" t="s">
        <v>74</v>
      </c>
      <c r="BF38" s="3" t="s">
        <v>74</v>
      </c>
      <c r="BG38" s="3">
        <v>2932</v>
      </c>
      <c r="BH38" s="3" t="s">
        <v>2667</v>
      </c>
      <c r="BI38" s="3" t="str">
        <f>HYPERLINK("http://dx.doi.org/10.3390/ijms21082932","http://dx.doi.org/10.3390/ijms21082932")</f>
        <v>http://dx.doi.org/10.3390/ijms21082932</v>
      </c>
      <c r="BJ38" s="3" t="s">
        <v>74</v>
      </c>
      <c r="BK38" s="3" t="s">
        <v>74</v>
      </c>
      <c r="BL38" s="3">
        <v>25</v>
      </c>
      <c r="BM38" s="3" t="s">
        <v>654</v>
      </c>
      <c r="BN38" s="3" t="s">
        <v>97</v>
      </c>
      <c r="BO38" s="3" t="s">
        <v>655</v>
      </c>
      <c r="BP38" s="3" t="s">
        <v>2668</v>
      </c>
      <c r="BQ38" s="3">
        <v>32331263</v>
      </c>
      <c r="BR38" s="3" t="s">
        <v>330</v>
      </c>
      <c r="BS38" s="3" t="s">
        <v>100</v>
      </c>
      <c r="BT38" s="3" t="s">
        <v>101</v>
      </c>
      <c r="BU38" s="3" t="s">
        <v>102</v>
      </c>
      <c r="BV38" s="3" t="s">
        <v>2669</v>
      </c>
      <c r="BW38" s="3" t="str">
        <f>HYPERLINK("https%3A%2F%2Fwww.webofscience.com%2Fwos%2Fwoscc%2Ffull-record%2FWOS:000535565300274","View Full Record in Web of Science")</f>
        <v>View Full Record in Web of Science</v>
      </c>
      <c r="BX38" s="3"/>
      <c r="BY38" s="3"/>
      <c r="BZ38" s="3"/>
      <c r="CA38" s="3"/>
      <c r="CB38" s="3"/>
      <c r="CC38" s="3"/>
      <c r="CD38" s="3"/>
      <c r="CE38" s="3"/>
      <c r="CF38" s="3"/>
      <c r="CG38" s="3"/>
      <c r="CH38" s="3"/>
    </row>
    <row r="39" spans="1:86" x14ac:dyDescent="0.2">
      <c r="A39" s="2">
        <v>713000000</v>
      </c>
      <c r="B39" s="3" t="s">
        <v>1849</v>
      </c>
      <c r="C39" s="13" t="s">
        <v>72</v>
      </c>
      <c r="D39" s="13" t="s">
        <v>1877</v>
      </c>
      <c r="E39" s="35">
        <v>1</v>
      </c>
      <c r="F39" s="13" t="s">
        <v>74</v>
      </c>
      <c r="G39" s="13" t="s">
        <v>74</v>
      </c>
      <c r="H39" s="13" t="s">
        <v>74</v>
      </c>
      <c r="I39" s="13" t="s">
        <v>1878</v>
      </c>
      <c r="J39" s="13" t="s">
        <v>74</v>
      </c>
      <c r="K39" s="13" t="s">
        <v>74</v>
      </c>
      <c r="L39" s="13" t="s">
        <v>1879</v>
      </c>
      <c r="M39" s="13" t="s">
        <v>1880</v>
      </c>
      <c r="N39" s="13" t="s">
        <v>74</v>
      </c>
      <c r="O39" s="13" t="s">
        <v>74</v>
      </c>
      <c r="P39" s="13" t="s">
        <v>78</v>
      </c>
      <c r="Q39" s="13" t="s">
        <v>195</v>
      </c>
      <c r="R39" s="13" t="s">
        <v>74</v>
      </c>
      <c r="S39" s="13" t="s">
        <v>74</v>
      </c>
      <c r="T39" s="13" t="s">
        <v>74</v>
      </c>
      <c r="U39" s="13" t="s">
        <v>74</v>
      </c>
      <c r="V39" s="13" t="s">
        <v>74</v>
      </c>
      <c r="W39" s="13" t="s">
        <v>1881</v>
      </c>
      <c r="X39" s="13" t="s">
        <v>1882</v>
      </c>
      <c r="Y39" s="13" t="s">
        <v>1883</v>
      </c>
      <c r="Z39" s="13" t="s">
        <v>1884</v>
      </c>
      <c r="AA39" s="13" t="s">
        <v>1885</v>
      </c>
      <c r="AB39" s="13" t="s">
        <v>1886</v>
      </c>
      <c r="AC39" s="13" t="s">
        <v>1887</v>
      </c>
      <c r="AD39" s="13" t="s">
        <v>1888</v>
      </c>
      <c r="AE39" s="13" t="s">
        <v>1889</v>
      </c>
      <c r="AF39" s="13" t="s">
        <v>1890</v>
      </c>
      <c r="AG39" s="13" t="s">
        <v>1891</v>
      </c>
      <c r="AH39" s="13" t="s">
        <v>1892</v>
      </c>
      <c r="AI39" s="13" t="s">
        <v>74</v>
      </c>
      <c r="AJ39" s="13">
        <v>91</v>
      </c>
      <c r="AK39" s="13">
        <v>291</v>
      </c>
      <c r="AL39" s="13">
        <v>316</v>
      </c>
      <c r="AM39" s="13">
        <v>5</v>
      </c>
      <c r="AN39" s="13">
        <v>8</v>
      </c>
      <c r="AO39" s="13" t="s">
        <v>1893</v>
      </c>
      <c r="AP39" s="13" t="s">
        <v>1894</v>
      </c>
      <c r="AQ39" s="13" t="s">
        <v>1895</v>
      </c>
      <c r="AR39" s="13" t="s">
        <v>1896</v>
      </c>
      <c r="AS39" s="13" t="s">
        <v>1897</v>
      </c>
      <c r="AT39" s="13" t="s">
        <v>74</v>
      </c>
      <c r="AU39" s="13" t="s">
        <v>1898</v>
      </c>
      <c r="AV39" s="13" t="s">
        <v>1899</v>
      </c>
      <c r="AW39" s="13" t="s">
        <v>1789</v>
      </c>
      <c r="AX39" s="13">
        <v>2021</v>
      </c>
      <c r="AY39" s="13">
        <v>38</v>
      </c>
      <c r="AZ39" s="13">
        <v>10</v>
      </c>
      <c r="BA39" s="13" t="s">
        <v>74</v>
      </c>
      <c r="BB39" s="13" t="s">
        <v>74</v>
      </c>
      <c r="BC39" s="13" t="s">
        <v>74</v>
      </c>
      <c r="BD39" s="13" t="s">
        <v>74</v>
      </c>
      <c r="BE39" s="13">
        <v>1411</v>
      </c>
      <c r="BF39" s="13">
        <v>1440</v>
      </c>
      <c r="BG39" s="13" t="s">
        <v>74</v>
      </c>
      <c r="BH39" s="13" t="s">
        <v>1900</v>
      </c>
      <c r="BI39" s="13" t="s">
        <v>1901</v>
      </c>
      <c r="BJ39" s="13" t="s">
        <v>74</v>
      </c>
      <c r="BK39" s="13" t="s">
        <v>1902</v>
      </c>
      <c r="BL39" s="13">
        <v>30</v>
      </c>
      <c r="BM39" s="13" t="s">
        <v>1903</v>
      </c>
      <c r="BN39" s="13" t="s">
        <v>277</v>
      </c>
      <c r="BO39" s="13" t="s">
        <v>1904</v>
      </c>
      <c r="BP39" s="13" t="s">
        <v>1905</v>
      </c>
      <c r="BQ39" s="13">
        <v>26537996</v>
      </c>
      <c r="BR39" s="13" t="s">
        <v>1906</v>
      </c>
      <c r="BS39" s="13" t="s">
        <v>100</v>
      </c>
      <c r="BT39" s="13" t="s">
        <v>101</v>
      </c>
      <c r="BU39" s="13" t="s">
        <v>102</v>
      </c>
      <c r="BV39" s="13" t="s">
        <v>1907</v>
      </c>
      <c r="BW39" s="13" t="s">
        <v>132</v>
      </c>
      <c r="BX39" s="3"/>
      <c r="BY39" s="3"/>
      <c r="BZ39" s="3"/>
      <c r="CA39" s="3"/>
      <c r="CB39" s="3"/>
      <c r="CC39" s="3"/>
      <c r="CD39" s="3"/>
      <c r="CE39" s="3"/>
      <c r="CF39" s="3"/>
      <c r="CG39" s="3"/>
      <c r="CH39" s="3"/>
    </row>
    <row r="40" spans="1:86" x14ac:dyDescent="0.2">
      <c r="A40" s="3">
        <v>701000000</v>
      </c>
      <c r="B40" s="3" t="s">
        <v>2092</v>
      </c>
      <c r="C40" s="3" t="s">
        <v>72</v>
      </c>
      <c r="D40" s="3" t="s">
        <v>3272</v>
      </c>
      <c r="E40" s="34">
        <v>1</v>
      </c>
      <c r="F40" s="3" t="s">
        <v>74</v>
      </c>
      <c r="G40" s="3" t="s">
        <v>74</v>
      </c>
      <c r="H40" s="3" t="s">
        <v>74</v>
      </c>
      <c r="I40" s="3" t="s">
        <v>3273</v>
      </c>
      <c r="J40" s="3" t="s">
        <v>74</v>
      </c>
      <c r="K40" s="3" t="s">
        <v>74</v>
      </c>
      <c r="L40" s="3" t="s">
        <v>3274</v>
      </c>
      <c r="M40" s="3" t="s">
        <v>3248</v>
      </c>
      <c r="N40" s="3" t="s">
        <v>74</v>
      </c>
      <c r="O40" s="3" t="s">
        <v>74</v>
      </c>
      <c r="P40" s="3" t="s">
        <v>78</v>
      </c>
      <c r="Q40" s="3" t="s">
        <v>79</v>
      </c>
      <c r="R40" s="3" t="s">
        <v>74</v>
      </c>
      <c r="S40" s="3" t="s">
        <v>74</v>
      </c>
      <c r="T40" s="3" t="s">
        <v>74</v>
      </c>
      <c r="U40" s="3" t="s">
        <v>74</v>
      </c>
      <c r="V40" s="3" t="s">
        <v>74</v>
      </c>
      <c r="W40" s="3" t="s">
        <v>74</v>
      </c>
      <c r="X40" s="3" t="s">
        <v>3275</v>
      </c>
      <c r="Y40" s="3" t="s">
        <v>3276</v>
      </c>
      <c r="Z40" s="3" t="s">
        <v>3277</v>
      </c>
      <c r="AA40" s="3" t="s">
        <v>3278</v>
      </c>
      <c r="AB40" s="3" t="s">
        <v>3279</v>
      </c>
      <c r="AC40" s="3" t="s">
        <v>3280</v>
      </c>
      <c r="AD40" s="3" t="s">
        <v>3281</v>
      </c>
      <c r="AE40" s="3" t="s">
        <v>3282</v>
      </c>
      <c r="AF40" s="3" t="s">
        <v>3283</v>
      </c>
      <c r="AG40" s="3" t="s">
        <v>3284</v>
      </c>
      <c r="AH40" s="3" t="s">
        <v>3285</v>
      </c>
      <c r="AI40" s="3" t="s">
        <v>74</v>
      </c>
      <c r="AJ40" s="3">
        <v>19</v>
      </c>
      <c r="AK40" s="3">
        <v>12</v>
      </c>
      <c r="AL40" s="3">
        <v>12</v>
      </c>
      <c r="AM40" s="3">
        <v>3</v>
      </c>
      <c r="AN40" s="3">
        <v>8</v>
      </c>
      <c r="AO40" s="3" t="s">
        <v>3260</v>
      </c>
      <c r="AP40" s="3" t="s">
        <v>3261</v>
      </c>
      <c r="AQ40" s="3" t="s">
        <v>3262</v>
      </c>
      <c r="AR40" s="3" t="s">
        <v>3263</v>
      </c>
      <c r="AS40" s="3" t="s">
        <v>3264</v>
      </c>
      <c r="AT40" s="3" t="s">
        <v>74</v>
      </c>
      <c r="AU40" s="3" t="s">
        <v>3265</v>
      </c>
      <c r="AV40" s="3" t="s">
        <v>3266</v>
      </c>
      <c r="AW40" s="3" t="s">
        <v>651</v>
      </c>
      <c r="AX40" s="3">
        <v>2024</v>
      </c>
      <c r="AY40" s="3">
        <v>390</v>
      </c>
      <c r="AZ40" s="3">
        <v>5</v>
      </c>
      <c r="BA40" s="3" t="s">
        <v>74</v>
      </c>
      <c r="BB40" s="3" t="s">
        <v>74</v>
      </c>
      <c r="BC40" s="3" t="s">
        <v>74</v>
      </c>
      <c r="BD40" s="3" t="s">
        <v>74</v>
      </c>
      <c r="BE40" s="3">
        <v>421</v>
      </c>
      <c r="BF40" s="3">
        <v>431</v>
      </c>
      <c r="BG40" s="3" t="s">
        <v>74</v>
      </c>
      <c r="BH40" s="3" t="s">
        <v>3286</v>
      </c>
      <c r="BI40" s="3" t="str">
        <f>HYPERLINK("http://dx.doi.org/10.1056/NEJMoa2310151","http://dx.doi.org/10.1056/NEJMoa2310151")</f>
        <v>http://dx.doi.org/10.1056/NEJMoa2310151</v>
      </c>
      <c r="BJ40" s="3" t="s">
        <v>74</v>
      </c>
      <c r="BK40" s="3" t="s">
        <v>74</v>
      </c>
      <c r="BL40" s="3">
        <v>11</v>
      </c>
      <c r="BM40" s="3" t="s">
        <v>2317</v>
      </c>
      <c r="BN40" s="3" t="s">
        <v>97</v>
      </c>
      <c r="BO40" s="3" t="s">
        <v>2318</v>
      </c>
      <c r="BP40" s="3" t="s">
        <v>3287</v>
      </c>
      <c r="BQ40" s="3">
        <v>38294974</v>
      </c>
      <c r="BR40" s="3" t="s">
        <v>74</v>
      </c>
      <c r="BS40" s="3" t="s">
        <v>100</v>
      </c>
      <c r="BT40" s="3" t="s">
        <v>101</v>
      </c>
      <c r="BU40" s="3" t="s">
        <v>102</v>
      </c>
      <c r="BV40" s="3" t="s">
        <v>3288</v>
      </c>
      <c r="BW40" s="3" t="str">
        <f>HYPERLINK("https%3A%2F%2Fwww.webofscience.com%2Fwos%2Fwoscc%2Ffull-record%2FWOS:001184462800013","View Full Record in Web of Science")</f>
        <v>View Full Record in Web of Science</v>
      </c>
      <c r="BX40" s="3"/>
      <c r="BY40" s="3"/>
      <c r="BZ40" s="3"/>
      <c r="CA40" s="3"/>
      <c r="CB40" s="3"/>
      <c r="CC40" s="3"/>
      <c r="CD40" s="3"/>
      <c r="CE40" s="3"/>
      <c r="CF40" s="3"/>
      <c r="CG40" s="3"/>
      <c r="CH40" s="3"/>
    </row>
    <row r="41" spans="1:86" x14ac:dyDescent="0.2">
      <c r="A41" s="3">
        <v>716000000</v>
      </c>
      <c r="B41" s="3" t="s">
        <v>3682</v>
      </c>
      <c r="C41" s="13" t="s">
        <v>72</v>
      </c>
      <c r="D41" s="13" t="s">
        <v>3806</v>
      </c>
      <c r="E41" s="35">
        <v>1</v>
      </c>
      <c r="F41" s="13" t="s">
        <v>74</v>
      </c>
      <c r="G41" s="13" t="s">
        <v>74</v>
      </c>
      <c r="H41" s="13" t="s">
        <v>74</v>
      </c>
      <c r="I41" s="13" t="s">
        <v>3807</v>
      </c>
      <c r="J41" s="13" t="s">
        <v>74</v>
      </c>
      <c r="K41" s="13" t="s">
        <v>74</v>
      </c>
      <c r="L41" s="13" t="s">
        <v>3808</v>
      </c>
      <c r="M41" s="13" t="s">
        <v>1912</v>
      </c>
      <c r="N41" s="13" t="s">
        <v>74</v>
      </c>
      <c r="O41" s="13" t="s">
        <v>74</v>
      </c>
      <c r="P41" s="13" t="s">
        <v>78</v>
      </c>
      <c r="Q41" s="13" t="s">
        <v>195</v>
      </c>
      <c r="R41" s="13" t="s">
        <v>74</v>
      </c>
      <c r="S41" s="13" t="s">
        <v>74</v>
      </c>
      <c r="T41" s="13" t="s">
        <v>74</v>
      </c>
      <c r="U41" s="13" t="s">
        <v>74</v>
      </c>
      <c r="V41" s="13" t="s">
        <v>74</v>
      </c>
      <c r="W41" s="13" t="s">
        <v>74</v>
      </c>
      <c r="X41" s="13" t="s">
        <v>3809</v>
      </c>
      <c r="Y41" s="13" t="s">
        <v>3810</v>
      </c>
      <c r="Z41" s="13" t="s">
        <v>3811</v>
      </c>
      <c r="AA41" s="13" t="s">
        <v>3812</v>
      </c>
      <c r="AB41" s="13" t="s">
        <v>3813</v>
      </c>
      <c r="AC41" s="13" t="s">
        <v>3814</v>
      </c>
      <c r="AD41" s="13" t="s">
        <v>3815</v>
      </c>
      <c r="AE41" s="13" t="s">
        <v>3816</v>
      </c>
      <c r="AF41" s="13" t="s">
        <v>74</v>
      </c>
      <c r="AG41" s="13" t="s">
        <v>74</v>
      </c>
      <c r="AH41" s="13" t="s">
        <v>74</v>
      </c>
      <c r="AI41" s="13" t="s">
        <v>74</v>
      </c>
      <c r="AJ41" s="13">
        <v>90</v>
      </c>
      <c r="AK41" s="13">
        <v>34</v>
      </c>
      <c r="AL41" s="13">
        <v>39</v>
      </c>
      <c r="AM41" s="13">
        <v>13</v>
      </c>
      <c r="AN41" s="13">
        <v>51</v>
      </c>
      <c r="AO41" s="13" t="s">
        <v>1116</v>
      </c>
      <c r="AP41" s="13" t="s">
        <v>1117</v>
      </c>
      <c r="AQ41" s="13" t="s">
        <v>1118</v>
      </c>
      <c r="AR41" s="13" t="s">
        <v>1925</v>
      </c>
      <c r="AS41" s="13" t="s">
        <v>74</v>
      </c>
      <c r="AT41" s="13" t="s">
        <v>74</v>
      </c>
      <c r="AU41" s="13" t="s">
        <v>1926</v>
      </c>
      <c r="AV41" s="13" t="s">
        <v>1927</v>
      </c>
      <c r="AW41" s="13" t="s">
        <v>491</v>
      </c>
      <c r="AX41" s="13">
        <v>2023</v>
      </c>
      <c r="AY41" s="13">
        <v>11</v>
      </c>
      <c r="AZ41" s="13">
        <v>4</v>
      </c>
      <c r="BA41" s="13" t="s">
        <v>74</v>
      </c>
      <c r="BB41" s="13" t="s">
        <v>74</v>
      </c>
      <c r="BC41" s="13" t="s">
        <v>74</v>
      </c>
      <c r="BD41" s="13" t="s">
        <v>74</v>
      </c>
      <c r="BE41" s="13" t="s">
        <v>3817</v>
      </c>
      <c r="BF41" s="13" t="s">
        <v>3818</v>
      </c>
      <c r="BG41" s="13" t="s">
        <v>74</v>
      </c>
      <c r="BH41" s="13" t="s">
        <v>3819</v>
      </c>
      <c r="BI41" s="13" t="s">
        <v>3820</v>
      </c>
      <c r="BJ41" s="13" t="s">
        <v>74</v>
      </c>
      <c r="BK41" s="13" t="s">
        <v>218</v>
      </c>
      <c r="BL41" s="13">
        <v>9</v>
      </c>
      <c r="BM41" s="13" t="s">
        <v>246</v>
      </c>
      <c r="BN41" s="13" t="s">
        <v>277</v>
      </c>
      <c r="BO41" s="13" t="s">
        <v>246</v>
      </c>
      <c r="BP41" s="13" t="s">
        <v>3821</v>
      </c>
      <c r="BQ41" s="13">
        <v>36925180</v>
      </c>
      <c r="BR41" s="13" t="s">
        <v>3822</v>
      </c>
      <c r="BS41" s="13" t="s">
        <v>100</v>
      </c>
      <c r="BT41" s="13" t="s">
        <v>101</v>
      </c>
      <c r="BU41" s="13" t="s">
        <v>102</v>
      </c>
      <c r="BV41" s="13" t="s">
        <v>3823</v>
      </c>
      <c r="BW41" s="13" t="s">
        <v>132</v>
      </c>
      <c r="BX41" s="3"/>
      <c r="BY41" s="3"/>
      <c r="BZ41" s="3"/>
      <c r="CA41" s="3"/>
      <c r="CB41" s="3"/>
      <c r="CC41" s="3"/>
      <c r="CD41" s="3"/>
      <c r="CE41" s="3"/>
      <c r="CF41" s="3"/>
      <c r="CG41" s="3"/>
      <c r="CH41" s="3"/>
    </row>
    <row r="42" spans="1:86" x14ac:dyDescent="0.2">
      <c r="A42" s="2">
        <v>711000000</v>
      </c>
      <c r="B42" s="3" t="s">
        <v>3924</v>
      </c>
      <c r="C42" s="13" t="s">
        <v>72</v>
      </c>
      <c r="D42" s="13" t="s">
        <v>3944</v>
      </c>
      <c r="E42" s="35">
        <v>1</v>
      </c>
      <c r="F42" s="13" t="s">
        <v>74</v>
      </c>
      <c r="G42" s="13" t="s">
        <v>74</v>
      </c>
      <c r="H42" s="13" t="s">
        <v>74</v>
      </c>
      <c r="I42" s="13" t="s">
        <v>3945</v>
      </c>
      <c r="J42" s="13" t="s">
        <v>74</v>
      </c>
      <c r="K42" s="13" t="s">
        <v>3946</v>
      </c>
      <c r="L42" s="13" t="s">
        <v>3947</v>
      </c>
      <c r="M42" s="13" t="s">
        <v>3948</v>
      </c>
      <c r="N42" s="13" t="s">
        <v>74</v>
      </c>
      <c r="O42" s="13" t="s">
        <v>74</v>
      </c>
      <c r="P42" s="13" t="s">
        <v>78</v>
      </c>
      <c r="Q42" s="13" t="s">
        <v>79</v>
      </c>
      <c r="R42" s="13" t="s">
        <v>74</v>
      </c>
      <c r="S42" s="13" t="s">
        <v>74</v>
      </c>
      <c r="T42" s="13" t="s">
        <v>74</v>
      </c>
      <c r="U42" s="13" t="s">
        <v>74</v>
      </c>
      <c r="V42" s="13" t="s">
        <v>74</v>
      </c>
      <c r="W42" s="13" t="s">
        <v>3949</v>
      </c>
      <c r="X42" s="13" t="s">
        <v>3950</v>
      </c>
      <c r="Y42" s="13" t="s">
        <v>3951</v>
      </c>
      <c r="Z42" s="13" t="s">
        <v>3952</v>
      </c>
      <c r="AA42" s="13" t="s">
        <v>3953</v>
      </c>
      <c r="AB42" s="13" t="s">
        <v>3954</v>
      </c>
      <c r="AC42" s="13" t="s">
        <v>3955</v>
      </c>
      <c r="AD42" s="13" t="s">
        <v>3956</v>
      </c>
      <c r="AE42" s="13" t="s">
        <v>3957</v>
      </c>
      <c r="AF42" s="13" t="s">
        <v>3958</v>
      </c>
      <c r="AG42" s="13" t="s">
        <v>3959</v>
      </c>
      <c r="AH42" s="13" t="s">
        <v>3960</v>
      </c>
      <c r="AI42" s="13" t="s">
        <v>74</v>
      </c>
      <c r="AJ42" s="13">
        <v>206</v>
      </c>
      <c r="AK42" s="13">
        <v>238</v>
      </c>
      <c r="AL42" s="13">
        <v>242</v>
      </c>
      <c r="AM42" s="13">
        <v>9</v>
      </c>
      <c r="AN42" s="13">
        <v>51</v>
      </c>
      <c r="AO42" s="13" t="s">
        <v>2787</v>
      </c>
      <c r="AP42" s="13" t="s">
        <v>485</v>
      </c>
      <c r="AQ42" s="13" t="s">
        <v>2788</v>
      </c>
      <c r="AR42" s="13" t="s">
        <v>3961</v>
      </c>
      <c r="AS42" s="13" t="s">
        <v>3962</v>
      </c>
      <c r="AT42" s="13" t="s">
        <v>74</v>
      </c>
      <c r="AU42" s="13" t="s">
        <v>3963</v>
      </c>
      <c r="AV42" s="13" t="s">
        <v>3964</v>
      </c>
      <c r="AW42" s="13" t="s">
        <v>3965</v>
      </c>
      <c r="AX42" s="13">
        <v>2022</v>
      </c>
      <c r="AY42" s="13">
        <v>43</v>
      </c>
      <c r="AZ42" s="13">
        <v>34</v>
      </c>
      <c r="BA42" s="13" t="s">
        <v>74</v>
      </c>
      <c r="BB42" s="13" t="s">
        <v>74</v>
      </c>
      <c r="BC42" s="13" t="s">
        <v>682</v>
      </c>
      <c r="BD42" s="13" t="s">
        <v>74</v>
      </c>
      <c r="BE42" s="13">
        <v>3213</v>
      </c>
      <c r="BF42" s="13">
        <v>3223</v>
      </c>
      <c r="BG42" s="13" t="s">
        <v>74</v>
      </c>
      <c r="BH42" s="13" t="s">
        <v>3966</v>
      </c>
      <c r="BI42" s="13" t="s">
        <v>3967</v>
      </c>
      <c r="BJ42" s="13" t="s">
        <v>74</v>
      </c>
      <c r="BK42" s="13" t="s">
        <v>1633</v>
      </c>
      <c r="BL42" s="13">
        <v>11</v>
      </c>
      <c r="BM42" s="13" t="s">
        <v>3968</v>
      </c>
      <c r="BN42" s="13" t="s">
        <v>97</v>
      </c>
      <c r="BO42" s="13" t="s">
        <v>3969</v>
      </c>
      <c r="BP42" s="13" t="s">
        <v>3970</v>
      </c>
      <c r="BQ42" s="13">
        <v>35169843</v>
      </c>
      <c r="BR42" s="13" t="s">
        <v>248</v>
      </c>
      <c r="BS42" s="13" t="s">
        <v>100</v>
      </c>
      <c r="BT42" s="13" t="s">
        <v>101</v>
      </c>
      <c r="BU42" s="13" t="s">
        <v>102</v>
      </c>
      <c r="BV42" s="13" t="s">
        <v>3971</v>
      </c>
      <c r="BW42" s="13" t="s">
        <v>132</v>
      </c>
      <c r="BX42" s="3"/>
      <c r="BY42" s="3"/>
      <c r="BZ42" s="3"/>
      <c r="CA42" s="3"/>
      <c r="CB42" s="3"/>
      <c r="CC42" s="3"/>
      <c r="CD42" s="3"/>
      <c r="CE42" s="3"/>
      <c r="CF42" s="3"/>
      <c r="CG42" s="3"/>
      <c r="CH42" s="3"/>
    </row>
    <row r="43" spans="1:86" x14ac:dyDescent="0.2">
      <c r="A43" s="3">
        <v>702000000</v>
      </c>
      <c r="B43" s="3" t="s">
        <v>954</v>
      </c>
      <c r="C43" s="3" t="s">
        <v>72</v>
      </c>
      <c r="D43" s="3" t="s">
        <v>1184</v>
      </c>
      <c r="E43" s="34">
        <v>1</v>
      </c>
      <c r="F43" s="3" t="s">
        <v>74</v>
      </c>
      <c r="G43" s="3" t="s">
        <v>74</v>
      </c>
      <c r="H43" s="3" t="s">
        <v>74</v>
      </c>
      <c r="I43" s="3" t="s">
        <v>1185</v>
      </c>
      <c r="J43" s="3" t="s">
        <v>74</v>
      </c>
      <c r="K43" s="3" t="s">
        <v>74</v>
      </c>
      <c r="L43" s="3" t="s">
        <v>1186</v>
      </c>
      <c r="M43" s="3" t="s">
        <v>1187</v>
      </c>
      <c r="N43" s="3" t="s">
        <v>74</v>
      </c>
      <c r="O43" s="3" t="s">
        <v>74</v>
      </c>
      <c r="P43" s="3" t="s">
        <v>78</v>
      </c>
      <c r="Q43" s="3" t="s">
        <v>195</v>
      </c>
      <c r="R43" s="3" t="s">
        <v>74</v>
      </c>
      <c r="S43" s="3" t="s">
        <v>74</v>
      </c>
      <c r="T43" s="3" t="s">
        <v>74</v>
      </c>
      <c r="U43" s="3" t="s">
        <v>74</v>
      </c>
      <c r="V43" s="3" t="s">
        <v>74</v>
      </c>
      <c r="W43" s="3" t="s">
        <v>1188</v>
      </c>
      <c r="X43" s="3" t="s">
        <v>1189</v>
      </c>
      <c r="Y43" s="3" t="s">
        <v>1190</v>
      </c>
      <c r="Z43" s="3" t="s">
        <v>1191</v>
      </c>
      <c r="AA43" s="3" t="s">
        <v>1192</v>
      </c>
      <c r="AB43" s="3" t="s">
        <v>1193</v>
      </c>
      <c r="AC43" s="3" t="s">
        <v>1194</v>
      </c>
      <c r="AD43" s="3" t="s">
        <v>1195</v>
      </c>
      <c r="AE43" s="3" t="s">
        <v>1196</v>
      </c>
      <c r="AF43" s="3" t="s">
        <v>1197</v>
      </c>
      <c r="AG43" s="3" t="s">
        <v>1198</v>
      </c>
      <c r="AH43" s="3" t="s">
        <v>1199</v>
      </c>
      <c r="AI43" s="3" t="s">
        <v>74</v>
      </c>
      <c r="AJ43" s="3">
        <v>173</v>
      </c>
      <c r="AK43" s="3">
        <v>158</v>
      </c>
      <c r="AL43" s="3">
        <v>175</v>
      </c>
      <c r="AM43" s="3">
        <v>32</v>
      </c>
      <c r="AN43" s="3">
        <v>260</v>
      </c>
      <c r="AO43" s="3" t="s">
        <v>176</v>
      </c>
      <c r="AP43" s="3" t="s">
        <v>177</v>
      </c>
      <c r="AQ43" s="3" t="s">
        <v>1200</v>
      </c>
      <c r="AR43" s="3" t="s">
        <v>1201</v>
      </c>
      <c r="AS43" s="3" t="s">
        <v>1202</v>
      </c>
      <c r="AT43" s="3" t="s">
        <v>74</v>
      </c>
      <c r="AU43" s="3" t="s">
        <v>1203</v>
      </c>
      <c r="AV43" s="3" t="s">
        <v>1204</v>
      </c>
      <c r="AW43" s="3" t="s">
        <v>95</v>
      </c>
      <c r="AX43" s="3">
        <v>2020</v>
      </c>
      <c r="AY43" s="3">
        <v>133</v>
      </c>
      <c r="AZ43" s="3" t="s">
        <v>74</v>
      </c>
      <c r="BA43" s="3" t="s">
        <v>74</v>
      </c>
      <c r="BB43" s="3" t="s">
        <v>74</v>
      </c>
      <c r="BC43" s="3" t="s">
        <v>74</v>
      </c>
      <c r="BD43" s="3" t="s">
        <v>74</v>
      </c>
      <c r="BE43" s="3" t="s">
        <v>74</v>
      </c>
      <c r="BF43" s="3" t="s">
        <v>74</v>
      </c>
      <c r="BG43" s="3">
        <v>109170</v>
      </c>
      <c r="BH43" s="3" t="s">
        <v>1205</v>
      </c>
      <c r="BI43" s="3" t="str">
        <f>HYPERLINK("http://dx.doi.org/10.1016/j.foodres.2020.109170","http://dx.doi.org/10.1016/j.foodres.2020.109170")</f>
        <v>http://dx.doi.org/10.1016/j.foodres.2020.109170</v>
      </c>
      <c r="BJ43" s="3" t="s">
        <v>74</v>
      </c>
      <c r="BK43" s="3" t="s">
        <v>74</v>
      </c>
      <c r="BL43" s="3">
        <v>18</v>
      </c>
      <c r="BM43" s="3" t="s">
        <v>519</v>
      </c>
      <c r="BN43" s="3" t="s">
        <v>97</v>
      </c>
      <c r="BO43" s="3" t="s">
        <v>519</v>
      </c>
      <c r="BP43" s="3" t="s">
        <v>1206</v>
      </c>
      <c r="BQ43" s="3">
        <v>32466930</v>
      </c>
      <c r="BR43" s="3" t="s">
        <v>74</v>
      </c>
      <c r="BS43" s="3" t="s">
        <v>100</v>
      </c>
      <c r="BT43" s="3" t="s">
        <v>101</v>
      </c>
      <c r="BU43" s="3" t="s">
        <v>102</v>
      </c>
      <c r="BV43" s="3" t="s">
        <v>1207</v>
      </c>
      <c r="BW43" s="3" t="str">
        <f>HYPERLINK("https%3A%2F%2Fwww.webofscience.com%2Fwos%2Fwoscc%2Ffull-record%2FWOS:000536130000040","View Full Record in Web of Science")</f>
        <v>View Full Record in Web of Science</v>
      </c>
      <c r="BX43" s="3"/>
      <c r="BY43" s="3"/>
      <c r="BZ43" s="3"/>
      <c r="CA43" s="3"/>
      <c r="CB43" s="3"/>
      <c r="CC43" s="3"/>
      <c r="CD43" s="3"/>
      <c r="CE43" s="3"/>
      <c r="CF43" s="3"/>
      <c r="CG43" s="3"/>
      <c r="CH43" s="3"/>
    </row>
    <row r="44" spans="1:86" x14ac:dyDescent="0.2">
      <c r="A44" s="2">
        <v>704000000</v>
      </c>
      <c r="B44" s="3" t="s">
        <v>303</v>
      </c>
      <c r="C44" s="13" t="s">
        <v>72</v>
      </c>
      <c r="D44" s="13" t="s">
        <v>356</v>
      </c>
      <c r="E44" s="35">
        <v>1</v>
      </c>
      <c r="F44" s="13" t="s">
        <v>74</v>
      </c>
      <c r="G44" s="13" t="s">
        <v>74</v>
      </c>
      <c r="H44" s="13" t="s">
        <v>74</v>
      </c>
      <c r="I44" s="13" t="s">
        <v>357</v>
      </c>
      <c r="J44" s="13" t="s">
        <v>74</v>
      </c>
      <c r="K44" s="13" t="s">
        <v>74</v>
      </c>
      <c r="L44" s="13" t="s">
        <v>358</v>
      </c>
      <c r="M44" s="13" t="s">
        <v>359</v>
      </c>
      <c r="N44" s="13" t="s">
        <v>74</v>
      </c>
      <c r="O44" s="13" t="s">
        <v>74</v>
      </c>
      <c r="P44" s="13" t="s">
        <v>78</v>
      </c>
      <c r="Q44" s="13" t="s">
        <v>195</v>
      </c>
      <c r="R44" s="13" t="s">
        <v>74</v>
      </c>
      <c r="S44" s="13" t="s">
        <v>74</v>
      </c>
      <c r="T44" s="13" t="s">
        <v>74</v>
      </c>
      <c r="U44" s="13" t="s">
        <v>74</v>
      </c>
      <c r="V44" s="13" t="s">
        <v>74</v>
      </c>
      <c r="W44" s="13" t="s">
        <v>360</v>
      </c>
      <c r="X44" s="13" t="s">
        <v>361</v>
      </c>
      <c r="Y44" s="13" t="s">
        <v>362</v>
      </c>
      <c r="Z44" s="13" t="s">
        <v>363</v>
      </c>
      <c r="AA44" s="13" t="s">
        <v>364</v>
      </c>
      <c r="AB44" s="13" t="s">
        <v>365</v>
      </c>
      <c r="AC44" s="13" t="s">
        <v>366</v>
      </c>
      <c r="AD44" s="13" t="s">
        <v>367</v>
      </c>
      <c r="AE44" s="13" t="s">
        <v>368</v>
      </c>
      <c r="AF44" s="13" t="s">
        <v>369</v>
      </c>
      <c r="AG44" s="13" t="s">
        <v>370</v>
      </c>
      <c r="AH44" s="13" t="s">
        <v>371</v>
      </c>
      <c r="AI44" s="13" t="s">
        <v>74</v>
      </c>
      <c r="AJ44" s="13">
        <v>151</v>
      </c>
      <c r="AK44" s="13">
        <v>131</v>
      </c>
      <c r="AL44" s="13">
        <v>146</v>
      </c>
      <c r="AM44" s="13">
        <v>18</v>
      </c>
      <c r="AN44" s="13">
        <v>115</v>
      </c>
      <c r="AO44" s="13" t="s">
        <v>89</v>
      </c>
      <c r="AP44" s="13" t="s">
        <v>90</v>
      </c>
      <c r="AQ44" s="13" t="s">
        <v>91</v>
      </c>
      <c r="AR44" s="13" t="s">
        <v>372</v>
      </c>
      <c r="AS44" s="13" t="s">
        <v>74</v>
      </c>
      <c r="AT44" s="13" t="s">
        <v>74</v>
      </c>
      <c r="AU44" s="13" t="s">
        <v>373</v>
      </c>
      <c r="AV44" s="13" t="s">
        <v>374</v>
      </c>
      <c r="AW44" s="13" t="s">
        <v>375</v>
      </c>
      <c r="AX44" s="13">
        <v>2020</v>
      </c>
      <c r="AY44" s="13">
        <v>10</v>
      </c>
      <c r="AZ44" s="13">
        <v>12</v>
      </c>
      <c r="BA44" s="13" t="s">
        <v>74</v>
      </c>
      <c r="BB44" s="13" t="s">
        <v>74</v>
      </c>
      <c r="BC44" s="13" t="s">
        <v>74</v>
      </c>
      <c r="BD44" s="13" t="s">
        <v>74</v>
      </c>
      <c r="BE44" s="13" t="s">
        <v>74</v>
      </c>
      <c r="BF44" s="13" t="s">
        <v>74</v>
      </c>
      <c r="BG44" s="13">
        <v>2212</v>
      </c>
      <c r="BH44" s="13" t="s">
        <v>376</v>
      </c>
      <c r="BI44" s="13" t="s">
        <v>377</v>
      </c>
      <c r="BJ44" s="13" t="s">
        <v>74</v>
      </c>
      <c r="BK44" s="13" t="s">
        <v>74</v>
      </c>
      <c r="BL44" s="13">
        <v>17</v>
      </c>
      <c r="BM44" s="13" t="s">
        <v>378</v>
      </c>
      <c r="BN44" s="13" t="s">
        <v>97</v>
      </c>
      <c r="BO44" s="13" t="s">
        <v>379</v>
      </c>
      <c r="BP44" s="13" t="s">
        <v>380</v>
      </c>
      <c r="BQ44" s="13">
        <v>33255907</v>
      </c>
      <c r="BR44" s="13" t="s">
        <v>381</v>
      </c>
      <c r="BS44" s="13" t="s">
        <v>100</v>
      </c>
      <c r="BT44" s="13" t="s">
        <v>101</v>
      </c>
      <c r="BU44" s="13" t="s">
        <v>102</v>
      </c>
      <c r="BV44" s="13" t="s">
        <v>382</v>
      </c>
      <c r="BW44" s="13" t="s">
        <v>132</v>
      </c>
      <c r="BX44" s="3"/>
      <c r="BY44" s="3"/>
      <c r="BZ44" s="3"/>
      <c r="CA44" s="3"/>
      <c r="CB44" s="3"/>
      <c r="CC44" s="3"/>
      <c r="CD44" s="3"/>
      <c r="CE44" s="3"/>
      <c r="CF44" s="3"/>
      <c r="CG44" s="3"/>
      <c r="CH44" s="3"/>
    </row>
    <row r="45" spans="1:86" x14ac:dyDescent="0.2">
      <c r="A45" s="3">
        <v>716000000</v>
      </c>
      <c r="B45" s="3" t="s">
        <v>3682</v>
      </c>
      <c r="C45" s="13" t="s">
        <v>72</v>
      </c>
      <c r="D45" s="13" t="s">
        <v>3864</v>
      </c>
      <c r="E45" s="35">
        <v>1</v>
      </c>
      <c r="F45" s="13" t="s">
        <v>74</v>
      </c>
      <c r="G45" s="13" t="s">
        <v>74</v>
      </c>
      <c r="H45" s="13" t="s">
        <v>74</v>
      </c>
      <c r="I45" s="13" t="s">
        <v>3865</v>
      </c>
      <c r="J45" s="13" t="s">
        <v>74</v>
      </c>
      <c r="K45" s="13" t="s">
        <v>74</v>
      </c>
      <c r="L45" s="13" t="s">
        <v>3866</v>
      </c>
      <c r="M45" s="13" t="s">
        <v>2069</v>
      </c>
      <c r="N45" s="13" t="s">
        <v>74</v>
      </c>
      <c r="O45" s="13" t="s">
        <v>74</v>
      </c>
      <c r="P45" s="13" t="s">
        <v>78</v>
      </c>
      <c r="Q45" s="13" t="s">
        <v>79</v>
      </c>
      <c r="R45" s="13" t="s">
        <v>74</v>
      </c>
      <c r="S45" s="13" t="s">
        <v>74</v>
      </c>
      <c r="T45" s="13" t="s">
        <v>74</v>
      </c>
      <c r="U45" s="13" t="s">
        <v>74</v>
      </c>
      <c r="V45" s="13" t="s">
        <v>74</v>
      </c>
      <c r="W45" s="13" t="s">
        <v>3867</v>
      </c>
      <c r="X45" s="13" t="s">
        <v>3868</v>
      </c>
      <c r="Y45" s="13" t="s">
        <v>3869</v>
      </c>
      <c r="Z45" s="13" t="s">
        <v>3870</v>
      </c>
      <c r="AA45" s="13" t="s">
        <v>3871</v>
      </c>
      <c r="AB45" s="13" t="s">
        <v>3872</v>
      </c>
      <c r="AC45" s="13" t="s">
        <v>3873</v>
      </c>
      <c r="AD45" s="13" t="s">
        <v>3874</v>
      </c>
      <c r="AE45" s="13" t="s">
        <v>3875</v>
      </c>
      <c r="AF45" s="13" t="s">
        <v>3876</v>
      </c>
      <c r="AG45" s="13" t="s">
        <v>3876</v>
      </c>
      <c r="AH45" s="13" t="s">
        <v>3877</v>
      </c>
      <c r="AI45" s="13" t="s">
        <v>74</v>
      </c>
      <c r="AJ45" s="13">
        <v>91</v>
      </c>
      <c r="AK45" s="13">
        <v>168</v>
      </c>
      <c r="AL45" s="13">
        <v>173</v>
      </c>
      <c r="AM45" s="13">
        <v>31</v>
      </c>
      <c r="AN45" s="13">
        <v>194</v>
      </c>
      <c r="AO45" s="13" t="s">
        <v>89</v>
      </c>
      <c r="AP45" s="13" t="s">
        <v>90</v>
      </c>
      <c r="AQ45" s="13" t="s">
        <v>91</v>
      </c>
      <c r="AR45" s="13" t="s">
        <v>74</v>
      </c>
      <c r="AS45" s="13" t="s">
        <v>2082</v>
      </c>
      <c r="AT45" s="13" t="s">
        <v>74</v>
      </c>
      <c r="AU45" s="13" t="s">
        <v>2083</v>
      </c>
      <c r="AV45" s="13" t="s">
        <v>2084</v>
      </c>
      <c r="AW45" s="13" t="s">
        <v>296</v>
      </c>
      <c r="AX45" s="13">
        <v>2020</v>
      </c>
      <c r="AY45" s="13">
        <v>12</v>
      </c>
      <c r="AZ45" s="13">
        <v>1</v>
      </c>
      <c r="BA45" s="13" t="s">
        <v>74</v>
      </c>
      <c r="BB45" s="13" t="s">
        <v>74</v>
      </c>
      <c r="BC45" s="13" t="s">
        <v>74</v>
      </c>
      <c r="BD45" s="13" t="s">
        <v>74</v>
      </c>
      <c r="BE45" s="13" t="s">
        <v>74</v>
      </c>
      <c r="BF45" s="13" t="s">
        <v>74</v>
      </c>
      <c r="BG45" s="13">
        <v>106</v>
      </c>
      <c r="BH45" s="13" t="s">
        <v>3878</v>
      </c>
      <c r="BI45" s="13" t="s">
        <v>3879</v>
      </c>
      <c r="BJ45" s="13" t="s">
        <v>74</v>
      </c>
      <c r="BK45" s="13" t="s">
        <v>74</v>
      </c>
      <c r="BL45" s="13">
        <v>26</v>
      </c>
      <c r="BM45" s="13" t="s">
        <v>2087</v>
      </c>
      <c r="BN45" s="13" t="s">
        <v>97</v>
      </c>
      <c r="BO45" s="13" t="s">
        <v>2088</v>
      </c>
      <c r="BP45" s="13" t="s">
        <v>3880</v>
      </c>
      <c r="BQ45" s="13" t="s">
        <v>74</v>
      </c>
      <c r="BR45" s="13" t="s">
        <v>330</v>
      </c>
      <c r="BS45" s="13" t="s">
        <v>100</v>
      </c>
      <c r="BT45" s="13" t="s">
        <v>101</v>
      </c>
      <c r="BU45" s="13" t="s">
        <v>102</v>
      </c>
      <c r="BV45" s="13" t="s">
        <v>3881</v>
      </c>
      <c r="BW45" s="13" t="s">
        <v>132</v>
      </c>
      <c r="BX45" s="3"/>
      <c r="BY45" s="3"/>
      <c r="BZ45" s="3"/>
      <c r="CA45" s="3"/>
      <c r="CB45" s="3"/>
      <c r="CC45" s="3"/>
      <c r="CD45" s="3"/>
      <c r="CE45" s="3"/>
      <c r="CF45" s="3"/>
      <c r="CG45" s="3"/>
      <c r="CH45" s="3"/>
    </row>
    <row r="46" spans="1:86" x14ac:dyDescent="0.2">
      <c r="A46" s="3">
        <v>701000000</v>
      </c>
      <c r="B46" s="3" t="s">
        <v>2092</v>
      </c>
      <c r="C46" s="3" t="s">
        <v>72</v>
      </c>
      <c r="D46" s="3" t="s">
        <v>2972</v>
      </c>
      <c r="E46" s="34">
        <v>1</v>
      </c>
      <c r="F46" s="3" t="s">
        <v>74</v>
      </c>
      <c r="G46" s="3" t="s">
        <v>74</v>
      </c>
      <c r="H46" s="3" t="s">
        <v>74</v>
      </c>
      <c r="I46" s="3" t="s">
        <v>2973</v>
      </c>
      <c r="J46" s="3" t="s">
        <v>74</v>
      </c>
      <c r="K46" s="3" t="s">
        <v>2974</v>
      </c>
      <c r="L46" s="3" t="s">
        <v>2975</v>
      </c>
      <c r="M46" s="3" t="s">
        <v>2953</v>
      </c>
      <c r="N46" s="3" t="s">
        <v>74</v>
      </c>
      <c r="O46" s="3" t="s">
        <v>74</v>
      </c>
      <c r="P46" s="3" t="s">
        <v>78</v>
      </c>
      <c r="Q46" s="3" t="s">
        <v>79</v>
      </c>
      <c r="R46" s="3" t="s">
        <v>74</v>
      </c>
      <c r="S46" s="3" t="s">
        <v>74</v>
      </c>
      <c r="T46" s="3" t="s">
        <v>74</v>
      </c>
      <c r="U46" s="3" t="s">
        <v>74</v>
      </c>
      <c r="V46" s="3" t="s">
        <v>74</v>
      </c>
      <c r="W46" s="3" t="s">
        <v>74</v>
      </c>
      <c r="X46" s="3" t="s">
        <v>2976</v>
      </c>
      <c r="Y46" s="3" t="s">
        <v>2977</v>
      </c>
      <c r="Z46" s="3" t="s">
        <v>2978</v>
      </c>
      <c r="AA46" s="3" t="s">
        <v>2979</v>
      </c>
      <c r="AB46" s="3" t="s">
        <v>74</v>
      </c>
      <c r="AC46" s="3" t="s">
        <v>2980</v>
      </c>
      <c r="AD46" s="3" t="s">
        <v>2981</v>
      </c>
      <c r="AE46" s="3" t="s">
        <v>2982</v>
      </c>
      <c r="AF46" s="3" t="s">
        <v>2983</v>
      </c>
      <c r="AG46" s="3" t="s">
        <v>2984</v>
      </c>
      <c r="AH46" s="3" t="s">
        <v>2985</v>
      </c>
      <c r="AI46" s="3" t="s">
        <v>74</v>
      </c>
      <c r="AJ46" s="3">
        <v>36</v>
      </c>
      <c r="AK46" s="3">
        <v>22</v>
      </c>
      <c r="AL46" s="3">
        <v>22</v>
      </c>
      <c r="AM46" s="3">
        <v>30</v>
      </c>
      <c r="AN46" s="3">
        <v>56</v>
      </c>
      <c r="AO46" s="3" t="s">
        <v>1041</v>
      </c>
      <c r="AP46" s="3" t="s">
        <v>1042</v>
      </c>
      <c r="AQ46" s="3" t="s">
        <v>1043</v>
      </c>
      <c r="AR46" s="3" t="s">
        <v>2965</v>
      </c>
      <c r="AS46" s="3" t="s">
        <v>2966</v>
      </c>
      <c r="AT46" s="3" t="s">
        <v>74</v>
      </c>
      <c r="AU46" s="3" t="s">
        <v>2953</v>
      </c>
      <c r="AV46" s="3" t="s">
        <v>2967</v>
      </c>
      <c r="AW46" s="3" t="s">
        <v>2986</v>
      </c>
      <c r="AX46" s="3">
        <v>2024</v>
      </c>
      <c r="AY46" s="3">
        <v>403</v>
      </c>
      <c r="AZ46" s="3">
        <v>10421</v>
      </c>
      <c r="BA46" s="3" t="s">
        <v>74</v>
      </c>
      <c r="BB46" s="3" t="s">
        <v>74</v>
      </c>
      <c r="BC46" s="3" t="s">
        <v>74</v>
      </c>
      <c r="BD46" s="3" t="s">
        <v>74</v>
      </c>
      <c r="BE46" s="3">
        <v>55</v>
      </c>
      <c r="BF46" s="3">
        <v>66</v>
      </c>
      <c r="BG46" s="3" t="s">
        <v>74</v>
      </c>
      <c r="BH46" s="3" t="s">
        <v>2987</v>
      </c>
      <c r="BI46" s="3" t="str">
        <f>HYPERLINK("http://dx.doi.org/10.1016/S0140-6736(23)01842-1","http://dx.doi.org/10.1016/S0140-6736(23)01842-1")</f>
        <v>http://dx.doi.org/10.1016/S0140-6736(23)01842-1</v>
      </c>
      <c r="BJ46" s="3" t="s">
        <v>74</v>
      </c>
      <c r="BK46" s="3" t="s">
        <v>1125</v>
      </c>
      <c r="BL46" s="3">
        <v>12</v>
      </c>
      <c r="BM46" s="3" t="s">
        <v>2317</v>
      </c>
      <c r="BN46" s="3" t="s">
        <v>97</v>
      </c>
      <c r="BO46" s="3" t="s">
        <v>2318</v>
      </c>
      <c r="BP46" s="3" t="s">
        <v>2988</v>
      </c>
      <c r="BQ46" s="3">
        <v>38101429</v>
      </c>
      <c r="BR46" s="3" t="s">
        <v>248</v>
      </c>
      <c r="BS46" s="3" t="s">
        <v>100</v>
      </c>
      <c r="BT46" s="3" t="s">
        <v>101</v>
      </c>
      <c r="BU46" s="3" t="s">
        <v>102</v>
      </c>
      <c r="BV46" s="3" t="s">
        <v>2989</v>
      </c>
      <c r="BW46" s="3" t="str">
        <f>HYPERLINK("https%3A%2F%2Fwww.webofscience.com%2Fwos%2Fwoscc%2Ffull-record%2FWOS:001161858100001","View Full Record in Web of Science")</f>
        <v>View Full Record in Web of Science</v>
      </c>
      <c r="BX46" s="3"/>
      <c r="BY46" s="3"/>
      <c r="BZ46" s="3"/>
      <c r="CA46" s="3"/>
      <c r="CB46" s="3"/>
      <c r="CC46" s="3"/>
      <c r="CD46" s="3"/>
      <c r="CE46" s="3"/>
      <c r="CF46" s="3"/>
      <c r="CG46" s="3"/>
      <c r="CH46" s="3"/>
    </row>
    <row r="47" spans="1:86" x14ac:dyDescent="0.2">
      <c r="A47" s="3">
        <v>702000000</v>
      </c>
      <c r="B47" s="3" t="s">
        <v>954</v>
      </c>
      <c r="C47" s="3" t="s">
        <v>72</v>
      </c>
      <c r="D47" s="3" t="s">
        <v>955</v>
      </c>
      <c r="E47" s="34">
        <v>1</v>
      </c>
      <c r="F47" s="3" t="s">
        <v>74</v>
      </c>
      <c r="G47" s="3" t="s">
        <v>74</v>
      </c>
      <c r="H47" s="3" t="s">
        <v>74</v>
      </c>
      <c r="I47" s="3" t="s">
        <v>956</v>
      </c>
      <c r="J47" s="3" t="s">
        <v>74</v>
      </c>
      <c r="K47" s="3" t="s">
        <v>74</v>
      </c>
      <c r="L47" s="3" t="s">
        <v>957</v>
      </c>
      <c r="M47" s="3" t="s">
        <v>958</v>
      </c>
      <c r="N47" s="3" t="s">
        <v>74</v>
      </c>
      <c r="O47" s="3" t="s">
        <v>74</v>
      </c>
      <c r="P47" s="3" t="s">
        <v>78</v>
      </c>
      <c r="Q47" s="3" t="s">
        <v>195</v>
      </c>
      <c r="R47" s="3" t="s">
        <v>74</v>
      </c>
      <c r="S47" s="3" t="s">
        <v>74</v>
      </c>
      <c r="T47" s="3" t="s">
        <v>74</v>
      </c>
      <c r="U47" s="3" t="s">
        <v>74</v>
      </c>
      <c r="V47" s="3" t="s">
        <v>74</v>
      </c>
      <c r="W47" s="3" t="s">
        <v>959</v>
      </c>
      <c r="X47" s="3" t="s">
        <v>960</v>
      </c>
      <c r="Y47" s="3" t="s">
        <v>961</v>
      </c>
      <c r="Z47" s="3" t="s">
        <v>962</v>
      </c>
      <c r="AA47" s="3" t="s">
        <v>963</v>
      </c>
      <c r="AB47" s="3" t="s">
        <v>964</v>
      </c>
      <c r="AC47" s="3" t="s">
        <v>965</v>
      </c>
      <c r="AD47" s="3" t="s">
        <v>966</v>
      </c>
      <c r="AE47" s="3" t="s">
        <v>967</v>
      </c>
      <c r="AF47" s="3" t="s">
        <v>968</v>
      </c>
      <c r="AG47" s="3" t="s">
        <v>969</v>
      </c>
      <c r="AH47" s="3" t="s">
        <v>970</v>
      </c>
      <c r="AI47" s="3" t="s">
        <v>74</v>
      </c>
      <c r="AJ47" s="3">
        <v>463</v>
      </c>
      <c r="AK47" s="3">
        <v>438</v>
      </c>
      <c r="AL47" s="3">
        <v>476</v>
      </c>
      <c r="AM47" s="3">
        <v>23</v>
      </c>
      <c r="AN47" s="3">
        <v>186</v>
      </c>
      <c r="AO47" s="3" t="s">
        <v>484</v>
      </c>
      <c r="AP47" s="3" t="s">
        <v>485</v>
      </c>
      <c r="AQ47" s="3" t="s">
        <v>486</v>
      </c>
      <c r="AR47" s="3" t="s">
        <v>971</v>
      </c>
      <c r="AS47" s="3" t="s">
        <v>972</v>
      </c>
      <c r="AT47" s="3" t="s">
        <v>74</v>
      </c>
      <c r="AU47" s="3" t="s">
        <v>973</v>
      </c>
      <c r="AV47" s="3" t="s">
        <v>974</v>
      </c>
      <c r="AW47" s="3" t="s">
        <v>74</v>
      </c>
      <c r="AX47" s="3">
        <v>2020</v>
      </c>
      <c r="AY47" s="3">
        <v>50</v>
      </c>
      <c r="AZ47" s="3" t="s">
        <v>74</v>
      </c>
      <c r="BA47" s="3" t="s">
        <v>74</v>
      </c>
      <c r="BB47" s="3" t="s">
        <v>74</v>
      </c>
      <c r="BC47" s="3" t="s">
        <v>74</v>
      </c>
      <c r="BD47" s="3" t="s">
        <v>74</v>
      </c>
      <c r="BE47" s="3">
        <v>190</v>
      </c>
      <c r="BF47" s="3">
        <v>232</v>
      </c>
      <c r="BG47" s="3" t="s">
        <v>74</v>
      </c>
      <c r="BH47" s="3" t="s">
        <v>975</v>
      </c>
      <c r="BI47" s="3" t="str">
        <f>HYPERLINK("http://dx.doi.org/10.1016/j.arcontrol.2020.09.001","http://dx.doi.org/10.1016/j.arcontrol.2020.09.001")</f>
        <v>http://dx.doi.org/10.1016/j.arcontrol.2020.09.001</v>
      </c>
      <c r="BJ47" s="3" t="s">
        <v>74</v>
      </c>
      <c r="BK47" s="3" t="s">
        <v>74</v>
      </c>
      <c r="BL47" s="3">
        <v>43</v>
      </c>
      <c r="BM47" s="3" t="s">
        <v>976</v>
      </c>
      <c r="BN47" s="3" t="s">
        <v>97</v>
      </c>
      <c r="BO47" s="3" t="s">
        <v>976</v>
      </c>
      <c r="BP47" s="3" t="s">
        <v>977</v>
      </c>
      <c r="BQ47" s="3" t="s">
        <v>74</v>
      </c>
      <c r="BR47" s="3" t="s">
        <v>978</v>
      </c>
      <c r="BS47" s="3" t="s">
        <v>100</v>
      </c>
      <c r="BT47" s="3" t="s">
        <v>101</v>
      </c>
      <c r="BU47" s="3" t="s">
        <v>102</v>
      </c>
      <c r="BV47" s="3" t="s">
        <v>979</v>
      </c>
      <c r="BW47" s="3" t="str">
        <f>HYPERLINK("https%3A%2F%2Fwww.webofscience.com%2Fwos%2Fwoscc%2Ffull-record%2FWOS:000600551200010","View Full Record in Web of Science")</f>
        <v>View Full Record in Web of Science</v>
      </c>
      <c r="BX47" s="3"/>
      <c r="BY47" s="3"/>
      <c r="BZ47" s="3"/>
      <c r="CA47" s="3"/>
      <c r="CB47" s="3"/>
      <c r="CC47" s="3"/>
      <c r="CD47" s="3"/>
      <c r="CE47" s="3"/>
      <c r="CF47" s="3"/>
      <c r="CG47" s="3"/>
      <c r="CH47" s="3"/>
    </row>
    <row r="48" spans="1:86" x14ac:dyDescent="0.2">
      <c r="A48" s="3">
        <v>701000000</v>
      </c>
      <c r="B48" s="3" t="s">
        <v>2092</v>
      </c>
      <c r="C48" s="3" t="s">
        <v>72</v>
      </c>
      <c r="D48" s="3" t="s">
        <v>3485</v>
      </c>
      <c r="E48" s="34">
        <v>1</v>
      </c>
      <c r="F48" s="3" t="s">
        <v>74</v>
      </c>
      <c r="G48" s="3" t="s">
        <v>74</v>
      </c>
      <c r="H48" s="3" t="s">
        <v>74</v>
      </c>
      <c r="I48" s="3" t="s">
        <v>3486</v>
      </c>
      <c r="J48" s="3" t="s">
        <v>74</v>
      </c>
      <c r="K48" s="3" t="s">
        <v>74</v>
      </c>
      <c r="L48" s="3" t="s">
        <v>3487</v>
      </c>
      <c r="M48" s="3" t="s">
        <v>3488</v>
      </c>
      <c r="N48" s="3" t="s">
        <v>74</v>
      </c>
      <c r="O48" s="3" t="s">
        <v>74</v>
      </c>
      <c r="P48" s="3" t="s">
        <v>78</v>
      </c>
      <c r="Q48" s="3" t="s">
        <v>79</v>
      </c>
      <c r="R48" s="3" t="s">
        <v>74</v>
      </c>
      <c r="S48" s="3" t="s">
        <v>74</v>
      </c>
      <c r="T48" s="3" t="s">
        <v>74</v>
      </c>
      <c r="U48" s="3" t="s">
        <v>74</v>
      </c>
      <c r="V48" s="3" t="s">
        <v>74</v>
      </c>
      <c r="W48" s="3" t="s">
        <v>3489</v>
      </c>
      <c r="X48" s="3" t="s">
        <v>3490</v>
      </c>
      <c r="Y48" s="3" t="s">
        <v>3491</v>
      </c>
      <c r="Z48" s="3" t="s">
        <v>3492</v>
      </c>
      <c r="AA48" s="3" t="s">
        <v>3493</v>
      </c>
      <c r="AB48" s="3" t="s">
        <v>3494</v>
      </c>
      <c r="AC48" s="3" t="s">
        <v>3495</v>
      </c>
      <c r="AD48" s="3" t="s">
        <v>3496</v>
      </c>
      <c r="AE48" s="3" t="s">
        <v>3497</v>
      </c>
      <c r="AF48" s="3" t="s">
        <v>3498</v>
      </c>
      <c r="AG48" s="3" t="s">
        <v>3499</v>
      </c>
      <c r="AH48" s="3" t="s">
        <v>3500</v>
      </c>
      <c r="AI48" s="3" t="s">
        <v>74</v>
      </c>
      <c r="AJ48" s="3">
        <v>119</v>
      </c>
      <c r="AK48" s="3">
        <v>39</v>
      </c>
      <c r="AL48" s="3">
        <v>41</v>
      </c>
      <c r="AM48" s="3">
        <v>17</v>
      </c>
      <c r="AN48" s="3">
        <v>41</v>
      </c>
      <c r="AO48" s="3" t="s">
        <v>3501</v>
      </c>
      <c r="AP48" s="3" t="s">
        <v>320</v>
      </c>
      <c r="AQ48" s="3" t="s">
        <v>3502</v>
      </c>
      <c r="AR48" s="3" t="s">
        <v>3503</v>
      </c>
      <c r="AS48" s="3" t="s">
        <v>3504</v>
      </c>
      <c r="AT48" s="3" t="s">
        <v>74</v>
      </c>
      <c r="AU48" s="3" t="s">
        <v>3505</v>
      </c>
      <c r="AV48" s="3" t="s">
        <v>3506</v>
      </c>
      <c r="AW48" s="3" t="s">
        <v>3507</v>
      </c>
      <c r="AX48" s="3">
        <v>2023</v>
      </c>
      <c r="AY48" s="3">
        <v>120</v>
      </c>
      <c r="AZ48" s="3">
        <v>40</v>
      </c>
      <c r="BA48" s="3" t="s">
        <v>74</v>
      </c>
      <c r="BB48" s="3" t="s">
        <v>74</v>
      </c>
      <c r="BC48" s="3" t="s">
        <v>74</v>
      </c>
      <c r="BD48" s="3" t="s">
        <v>74</v>
      </c>
      <c r="BE48" s="3" t="s">
        <v>74</v>
      </c>
      <c r="BF48" s="3" t="s">
        <v>74</v>
      </c>
      <c r="BG48" s="3" t="s">
        <v>3508</v>
      </c>
      <c r="BH48" s="3" t="s">
        <v>3509</v>
      </c>
      <c r="BI48" s="3" t="str">
        <f>HYPERLINK("http://dx.doi.org/10.1073/pnas.2302424120","http://dx.doi.org/10.1073/pnas.2302424120")</f>
        <v>http://dx.doi.org/10.1073/pnas.2302424120</v>
      </c>
      <c r="BJ48" s="3" t="s">
        <v>74</v>
      </c>
      <c r="BK48" s="3" t="s">
        <v>74</v>
      </c>
      <c r="BL48" s="3">
        <v>9</v>
      </c>
      <c r="BM48" s="3" t="s">
        <v>1280</v>
      </c>
      <c r="BN48" s="3" t="s">
        <v>97</v>
      </c>
      <c r="BO48" s="3" t="s">
        <v>1281</v>
      </c>
      <c r="BP48" s="3" t="s">
        <v>3510</v>
      </c>
      <c r="BQ48" s="3">
        <v>37748058</v>
      </c>
      <c r="BR48" s="3" t="s">
        <v>221</v>
      </c>
      <c r="BS48" s="3" t="s">
        <v>100</v>
      </c>
      <c r="BT48" s="3" t="s">
        <v>101</v>
      </c>
      <c r="BU48" s="3" t="s">
        <v>102</v>
      </c>
      <c r="BV48" s="3" t="s">
        <v>3511</v>
      </c>
      <c r="BW48" s="3" t="str">
        <f>HYPERLINK("https%3A%2F%2Fwww.webofscience.com%2Fwos%2Fwoscc%2Ffull-record%2FWOS:001101773500011","View Full Record in Web of Science")</f>
        <v>View Full Record in Web of Science</v>
      </c>
      <c r="BX48" s="3"/>
      <c r="BY48" s="3"/>
      <c r="BZ48" s="3"/>
      <c r="CA48" s="3"/>
      <c r="CB48" s="3"/>
      <c r="CC48" s="3"/>
      <c r="CD48" s="3"/>
      <c r="CE48" s="3"/>
      <c r="CF48" s="3"/>
      <c r="CG48" s="3"/>
      <c r="CH48" s="3"/>
    </row>
    <row r="49" spans="1:86" x14ac:dyDescent="0.2">
      <c r="A49" s="3">
        <v>709000000</v>
      </c>
      <c r="B49" s="3" t="s">
        <v>1347</v>
      </c>
      <c r="C49" s="3" t="s">
        <v>72</v>
      </c>
      <c r="D49" s="3" t="s">
        <v>1458</v>
      </c>
      <c r="E49" s="34">
        <v>1</v>
      </c>
      <c r="F49" s="3" t="s">
        <v>74</v>
      </c>
      <c r="G49" s="3" t="s">
        <v>74</v>
      </c>
      <c r="H49" s="3" t="s">
        <v>74</v>
      </c>
      <c r="I49" s="3" t="s">
        <v>1459</v>
      </c>
      <c r="J49" s="3" t="s">
        <v>74</v>
      </c>
      <c r="K49" s="3" t="s">
        <v>74</v>
      </c>
      <c r="L49" s="3" t="s">
        <v>1460</v>
      </c>
      <c r="M49" s="3" t="s">
        <v>1461</v>
      </c>
      <c r="N49" s="3" t="s">
        <v>74</v>
      </c>
      <c r="O49" s="3" t="s">
        <v>74</v>
      </c>
      <c r="P49" s="3" t="s">
        <v>78</v>
      </c>
      <c r="Q49" s="3" t="s">
        <v>79</v>
      </c>
      <c r="R49" s="3" t="s">
        <v>74</v>
      </c>
      <c r="S49" s="3" t="s">
        <v>74</v>
      </c>
      <c r="T49" s="3" t="s">
        <v>74</v>
      </c>
      <c r="U49" s="3" t="s">
        <v>74</v>
      </c>
      <c r="V49" s="3" t="s">
        <v>74</v>
      </c>
      <c r="W49" s="3" t="s">
        <v>1462</v>
      </c>
      <c r="X49" s="3" t="s">
        <v>1463</v>
      </c>
      <c r="Y49" s="3" t="s">
        <v>1464</v>
      </c>
      <c r="Z49" s="3" t="s">
        <v>1465</v>
      </c>
      <c r="AA49" s="3" t="s">
        <v>1466</v>
      </c>
      <c r="AB49" s="3" t="s">
        <v>1467</v>
      </c>
      <c r="AC49" s="3" t="s">
        <v>1468</v>
      </c>
      <c r="AD49" s="3" t="s">
        <v>1469</v>
      </c>
      <c r="AE49" s="3" t="s">
        <v>1470</v>
      </c>
      <c r="AF49" s="3" t="s">
        <v>1471</v>
      </c>
      <c r="AG49" s="3" t="s">
        <v>1472</v>
      </c>
      <c r="AH49" s="3" t="s">
        <v>1473</v>
      </c>
      <c r="AI49" s="3" t="s">
        <v>74</v>
      </c>
      <c r="AJ49" s="3">
        <v>24</v>
      </c>
      <c r="AK49" s="3">
        <v>155</v>
      </c>
      <c r="AL49" s="3">
        <v>156</v>
      </c>
      <c r="AM49" s="3">
        <v>2</v>
      </c>
      <c r="AN49" s="3">
        <v>44</v>
      </c>
      <c r="AO49" s="3" t="s">
        <v>1474</v>
      </c>
      <c r="AP49" s="3" t="s">
        <v>1475</v>
      </c>
      <c r="AQ49" s="3" t="s">
        <v>1476</v>
      </c>
      <c r="AR49" s="3" t="s">
        <v>1477</v>
      </c>
      <c r="AS49" s="3" t="s">
        <v>1478</v>
      </c>
      <c r="AT49" s="3" t="s">
        <v>74</v>
      </c>
      <c r="AU49" s="3" t="s">
        <v>1479</v>
      </c>
      <c r="AV49" s="3" t="s">
        <v>1480</v>
      </c>
      <c r="AW49" s="3" t="s">
        <v>1003</v>
      </c>
      <c r="AX49" s="3">
        <v>2020</v>
      </c>
      <c r="AY49" s="3">
        <v>293</v>
      </c>
      <c r="AZ49" s="3">
        <v>5</v>
      </c>
      <c r="BA49" s="3" t="s">
        <v>74</v>
      </c>
      <c r="BB49" s="3" t="s">
        <v>74</v>
      </c>
      <c r="BC49" s="3" t="s">
        <v>74</v>
      </c>
      <c r="BD49" s="3" t="s">
        <v>74</v>
      </c>
      <c r="BE49" s="3">
        <v>910</v>
      </c>
      <c r="BF49" s="3">
        <v>922</v>
      </c>
      <c r="BG49" s="3" t="s">
        <v>74</v>
      </c>
      <c r="BH49" s="3" t="s">
        <v>1481</v>
      </c>
      <c r="BI49" s="3" t="s">
        <v>1482</v>
      </c>
      <c r="BJ49" s="3" t="s">
        <v>74</v>
      </c>
      <c r="BK49" s="3" t="s">
        <v>74</v>
      </c>
      <c r="BL49" s="3">
        <v>13</v>
      </c>
      <c r="BM49" s="3" t="s">
        <v>94</v>
      </c>
      <c r="BN49" s="3" t="s">
        <v>97</v>
      </c>
      <c r="BO49" s="3" t="s">
        <v>94</v>
      </c>
      <c r="BP49" s="3" t="s">
        <v>1483</v>
      </c>
      <c r="BQ49" s="3" t="s">
        <v>74</v>
      </c>
      <c r="BR49" s="3" t="s">
        <v>74</v>
      </c>
      <c r="BS49" s="3" t="s">
        <v>100</v>
      </c>
      <c r="BT49" s="3" t="s">
        <v>101</v>
      </c>
      <c r="BU49" s="3" t="s">
        <v>102</v>
      </c>
      <c r="BV49" s="3" t="s">
        <v>1484</v>
      </c>
      <c r="BW49" s="3" t="s">
        <v>132</v>
      </c>
      <c r="BX49" s="3"/>
      <c r="BY49" s="3"/>
      <c r="BZ49" s="3"/>
      <c r="CA49" s="3"/>
      <c r="CB49" s="3"/>
      <c r="CC49" s="3"/>
      <c r="CD49" s="3"/>
      <c r="CE49" s="3"/>
      <c r="CF49" s="3"/>
      <c r="CG49" s="3"/>
      <c r="CH49" s="3"/>
    </row>
    <row r="50" spans="1:86" x14ac:dyDescent="0.2">
      <c r="A50" s="3">
        <v>701000000</v>
      </c>
      <c r="B50" s="3" t="s">
        <v>2092</v>
      </c>
      <c r="C50" s="3" t="s">
        <v>72</v>
      </c>
      <c r="D50" s="3" t="s">
        <v>2391</v>
      </c>
      <c r="E50" s="34">
        <v>1</v>
      </c>
      <c r="F50" s="3" t="s">
        <v>74</v>
      </c>
      <c r="G50" s="3" t="s">
        <v>74</v>
      </c>
      <c r="H50" s="3" t="s">
        <v>74</v>
      </c>
      <c r="I50" s="3" t="s">
        <v>2392</v>
      </c>
      <c r="J50" s="3" t="s">
        <v>74</v>
      </c>
      <c r="K50" s="3" t="s">
        <v>74</v>
      </c>
      <c r="L50" s="3" t="s">
        <v>2393</v>
      </c>
      <c r="M50" s="3" t="s">
        <v>2394</v>
      </c>
      <c r="N50" s="3" t="s">
        <v>74</v>
      </c>
      <c r="O50" s="3" t="s">
        <v>74</v>
      </c>
      <c r="P50" s="3" t="s">
        <v>78</v>
      </c>
      <c r="Q50" s="3" t="s">
        <v>195</v>
      </c>
      <c r="R50" s="3" t="s">
        <v>74</v>
      </c>
      <c r="S50" s="3" t="s">
        <v>74</v>
      </c>
      <c r="T50" s="3" t="s">
        <v>74</v>
      </c>
      <c r="U50" s="3" t="s">
        <v>74</v>
      </c>
      <c r="V50" s="3" t="s">
        <v>74</v>
      </c>
      <c r="W50" s="3" t="s">
        <v>2395</v>
      </c>
      <c r="X50" s="3" t="s">
        <v>2396</v>
      </c>
      <c r="Y50" s="3" t="s">
        <v>2397</v>
      </c>
      <c r="Z50" s="3" t="s">
        <v>2398</v>
      </c>
      <c r="AA50" s="3" t="s">
        <v>2399</v>
      </c>
      <c r="AB50" s="3" t="s">
        <v>2400</v>
      </c>
      <c r="AC50" s="3" t="s">
        <v>2401</v>
      </c>
      <c r="AD50" s="3" t="s">
        <v>2402</v>
      </c>
      <c r="AE50" s="3" t="s">
        <v>2403</v>
      </c>
      <c r="AF50" s="3" t="s">
        <v>2404</v>
      </c>
      <c r="AG50" s="3" t="s">
        <v>2405</v>
      </c>
      <c r="AH50" s="3" t="s">
        <v>2406</v>
      </c>
      <c r="AI50" s="3" t="s">
        <v>74</v>
      </c>
      <c r="AJ50" s="3">
        <v>223</v>
      </c>
      <c r="AK50" s="3">
        <v>22</v>
      </c>
      <c r="AL50" s="3">
        <v>22</v>
      </c>
      <c r="AM50" s="3">
        <v>66</v>
      </c>
      <c r="AN50" s="3">
        <v>121</v>
      </c>
      <c r="AO50" s="3" t="s">
        <v>1146</v>
      </c>
      <c r="AP50" s="3" t="s">
        <v>539</v>
      </c>
      <c r="AQ50" s="3" t="s">
        <v>1147</v>
      </c>
      <c r="AR50" s="3" t="s">
        <v>2407</v>
      </c>
      <c r="AS50" s="3" t="s">
        <v>2408</v>
      </c>
      <c r="AT50" s="3" t="s">
        <v>74</v>
      </c>
      <c r="AU50" s="3" t="s">
        <v>2409</v>
      </c>
      <c r="AV50" s="3" t="s">
        <v>2410</v>
      </c>
      <c r="AW50" s="3" t="s">
        <v>2411</v>
      </c>
      <c r="AX50" s="3">
        <v>2024</v>
      </c>
      <c r="AY50" s="3">
        <v>508</v>
      </c>
      <c r="AZ50" s="3" t="s">
        <v>74</v>
      </c>
      <c r="BA50" s="3" t="s">
        <v>74</v>
      </c>
      <c r="BB50" s="3" t="s">
        <v>74</v>
      </c>
      <c r="BC50" s="3" t="s">
        <v>74</v>
      </c>
      <c r="BD50" s="3" t="s">
        <v>74</v>
      </c>
      <c r="BE50" s="3" t="s">
        <v>74</v>
      </c>
      <c r="BF50" s="3" t="s">
        <v>74</v>
      </c>
      <c r="BG50" s="3">
        <v>215764</v>
      </c>
      <c r="BH50" s="3" t="s">
        <v>2412</v>
      </c>
      <c r="BI50" s="3" t="str">
        <f>HYPERLINK("http://dx.doi.org/10.1016/j.ccr.2024.215764","http://dx.doi.org/10.1016/j.ccr.2024.215764")</f>
        <v>http://dx.doi.org/10.1016/j.ccr.2024.215764</v>
      </c>
      <c r="BJ50" s="3" t="s">
        <v>74</v>
      </c>
      <c r="BK50" s="3" t="s">
        <v>1005</v>
      </c>
      <c r="BL50" s="3">
        <v>47</v>
      </c>
      <c r="BM50" s="3" t="s">
        <v>2413</v>
      </c>
      <c r="BN50" s="3" t="s">
        <v>97</v>
      </c>
      <c r="BO50" s="3" t="s">
        <v>328</v>
      </c>
      <c r="BP50" s="3" t="s">
        <v>2414</v>
      </c>
      <c r="BQ50" s="3" t="s">
        <v>74</v>
      </c>
      <c r="BR50" s="3" t="s">
        <v>1052</v>
      </c>
      <c r="BS50" s="3" t="s">
        <v>100</v>
      </c>
      <c r="BT50" s="3" t="s">
        <v>101</v>
      </c>
      <c r="BU50" s="3" t="s">
        <v>102</v>
      </c>
      <c r="BV50" s="3" t="s">
        <v>2415</v>
      </c>
      <c r="BW50" s="3" t="str">
        <f>HYPERLINK("https%3A%2F%2Fwww.webofscience.com%2Fwos%2Fwoscc%2Ffull-record%2FWOS:001204825200001","View Full Record in Web of Science")</f>
        <v>View Full Record in Web of Science</v>
      </c>
      <c r="BX50" s="3"/>
      <c r="BY50" s="3"/>
      <c r="BZ50" s="3"/>
      <c r="CA50" s="3"/>
      <c r="CB50" s="3"/>
      <c r="CC50" s="3"/>
      <c r="CD50" s="3"/>
      <c r="CE50" s="3"/>
      <c r="CF50" s="3"/>
      <c r="CG50" s="3"/>
      <c r="CH50" s="3"/>
    </row>
    <row r="51" spans="1:86" x14ac:dyDescent="0.2">
      <c r="A51" s="2">
        <v>704000000</v>
      </c>
      <c r="B51" s="3" t="s">
        <v>303</v>
      </c>
      <c r="C51" s="13" t="s">
        <v>72</v>
      </c>
      <c r="D51" s="13" t="s">
        <v>929</v>
      </c>
      <c r="E51" s="35">
        <v>1</v>
      </c>
      <c r="F51" s="13" t="s">
        <v>74</v>
      </c>
      <c r="G51" s="13" t="s">
        <v>74</v>
      </c>
      <c r="H51" s="13" t="s">
        <v>74</v>
      </c>
      <c r="I51" s="13" t="s">
        <v>930</v>
      </c>
      <c r="J51" s="13" t="s">
        <v>74</v>
      </c>
      <c r="K51" s="13" t="s">
        <v>74</v>
      </c>
      <c r="L51" s="13" t="s">
        <v>931</v>
      </c>
      <c r="M51" s="13" t="s">
        <v>932</v>
      </c>
      <c r="N51" s="13" t="s">
        <v>74</v>
      </c>
      <c r="O51" s="13" t="s">
        <v>74</v>
      </c>
      <c r="P51" s="13" t="s">
        <v>78</v>
      </c>
      <c r="Q51" s="13" t="s">
        <v>195</v>
      </c>
      <c r="R51" s="13" t="s">
        <v>74</v>
      </c>
      <c r="S51" s="13" t="s">
        <v>74</v>
      </c>
      <c r="T51" s="13" t="s">
        <v>74</v>
      </c>
      <c r="U51" s="13" t="s">
        <v>74</v>
      </c>
      <c r="V51" s="13" t="s">
        <v>74</v>
      </c>
      <c r="W51" s="13" t="s">
        <v>933</v>
      </c>
      <c r="X51" s="13" t="s">
        <v>934</v>
      </c>
      <c r="Y51" s="13" t="s">
        <v>935</v>
      </c>
      <c r="Z51" s="13" t="s">
        <v>936</v>
      </c>
      <c r="AA51" s="13" t="s">
        <v>937</v>
      </c>
      <c r="AB51" s="13" t="s">
        <v>938</v>
      </c>
      <c r="AC51" s="13" t="s">
        <v>939</v>
      </c>
      <c r="AD51" s="13" t="s">
        <v>940</v>
      </c>
      <c r="AE51" s="13" t="s">
        <v>941</v>
      </c>
      <c r="AF51" s="13" t="s">
        <v>942</v>
      </c>
      <c r="AG51" s="13" t="s">
        <v>943</v>
      </c>
      <c r="AH51" s="13" t="s">
        <v>944</v>
      </c>
      <c r="AI51" s="13" t="s">
        <v>74</v>
      </c>
      <c r="AJ51" s="13">
        <v>149</v>
      </c>
      <c r="AK51" s="13">
        <v>76</v>
      </c>
      <c r="AL51" s="13">
        <v>78</v>
      </c>
      <c r="AM51" s="13">
        <v>53</v>
      </c>
      <c r="AN51" s="13">
        <v>278</v>
      </c>
      <c r="AO51" s="13" t="s">
        <v>89</v>
      </c>
      <c r="AP51" s="13" t="s">
        <v>90</v>
      </c>
      <c r="AQ51" s="13" t="s">
        <v>91</v>
      </c>
      <c r="AR51" s="13" t="s">
        <v>74</v>
      </c>
      <c r="AS51" s="13" t="s">
        <v>945</v>
      </c>
      <c r="AT51" s="13" t="s">
        <v>74</v>
      </c>
      <c r="AU51" s="13" t="s">
        <v>946</v>
      </c>
      <c r="AV51" s="13" t="s">
        <v>947</v>
      </c>
      <c r="AW51" s="13" t="s">
        <v>125</v>
      </c>
      <c r="AX51" s="13">
        <v>2023</v>
      </c>
      <c r="AY51" s="13">
        <v>15</v>
      </c>
      <c r="AZ51" s="13">
        <v>3</v>
      </c>
      <c r="BA51" s="13" t="s">
        <v>74</v>
      </c>
      <c r="BB51" s="13" t="s">
        <v>74</v>
      </c>
      <c r="BC51" s="13" t="s">
        <v>74</v>
      </c>
      <c r="BD51" s="13" t="s">
        <v>74</v>
      </c>
      <c r="BE51" s="13" t="s">
        <v>74</v>
      </c>
      <c r="BF51" s="13" t="s">
        <v>74</v>
      </c>
      <c r="BG51" s="13">
        <v>2527</v>
      </c>
      <c r="BH51" s="13" t="s">
        <v>948</v>
      </c>
      <c r="BI51" s="13" t="s">
        <v>949</v>
      </c>
      <c r="BJ51" s="13" t="s">
        <v>74</v>
      </c>
      <c r="BK51" s="13" t="s">
        <v>74</v>
      </c>
      <c r="BL51" s="13">
        <v>18</v>
      </c>
      <c r="BM51" s="13" t="s">
        <v>950</v>
      </c>
      <c r="BN51" s="13" t="s">
        <v>277</v>
      </c>
      <c r="BO51" s="13" t="s">
        <v>951</v>
      </c>
      <c r="BP51" s="13" t="s">
        <v>952</v>
      </c>
      <c r="BQ51" s="13" t="s">
        <v>74</v>
      </c>
      <c r="BR51" s="13" t="s">
        <v>99</v>
      </c>
      <c r="BS51" s="13" t="s">
        <v>100</v>
      </c>
      <c r="BT51" s="13" t="s">
        <v>101</v>
      </c>
      <c r="BU51" s="13" t="s">
        <v>102</v>
      </c>
      <c r="BV51" s="13" t="s">
        <v>953</v>
      </c>
      <c r="BW51" s="13" t="s">
        <v>132</v>
      </c>
      <c r="BX51" s="3"/>
      <c r="BY51" s="3"/>
      <c r="BZ51" s="3"/>
      <c r="CA51" s="3"/>
      <c r="CB51" s="3"/>
      <c r="CC51" s="3"/>
      <c r="CD51" s="3"/>
      <c r="CE51" s="3"/>
      <c r="CF51" s="3"/>
      <c r="CG51" s="3"/>
      <c r="CH51" s="3"/>
    </row>
    <row r="52" spans="1:86" x14ac:dyDescent="0.2">
      <c r="A52" s="2">
        <v>710000000</v>
      </c>
      <c r="B52" s="3" t="s">
        <v>4417</v>
      </c>
      <c r="C52" s="13" t="s">
        <v>72</v>
      </c>
      <c r="D52" s="13" t="s">
        <v>4443</v>
      </c>
      <c r="E52" s="35">
        <v>1</v>
      </c>
      <c r="F52" s="13" t="s">
        <v>74</v>
      </c>
      <c r="G52" s="13" t="s">
        <v>74</v>
      </c>
      <c r="H52" s="13" t="s">
        <v>74</v>
      </c>
      <c r="I52" s="13" t="s">
        <v>4444</v>
      </c>
      <c r="J52" s="13" t="s">
        <v>74</v>
      </c>
      <c r="K52" s="13" t="s">
        <v>74</v>
      </c>
      <c r="L52" s="13" t="s">
        <v>4445</v>
      </c>
      <c r="M52" s="13" t="s">
        <v>4446</v>
      </c>
      <c r="N52" s="13" t="s">
        <v>74</v>
      </c>
      <c r="O52" s="13" t="s">
        <v>74</v>
      </c>
      <c r="P52" s="13" t="s">
        <v>78</v>
      </c>
      <c r="Q52" s="13" t="s">
        <v>195</v>
      </c>
      <c r="R52" s="13" t="s">
        <v>74</v>
      </c>
      <c r="S52" s="13" t="s">
        <v>74</v>
      </c>
      <c r="T52" s="13" t="s">
        <v>74</v>
      </c>
      <c r="U52" s="13" t="s">
        <v>74</v>
      </c>
      <c r="V52" s="13" t="s">
        <v>74</v>
      </c>
      <c r="W52" s="13" t="s">
        <v>4447</v>
      </c>
      <c r="X52" s="13" t="s">
        <v>4448</v>
      </c>
      <c r="Y52" s="13" t="s">
        <v>4449</v>
      </c>
      <c r="Z52" s="13" t="s">
        <v>4450</v>
      </c>
      <c r="AA52" s="13" t="s">
        <v>4451</v>
      </c>
      <c r="AB52" s="13" t="s">
        <v>4452</v>
      </c>
      <c r="AC52" s="13" t="s">
        <v>4453</v>
      </c>
      <c r="AD52" s="13" t="s">
        <v>4454</v>
      </c>
      <c r="AE52" s="13" t="s">
        <v>4455</v>
      </c>
      <c r="AF52" s="13" t="s">
        <v>74</v>
      </c>
      <c r="AG52" s="13" t="s">
        <v>74</v>
      </c>
      <c r="AH52" s="13" t="s">
        <v>74</v>
      </c>
      <c r="AI52" s="13" t="s">
        <v>74</v>
      </c>
      <c r="AJ52" s="13">
        <v>146</v>
      </c>
      <c r="AK52" s="13">
        <v>95</v>
      </c>
      <c r="AL52" s="13">
        <v>100</v>
      </c>
      <c r="AM52" s="13">
        <v>22</v>
      </c>
      <c r="AN52" s="13">
        <v>276</v>
      </c>
      <c r="AO52" s="13" t="s">
        <v>4456</v>
      </c>
      <c r="AP52" s="13" t="s">
        <v>4457</v>
      </c>
      <c r="AQ52" s="13" t="s">
        <v>4458</v>
      </c>
      <c r="AR52" s="13" t="s">
        <v>4459</v>
      </c>
      <c r="AS52" s="13" t="s">
        <v>4460</v>
      </c>
      <c r="AT52" s="13" t="s">
        <v>74</v>
      </c>
      <c r="AU52" s="13" t="s">
        <v>4461</v>
      </c>
      <c r="AV52" s="13" t="s">
        <v>4462</v>
      </c>
      <c r="AW52" s="13" t="s">
        <v>4463</v>
      </c>
      <c r="AX52" s="13">
        <v>2022</v>
      </c>
      <c r="AY52" s="13">
        <v>34</v>
      </c>
      <c r="AZ52" s="13">
        <v>5</v>
      </c>
      <c r="BA52" s="13" t="s">
        <v>74</v>
      </c>
      <c r="BB52" s="13" t="s">
        <v>74</v>
      </c>
      <c r="BC52" s="13" t="s">
        <v>74</v>
      </c>
      <c r="BD52" s="13" t="s">
        <v>74</v>
      </c>
      <c r="BE52" s="13">
        <v>1925</v>
      </c>
      <c r="BF52" s="13">
        <v>1958</v>
      </c>
      <c r="BG52" s="13" t="s">
        <v>74</v>
      </c>
      <c r="BH52" s="13" t="s">
        <v>4464</v>
      </c>
      <c r="BI52" s="13" t="s">
        <v>4465</v>
      </c>
      <c r="BJ52" s="13" t="s">
        <v>74</v>
      </c>
      <c r="BK52" s="13" t="s">
        <v>4466</v>
      </c>
      <c r="BL52" s="13">
        <v>34</v>
      </c>
      <c r="BM52" s="13" t="s">
        <v>4467</v>
      </c>
      <c r="BN52" s="13" t="s">
        <v>159</v>
      </c>
      <c r="BO52" s="13" t="s">
        <v>4468</v>
      </c>
      <c r="BP52" s="13" t="s">
        <v>4469</v>
      </c>
      <c r="BQ52" s="13" t="s">
        <v>74</v>
      </c>
      <c r="BR52" s="13" t="s">
        <v>3052</v>
      </c>
      <c r="BS52" s="13" t="s">
        <v>100</v>
      </c>
      <c r="BT52" s="13" t="s">
        <v>101</v>
      </c>
      <c r="BU52" s="13" t="s">
        <v>102</v>
      </c>
      <c r="BV52" s="13" t="s">
        <v>4470</v>
      </c>
      <c r="BW52" s="13" t="s">
        <v>132</v>
      </c>
      <c r="BX52" s="3"/>
      <c r="BY52" s="3"/>
      <c r="BZ52" s="3"/>
      <c r="CA52" s="3"/>
      <c r="CB52" s="3"/>
      <c r="CC52" s="3"/>
      <c r="CD52" s="3"/>
      <c r="CE52" s="3"/>
      <c r="CF52" s="3"/>
      <c r="CG52" s="3"/>
      <c r="CH52" s="3"/>
    </row>
    <row r="53" spans="1:86" x14ac:dyDescent="0.2">
      <c r="A53" s="1">
        <v>725000000</v>
      </c>
      <c r="B53" s="3" t="s">
        <v>2003</v>
      </c>
      <c r="C53" s="6" t="s">
        <v>72</v>
      </c>
      <c r="D53" s="6" t="s">
        <v>2066</v>
      </c>
      <c r="E53" s="35">
        <v>1</v>
      </c>
      <c r="F53" s="6" t="s">
        <v>74</v>
      </c>
      <c r="G53" s="6" t="s">
        <v>74</v>
      </c>
      <c r="H53" s="6" t="s">
        <v>74</v>
      </c>
      <c r="I53" s="6" t="s">
        <v>2067</v>
      </c>
      <c r="J53" s="6" t="s">
        <v>74</v>
      </c>
      <c r="K53" s="6" t="s">
        <v>74</v>
      </c>
      <c r="L53" s="6" t="s">
        <v>2068</v>
      </c>
      <c r="M53" s="6" t="s">
        <v>2069</v>
      </c>
      <c r="N53" s="6" t="s">
        <v>74</v>
      </c>
      <c r="O53" s="6" t="s">
        <v>74</v>
      </c>
      <c r="P53" s="6" t="s">
        <v>78</v>
      </c>
      <c r="Q53" s="6" t="s">
        <v>79</v>
      </c>
      <c r="R53" s="6" t="s">
        <v>74</v>
      </c>
      <c r="S53" s="6" t="s">
        <v>74</v>
      </c>
      <c r="T53" s="6" t="s">
        <v>74</v>
      </c>
      <c r="U53" s="6" t="s">
        <v>74</v>
      </c>
      <c r="V53" s="6" t="s">
        <v>74</v>
      </c>
      <c r="W53" s="6" t="s">
        <v>2070</v>
      </c>
      <c r="X53" s="6" t="s">
        <v>2071</v>
      </c>
      <c r="Y53" s="6" t="s">
        <v>2072</v>
      </c>
      <c r="Z53" s="6" t="s">
        <v>2073</v>
      </c>
      <c r="AA53" s="6" t="s">
        <v>2074</v>
      </c>
      <c r="AB53" s="6" t="s">
        <v>2075</v>
      </c>
      <c r="AC53" s="6" t="s">
        <v>2076</v>
      </c>
      <c r="AD53" s="6" t="s">
        <v>2077</v>
      </c>
      <c r="AE53" s="6" t="s">
        <v>2078</v>
      </c>
      <c r="AF53" s="6" t="s">
        <v>2079</v>
      </c>
      <c r="AG53" s="6" t="s">
        <v>2080</v>
      </c>
      <c r="AH53" s="6" t="s">
        <v>2081</v>
      </c>
      <c r="AI53" s="6" t="s">
        <v>74</v>
      </c>
      <c r="AJ53" s="6">
        <v>115</v>
      </c>
      <c r="AK53" s="6">
        <v>137</v>
      </c>
      <c r="AL53" s="6">
        <v>146</v>
      </c>
      <c r="AM53" s="6">
        <v>26</v>
      </c>
      <c r="AN53" s="6">
        <v>172</v>
      </c>
      <c r="AO53" s="6" t="s">
        <v>89</v>
      </c>
      <c r="AP53" s="6" t="s">
        <v>90</v>
      </c>
      <c r="AQ53" s="6" t="s">
        <v>91</v>
      </c>
      <c r="AR53" s="6" t="s">
        <v>74</v>
      </c>
      <c r="AS53" s="6" t="s">
        <v>2082</v>
      </c>
      <c r="AT53" s="6" t="s">
        <v>74</v>
      </c>
      <c r="AU53" s="6" t="s">
        <v>2083</v>
      </c>
      <c r="AV53" s="6" t="s">
        <v>2084</v>
      </c>
      <c r="AW53" s="6" t="s">
        <v>95</v>
      </c>
      <c r="AX53" s="6">
        <v>2020</v>
      </c>
      <c r="AY53" s="6">
        <v>12</v>
      </c>
      <c r="AZ53" s="6">
        <v>14</v>
      </c>
      <c r="BA53" s="6" t="s">
        <v>74</v>
      </c>
      <c r="BB53" s="6" t="s">
        <v>74</v>
      </c>
      <c r="BC53" s="6" t="s">
        <v>74</v>
      </c>
      <c r="BD53" s="6" t="s">
        <v>74</v>
      </c>
      <c r="BE53" s="6" t="s">
        <v>74</v>
      </c>
      <c r="BF53" s="6" t="s">
        <v>74</v>
      </c>
      <c r="BG53" s="6">
        <v>2234</v>
      </c>
      <c r="BH53" s="6" t="s">
        <v>2085</v>
      </c>
      <c r="BI53" s="6" t="s">
        <v>2086</v>
      </c>
      <c r="BJ53" s="6" t="s">
        <v>74</v>
      </c>
      <c r="BK53" s="6" t="s">
        <v>74</v>
      </c>
      <c r="BL53" s="6">
        <v>29</v>
      </c>
      <c r="BM53" s="6" t="s">
        <v>2087</v>
      </c>
      <c r="BN53" s="6" t="s">
        <v>97</v>
      </c>
      <c r="BO53" s="6" t="s">
        <v>2088</v>
      </c>
      <c r="BP53" s="6" t="s">
        <v>2089</v>
      </c>
      <c r="BQ53" s="6" t="s">
        <v>74</v>
      </c>
      <c r="BR53" s="6" t="s">
        <v>2090</v>
      </c>
      <c r="BS53" s="6" t="s">
        <v>100</v>
      </c>
      <c r="BT53" s="6" t="s">
        <v>101</v>
      </c>
      <c r="BU53" s="6" t="s">
        <v>102</v>
      </c>
      <c r="BV53" s="6" t="s">
        <v>2091</v>
      </c>
      <c r="BW53" s="6" t="s">
        <v>132</v>
      </c>
    </row>
    <row r="54" spans="1:86" x14ac:dyDescent="0.2">
      <c r="A54" s="2">
        <v>704000000</v>
      </c>
      <c r="B54" s="3" t="s">
        <v>303</v>
      </c>
      <c r="C54" s="6" t="s">
        <v>72</v>
      </c>
      <c r="D54" s="6" t="s">
        <v>687</v>
      </c>
      <c r="E54" s="35">
        <v>1</v>
      </c>
      <c r="F54" s="6" t="s">
        <v>74</v>
      </c>
      <c r="G54" s="6" t="s">
        <v>74</v>
      </c>
      <c r="H54" s="6" t="s">
        <v>74</v>
      </c>
      <c r="I54" s="6" t="s">
        <v>688</v>
      </c>
      <c r="J54" s="6" t="s">
        <v>74</v>
      </c>
      <c r="K54" s="6" t="s">
        <v>74</v>
      </c>
      <c r="L54" s="6" t="s">
        <v>689</v>
      </c>
      <c r="M54" s="6" t="s">
        <v>690</v>
      </c>
      <c r="N54" s="6" t="s">
        <v>74</v>
      </c>
      <c r="O54" s="6" t="s">
        <v>74</v>
      </c>
      <c r="P54" s="6" t="s">
        <v>78</v>
      </c>
      <c r="Q54" s="6" t="s">
        <v>79</v>
      </c>
      <c r="R54" s="6" t="s">
        <v>74</v>
      </c>
      <c r="S54" s="6" t="s">
        <v>74</v>
      </c>
      <c r="T54" s="6" t="s">
        <v>74</v>
      </c>
      <c r="U54" s="6" t="s">
        <v>74</v>
      </c>
      <c r="V54" s="6" t="s">
        <v>74</v>
      </c>
      <c r="W54" s="6" t="s">
        <v>691</v>
      </c>
      <c r="X54" s="6" t="s">
        <v>692</v>
      </c>
      <c r="Y54" s="6" t="s">
        <v>693</v>
      </c>
      <c r="Z54" s="6" t="s">
        <v>694</v>
      </c>
      <c r="AA54" s="6" t="s">
        <v>695</v>
      </c>
      <c r="AB54" s="6" t="s">
        <v>696</v>
      </c>
      <c r="AC54" s="6" t="s">
        <v>697</v>
      </c>
      <c r="AD54" s="6" t="s">
        <v>698</v>
      </c>
      <c r="AE54" s="6" t="s">
        <v>699</v>
      </c>
      <c r="AF54" s="6" t="s">
        <v>700</v>
      </c>
      <c r="AG54" s="6" t="s">
        <v>701</v>
      </c>
      <c r="AH54" s="6" t="s">
        <v>702</v>
      </c>
      <c r="AI54" s="6" t="s">
        <v>74</v>
      </c>
      <c r="AJ54" s="6">
        <v>57</v>
      </c>
      <c r="AK54" s="6">
        <v>143</v>
      </c>
      <c r="AL54" s="6">
        <v>147</v>
      </c>
      <c r="AM54" s="6">
        <v>6</v>
      </c>
      <c r="AN54" s="6">
        <v>150</v>
      </c>
      <c r="AO54" s="6" t="s">
        <v>703</v>
      </c>
      <c r="AP54" s="6" t="s">
        <v>704</v>
      </c>
      <c r="AQ54" s="6" t="s">
        <v>705</v>
      </c>
      <c r="AR54" s="6" t="s">
        <v>706</v>
      </c>
      <c r="AS54" s="6" t="s">
        <v>707</v>
      </c>
      <c r="AT54" s="6" t="s">
        <v>74</v>
      </c>
      <c r="AU54" s="6" t="s">
        <v>690</v>
      </c>
      <c r="AV54" s="6" t="s">
        <v>708</v>
      </c>
      <c r="AW54" s="6" t="s">
        <v>74</v>
      </c>
      <c r="AX54" s="6">
        <v>2020</v>
      </c>
      <c r="AY54" s="6">
        <v>58</v>
      </c>
      <c r="AZ54" s="6">
        <v>2</v>
      </c>
      <c r="BA54" s="6" t="s">
        <v>74</v>
      </c>
      <c r="BB54" s="6" t="s">
        <v>74</v>
      </c>
      <c r="BC54" s="6" t="s">
        <v>682</v>
      </c>
      <c r="BD54" s="6" t="s">
        <v>74</v>
      </c>
      <c r="BE54" s="6">
        <v>293</v>
      </c>
      <c r="BF54" s="6">
        <v>300</v>
      </c>
      <c r="BG54" s="6" t="s">
        <v>74</v>
      </c>
      <c r="BH54" s="6" t="s">
        <v>709</v>
      </c>
      <c r="BI54" s="6" t="s">
        <v>710</v>
      </c>
      <c r="BJ54" s="6" t="s">
        <v>74</v>
      </c>
      <c r="BK54" s="6" t="s">
        <v>74</v>
      </c>
      <c r="BL54" s="6">
        <v>8</v>
      </c>
      <c r="BM54" s="6" t="s">
        <v>407</v>
      </c>
      <c r="BN54" s="6" t="s">
        <v>97</v>
      </c>
      <c r="BO54" s="6" t="s">
        <v>407</v>
      </c>
      <c r="BP54" s="6" t="s">
        <v>711</v>
      </c>
      <c r="BQ54" s="6" t="s">
        <v>74</v>
      </c>
      <c r="BR54" s="6" t="s">
        <v>99</v>
      </c>
      <c r="BS54" s="6" t="s">
        <v>100</v>
      </c>
      <c r="BT54" s="6" t="s">
        <v>101</v>
      </c>
      <c r="BU54" s="6" t="s">
        <v>102</v>
      </c>
      <c r="BV54" s="6" t="s">
        <v>712</v>
      </c>
      <c r="BW54" s="6" t="s">
        <v>132</v>
      </c>
    </row>
    <row r="55" spans="1:86" x14ac:dyDescent="0.2">
      <c r="A55" s="2">
        <v>711000000</v>
      </c>
      <c r="B55" s="3" t="s">
        <v>3924</v>
      </c>
      <c r="C55" s="6" t="s">
        <v>72</v>
      </c>
      <c r="D55" s="6" t="s">
        <v>4155</v>
      </c>
      <c r="E55" s="35">
        <v>1</v>
      </c>
      <c r="F55" s="6" t="s">
        <v>74</v>
      </c>
      <c r="G55" s="6" t="s">
        <v>74</v>
      </c>
      <c r="H55" s="6" t="s">
        <v>74</v>
      </c>
      <c r="I55" s="6" t="s">
        <v>4156</v>
      </c>
      <c r="J55" s="6" t="s">
        <v>74</v>
      </c>
      <c r="K55" s="6" t="s">
        <v>4157</v>
      </c>
      <c r="L55" s="6" t="s">
        <v>4158</v>
      </c>
      <c r="M55" s="6" t="s">
        <v>3248</v>
      </c>
      <c r="N55" s="6" t="s">
        <v>74</v>
      </c>
      <c r="O55" s="6" t="s">
        <v>74</v>
      </c>
      <c r="P55" s="6" t="s">
        <v>78</v>
      </c>
      <c r="Q55" s="6" t="s">
        <v>79</v>
      </c>
      <c r="R55" s="6" t="s">
        <v>74</v>
      </c>
      <c r="S55" s="6" t="s">
        <v>74</v>
      </c>
      <c r="T55" s="6" t="s">
        <v>74</v>
      </c>
      <c r="U55" s="6" t="s">
        <v>74</v>
      </c>
      <c r="V55" s="6" t="s">
        <v>74</v>
      </c>
      <c r="W55" s="6" t="s">
        <v>74</v>
      </c>
      <c r="X55" s="6" t="s">
        <v>4159</v>
      </c>
      <c r="Y55" s="6" t="s">
        <v>4160</v>
      </c>
      <c r="Z55" s="6" t="s">
        <v>4161</v>
      </c>
      <c r="AA55" s="6" t="s">
        <v>4162</v>
      </c>
      <c r="AB55" s="6" t="s">
        <v>4163</v>
      </c>
      <c r="AC55" s="6" t="s">
        <v>4164</v>
      </c>
      <c r="AD55" s="6" t="s">
        <v>4165</v>
      </c>
      <c r="AE55" s="6" t="s">
        <v>4166</v>
      </c>
      <c r="AF55" s="6" t="s">
        <v>4167</v>
      </c>
      <c r="AG55" s="6" t="s">
        <v>4168</v>
      </c>
      <c r="AH55" s="6" t="s">
        <v>4169</v>
      </c>
      <c r="AI55" s="6" t="s">
        <v>74</v>
      </c>
      <c r="AJ55" s="6">
        <v>21</v>
      </c>
      <c r="AK55" s="6">
        <v>73</v>
      </c>
      <c r="AL55" s="6">
        <v>78</v>
      </c>
      <c r="AM55" s="6">
        <v>5</v>
      </c>
      <c r="AN55" s="6">
        <v>50</v>
      </c>
      <c r="AO55" s="6" t="s">
        <v>3260</v>
      </c>
      <c r="AP55" s="6" t="s">
        <v>3261</v>
      </c>
      <c r="AQ55" s="6" t="s">
        <v>3262</v>
      </c>
      <c r="AR55" s="6" t="s">
        <v>3263</v>
      </c>
      <c r="AS55" s="6" t="s">
        <v>3264</v>
      </c>
      <c r="AT55" s="6" t="s">
        <v>74</v>
      </c>
      <c r="AU55" s="6" t="s">
        <v>3265</v>
      </c>
      <c r="AV55" s="6" t="s">
        <v>3266</v>
      </c>
      <c r="AW55" s="6" t="s">
        <v>4170</v>
      </c>
      <c r="AX55" s="6">
        <v>2023</v>
      </c>
      <c r="AY55" s="6">
        <v>388</v>
      </c>
      <c r="AZ55" s="6">
        <v>26</v>
      </c>
      <c r="BA55" s="6" t="s">
        <v>74</v>
      </c>
      <c r="BB55" s="6" t="s">
        <v>74</v>
      </c>
      <c r="BC55" s="6" t="s">
        <v>74</v>
      </c>
      <c r="BD55" s="6" t="s">
        <v>74</v>
      </c>
      <c r="BE55" s="6">
        <v>2411</v>
      </c>
      <c r="BF55" s="6">
        <v>2421</v>
      </c>
      <c r="BG55" s="6" t="s">
        <v>74</v>
      </c>
      <c r="BH55" s="6" t="s">
        <v>4171</v>
      </c>
      <c r="BI55" s="6" t="s">
        <v>4172</v>
      </c>
      <c r="BJ55" s="6" t="s">
        <v>74</v>
      </c>
      <c r="BK55" s="6" t="s">
        <v>3049</v>
      </c>
      <c r="BL55" s="6">
        <v>11</v>
      </c>
      <c r="BM55" s="6" t="s">
        <v>2317</v>
      </c>
      <c r="BN55" s="6" t="s">
        <v>97</v>
      </c>
      <c r="BO55" s="6" t="s">
        <v>2318</v>
      </c>
      <c r="BP55" s="6" t="s">
        <v>4173</v>
      </c>
      <c r="BQ55" s="6">
        <v>37222476</v>
      </c>
      <c r="BR55" s="6" t="s">
        <v>614</v>
      </c>
      <c r="BS55" s="6" t="s">
        <v>100</v>
      </c>
      <c r="BT55" s="6" t="s">
        <v>101</v>
      </c>
      <c r="BU55" s="6" t="s">
        <v>102</v>
      </c>
      <c r="BV55" s="6" t="s">
        <v>4174</v>
      </c>
      <c r="BW55" s="6" t="s">
        <v>132</v>
      </c>
    </row>
    <row r="56" spans="1:86" ht="12.75" customHeight="1" x14ac:dyDescent="0.25">
      <c r="A56" s="2">
        <v>722000000</v>
      </c>
      <c r="B56" s="43" t="s">
        <v>107</v>
      </c>
      <c r="C56" s="2" t="s">
        <v>72</v>
      </c>
      <c r="D56" s="2" t="s">
        <v>108</v>
      </c>
      <c r="E56" s="36">
        <v>1</v>
      </c>
      <c r="F56" s="2" t="s">
        <v>74</v>
      </c>
      <c r="G56" s="2" t="s">
        <v>74</v>
      </c>
      <c r="H56" s="2" t="s">
        <v>74</v>
      </c>
      <c r="I56" s="2" t="s">
        <v>109</v>
      </c>
      <c r="J56" s="2" t="s">
        <v>74</v>
      </c>
      <c r="K56" s="2" t="s">
        <v>74</v>
      </c>
      <c r="L56" s="2" t="s">
        <v>110</v>
      </c>
      <c r="M56" s="2" t="s">
        <v>111</v>
      </c>
      <c r="N56" s="2" t="s">
        <v>74</v>
      </c>
      <c r="O56" s="2" t="s">
        <v>74</v>
      </c>
      <c r="P56" s="2" t="s">
        <v>78</v>
      </c>
      <c r="Q56" s="2" t="s">
        <v>79</v>
      </c>
      <c r="R56" s="2" t="s">
        <v>74</v>
      </c>
      <c r="S56" s="2" t="s">
        <v>74</v>
      </c>
      <c r="T56" s="2" t="s">
        <v>74</v>
      </c>
      <c r="U56" s="2" t="s">
        <v>74</v>
      </c>
      <c r="V56" s="2" t="s">
        <v>74</v>
      </c>
      <c r="W56" s="2" t="s">
        <v>112</v>
      </c>
      <c r="X56" s="2" t="s">
        <v>113</v>
      </c>
      <c r="Y56" s="2" t="s">
        <v>114</v>
      </c>
      <c r="Z56" s="2" t="s">
        <v>115</v>
      </c>
      <c r="AA56" s="2" t="s">
        <v>116</v>
      </c>
      <c r="AB56" s="2" t="s">
        <v>117</v>
      </c>
      <c r="AC56" s="2" t="s">
        <v>74</v>
      </c>
      <c r="AD56" s="2" t="s">
        <v>118</v>
      </c>
      <c r="AE56" s="2" t="s">
        <v>119</v>
      </c>
      <c r="AF56" s="2" t="s">
        <v>74</v>
      </c>
      <c r="AG56" s="2" t="s">
        <v>74</v>
      </c>
      <c r="AH56" s="2" t="s">
        <v>74</v>
      </c>
      <c r="AI56" s="2" t="s">
        <v>74</v>
      </c>
      <c r="AJ56" s="2">
        <v>2966</v>
      </c>
      <c r="AK56" s="2">
        <v>1752</v>
      </c>
      <c r="AL56" s="2">
        <v>1950</v>
      </c>
      <c r="AM56" s="2">
        <v>26</v>
      </c>
      <c r="AN56" s="2">
        <v>211</v>
      </c>
      <c r="AO56" s="2" t="s">
        <v>120</v>
      </c>
      <c r="AP56" s="2" t="s">
        <v>121</v>
      </c>
      <c r="AQ56" s="2" t="s">
        <v>122</v>
      </c>
      <c r="AR56" s="2" t="s">
        <v>123</v>
      </c>
      <c r="AS56" s="2" t="s">
        <v>74</v>
      </c>
      <c r="AT56" s="2" t="s">
        <v>74</v>
      </c>
      <c r="AU56" s="2" t="s">
        <v>111</v>
      </c>
      <c r="AV56" s="2" t="s">
        <v>124</v>
      </c>
      <c r="AW56" s="2" t="s">
        <v>125</v>
      </c>
      <c r="AX56" s="2">
        <v>2020</v>
      </c>
      <c r="AY56" s="2">
        <v>58</v>
      </c>
      <c r="AZ56" s="2" t="s">
        <v>74</v>
      </c>
      <c r="BA56" s="2" t="s">
        <v>74</v>
      </c>
      <c r="BB56" s="2">
        <v>29</v>
      </c>
      <c r="BC56" s="2" t="s">
        <v>74</v>
      </c>
      <c r="BD56" s="2" t="s">
        <v>74</v>
      </c>
      <c r="BE56" s="2">
        <v>1</v>
      </c>
      <c r="BF56" s="2">
        <v>464</v>
      </c>
      <c r="BG56" s="2" t="s">
        <v>74</v>
      </c>
      <c r="BH56" s="2" t="s">
        <v>126</v>
      </c>
      <c r="BI56" s="30" t="s">
        <v>127</v>
      </c>
      <c r="BJ56" s="2" t="s">
        <v>74</v>
      </c>
      <c r="BK56" s="2" t="s">
        <v>74</v>
      </c>
      <c r="BL56" s="2">
        <v>464</v>
      </c>
      <c r="BM56" s="2" t="s">
        <v>128</v>
      </c>
      <c r="BN56" s="2" t="s">
        <v>97</v>
      </c>
      <c r="BO56" s="2" t="s">
        <v>128</v>
      </c>
      <c r="BP56" s="2" t="s">
        <v>129</v>
      </c>
      <c r="BQ56" s="2">
        <v>32077450</v>
      </c>
      <c r="BR56" s="2" t="s">
        <v>130</v>
      </c>
      <c r="BS56" s="2" t="s">
        <v>100</v>
      </c>
      <c r="BT56" s="2" t="s">
        <v>101</v>
      </c>
      <c r="BU56" s="2" t="s">
        <v>102</v>
      </c>
      <c r="BV56" s="2" t="s">
        <v>131</v>
      </c>
      <c r="BW56" s="2" t="s">
        <v>132</v>
      </c>
      <c r="BX56" s="3"/>
      <c r="BY56" s="3"/>
      <c r="BZ56" s="3"/>
      <c r="CA56" s="3"/>
      <c r="CB56" s="3"/>
      <c r="CC56" s="3"/>
      <c r="CD56" s="3"/>
    </row>
    <row r="57" spans="1:86" x14ac:dyDescent="0.2">
      <c r="A57" s="2">
        <v>713000000</v>
      </c>
      <c r="B57" s="3" t="s">
        <v>1849</v>
      </c>
      <c r="C57" s="13" t="s">
        <v>72</v>
      </c>
      <c r="D57" s="13" t="s">
        <v>1850</v>
      </c>
      <c r="E57" s="35">
        <v>1</v>
      </c>
      <c r="F57" s="13" t="s">
        <v>74</v>
      </c>
      <c r="G57" s="13" t="s">
        <v>74</v>
      </c>
      <c r="H57" s="13" t="s">
        <v>74</v>
      </c>
      <c r="I57" s="13" t="s">
        <v>1851</v>
      </c>
      <c r="J57" s="13" t="s">
        <v>74</v>
      </c>
      <c r="K57" s="13" t="s">
        <v>74</v>
      </c>
      <c r="L57" s="13" t="s">
        <v>1852</v>
      </c>
      <c r="M57" s="13" t="s">
        <v>1853</v>
      </c>
      <c r="N57" s="13" t="s">
        <v>74</v>
      </c>
      <c r="O57" s="13" t="s">
        <v>74</v>
      </c>
      <c r="P57" s="13" t="s">
        <v>78</v>
      </c>
      <c r="Q57" s="13" t="s">
        <v>79</v>
      </c>
      <c r="R57" s="13" t="s">
        <v>74</v>
      </c>
      <c r="S57" s="13" t="s">
        <v>74</v>
      </c>
      <c r="T57" s="13" t="s">
        <v>74</v>
      </c>
      <c r="U57" s="13" t="s">
        <v>74</v>
      </c>
      <c r="V57" s="13" t="s">
        <v>74</v>
      </c>
      <c r="W57" s="13" t="s">
        <v>1854</v>
      </c>
      <c r="X57" s="13" t="s">
        <v>1855</v>
      </c>
      <c r="Y57" s="13" t="s">
        <v>1856</v>
      </c>
      <c r="Z57" s="13" t="s">
        <v>1857</v>
      </c>
      <c r="AA57" s="13" t="s">
        <v>1858</v>
      </c>
      <c r="AB57" s="13" t="s">
        <v>1859</v>
      </c>
      <c r="AC57" s="13" t="s">
        <v>1860</v>
      </c>
      <c r="AD57" s="13" t="s">
        <v>1861</v>
      </c>
      <c r="AE57" s="13" t="s">
        <v>1862</v>
      </c>
      <c r="AF57" s="13" t="s">
        <v>1863</v>
      </c>
      <c r="AG57" s="13" t="s">
        <v>1864</v>
      </c>
      <c r="AH57" s="13" t="s">
        <v>1865</v>
      </c>
      <c r="AI57" s="13" t="s">
        <v>74</v>
      </c>
      <c r="AJ57" s="13">
        <v>44</v>
      </c>
      <c r="AK57" s="13">
        <v>127</v>
      </c>
      <c r="AL57" s="13">
        <v>130</v>
      </c>
      <c r="AM57" s="13">
        <v>6</v>
      </c>
      <c r="AN57" s="13">
        <v>42</v>
      </c>
      <c r="AO57" s="13" t="s">
        <v>1866</v>
      </c>
      <c r="AP57" s="13" t="s">
        <v>150</v>
      </c>
      <c r="AQ57" s="13" t="s">
        <v>1867</v>
      </c>
      <c r="AR57" s="13" t="s">
        <v>1868</v>
      </c>
      <c r="AS57" s="13" t="s">
        <v>1869</v>
      </c>
      <c r="AT57" s="13" t="s">
        <v>74</v>
      </c>
      <c r="AU57" s="13" t="s">
        <v>1870</v>
      </c>
      <c r="AV57" s="13" t="s">
        <v>1871</v>
      </c>
      <c r="AW57" s="13" t="s">
        <v>1021</v>
      </c>
      <c r="AX57" s="13">
        <v>2020</v>
      </c>
      <c r="AY57" s="13">
        <v>26</v>
      </c>
      <c r="AZ57" s="13" t="s">
        <v>1872</v>
      </c>
      <c r="BA57" s="13" t="s">
        <v>74</v>
      </c>
      <c r="BB57" s="13">
        <v>1</v>
      </c>
      <c r="BC57" s="13" t="s">
        <v>74</v>
      </c>
      <c r="BD57" s="13" t="s">
        <v>74</v>
      </c>
      <c r="BE57" s="13">
        <v>83</v>
      </c>
      <c r="BF57" s="13">
        <v>95</v>
      </c>
      <c r="BG57" s="13" t="s">
        <v>74</v>
      </c>
      <c r="BH57" s="13" t="s">
        <v>1873</v>
      </c>
      <c r="BI57" s="13" t="s">
        <v>1874</v>
      </c>
      <c r="BJ57" s="13" t="s">
        <v>74</v>
      </c>
      <c r="BK57" s="13" t="s">
        <v>74</v>
      </c>
      <c r="BL57" s="13">
        <v>13</v>
      </c>
      <c r="BM57" s="13" t="s">
        <v>246</v>
      </c>
      <c r="BN57" s="13" t="s">
        <v>277</v>
      </c>
      <c r="BO57" s="13" t="s">
        <v>246</v>
      </c>
      <c r="BP57" s="13" t="s">
        <v>1875</v>
      </c>
      <c r="BQ57" s="13">
        <v>32079663</v>
      </c>
      <c r="BR57" s="13" t="s">
        <v>1561</v>
      </c>
      <c r="BS57" s="13" t="s">
        <v>100</v>
      </c>
      <c r="BT57" s="13" t="s">
        <v>101</v>
      </c>
      <c r="BU57" s="13" t="s">
        <v>102</v>
      </c>
      <c r="BV57" s="13" t="s">
        <v>1876</v>
      </c>
      <c r="BW57" s="13" t="s">
        <v>132</v>
      </c>
      <c r="BX57" s="3"/>
      <c r="BY57" s="3"/>
      <c r="BZ57" s="3"/>
      <c r="CA57" s="3"/>
      <c r="CB57" s="3"/>
      <c r="CC57" s="3"/>
      <c r="CD57" s="3"/>
    </row>
    <row r="58" spans="1:86" x14ac:dyDescent="0.2">
      <c r="A58" s="3">
        <v>701000000</v>
      </c>
      <c r="B58" s="3" t="s">
        <v>2092</v>
      </c>
      <c r="C58" s="3" t="s">
        <v>72</v>
      </c>
      <c r="D58" s="3" t="s">
        <v>2746</v>
      </c>
      <c r="E58" s="34">
        <v>1</v>
      </c>
      <c r="F58" s="3" t="s">
        <v>74</v>
      </c>
      <c r="G58" s="3" t="s">
        <v>74</v>
      </c>
      <c r="H58" s="3" t="s">
        <v>74</v>
      </c>
      <c r="I58" s="3" t="s">
        <v>2747</v>
      </c>
      <c r="J58" s="3" t="s">
        <v>74</v>
      </c>
      <c r="K58" s="3" t="s">
        <v>2748</v>
      </c>
      <c r="L58" s="3" t="s">
        <v>2749</v>
      </c>
      <c r="M58" s="3" t="s">
        <v>2750</v>
      </c>
      <c r="N58" s="3" t="s">
        <v>74</v>
      </c>
      <c r="O58" s="3" t="s">
        <v>74</v>
      </c>
      <c r="P58" s="3" t="s">
        <v>78</v>
      </c>
      <c r="Q58" s="3" t="s">
        <v>79</v>
      </c>
      <c r="R58" s="3" t="s">
        <v>74</v>
      </c>
      <c r="S58" s="3" t="s">
        <v>74</v>
      </c>
      <c r="T58" s="3" t="s">
        <v>74</v>
      </c>
      <c r="U58" s="3" t="s">
        <v>74</v>
      </c>
      <c r="V58" s="3" t="s">
        <v>74</v>
      </c>
      <c r="W58" s="3" t="s">
        <v>74</v>
      </c>
      <c r="X58" s="3" t="s">
        <v>2751</v>
      </c>
      <c r="Y58" s="3" t="s">
        <v>2752</v>
      </c>
      <c r="Z58" s="3" t="s">
        <v>2753</v>
      </c>
      <c r="AA58" s="3" t="s">
        <v>2754</v>
      </c>
      <c r="AB58" s="3" t="s">
        <v>2755</v>
      </c>
      <c r="AC58" s="3" t="s">
        <v>2756</v>
      </c>
      <c r="AD58" s="3" t="s">
        <v>2757</v>
      </c>
      <c r="AE58" s="3" t="s">
        <v>2758</v>
      </c>
      <c r="AF58" s="3" t="s">
        <v>2759</v>
      </c>
      <c r="AG58" s="3" t="s">
        <v>2760</v>
      </c>
      <c r="AH58" s="3" t="s">
        <v>2761</v>
      </c>
      <c r="AI58" s="3" t="s">
        <v>74</v>
      </c>
      <c r="AJ58" s="3">
        <v>23</v>
      </c>
      <c r="AK58" s="3">
        <v>140</v>
      </c>
      <c r="AL58" s="3">
        <v>141</v>
      </c>
      <c r="AM58" s="3">
        <v>0</v>
      </c>
      <c r="AN58" s="3">
        <v>6</v>
      </c>
      <c r="AO58" s="3" t="s">
        <v>2762</v>
      </c>
      <c r="AP58" s="3" t="s">
        <v>427</v>
      </c>
      <c r="AQ58" s="3" t="s">
        <v>2763</v>
      </c>
      <c r="AR58" s="3" t="s">
        <v>2764</v>
      </c>
      <c r="AS58" s="3" t="s">
        <v>2765</v>
      </c>
      <c r="AT58" s="3" t="s">
        <v>74</v>
      </c>
      <c r="AU58" s="3" t="s">
        <v>2766</v>
      </c>
      <c r="AV58" s="3" t="s">
        <v>2767</v>
      </c>
      <c r="AW58" s="3" t="s">
        <v>564</v>
      </c>
      <c r="AX58" s="3">
        <v>2021</v>
      </c>
      <c r="AY58" s="3">
        <v>39</v>
      </c>
      <c r="AZ58" s="3">
        <v>14</v>
      </c>
      <c r="BA58" s="3" t="s">
        <v>74</v>
      </c>
      <c r="BB58" s="3" t="s">
        <v>74</v>
      </c>
      <c r="BC58" s="3" t="s">
        <v>74</v>
      </c>
      <c r="BD58" s="3" t="s">
        <v>74</v>
      </c>
      <c r="BE58" s="3">
        <v>1563</v>
      </c>
      <c r="BF58" s="3" t="s">
        <v>272</v>
      </c>
      <c r="BG58" s="3" t="s">
        <v>74</v>
      </c>
      <c r="BH58" s="3" t="s">
        <v>2768</v>
      </c>
      <c r="BI58" s="3" t="str">
        <f>HYPERLINK("http://dx.doi.org/10.1200/JCO.20.03296","http://dx.doi.org/10.1200/JCO.20.03296")</f>
        <v>http://dx.doi.org/10.1200/JCO.20.03296</v>
      </c>
      <c r="BJ58" s="3" t="s">
        <v>74</v>
      </c>
      <c r="BK58" s="3" t="s">
        <v>74</v>
      </c>
      <c r="BL58" s="3">
        <v>15</v>
      </c>
      <c r="BM58" s="3" t="s">
        <v>2343</v>
      </c>
      <c r="BN58" s="3" t="s">
        <v>97</v>
      </c>
      <c r="BO58" s="3" t="s">
        <v>2343</v>
      </c>
      <c r="BP58" s="3" t="s">
        <v>2769</v>
      </c>
      <c r="BQ58" s="3">
        <v>33822655</v>
      </c>
      <c r="BR58" s="3" t="s">
        <v>221</v>
      </c>
      <c r="BS58" s="3" t="s">
        <v>100</v>
      </c>
      <c r="BT58" s="3" t="s">
        <v>101</v>
      </c>
      <c r="BU58" s="3" t="s">
        <v>102</v>
      </c>
      <c r="BV58" s="3" t="s">
        <v>2770</v>
      </c>
      <c r="BW58" s="3" t="str">
        <f>HYPERLINK("https%3A%2F%2Fwww.webofscience.com%2Fwos%2Fwoscc%2Ffull-record%2FWOS:000655611500006","View Full Record in Web of Science")</f>
        <v>View Full Record in Web of Science</v>
      </c>
      <c r="BX58" s="3"/>
      <c r="BY58" s="3"/>
      <c r="BZ58" s="3"/>
      <c r="CA58" s="3"/>
      <c r="CB58" s="3"/>
      <c r="CC58" s="3"/>
      <c r="CD58" s="3"/>
    </row>
    <row r="59" spans="1:86" x14ac:dyDescent="0.2">
      <c r="A59" s="2">
        <v>710000000</v>
      </c>
      <c r="B59" s="3" t="s">
        <v>4417</v>
      </c>
      <c r="C59" s="13" t="s">
        <v>72</v>
      </c>
      <c r="D59" s="13" t="s">
        <v>4418</v>
      </c>
      <c r="E59" s="35">
        <v>1</v>
      </c>
      <c r="F59" s="13" t="s">
        <v>74</v>
      </c>
      <c r="G59" s="13" t="s">
        <v>74</v>
      </c>
      <c r="H59" s="13" t="s">
        <v>74</v>
      </c>
      <c r="I59" s="13" t="s">
        <v>4419</v>
      </c>
      <c r="J59" s="13" t="s">
        <v>74</v>
      </c>
      <c r="K59" s="13" t="s">
        <v>74</v>
      </c>
      <c r="L59" s="13" t="s">
        <v>4420</v>
      </c>
      <c r="M59" s="13" t="s">
        <v>4421</v>
      </c>
      <c r="N59" s="13" t="s">
        <v>74</v>
      </c>
      <c r="O59" s="13" t="s">
        <v>74</v>
      </c>
      <c r="P59" s="13" t="s">
        <v>78</v>
      </c>
      <c r="Q59" s="13" t="s">
        <v>79</v>
      </c>
      <c r="R59" s="13" t="s">
        <v>74</v>
      </c>
      <c r="S59" s="13" t="s">
        <v>74</v>
      </c>
      <c r="T59" s="13" t="s">
        <v>74</v>
      </c>
      <c r="U59" s="13" t="s">
        <v>74</v>
      </c>
      <c r="V59" s="13" t="s">
        <v>74</v>
      </c>
      <c r="W59" s="13" t="s">
        <v>4422</v>
      </c>
      <c r="X59" s="13" t="s">
        <v>4423</v>
      </c>
      <c r="Y59" s="13" t="s">
        <v>4424</v>
      </c>
      <c r="Z59" s="13" t="s">
        <v>4425</v>
      </c>
      <c r="AA59" s="13" t="s">
        <v>4426</v>
      </c>
      <c r="AB59" s="13" t="s">
        <v>4427</v>
      </c>
      <c r="AC59" s="13" t="s">
        <v>4428</v>
      </c>
      <c r="AD59" s="13" t="s">
        <v>4429</v>
      </c>
      <c r="AE59" s="13" t="s">
        <v>4430</v>
      </c>
      <c r="AF59" s="13" t="s">
        <v>4431</v>
      </c>
      <c r="AG59" s="13" t="s">
        <v>4432</v>
      </c>
      <c r="AH59" s="13" t="s">
        <v>4433</v>
      </c>
      <c r="AI59" s="13" t="s">
        <v>74</v>
      </c>
      <c r="AJ59" s="13">
        <v>54</v>
      </c>
      <c r="AK59" s="13">
        <v>144</v>
      </c>
      <c r="AL59" s="13">
        <v>145</v>
      </c>
      <c r="AM59" s="13">
        <v>8</v>
      </c>
      <c r="AN59" s="13">
        <v>137</v>
      </c>
      <c r="AO59" s="13" t="s">
        <v>1116</v>
      </c>
      <c r="AP59" s="13" t="s">
        <v>485</v>
      </c>
      <c r="AQ59" s="13" t="s">
        <v>1924</v>
      </c>
      <c r="AR59" s="13" t="s">
        <v>4434</v>
      </c>
      <c r="AS59" s="13" t="s">
        <v>4435</v>
      </c>
      <c r="AT59" s="13" t="s">
        <v>74</v>
      </c>
      <c r="AU59" s="13" t="s">
        <v>4436</v>
      </c>
      <c r="AV59" s="13" t="s">
        <v>4437</v>
      </c>
      <c r="AW59" s="13" t="s">
        <v>271</v>
      </c>
      <c r="AX59" s="13">
        <v>2021</v>
      </c>
      <c r="AY59" s="13">
        <v>179</v>
      </c>
      <c r="AZ59" s="13" t="s">
        <v>74</v>
      </c>
      <c r="BA59" s="13" t="s">
        <v>74</v>
      </c>
      <c r="BB59" s="13" t="s">
        <v>74</v>
      </c>
      <c r="BC59" s="13" t="s">
        <v>74</v>
      </c>
      <c r="BD59" s="13" t="s">
        <v>74</v>
      </c>
      <c r="BE59" s="13" t="s">
        <v>74</v>
      </c>
      <c r="BF59" s="13" t="s">
        <v>74</v>
      </c>
      <c r="BG59" s="13">
        <v>108070</v>
      </c>
      <c r="BH59" s="13" t="s">
        <v>4438</v>
      </c>
      <c r="BI59" s="13" t="s">
        <v>4439</v>
      </c>
      <c r="BJ59" s="13" t="s">
        <v>74</v>
      </c>
      <c r="BK59" s="13" t="s">
        <v>1743</v>
      </c>
      <c r="BL59" s="13">
        <v>14</v>
      </c>
      <c r="BM59" s="13" t="s">
        <v>4440</v>
      </c>
      <c r="BN59" s="13" t="s">
        <v>97</v>
      </c>
      <c r="BO59" s="13" t="s">
        <v>4440</v>
      </c>
      <c r="BP59" s="13" t="s">
        <v>4441</v>
      </c>
      <c r="BQ59" s="13" t="s">
        <v>74</v>
      </c>
      <c r="BR59" s="13" t="s">
        <v>301</v>
      </c>
      <c r="BS59" s="13" t="s">
        <v>100</v>
      </c>
      <c r="BT59" s="13" t="s">
        <v>101</v>
      </c>
      <c r="BU59" s="13" t="s">
        <v>102</v>
      </c>
      <c r="BV59" s="13" t="s">
        <v>4442</v>
      </c>
      <c r="BW59" s="13" t="s">
        <v>132</v>
      </c>
      <c r="BX59" s="3"/>
      <c r="BY59" s="3"/>
      <c r="BZ59" s="3"/>
      <c r="CA59" s="3"/>
      <c r="CB59" s="3"/>
      <c r="CC59" s="3"/>
      <c r="CD59" s="3"/>
    </row>
    <row r="60" spans="1:86" x14ac:dyDescent="0.2">
      <c r="A60" s="3">
        <v>701000000</v>
      </c>
      <c r="B60" s="3" t="s">
        <v>2092</v>
      </c>
      <c r="C60" s="3" t="s">
        <v>72</v>
      </c>
      <c r="D60" s="3" t="s">
        <v>3094</v>
      </c>
      <c r="E60" s="34">
        <v>1</v>
      </c>
      <c r="F60" s="3" t="s">
        <v>74</v>
      </c>
      <c r="G60" s="3" t="s">
        <v>74</v>
      </c>
      <c r="H60" s="3" t="s">
        <v>74</v>
      </c>
      <c r="I60" s="3" t="s">
        <v>3095</v>
      </c>
      <c r="J60" s="3" t="s">
        <v>74</v>
      </c>
      <c r="K60" s="3" t="s">
        <v>74</v>
      </c>
      <c r="L60" s="3" t="s">
        <v>3096</v>
      </c>
      <c r="M60" s="3" t="s">
        <v>3097</v>
      </c>
      <c r="N60" s="3" t="s">
        <v>74</v>
      </c>
      <c r="O60" s="3" t="s">
        <v>74</v>
      </c>
      <c r="P60" s="3" t="s">
        <v>78</v>
      </c>
      <c r="Q60" s="3" t="s">
        <v>79</v>
      </c>
      <c r="R60" s="3" t="s">
        <v>74</v>
      </c>
      <c r="S60" s="3" t="s">
        <v>74</v>
      </c>
      <c r="T60" s="3" t="s">
        <v>74</v>
      </c>
      <c r="U60" s="3" t="s">
        <v>74</v>
      </c>
      <c r="V60" s="3" t="s">
        <v>74</v>
      </c>
      <c r="W60" s="3" t="s">
        <v>3098</v>
      </c>
      <c r="X60" s="3" t="s">
        <v>3099</v>
      </c>
      <c r="Y60" s="3" t="s">
        <v>3100</v>
      </c>
      <c r="Z60" s="3" t="s">
        <v>3101</v>
      </c>
      <c r="AA60" s="3" t="s">
        <v>3102</v>
      </c>
      <c r="AB60" s="3" t="s">
        <v>3103</v>
      </c>
      <c r="AC60" s="3" t="s">
        <v>3104</v>
      </c>
      <c r="AD60" s="3" t="s">
        <v>3105</v>
      </c>
      <c r="AE60" s="3" t="s">
        <v>3106</v>
      </c>
      <c r="AF60" s="3" t="s">
        <v>74</v>
      </c>
      <c r="AG60" s="3" t="s">
        <v>74</v>
      </c>
      <c r="AH60" s="3" t="s">
        <v>74</v>
      </c>
      <c r="AI60" s="3" t="s">
        <v>74</v>
      </c>
      <c r="AJ60" s="3">
        <v>207</v>
      </c>
      <c r="AK60" s="3">
        <v>23</v>
      </c>
      <c r="AL60" s="3">
        <v>23</v>
      </c>
      <c r="AM60" s="3">
        <v>30</v>
      </c>
      <c r="AN60" s="3">
        <v>36</v>
      </c>
      <c r="AO60" s="3" t="s">
        <v>1116</v>
      </c>
      <c r="AP60" s="3" t="s">
        <v>1117</v>
      </c>
      <c r="AQ60" s="3" t="s">
        <v>1118</v>
      </c>
      <c r="AR60" s="3" t="s">
        <v>3107</v>
      </c>
      <c r="AS60" s="3" t="s">
        <v>3108</v>
      </c>
      <c r="AT60" s="3" t="s">
        <v>74</v>
      </c>
      <c r="AU60" s="3" t="s">
        <v>3109</v>
      </c>
      <c r="AV60" s="3" t="s">
        <v>3110</v>
      </c>
      <c r="AW60" s="3" t="s">
        <v>1003</v>
      </c>
      <c r="AX60" s="3">
        <v>2024</v>
      </c>
      <c r="AY60" s="3">
        <v>241</v>
      </c>
      <c r="AZ60" s="3" t="s">
        <v>74</v>
      </c>
      <c r="BA60" s="3" t="s">
        <v>74</v>
      </c>
      <c r="BB60" s="3" t="s">
        <v>74</v>
      </c>
      <c r="BC60" s="3" t="s">
        <v>74</v>
      </c>
      <c r="BD60" s="3" t="s">
        <v>74</v>
      </c>
      <c r="BE60" s="3" t="s">
        <v>74</v>
      </c>
      <c r="BF60" s="3" t="s">
        <v>74</v>
      </c>
      <c r="BG60" s="3">
        <v>112930</v>
      </c>
      <c r="BH60" s="3" t="s">
        <v>3111</v>
      </c>
      <c r="BI60" s="3" t="str">
        <f>HYPERLINK("http://dx.doi.org/10.1016/j.matdes.2024.112930","http://dx.doi.org/10.1016/j.matdes.2024.112930")</f>
        <v>http://dx.doi.org/10.1016/j.matdes.2024.112930</v>
      </c>
      <c r="BJ60" s="3" t="s">
        <v>74</v>
      </c>
      <c r="BK60" s="3" t="s">
        <v>1681</v>
      </c>
      <c r="BL60" s="3">
        <v>20</v>
      </c>
      <c r="BM60" s="3" t="s">
        <v>3112</v>
      </c>
      <c r="BN60" s="3" t="s">
        <v>97</v>
      </c>
      <c r="BO60" s="3" t="s">
        <v>1818</v>
      </c>
      <c r="BP60" s="3" t="s">
        <v>3113</v>
      </c>
      <c r="BQ60" s="3" t="s">
        <v>74</v>
      </c>
      <c r="BR60" s="3" t="s">
        <v>99</v>
      </c>
      <c r="BS60" s="3" t="s">
        <v>100</v>
      </c>
      <c r="BT60" s="3" t="s">
        <v>101</v>
      </c>
      <c r="BU60" s="3" t="s">
        <v>102</v>
      </c>
      <c r="BV60" s="3" t="s">
        <v>3114</v>
      </c>
      <c r="BW60" s="3" t="str">
        <f>HYPERLINK("https%3A%2F%2Fwww.webofscience.com%2Fwos%2Fwoscc%2Ffull-record%2FWOS:001230676700001","View Full Record in Web of Science")</f>
        <v>View Full Record in Web of Science</v>
      </c>
      <c r="BX60" s="3"/>
      <c r="BY60" s="3"/>
      <c r="BZ60" s="3"/>
      <c r="CA60" s="3"/>
      <c r="CB60" s="3"/>
      <c r="CC60" s="3"/>
      <c r="CD60" s="3"/>
    </row>
    <row r="61" spans="1:86" x14ac:dyDescent="0.2">
      <c r="A61" s="3">
        <v>702000000</v>
      </c>
      <c r="B61" s="3" t="s">
        <v>954</v>
      </c>
      <c r="C61" s="3" t="s">
        <v>72</v>
      </c>
      <c r="D61" s="3" t="s">
        <v>1025</v>
      </c>
      <c r="E61" s="34">
        <v>1</v>
      </c>
      <c r="F61" s="3" t="s">
        <v>74</v>
      </c>
      <c r="G61" s="3" t="s">
        <v>74</v>
      </c>
      <c r="H61" s="3" t="s">
        <v>74</v>
      </c>
      <c r="I61" s="3" t="s">
        <v>1026</v>
      </c>
      <c r="J61" s="3" t="s">
        <v>74</v>
      </c>
      <c r="K61" s="3" t="s">
        <v>74</v>
      </c>
      <c r="L61" s="3" t="s">
        <v>1027</v>
      </c>
      <c r="M61" s="3" t="s">
        <v>1028</v>
      </c>
      <c r="N61" s="3" t="s">
        <v>74</v>
      </c>
      <c r="O61" s="3" t="s">
        <v>74</v>
      </c>
      <c r="P61" s="3" t="s">
        <v>78</v>
      </c>
      <c r="Q61" s="3" t="s">
        <v>79</v>
      </c>
      <c r="R61" s="3" t="s">
        <v>74</v>
      </c>
      <c r="S61" s="3" t="s">
        <v>74</v>
      </c>
      <c r="T61" s="3" t="s">
        <v>74</v>
      </c>
      <c r="U61" s="3" t="s">
        <v>74</v>
      </c>
      <c r="V61" s="3" t="s">
        <v>74</v>
      </c>
      <c r="W61" s="3" t="s">
        <v>1029</v>
      </c>
      <c r="X61" s="3" t="s">
        <v>1030</v>
      </c>
      <c r="Y61" s="3" t="s">
        <v>1031</v>
      </c>
      <c r="Z61" s="3" t="s">
        <v>1032</v>
      </c>
      <c r="AA61" s="3" t="s">
        <v>1033</v>
      </c>
      <c r="AB61" s="3" t="s">
        <v>1034</v>
      </c>
      <c r="AC61" s="3" t="s">
        <v>1035</v>
      </c>
      <c r="AD61" s="3" t="s">
        <v>1036</v>
      </c>
      <c r="AE61" s="3" t="s">
        <v>1037</v>
      </c>
      <c r="AF61" s="3" t="s">
        <v>1038</v>
      </c>
      <c r="AG61" s="3" t="s">
        <v>1039</v>
      </c>
      <c r="AH61" s="3" t="s">
        <v>1040</v>
      </c>
      <c r="AI61" s="3" t="s">
        <v>74</v>
      </c>
      <c r="AJ61" s="3">
        <v>81</v>
      </c>
      <c r="AK61" s="3">
        <v>59</v>
      </c>
      <c r="AL61" s="3">
        <v>61</v>
      </c>
      <c r="AM61" s="3">
        <v>14</v>
      </c>
      <c r="AN61" s="3">
        <v>63</v>
      </c>
      <c r="AO61" s="3" t="s">
        <v>1041</v>
      </c>
      <c r="AP61" s="3" t="s">
        <v>1042</v>
      </c>
      <c r="AQ61" s="3" t="s">
        <v>1043</v>
      </c>
      <c r="AR61" s="3" t="s">
        <v>1044</v>
      </c>
      <c r="AS61" s="3" t="s">
        <v>1045</v>
      </c>
      <c r="AT61" s="3" t="s">
        <v>74</v>
      </c>
      <c r="AU61" s="3" t="s">
        <v>1046</v>
      </c>
      <c r="AV61" s="3" t="s">
        <v>1047</v>
      </c>
      <c r="AW61" s="3" t="s">
        <v>608</v>
      </c>
      <c r="AX61" s="3">
        <v>2023</v>
      </c>
      <c r="AY61" s="3">
        <v>284</v>
      </c>
      <c r="AZ61" s="3" t="s">
        <v>74</v>
      </c>
      <c r="BA61" s="3" t="s">
        <v>74</v>
      </c>
      <c r="BB61" s="3" t="s">
        <v>74</v>
      </c>
      <c r="BC61" s="3" t="s">
        <v>74</v>
      </c>
      <c r="BD61" s="3" t="s">
        <v>74</v>
      </c>
      <c r="BE61" s="3" t="s">
        <v>74</v>
      </c>
      <c r="BF61" s="3" t="s">
        <v>74</v>
      </c>
      <c r="BG61" s="3">
        <v>106606</v>
      </c>
      <c r="BH61" s="3" t="s">
        <v>1048</v>
      </c>
      <c r="BI61" s="3" t="str">
        <f>HYPERLINK("http://dx.doi.org/10.1016/j.atmosres.2023.106606","http://dx.doi.org/10.1016/j.atmosres.2023.106606")</f>
        <v>http://dx.doi.org/10.1016/j.atmosres.2023.106606</v>
      </c>
      <c r="BJ61" s="3" t="s">
        <v>74</v>
      </c>
      <c r="BK61" s="3" t="s">
        <v>1049</v>
      </c>
      <c r="BL61" s="3">
        <v>18</v>
      </c>
      <c r="BM61" s="3" t="s">
        <v>1050</v>
      </c>
      <c r="BN61" s="3" t="s">
        <v>97</v>
      </c>
      <c r="BO61" s="3" t="s">
        <v>1050</v>
      </c>
      <c r="BP61" s="3" t="s">
        <v>1051</v>
      </c>
      <c r="BQ61" s="3" t="s">
        <v>74</v>
      </c>
      <c r="BR61" s="3" t="s">
        <v>1052</v>
      </c>
      <c r="BS61" s="3" t="s">
        <v>100</v>
      </c>
      <c r="BT61" s="3" t="s">
        <v>101</v>
      </c>
      <c r="BU61" s="3" t="s">
        <v>102</v>
      </c>
      <c r="BV61" s="3" t="s">
        <v>1053</v>
      </c>
      <c r="BW61" s="3" t="str">
        <f>HYPERLINK("https%3A%2F%2Fwww.webofscience.com%2Fwos%2Fwoscc%2Ffull-record%2FWOS:000925253900001","View Full Record in Web of Science")</f>
        <v>View Full Record in Web of Science</v>
      </c>
      <c r="BX61" s="3"/>
      <c r="BY61" s="3"/>
      <c r="BZ61" s="3"/>
      <c r="CA61" s="3"/>
      <c r="CB61" s="3"/>
      <c r="CC61" s="3"/>
      <c r="CD61" s="3"/>
    </row>
    <row r="62" spans="1:86" x14ac:dyDescent="0.2">
      <c r="A62" s="2">
        <v>704000000</v>
      </c>
      <c r="B62" s="3" t="s">
        <v>303</v>
      </c>
      <c r="C62" s="13" t="s">
        <v>72</v>
      </c>
      <c r="D62" s="13" t="s">
        <v>616</v>
      </c>
      <c r="E62" s="35">
        <v>1</v>
      </c>
      <c r="F62" s="13" t="s">
        <v>74</v>
      </c>
      <c r="G62" s="13" t="s">
        <v>74</v>
      </c>
      <c r="H62" s="13" t="s">
        <v>74</v>
      </c>
      <c r="I62" s="13" t="s">
        <v>617</v>
      </c>
      <c r="J62" s="13" t="s">
        <v>74</v>
      </c>
      <c r="K62" s="13" t="s">
        <v>74</v>
      </c>
      <c r="L62" s="13" t="s">
        <v>618</v>
      </c>
      <c r="M62" s="13" t="s">
        <v>589</v>
      </c>
      <c r="N62" s="13" t="s">
        <v>74</v>
      </c>
      <c r="O62" s="13" t="s">
        <v>74</v>
      </c>
      <c r="P62" s="13" t="s">
        <v>78</v>
      </c>
      <c r="Q62" s="13" t="s">
        <v>79</v>
      </c>
      <c r="R62" s="13" t="s">
        <v>74</v>
      </c>
      <c r="S62" s="13" t="s">
        <v>74</v>
      </c>
      <c r="T62" s="13" t="s">
        <v>74</v>
      </c>
      <c r="U62" s="13" t="s">
        <v>74</v>
      </c>
      <c r="V62" s="13" t="s">
        <v>74</v>
      </c>
      <c r="W62" s="13" t="s">
        <v>619</v>
      </c>
      <c r="X62" s="13" t="s">
        <v>74</v>
      </c>
      <c r="Y62" s="13" t="s">
        <v>620</v>
      </c>
      <c r="Z62" s="13" t="s">
        <v>621</v>
      </c>
      <c r="AA62" s="13" t="s">
        <v>622</v>
      </c>
      <c r="AB62" s="13" t="s">
        <v>623</v>
      </c>
      <c r="AC62" s="13" t="s">
        <v>595</v>
      </c>
      <c r="AD62" s="13" t="s">
        <v>624</v>
      </c>
      <c r="AE62" s="13" t="s">
        <v>625</v>
      </c>
      <c r="AF62" s="13" t="s">
        <v>626</v>
      </c>
      <c r="AG62" s="13" t="s">
        <v>627</v>
      </c>
      <c r="AH62" s="13" t="s">
        <v>628</v>
      </c>
      <c r="AI62" s="13" t="s">
        <v>74</v>
      </c>
      <c r="AJ62" s="13">
        <v>9</v>
      </c>
      <c r="AK62" s="13">
        <v>107</v>
      </c>
      <c r="AL62" s="13">
        <v>114</v>
      </c>
      <c r="AM62" s="13">
        <v>0</v>
      </c>
      <c r="AN62" s="13">
        <v>33</v>
      </c>
      <c r="AO62" s="13" t="s">
        <v>601</v>
      </c>
      <c r="AP62" s="13" t="s">
        <v>602</v>
      </c>
      <c r="AQ62" s="13" t="s">
        <v>603</v>
      </c>
      <c r="AR62" s="13" t="s">
        <v>604</v>
      </c>
      <c r="AS62" s="13" t="s">
        <v>605</v>
      </c>
      <c r="AT62" s="13" t="s">
        <v>74</v>
      </c>
      <c r="AU62" s="13" t="s">
        <v>606</v>
      </c>
      <c r="AV62" s="13" t="s">
        <v>607</v>
      </c>
      <c r="AW62" s="13" t="s">
        <v>629</v>
      </c>
      <c r="AX62" s="13">
        <v>2020</v>
      </c>
      <c r="AY62" s="13">
        <v>59</v>
      </c>
      <c r="AZ62" s="13">
        <v>5</v>
      </c>
      <c r="BA62" s="13" t="s">
        <v>74</v>
      </c>
      <c r="BB62" s="13" t="s">
        <v>74</v>
      </c>
      <c r="BC62" s="13" t="s">
        <v>74</v>
      </c>
      <c r="BD62" s="13" t="s">
        <v>74</v>
      </c>
      <c r="BE62" s="13">
        <v>744</v>
      </c>
      <c r="BF62" s="13">
        <v>751</v>
      </c>
      <c r="BG62" s="13" t="s">
        <v>74</v>
      </c>
      <c r="BH62" s="13" t="s">
        <v>630</v>
      </c>
      <c r="BI62" s="13" t="s">
        <v>631</v>
      </c>
      <c r="BJ62" s="13" t="s">
        <v>74</v>
      </c>
      <c r="BK62" s="13" t="s">
        <v>632</v>
      </c>
      <c r="BL62" s="13">
        <v>8</v>
      </c>
      <c r="BM62" s="13" t="s">
        <v>612</v>
      </c>
      <c r="BN62" s="13" t="s">
        <v>97</v>
      </c>
      <c r="BO62" s="13" t="s">
        <v>612</v>
      </c>
      <c r="BP62" s="13" t="s">
        <v>633</v>
      </c>
      <c r="BQ62" s="13" t="s">
        <v>74</v>
      </c>
      <c r="BR62" s="13" t="s">
        <v>634</v>
      </c>
      <c r="BS62" s="13" t="s">
        <v>100</v>
      </c>
      <c r="BT62" s="13" t="s">
        <v>101</v>
      </c>
      <c r="BU62" s="13" t="s">
        <v>102</v>
      </c>
      <c r="BV62" s="13" t="s">
        <v>635</v>
      </c>
      <c r="BW62" s="13" t="s">
        <v>132</v>
      </c>
      <c r="BX62" s="3"/>
      <c r="BY62" s="3"/>
      <c r="BZ62" s="3"/>
      <c r="CA62" s="3"/>
      <c r="CB62" s="3"/>
      <c r="CC62" s="3"/>
      <c r="CD62" s="3"/>
    </row>
    <row r="63" spans="1:86" x14ac:dyDescent="0.2">
      <c r="A63" s="2">
        <v>704000000</v>
      </c>
      <c r="B63" s="3" t="s">
        <v>303</v>
      </c>
      <c r="C63" s="13" t="s">
        <v>72</v>
      </c>
      <c r="D63" s="13" t="s">
        <v>586</v>
      </c>
      <c r="E63" s="35">
        <v>1</v>
      </c>
      <c r="F63" s="13" t="s">
        <v>74</v>
      </c>
      <c r="G63" s="13" t="s">
        <v>74</v>
      </c>
      <c r="H63" s="13" t="s">
        <v>74</v>
      </c>
      <c r="I63" s="13" t="s">
        <v>587</v>
      </c>
      <c r="J63" s="13" t="s">
        <v>74</v>
      </c>
      <c r="K63" s="13" t="s">
        <v>74</v>
      </c>
      <c r="L63" s="13" t="s">
        <v>588</v>
      </c>
      <c r="M63" s="13" t="s">
        <v>589</v>
      </c>
      <c r="N63" s="13" t="s">
        <v>74</v>
      </c>
      <c r="O63" s="13" t="s">
        <v>74</v>
      </c>
      <c r="P63" s="13" t="s">
        <v>78</v>
      </c>
      <c r="Q63" s="13" t="s">
        <v>79</v>
      </c>
      <c r="R63" s="13" t="s">
        <v>74</v>
      </c>
      <c r="S63" s="13" t="s">
        <v>74</v>
      </c>
      <c r="T63" s="13" t="s">
        <v>74</v>
      </c>
      <c r="U63" s="13" t="s">
        <v>74</v>
      </c>
      <c r="V63" s="13" t="s">
        <v>74</v>
      </c>
      <c r="W63" s="13" t="s">
        <v>590</v>
      </c>
      <c r="X63" s="13" t="s">
        <v>74</v>
      </c>
      <c r="Y63" s="13" t="s">
        <v>591</v>
      </c>
      <c r="Z63" s="13" t="s">
        <v>592</v>
      </c>
      <c r="AA63" s="13" t="s">
        <v>593</v>
      </c>
      <c r="AB63" s="13" t="s">
        <v>594</v>
      </c>
      <c r="AC63" s="13" t="s">
        <v>595</v>
      </c>
      <c r="AD63" s="13" t="s">
        <v>596</v>
      </c>
      <c r="AE63" s="13" t="s">
        <v>597</v>
      </c>
      <c r="AF63" s="13" t="s">
        <v>598</v>
      </c>
      <c r="AG63" s="13" t="s">
        <v>599</v>
      </c>
      <c r="AH63" s="13" t="s">
        <v>600</v>
      </c>
      <c r="AI63" s="13" t="s">
        <v>74</v>
      </c>
      <c r="AJ63" s="13">
        <v>9</v>
      </c>
      <c r="AK63" s="13">
        <v>56</v>
      </c>
      <c r="AL63" s="13">
        <v>58</v>
      </c>
      <c r="AM63" s="13">
        <v>2</v>
      </c>
      <c r="AN63" s="13">
        <v>31</v>
      </c>
      <c r="AO63" s="13" t="s">
        <v>601</v>
      </c>
      <c r="AP63" s="13" t="s">
        <v>602</v>
      </c>
      <c r="AQ63" s="13" t="s">
        <v>603</v>
      </c>
      <c r="AR63" s="13" t="s">
        <v>604</v>
      </c>
      <c r="AS63" s="13" t="s">
        <v>605</v>
      </c>
      <c r="AT63" s="13" t="s">
        <v>74</v>
      </c>
      <c r="AU63" s="13" t="s">
        <v>606</v>
      </c>
      <c r="AV63" s="13" t="s">
        <v>607</v>
      </c>
      <c r="AW63" s="13" t="s">
        <v>608</v>
      </c>
      <c r="AX63" s="13">
        <v>2023</v>
      </c>
      <c r="AY63" s="13">
        <v>62</v>
      </c>
      <c r="AZ63" s="13">
        <v>2</v>
      </c>
      <c r="BA63" s="13" t="s">
        <v>74</v>
      </c>
      <c r="BB63" s="13" t="s">
        <v>74</v>
      </c>
      <c r="BC63" s="13" t="s">
        <v>74</v>
      </c>
      <c r="BD63" s="13" t="s">
        <v>74</v>
      </c>
      <c r="BE63" s="13">
        <v>204</v>
      </c>
      <c r="BF63" s="13">
        <v>210</v>
      </c>
      <c r="BG63" s="13" t="s">
        <v>74</v>
      </c>
      <c r="BH63" s="13" t="s">
        <v>609</v>
      </c>
      <c r="BI63" s="13" t="s">
        <v>610</v>
      </c>
      <c r="BJ63" s="13" t="s">
        <v>74</v>
      </c>
      <c r="BK63" s="13" t="s">
        <v>611</v>
      </c>
      <c r="BL63" s="13">
        <v>7</v>
      </c>
      <c r="BM63" s="13" t="s">
        <v>612</v>
      </c>
      <c r="BN63" s="13" t="s">
        <v>97</v>
      </c>
      <c r="BO63" s="13" t="s">
        <v>612</v>
      </c>
      <c r="BP63" s="13" t="s">
        <v>613</v>
      </c>
      <c r="BQ63" s="13" t="s">
        <v>74</v>
      </c>
      <c r="BR63" s="13" t="s">
        <v>614</v>
      </c>
      <c r="BS63" s="13" t="s">
        <v>100</v>
      </c>
      <c r="BT63" s="13" t="s">
        <v>101</v>
      </c>
      <c r="BU63" s="13" t="s">
        <v>102</v>
      </c>
      <c r="BV63" s="13" t="s">
        <v>615</v>
      </c>
      <c r="BW63" s="13" t="s">
        <v>132</v>
      </c>
      <c r="BX63" s="3"/>
      <c r="BY63" s="3"/>
      <c r="BZ63" s="3"/>
      <c r="CA63" s="3"/>
      <c r="CB63" s="3"/>
      <c r="CC63" s="3"/>
      <c r="CD63" s="3"/>
    </row>
    <row r="64" spans="1:86" x14ac:dyDescent="0.2">
      <c r="A64" s="2">
        <v>711000000</v>
      </c>
      <c r="B64" s="3" t="s">
        <v>3924</v>
      </c>
      <c r="C64" s="13" t="s">
        <v>72</v>
      </c>
      <c r="D64" s="13" t="s">
        <v>4213</v>
      </c>
      <c r="E64" s="35">
        <v>1</v>
      </c>
      <c r="F64" s="13" t="s">
        <v>74</v>
      </c>
      <c r="G64" s="13" t="s">
        <v>74</v>
      </c>
      <c r="H64" s="13" t="s">
        <v>74</v>
      </c>
      <c r="I64" s="13" t="s">
        <v>4214</v>
      </c>
      <c r="J64" s="13" t="s">
        <v>74</v>
      </c>
      <c r="K64" s="13" t="s">
        <v>74</v>
      </c>
      <c r="L64" s="13" t="s">
        <v>4215</v>
      </c>
      <c r="M64" s="13" t="s">
        <v>4216</v>
      </c>
      <c r="N64" s="13" t="s">
        <v>74</v>
      </c>
      <c r="O64" s="13" t="s">
        <v>74</v>
      </c>
      <c r="P64" s="13" t="s">
        <v>78</v>
      </c>
      <c r="Q64" s="13" t="s">
        <v>79</v>
      </c>
      <c r="R64" s="13" t="s">
        <v>74</v>
      </c>
      <c r="S64" s="13" t="s">
        <v>74</v>
      </c>
      <c r="T64" s="13" t="s">
        <v>74</v>
      </c>
      <c r="U64" s="13" t="s">
        <v>74</v>
      </c>
      <c r="V64" s="13" t="s">
        <v>74</v>
      </c>
      <c r="W64" s="13" t="s">
        <v>4217</v>
      </c>
      <c r="X64" s="13" t="s">
        <v>4218</v>
      </c>
      <c r="Y64" s="13" t="s">
        <v>4219</v>
      </c>
      <c r="Z64" s="13" t="s">
        <v>4220</v>
      </c>
      <c r="AA64" s="13" t="s">
        <v>4221</v>
      </c>
      <c r="AB64" s="13" t="s">
        <v>4222</v>
      </c>
      <c r="AC64" s="13" t="s">
        <v>4223</v>
      </c>
      <c r="AD64" s="13" t="s">
        <v>4224</v>
      </c>
      <c r="AE64" s="13" t="s">
        <v>4225</v>
      </c>
      <c r="AF64" s="13" t="s">
        <v>4226</v>
      </c>
      <c r="AG64" s="13" t="s">
        <v>4227</v>
      </c>
      <c r="AH64" s="13" t="s">
        <v>4228</v>
      </c>
      <c r="AI64" s="13" t="s">
        <v>74</v>
      </c>
      <c r="AJ64" s="13">
        <v>30</v>
      </c>
      <c r="AK64" s="13">
        <v>527</v>
      </c>
      <c r="AL64" s="13">
        <v>540</v>
      </c>
      <c r="AM64" s="13">
        <v>4</v>
      </c>
      <c r="AN64" s="13">
        <v>58</v>
      </c>
      <c r="AO64" s="13" t="s">
        <v>1090</v>
      </c>
      <c r="AP64" s="13" t="s">
        <v>1091</v>
      </c>
      <c r="AQ64" s="13" t="s">
        <v>1092</v>
      </c>
      <c r="AR64" s="13" t="s">
        <v>4229</v>
      </c>
      <c r="AS64" s="13" t="s">
        <v>4230</v>
      </c>
      <c r="AT64" s="13" t="s">
        <v>74</v>
      </c>
      <c r="AU64" s="13" t="s">
        <v>4216</v>
      </c>
      <c r="AV64" s="13" t="s">
        <v>4231</v>
      </c>
      <c r="AW64" s="13" t="s">
        <v>1557</v>
      </c>
      <c r="AX64" s="13">
        <v>2020</v>
      </c>
      <c r="AY64" s="13">
        <v>148</v>
      </c>
      <c r="AZ64" s="13" t="s">
        <v>74</v>
      </c>
      <c r="BA64" s="13" t="s">
        <v>74</v>
      </c>
      <c r="BB64" s="13" t="s">
        <v>74</v>
      </c>
      <c r="BC64" s="13" t="s">
        <v>74</v>
      </c>
      <c r="BD64" s="13" t="s">
        <v>74</v>
      </c>
      <c r="BE64" s="13">
        <v>218</v>
      </c>
      <c r="BF64" s="13">
        <v>226</v>
      </c>
      <c r="BG64" s="13" t="s">
        <v>74</v>
      </c>
      <c r="BH64" s="13" t="s">
        <v>4232</v>
      </c>
      <c r="BI64" s="13" t="s">
        <v>4233</v>
      </c>
      <c r="BJ64" s="13" t="s">
        <v>74</v>
      </c>
      <c r="BK64" s="13" t="s">
        <v>74</v>
      </c>
      <c r="BL64" s="13">
        <v>9</v>
      </c>
      <c r="BM64" s="13" t="s">
        <v>4234</v>
      </c>
      <c r="BN64" s="13" t="s">
        <v>97</v>
      </c>
      <c r="BO64" s="13" t="s">
        <v>4235</v>
      </c>
      <c r="BP64" s="13" t="s">
        <v>4236</v>
      </c>
      <c r="BQ64" s="13">
        <v>32027980</v>
      </c>
      <c r="BR64" s="13" t="s">
        <v>301</v>
      </c>
      <c r="BS64" s="13" t="s">
        <v>100</v>
      </c>
      <c r="BT64" s="13" t="s">
        <v>101</v>
      </c>
      <c r="BU64" s="13" t="s">
        <v>102</v>
      </c>
      <c r="BV64" s="13" t="s">
        <v>4237</v>
      </c>
      <c r="BW64" s="13" t="s">
        <v>132</v>
      </c>
      <c r="BX64" s="3"/>
      <c r="BY64" s="3"/>
      <c r="BZ64" s="3"/>
      <c r="CA64" s="3"/>
      <c r="CB64" s="3"/>
      <c r="CC64" s="3"/>
      <c r="CD64" s="3"/>
    </row>
    <row r="65" spans="1:82" x14ac:dyDescent="0.2">
      <c r="A65" s="2">
        <v>704000000</v>
      </c>
      <c r="B65" s="3" t="s">
        <v>303</v>
      </c>
      <c r="C65" s="13" t="s">
        <v>72</v>
      </c>
      <c r="D65" s="13" t="s">
        <v>549</v>
      </c>
      <c r="E65" s="35">
        <v>1</v>
      </c>
      <c r="F65" s="13" t="s">
        <v>74</v>
      </c>
      <c r="G65" s="13" t="s">
        <v>74</v>
      </c>
      <c r="H65" s="13" t="s">
        <v>74</v>
      </c>
      <c r="I65" s="13" t="s">
        <v>550</v>
      </c>
      <c r="J65" s="13" t="s">
        <v>74</v>
      </c>
      <c r="K65" s="13" t="s">
        <v>74</v>
      </c>
      <c r="L65" s="13" t="s">
        <v>551</v>
      </c>
      <c r="M65" s="13" t="s">
        <v>525</v>
      </c>
      <c r="N65" s="13" t="s">
        <v>74</v>
      </c>
      <c r="O65" s="13" t="s">
        <v>74</v>
      </c>
      <c r="P65" s="13" t="s">
        <v>78</v>
      </c>
      <c r="Q65" s="13" t="s">
        <v>195</v>
      </c>
      <c r="R65" s="13" t="s">
        <v>74</v>
      </c>
      <c r="S65" s="13" t="s">
        <v>74</v>
      </c>
      <c r="T65" s="13" t="s">
        <v>74</v>
      </c>
      <c r="U65" s="13" t="s">
        <v>74</v>
      </c>
      <c r="V65" s="13" t="s">
        <v>74</v>
      </c>
      <c r="W65" s="13" t="s">
        <v>552</v>
      </c>
      <c r="X65" s="13" t="s">
        <v>553</v>
      </c>
      <c r="Y65" s="13" t="s">
        <v>554</v>
      </c>
      <c r="Z65" s="13" t="s">
        <v>555</v>
      </c>
      <c r="AA65" s="13" t="s">
        <v>556</v>
      </c>
      <c r="AB65" s="13" t="s">
        <v>557</v>
      </c>
      <c r="AC65" s="13" t="s">
        <v>558</v>
      </c>
      <c r="AD65" s="13" t="s">
        <v>559</v>
      </c>
      <c r="AE65" s="13" t="s">
        <v>560</v>
      </c>
      <c r="AF65" s="13" t="s">
        <v>561</v>
      </c>
      <c r="AG65" s="13" t="s">
        <v>562</v>
      </c>
      <c r="AH65" s="13" t="s">
        <v>563</v>
      </c>
      <c r="AI65" s="13" t="s">
        <v>74</v>
      </c>
      <c r="AJ65" s="13">
        <v>246</v>
      </c>
      <c r="AK65" s="13">
        <v>51</v>
      </c>
      <c r="AL65" s="13">
        <v>54</v>
      </c>
      <c r="AM65" s="13">
        <v>32</v>
      </c>
      <c r="AN65" s="13">
        <v>186</v>
      </c>
      <c r="AO65" s="13" t="s">
        <v>538</v>
      </c>
      <c r="AP65" s="13" t="s">
        <v>539</v>
      </c>
      <c r="AQ65" s="13" t="s">
        <v>540</v>
      </c>
      <c r="AR65" s="13" t="s">
        <v>541</v>
      </c>
      <c r="AS65" s="13" t="s">
        <v>74</v>
      </c>
      <c r="AT65" s="13" t="s">
        <v>74</v>
      </c>
      <c r="AU65" s="13" t="s">
        <v>542</v>
      </c>
      <c r="AV65" s="13" t="s">
        <v>543</v>
      </c>
      <c r="AW65" s="13" t="s">
        <v>564</v>
      </c>
      <c r="AX65" s="13">
        <v>2022</v>
      </c>
      <c r="AY65" s="13">
        <v>13</v>
      </c>
      <c r="AZ65" s="13" t="s">
        <v>74</v>
      </c>
      <c r="BA65" s="13" t="s">
        <v>74</v>
      </c>
      <c r="BB65" s="13" t="s">
        <v>74</v>
      </c>
      <c r="BC65" s="13" t="s">
        <v>74</v>
      </c>
      <c r="BD65" s="13" t="s">
        <v>74</v>
      </c>
      <c r="BE65" s="13" t="s">
        <v>74</v>
      </c>
      <c r="BF65" s="13" t="s">
        <v>74</v>
      </c>
      <c r="BG65" s="13">
        <v>817500</v>
      </c>
      <c r="BH65" s="13" t="s">
        <v>565</v>
      </c>
      <c r="BI65" s="13" t="s">
        <v>566</v>
      </c>
      <c r="BJ65" s="13" t="s">
        <v>74</v>
      </c>
      <c r="BK65" s="13" t="s">
        <v>74</v>
      </c>
      <c r="BL65" s="13">
        <v>20</v>
      </c>
      <c r="BM65" s="13" t="s">
        <v>407</v>
      </c>
      <c r="BN65" s="13" t="s">
        <v>97</v>
      </c>
      <c r="BO65" s="13" t="s">
        <v>407</v>
      </c>
      <c r="BP65" s="13" t="s">
        <v>567</v>
      </c>
      <c r="BQ65" s="13">
        <v>35620694</v>
      </c>
      <c r="BR65" s="13" t="s">
        <v>381</v>
      </c>
      <c r="BS65" s="13" t="s">
        <v>100</v>
      </c>
      <c r="BT65" s="13" t="s">
        <v>101</v>
      </c>
      <c r="BU65" s="13" t="s">
        <v>102</v>
      </c>
      <c r="BV65" s="13" t="s">
        <v>568</v>
      </c>
      <c r="BW65" s="13" t="s">
        <v>132</v>
      </c>
      <c r="BX65" s="3"/>
      <c r="BY65" s="3"/>
      <c r="BZ65" s="3"/>
      <c r="CA65" s="3"/>
      <c r="CB65" s="3"/>
      <c r="CC65" s="3"/>
      <c r="CD65" s="3"/>
    </row>
    <row r="66" spans="1:82" x14ac:dyDescent="0.2">
      <c r="A66" s="2">
        <v>704000000</v>
      </c>
      <c r="B66" s="3" t="s">
        <v>303</v>
      </c>
      <c r="C66" s="13" t="s">
        <v>72</v>
      </c>
      <c r="D66" s="13" t="s">
        <v>843</v>
      </c>
      <c r="E66" s="35">
        <v>1</v>
      </c>
      <c r="F66" s="13" t="s">
        <v>74</v>
      </c>
      <c r="G66" s="13" t="s">
        <v>74</v>
      </c>
      <c r="H66" s="13" t="s">
        <v>74</v>
      </c>
      <c r="I66" s="13" t="s">
        <v>844</v>
      </c>
      <c r="J66" s="13" t="s">
        <v>74</v>
      </c>
      <c r="K66" s="13" t="s">
        <v>74</v>
      </c>
      <c r="L66" s="13" t="s">
        <v>845</v>
      </c>
      <c r="M66" s="13" t="s">
        <v>782</v>
      </c>
      <c r="N66" s="13" t="s">
        <v>74</v>
      </c>
      <c r="O66" s="13" t="s">
        <v>74</v>
      </c>
      <c r="P66" s="13" t="s">
        <v>78</v>
      </c>
      <c r="Q66" s="13" t="s">
        <v>79</v>
      </c>
      <c r="R66" s="13" t="s">
        <v>74</v>
      </c>
      <c r="S66" s="13" t="s">
        <v>74</v>
      </c>
      <c r="T66" s="13" t="s">
        <v>74</v>
      </c>
      <c r="U66" s="13" t="s">
        <v>74</v>
      </c>
      <c r="V66" s="13" t="s">
        <v>74</v>
      </c>
      <c r="W66" s="13" t="s">
        <v>846</v>
      </c>
      <c r="X66" s="13" t="s">
        <v>74</v>
      </c>
      <c r="Y66" s="13" t="s">
        <v>847</v>
      </c>
      <c r="Z66" s="13" t="s">
        <v>848</v>
      </c>
      <c r="AA66" s="13" t="s">
        <v>849</v>
      </c>
      <c r="AB66" s="13" t="s">
        <v>850</v>
      </c>
      <c r="AC66" s="13" t="s">
        <v>851</v>
      </c>
      <c r="AD66" s="13" t="s">
        <v>852</v>
      </c>
      <c r="AE66" s="13" t="s">
        <v>853</v>
      </c>
      <c r="AF66" s="13" t="s">
        <v>854</v>
      </c>
      <c r="AG66" s="13" t="s">
        <v>855</v>
      </c>
      <c r="AH66" s="13" t="s">
        <v>856</v>
      </c>
      <c r="AI66" s="13" t="s">
        <v>74</v>
      </c>
      <c r="AJ66" s="13">
        <v>0</v>
      </c>
      <c r="AK66" s="13">
        <v>97</v>
      </c>
      <c r="AL66" s="13">
        <v>103</v>
      </c>
      <c r="AM66" s="13">
        <v>21</v>
      </c>
      <c r="AN66" s="13">
        <v>169</v>
      </c>
      <c r="AO66" s="13" t="s">
        <v>795</v>
      </c>
      <c r="AP66" s="13" t="s">
        <v>796</v>
      </c>
      <c r="AQ66" s="13" t="s">
        <v>797</v>
      </c>
      <c r="AR66" s="13" t="s">
        <v>798</v>
      </c>
      <c r="AS66" s="13" t="s">
        <v>74</v>
      </c>
      <c r="AT66" s="13" t="s">
        <v>74</v>
      </c>
      <c r="AU66" s="13" t="s">
        <v>800</v>
      </c>
      <c r="AV66" s="13" t="s">
        <v>801</v>
      </c>
      <c r="AW66" s="13" t="s">
        <v>182</v>
      </c>
      <c r="AX66" s="13">
        <v>2020</v>
      </c>
      <c r="AY66" s="13">
        <v>154</v>
      </c>
      <c r="AZ66" s="13" t="s">
        <v>74</v>
      </c>
      <c r="BA66" s="13" t="s">
        <v>74</v>
      </c>
      <c r="BB66" s="13" t="s">
        <v>74</v>
      </c>
      <c r="BC66" s="13" t="s">
        <v>74</v>
      </c>
      <c r="BD66" s="13" t="s">
        <v>74</v>
      </c>
      <c r="BE66" s="13">
        <v>657</v>
      </c>
      <c r="BF66" s="13">
        <v>664</v>
      </c>
      <c r="BG66" s="13" t="s">
        <v>74</v>
      </c>
      <c r="BH66" s="13" t="s">
        <v>857</v>
      </c>
      <c r="BI66" s="13" t="s">
        <v>858</v>
      </c>
      <c r="BJ66" s="13" t="s">
        <v>74</v>
      </c>
      <c r="BK66" s="13" t="s">
        <v>74</v>
      </c>
      <c r="BL66" s="13">
        <v>8</v>
      </c>
      <c r="BM66" s="13" t="s">
        <v>407</v>
      </c>
      <c r="BN66" s="13" t="s">
        <v>97</v>
      </c>
      <c r="BO66" s="13" t="s">
        <v>407</v>
      </c>
      <c r="BP66" s="13" t="s">
        <v>859</v>
      </c>
      <c r="BQ66" s="13">
        <v>32738703</v>
      </c>
      <c r="BR66" s="13" t="s">
        <v>74</v>
      </c>
      <c r="BS66" s="13" t="s">
        <v>100</v>
      </c>
      <c r="BT66" s="13" t="s">
        <v>101</v>
      </c>
      <c r="BU66" s="13" t="s">
        <v>102</v>
      </c>
      <c r="BV66" s="13" t="s">
        <v>860</v>
      </c>
      <c r="BW66" s="13" t="s">
        <v>132</v>
      </c>
      <c r="BX66" s="3"/>
      <c r="BY66" s="3"/>
      <c r="BZ66" s="3"/>
      <c r="CA66" s="3"/>
      <c r="CB66" s="3"/>
      <c r="CC66" s="3"/>
      <c r="CD66" s="3"/>
    </row>
    <row r="67" spans="1:82" x14ac:dyDescent="0.2">
      <c r="A67" s="3">
        <v>701000000</v>
      </c>
      <c r="B67" s="3" t="s">
        <v>2092</v>
      </c>
      <c r="C67" s="3" t="s">
        <v>72</v>
      </c>
      <c r="D67" s="3" t="s">
        <v>2372</v>
      </c>
      <c r="E67" s="34">
        <v>1</v>
      </c>
      <c r="F67" s="3" t="s">
        <v>74</v>
      </c>
      <c r="G67" s="3" t="s">
        <v>74</v>
      </c>
      <c r="H67" s="3" t="s">
        <v>74</v>
      </c>
      <c r="I67" s="3" t="s">
        <v>2373</v>
      </c>
      <c r="J67" s="3" t="s">
        <v>74</v>
      </c>
      <c r="K67" s="3" t="s">
        <v>74</v>
      </c>
      <c r="L67" s="3" t="s">
        <v>2374</v>
      </c>
      <c r="M67" s="3" t="s">
        <v>2349</v>
      </c>
      <c r="N67" s="3" t="s">
        <v>74</v>
      </c>
      <c r="O67" s="3" t="s">
        <v>74</v>
      </c>
      <c r="P67" s="3" t="s">
        <v>78</v>
      </c>
      <c r="Q67" s="3" t="s">
        <v>79</v>
      </c>
      <c r="R67" s="3" t="s">
        <v>74</v>
      </c>
      <c r="S67" s="3" t="s">
        <v>74</v>
      </c>
      <c r="T67" s="3" t="s">
        <v>74</v>
      </c>
      <c r="U67" s="3" t="s">
        <v>74</v>
      </c>
      <c r="V67" s="3" t="s">
        <v>74</v>
      </c>
      <c r="W67" s="3" t="s">
        <v>2375</v>
      </c>
      <c r="X67" s="3" t="s">
        <v>2376</v>
      </c>
      <c r="Y67" s="3" t="s">
        <v>2377</v>
      </c>
      <c r="Z67" s="3" t="s">
        <v>2378</v>
      </c>
      <c r="AA67" s="3" t="s">
        <v>2379</v>
      </c>
      <c r="AB67" s="3" t="s">
        <v>2380</v>
      </c>
      <c r="AC67" s="3" t="s">
        <v>2381</v>
      </c>
      <c r="AD67" s="3" t="s">
        <v>2382</v>
      </c>
      <c r="AE67" s="3" t="s">
        <v>2383</v>
      </c>
      <c r="AF67" s="3" t="s">
        <v>2384</v>
      </c>
      <c r="AG67" s="3" t="s">
        <v>2385</v>
      </c>
      <c r="AH67" s="3" t="s">
        <v>2386</v>
      </c>
      <c r="AI67" s="3" t="s">
        <v>74</v>
      </c>
      <c r="AJ67" s="3">
        <v>156</v>
      </c>
      <c r="AK67" s="3">
        <v>138</v>
      </c>
      <c r="AL67" s="3">
        <v>142</v>
      </c>
      <c r="AM67" s="3">
        <v>26</v>
      </c>
      <c r="AN67" s="3">
        <v>170</v>
      </c>
      <c r="AO67" s="3" t="s">
        <v>1146</v>
      </c>
      <c r="AP67" s="3" t="s">
        <v>539</v>
      </c>
      <c r="AQ67" s="3" t="s">
        <v>1147</v>
      </c>
      <c r="AR67" s="3" t="s">
        <v>2362</v>
      </c>
      <c r="AS67" s="3" t="s">
        <v>2363</v>
      </c>
      <c r="AT67" s="3" t="s">
        <v>74</v>
      </c>
      <c r="AU67" s="3" t="s">
        <v>2364</v>
      </c>
      <c r="AV67" s="3" t="s">
        <v>2365</v>
      </c>
      <c r="AW67" s="3" t="s">
        <v>2387</v>
      </c>
      <c r="AX67" s="3">
        <v>2022</v>
      </c>
      <c r="AY67" s="3">
        <v>428</v>
      </c>
      <c r="AZ67" s="3" t="s">
        <v>74</v>
      </c>
      <c r="BA67" s="3" t="s">
        <v>74</v>
      </c>
      <c r="BB67" s="3" t="s">
        <v>74</v>
      </c>
      <c r="BC67" s="3" t="s">
        <v>74</v>
      </c>
      <c r="BD67" s="3" t="s">
        <v>74</v>
      </c>
      <c r="BE67" s="3" t="s">
        <v>74</v>
      </c>
      <c r="BF67" s="3" t="s">
        <v>74</v>
      </c>
      <c r="BG67" s="3">
        <v>132603</v>
      </c>
      <c r="BH67" s="3" t="s">
        <v>2388</v>
      </c>
      <c r="BI67" s="3" t="str">
        <f>HYPERLINK("http://dx.doi.org/10.1016/j.cej.2021.132603","http://dx.doi.org/10.1016/j.cej.2021.132603")</f>
        <v>http://dx.doi.org/10.1016/j.cej.2021.132603</v>
      </c>
      <c r="BJ67" s="3" t="s">
        <v>74</v>
      </c>
      <c r="BK67" s="3" t="s">
        <v>1154</v>
      </c>
      <c r="BL67" s="3">
        <v>21</v>
      </c>
      <c r="BM67" s="3" t="s">
        <v>2368</v>
      </c>
      <c r="BN67" s="3" t="s">
        <v>97</v>
      </c>
      <c r="BO67" s="3" t="s">
        <v>2369</v>
      </c>
      <c r="BP67" s="3" t="s">
        <v>2389</v>
      </c>
      <c r="BQ67" s="3" t="s">
        <v>74</v>
      </c>
      <c r="BR67" s="3" t="s">
        <v>74</v>
      </c>
      <c r="BS67" s="3" t="s">
        <v>100</v>
      </c>
      <c r="BT67" s="3" t="s">
        <v>101</v>
      </c>
      <c r="BU67" s="3" t="s">
        <v>102</v>
      </c>
      <c r="BV67" s="3" t="s">
        <v>2390</v>
      </c>
      <c r="BW67" s="3" t="str">
        <f>HYPERLINK("https%3A%2F%2Fwww.webofscience.com%2Fwos%2Fwoscc%2Ffull-record%2FWOS:000719334600003","View Full Record in Web of Science")</f>
        <v>View Full Record in Web of Science</v>
      </c>
      <c r="BX67" s="3"/>
      <c r="BY67" s="3"/>
      <c r="BZ67" s="3"/>
      <c r="CA67" s="3"/>
      <c r="CB67" s="3"/>
      <c r="CC67" s="3"/>
      <c r="CD67" s="3"/>
    </row>
    <row r="68" spans="1:82" x14ac:dyDescent="0.2">
      <c r="A68" s="3">
        <v>701000000</v>
      </c>
      <c r="B68" s="3" t="s">
        <v>2092</v>
      </c>
      <c r="C68" s="3" t="s">
        <v>72</v>
      </c>
      <c r="D68" s="3" t="s">
        <v>2601</v>
      </c>
      <c r="E68" s="34">
        <v>1</v>
      </c>
      <c r="F68" s="3" t="s">
        <v>74</v>
      </c>
      <c r="G68" s="3" t="s">
        <v>74</v>
      </c>
      <c r="H68" s="3" t="s">
        <v>74</v>
      </c>
      <c r="I68" s="3" t="s">
        <v>2602</v>
      </c>
      <c r="J68" s="3" t="s">
        <v>74</v>
      </c>
      <c r="K68" s="3" t="s">
        <v>74</v>
      </c>
      <c r="L68" s="3" t="s">
        <v>2603</v>
      </c>
      <c r="M68" s="3" t="s">
        <v>2604</v>
      </c>
      <c r="N68" s="3" t="s">
        <v>74</v>
      </c>
      <c r="O68" s="3" t="s">
        <v>74</v>
      </c>
      <c r="P68" s="3" t="s">
        <v>78</v>
      </c>
      <c r="Q68" s="3" t="s">
        <v>195</v>
      </c>
      <c r="R68" s="3" t="s">
        <v>74</v>
      </c>
      <c r="S68" s="3" t="s">
        <v>74</v>
      </c>
      <c r="T68" s="3" t="s">
        <v>74</v>
      </c>
      <c r="U68" s="3" t="s">
        <v>74</v>
      </c>
      <c r="V68" s="3" t="s">
        <v>74</v>
      </c>
      <c r="W68" s="3" t="s">
        <v>2605</v>
      </c>
      <c r="X68" s="3" t="s">
        <v>2606</v>
      </c>
      <c r="Y68" s="3" t="s">
        <v>2607</v>
      </c>
      <c r="Z68" s="3" t="s">
        <v>2608</v>
      </c>
      <c r="AA68" s="3" t="s">
        <v>2289</v>
      </c>
      <c r="AB68" s="3" t="s">
        <v>2609</v>
      </c>
      <c r="AC68" s="3" t="s">
        <v>2610</v>
      </c>
      <c r="AD68" s="3" t="s">
        <v>2292</v>
      </c>
      <c r="AE68" s="3" t="s">
        <v>2611</v>
      </c>
      <c r="AF68" s="3" t="s">
        <v>74</v>
      </c>
      <c r="AG68" s="3" t="s">
        <v>74</v>
      </c>
      <c r="AH68" s="3" t="s">
        <v>74</v>
      </c>
      <c r="AI68" s="3" t="s">
        <v>74</v>
      </c>
      <c r="AJ68" s="3">
        <v>226</v>
      </c>
      <c r="AK68" s="3">
        <v>89</v>
      </c>
      <c r="AL68" s="3">
        <v>93</v>
      </c>
      <c r="AM68" s="3">
        <v>35</v>
      </c>
      <c r="AN68" s="3">
        <v>113</v>
      </c>
      <c r="AO68" s="3" t="s">
        <v>89</v>
      </c>
      <c r="AP68" s="3" t="s">
        <v>90</v>
      </c>
      <c r="AQ68" s="3" t="s">
        <v>91</v>
      </c>
      <c r="AR68" s="3" t="s">
        <v>2612</v>
      </c>
      <c r="AS68" s="3" t="s">
        <v>2613</v>
      </c>
      <c r="AT68" s="3" t="s">
        <v>74</v>
      </c>
      <c r="AU68" s="3" t="s">
        <v>2614</v>
      </c>
      <c r="AV68" s="3" t="s">
        <v>2615</v>
      </c>
      <c r="AW68" s="3" t="s">
        <v>296</v>
      </c>
      <c r="AX68" s="3">
        <v>2023</v>
      </c>
      <c r="AY68" s="3">
        <v>24</v>
      </c>
      <c r="AZ68" s="3">
        <v>1</v>
      </c>
      <c r="BA68" s="3" t="s">
        <v>74</v>
      </c>
      <c r="BB68" s="3" t="s">
        <v>74</v>
      </c>
      <c r="BC68" s="3" t="s">
        <v>74</v>
      </c>
      <c r="BD68" s="3" t="s">
        <v>74</v>
      </c>
      <c r="BE68" s="3" t="s">
        <v>74</v>
      </c>
      <c r="BF68" s="3" t="s">
        <v>74</v>
      </c>
      <c r="BG68" s="3">
        <v>578</v>
      </c>
      <c r="BH68" s="3" t="s">
        <v>2616</v>
      </c>
      <c r="BI68" s="3" t="str">
        <f>HYPERLINK("http://dx.doi.org/10.3390/ijms24010578","http://dx.doi.org/10.3390/ijms24010578")</f>
        <v>http://dx.doi.org/10.3390/ijms24010578</v>
      </c>
      <c r="BJ68" s="3" t="s">
        <v>74</v>
      </c>
      <c r="BK68" s="3" t="s">
        <v>74</v>
      </c>
      <c r="BL68" s="3">
        <v>25</v>
      </c>
      <c r="BM68" s="3" t="s">
        <v>654</v>
      </c>
      <c r="BN68" s="3" t="s">
        <v>97</v>
      </c>
      <c r="BO68" s="3" t="s">
        <v>655</v>
      </c>
      <c r="BP68" s="3" t="s">
        <v>2617</v>
      </c>
      <c r="BQ68" s="3">
        <v>36614020</v>
      </c>
      <c r="BR68" s="3" t="s">
        <v>381</v>
      </c>
      <c r="BS68" s="3" t="s">
        <v>100</v>
      </c>
      <c r="BT68" s="3" t="s">
        <v>101</v>
      </c>
      <c r="BU68" s="3" t="s">
        <v>102</v>
      </c>
      <c r="BV68" s="3" t="s">
        <v>2618</v>
      </c>
      <c r="BW68" s="3" t="str">
        <f>HYPERLINK("https%3A%2F%2Fwww.webofscience.com%2Fwos%2Fwoscc%2Ffull-record%2FWOS:000911151400001","View Full Record in Web of Science")</f>
        <v>View Full Record in Web of Science</v>
      </c>
      <c r="BX68" s="3"/>
      <c r="BY68" s="3"/>
      <c r="BZ68" s="3"/>
      <c r="CA68" s="3"/>
      <c r="CB68" s="3"/>
      <c r="CC68" s="3"/>
      <c r="CD68" s="3"/>
    </row>
    <row r="69" spans="1:82" x14ac:dyDescent="0.2">
      <c r="A69" s="2">
        <v>704000000</v>
      </c>
      <c r="B69" s="3" t="s">
        <v>303</v>
      </c>
      <c r="C69" s="13" t="s">
        <v>72</v>
      </c>
      <c r="D69" s="13" t="s">
        <v>522</v>
      </c>
      <c r="E69" s="35">
        <v>1</v>
      </c>
      <c r="F69" s="13" t="s">
        <v>74</v>
      </c>
      <c r="G69" s="13" t="s">
        <v>74</v>
      </c>
      <c r="H69" s="13" t="s">
        <v>74</v>
      </c>
      <c r="I69" s="13" t="s">
        <v>523</v>
      </c>
      <c r="J69" s="13" t="s">
        <v>74</v>
      </c>
      <c r="K69" s="13" t="s">
        <v>74</v>
      </c>
      <c r="L69" s="13" t="s">
        <v>524</v>
      </c>
      <c r="M69" s="13" t="s">
        <v>525</v>
      </c>
      <c r="N69" s="13" t="s">
        <v>74</v>
      </c>
      <c r="O69" s="13" t="s">
        <v>74</v>
      </c>
      <c r="P69" s="13" t="s">
        <v>78</v>
      </c>
      <c r="Q69" s="13" t="s">
        <v>195</v>
      </c>
      <c r="R69" s="13" t="s">
        <v>74</v>
      </c>
      <c r="S69" s="13" t="s">
        <v>74</v>
      </c>
      <c r="T69" s="13" t="s">
        <v>74</v>
      </c>
      <c r="U69" s="13" t="s">
        <v>74</v>
      </c>
      <c r="V69" s="13" t="s">
        <v>74</v>
      </c>
      <c r="W69" s="13" t="s">
        <v>526</v>
      </c>
      <c r="X69" s="13" t="s">
        <v>527</v>
      </c>
      <c r="Y69" s="13" t="s">
        <v>528</v>
      </c>
      <c r="Z69" s="13" t="s">
        <v>529</v>
      </c>
      <c r="AA69" s="13" t="s">
        <v>530</v>
      </c>
      <c r="AB69" s="13" t="s">
        <v>531</v>
      </c>
      <c r="AC69" s="13" t="s">
        <v>532</v>
      </c>
      <c r="AD69" s="13" t="s">
        <v>533</v>
      </c>
      <c r="AE69" s="13" t="s">
        <v>534</v>
      </c>
      <c r="AF69" s="13" t="s">
        <v>535</v>
      </c>
      <c r="AG69" s="13" t="s">
        <v>536</v>
      </c>
      <c r="AH69" s="13" t="s">
        <v>537</v>
      </c>
      <c r="AI69" s="13" t="s">
        <v>74</v>
      </c>
      <c r="AJ69" s="13">
        <v>187</v>
      </c>
      <c r="AK69" s="13">
        <v>48</v>
      </c>
      <c r="AL69" s="13">
        <v>49</v>
      </c>
      <c r="AM69" s="13">
        <v>20</v>
      </c>
      <c r="AN69" s="13">
        <v>82</v>
      </c>
      <c r="AO69" s="13" t="s">
        <v>538</v>
      </c>
      <c r="AP69" s="13" t="s">
        <v>539</v>
      </c>
      <c r="AQ69" s="13" t="s">
        <v>540</v>
      </c>
      <c r="AR69" s="13" t="s">
        <v>541</v>
      </c>
      <c r="AS69" s="13" t="s">
        <v>74</v>
      </c>
      <c r="AT69" s="13" t="s">
        <v>74</v>
      </c>
      <c r="AU69" s="13" t="s">
        <v>542</v>
      </c>
      <c r="AV69" s="13" t="s">
        <v>543</v>
      </c>
      <c r="AW69" s="13" t="s">
        <v>544</v>
      </c>
      <c r="AX69" s="13">
        <v>2022</v>
      </c>
      <c r="AY69" s="13">
        <v>13</v>
      </c>
      <c r="AZ69" s="13" t="s">
        <v>74</v>
      </c>
      <c r="BA69" s="13" t="s">
        <v>74</v>
      </c>
      <c r="BB69" s="13" t="s">
        <v>74</v>
      </c>
      <c r="BC69" s="13" t="s">
        <v>74</v>
      </c>
      <c r="BD69" s="13" t="s">
        <v>74</v>
      </c>
      <c r="BE69" s="13" t="s">
        <v>74</v>
      </c>
      <c r="BF69" s="13" t="s">
        <v>74</v>
      </c>
      <c r="BG69" s="13">
        <v>902694</v>
      </c>
      <c r="BH69" s="13" t="s">
        <v>545</v>
      </c>
      <c r="BI69" s="13" t="s">
        <v>546</v>
      </c>
      <c r="BJ69" s="13" t="s">
        <v>74</v>
      </c>
      <c r="BK69" s="13" t="s">
        <v>74</v>
      </c>
      <c r="BL69" s="13">
        <v>19</v>
      </c>
      <c r="BM69" s="13" t="s">
        <v>407</v>
      </c>
      <c r="BN69" s="13" t="s">
        <v>97</v>
      </c>
      <c r="BO69" s="13" t="s">
        <v>407</v>
      </c>
      <c r="BP69" s="13" t="s">
        <v>547</v>
      </c>
      <c r="BQ69" s="13">
        <v>35755707</v>
      </c>
      <c r="BR69" s="13" t="s">
        <v>330</v>
      </c>
      <c r="BS69" s="13" t="s">
        <v>100</v>
      </c>
      <c r="BT69" s="13" t="s">
        <v>101</v>
      </c>
      <c r="BU69" s="13" t="s">
        <v>102</v>
      </c>
      <c r="BV69" s="13" t="s">
        <v>548</v>
      </c>
      <c r="BW69" s="13" t="s">
        <v>132</v>
      </c>
      <c r="BX69" s="3"/>
      <c r="BY69" s="3"/>
      <c r="BZ69" s="3"/>
      <c r="CA69" s="3"/>
      <c r="CB69" s="3"/>
      <c r="CC69" s="3"/>
      <c r="CD69" s="3"/>
    </row>
    <row r="70" spans="1:82" x14ac:dyDescent="0.2">
      <c r="A70" s="2">
        <v>704000000</v>
      </c>
      <c r="B70" s="3" t="s">
        <v>303</v>
      </c>
      <c r="C70" s="13" t="s">
        <v>72</v>
      </c>
      <c r="D70" s="13" t="s">
        <v>471</v>
      </c>
      <c r="E70" s="35">
        <v>1</v>
      </c>
      <c r="F70" s="13" t="s">
        <v>74</v>
      </c>
      <c r="G70" s="13" t="s">
        <v>74</v>
      </c>
      <c r="H70" s="13" t="s">
        <v>74</v>
      </c>
      <c r="I70" s="13" t="s">
        <v>472</v>
      </c>
      <c r="J70" s="13" t="s">
        <v>74</v>
      </c>
      <c r="K70" s="13" t="s">
        <v>74</v>
      </c>
      <c r="L70" s="13" t="s">
        <v>473</v>
      </c>
      <c r="M70" s="13" t="s">
        <v>474</v>
      </c>
      <c r="N70" s="13" t="s">
        <v>74</v>
      </c>
      <c r="O70" s="13" t="s">
        <v>74</v>
      </c>
      <c r="P70" s="13" t="s">
        <v>78</v>
      </c>
      <c r="Q70" s="13" t="s">
        <v>79</v>
      </c>
      <c r="R70" s="13" t="s">
        <v>74</v>
      </c>
      <c r="S70" s="13" t="s">
        <v>74</v>
      </c>
      <c r="T70" s="13" t="s">
        <v>74</v>
      </c>
      <c r="U70" s="13" t="s">
        <v>74</v>
      </c>
      <c r="V70" s="13" t="s">
        <v>74</v>
      </c>
      <c r="W70" s="13" t="s">
        <v>475</v>
      </c>
      <c r="X70" s="13" t="s">
        <v>476</v>
      </c>
      <c r="Y70" s="13" t="s">
        <v>477</v>
      </c>
      <c r="Z70" s="13" t="s">
        <v>478</v>
      </c>
      <c r="AA70" s="13" t="s">
        <v>479</v>
      </c>
      <c r="AB70" s="13" t="s">
        <v>480</v>
      </c>
      <c r="AC70" s="13" t="s">
        <v>481</v>
      </c>
      <c r="AD70" s="13" t="s">
        <v>482</v>
      </c>
      <c r="AE70" s="13" t="s">
        <v>483</v>
      </c>
      <c r="AF70" s="13" t="s">
        <v>74</v>
      </c>
      <c r="AG70" s="13" t="s">
        <v>74</v>
      </c>
      <c r="AH70" s="13" t="s">
        <v>74</v>
      </c>
      <c r="AI70" s="13" t="s">
        <v>74</v>
      </c>
      <c r="AJ70" s="13">
        <v>181</v>
      </c>
      <c r="AK70" s="13">
        <v>45</v>
      </c>
      <c r="AL70" s="13">
        <v>45</v>
      </c>
      <c r="AM70" s="13">
        <v>50</v>
      </c>
      <c r="AN70" s="13">
        <v>173</v>
      </c>
      <c r="AO70" s="13" t="s">
        <v>484</v>
      </c>
      <c r="AP70" s="13" t="s">
        <v>485</v>
      </c>
      <c r="AQ70" s="13" t="s">
        <v>486</v>
      </c>
      <c r="AR70" s="13" t="s">
        <v>487</v>
      </c>
      <c r="AS70" s="13" t="s">
        <v>488</v>
      </c>
      <c r="AT70" s="13" t="s">
        <v>74</v>
      </c>
      <c r="AU70" s="13" t="s">
        <v>489</v>
      </c>
      <c r="AV70" s="13" t="s">
        <v>490</v>
      </c>
      <c r="AW70" s="13" t="s">
        <v>491</v>
      </c>
      <c r="AX70" s="13">
        <v>2023</v>
      </c>
      <c r="AY70" s="13">
        <v>208</v>
      </c>
      <c r="AZ70" s="13" t="s">
        <v>74</v>
      </c>
      <c r="BA70" s="13" t="s">
        <v>74</v>
      </c>
      <c r="BB70" s="13" t="s">
        <v>74</v>
      </c>
      <c r="BC70" s="13" t="s">
        <v>74</v>
      </c>
      <c r="BD70" s="13" t="s">
        <v>74</v>
      </c>
      <c r="BE70" s="13" t="s">
        <v>74</v>
      </c>
      <c r="BF70" s="13" t="s">
        <v>74</v>
      </c>
      <c r="BG70" s="13">
        <v>105260</v>
      </c>
      <c r="BH70" s="13" t="s">
        <v>492</v>
      </c>
      <c r="BI70" s="13" t="s">
        <v>493</v>
      </c>
      <c r="BJ70" s="13" t="s">
        <v>74</v>
      </c>
      <c r="BK70" s="13" t="s">
        <v>494</v>
      </c>
      <c r="BL70" s="13">
        <v>14</v>
      </c>
      <c r="BM70" s="13" t="s">
        <v>495</v>
      </c>
      <c r="BN70" s="13" t="s">
        <v>97</v>
      </c>
      <c r="BO70" s="13" t="s">
        <v>496</v>
      </c>
      <c r="BP70" s="13" t="s">
        <v>497</v>
      </c>
      <c r="BQ70" s="13" t="s">
        <v>74</v>
      </c>
      <c r="BR70" s="13" t="s">
        <v>74</v>
      </c>
      <c r="BS70" s="13" t="s">
        <v>100</v>
      </c>
      <c r="BT70" s="13" t="s">
        <v>101</v>
      </c>
      <c r="BU70" s="13" t="s">
        <v>102</v>
      </c>
      <c r="BV70" s="13" t="s">
        <v>498</v>
      </c>
      <c r="BW70" s="13" t="s">
        <v>132</v>
      </c>
      <c r="BX70" s="3"/>
      <c r="BY70" s="3"/>
      <c r="BZ70" s="3"/>
      <c r="CA70" s="3"/>
      <c r="CB70" s="3"/>
      <c r="CC70" s="3"/>
      <c r="CD70" s="3"/>
    </row>
    <row r="71" spans="1:82" x14ac:dyDescent="0.2">
      <c r="A71" s="2">
        <v>717000000</v>
      </c>
      <c r="B71" s="2" t="s">
        <v>133</v>
      </c>
      <c r="C71" s="13" t="s">
        <v>72</v>
      </c>
      <c r="D71" s="13" t="s">
        <v>191</v>
      </c>
      <c r="E71" s="35">
        <v>1</v>
      </c>
      <c r="F71" s="13" t="s">
        <v>74</v>
      </c>
      <c r="G71" s="13" t="s">
        <v>74</v>
      </c>
      <c r="H71" s="13" t="s">
        <v>74</v>
      </c>
      <c r="I71" s="13" t="s">
        <v>192</v>
      </c>
      <c r="J71" s="13" t="s">
        <v>74</v>
      </c>
      <c r="K71" s="13" t="s">
        <v>74</v>
      </c>
      <c r="L71" s="13" t="s">
        <v>193</v>
      </c>
      <c r="M71" s="13" t="s">
        <v>194</v>
      </c>
      <c r="N71" s="13" t="s">
        <v>74</v>
      </c>
      <c r="O71" s="13" t="s">
        <v>74</v>
      </c>
      <c r="P71" s="13" t="s">
        <v>78</v>
      </c>
      <c r="Q71" s="13" t="s">
        <v>195</v>
      </c>
      <c r="R71" s="13" t="s">
        <v>74</v>
      </c>
      <c r="S71" s="13" t="s">
        <v>74</v>
      </c>
      <c r="T71" s="13" t="s">
        <v>74</v>
      </c>
      <c r="U71" s="13" t="s">
        <v>74</v>
      </c>
      <c r="V71" s="13" t="s">
        <v>74</v>
      </c>
      <c r="W71" s="13" t="s">
        <v>196</v>
      </c>
      <c r="X71" s="13" t="s">
        <v>197</v>
      </c>
      <c r="Y71" s="13" t="s">
        <v>198</v>
      </c>
      <c r="Z71" s="13" t="s">
        <v>199</v>
      </c>
      <c r="AA71" s="13" t="s">
        <v>200</v>
      </c>
      <c r="AB71" s="13" t="s">
        <v>201</v>
      </c>
      <c r="AC71" s="13" t="s">
        <v>202</v>
      </c>
      <c r="AD71" s="13" t="s">
        <v>203</v>
      </c>
      <c r="AE71" s="13" t="s">
        <v>204</v>
      </c>
      <c r="AF71" s="13" t="s">
        <v>205</v>
      </c>
      <c r="AG71" s="13" t="s">
        <v>206</v>
      </c>
      <c r="AH71" s="13" t="s">
        <v>207</v>
      </c>
      <c r="AI71" s="13" t="s">
        <v>74</v>
      </c>
      <c r="AJ71" s="13">
        <v>122</v>
      </c>
      <c r="AK71" s="13">
        <v>28</v>
      </c>
      <c r="AL71" s="13">
        <v>29</v>
      </c>
      <c r="AM71" s="13">
        <v>14</v>
      </c>
      <c r="AN71" s="13">
        <v>48</v>
      </c>
      <c r="AO71" s="13" t="s">
        <v>208</v>
      </c>
      <c r="AP71" s="13" t="s">
        <v>209</v>
      </c>
      <c r="AQ71" s="13" t="s">
        <v>210</v>
      </c>
      <c r="AR71" s="13" t="s">
        <v>211</v>
      </c>
      <c r="AS71" s="13" t="s">
        <v>212</v>
      </c>
      <c r="AT71" s="13" t="s">
        <v>74</v>
      </c>
      <c r="AU71" s="13" t="s">
        <v>213</v>
      </c>
      <c r="AV71" s="13" t="s">
        <v>214</v>
      </c>
      <c r="AW71" s="13" t="s">
        <v>215</v>
      </c>
      <c r="AX71" s="13">
        <v>2023</v>
      </c>
      <c r="AY71" s="13">
        <v>57</v>
      </c>
      <c r="AZ71" s="13">
        <v>6</v>
      </c>
      <c r="BA71" s="13" t="s">
        <v>74</v>
      </c>
      <c r="BB71" s="13" t="s">
        <v>74</v>
      </c>
      <c r="BC71" s="13" t="s">
        <v>74</v>
      </c>
      <c r="BD71" s="13" t="s">
        <v>74</v>
      </c>
      <c r="BE71" s="13">
        <v>1655</v>
      </c>
      <c r="BF71" s="13">
        <v>1675</v>
      </c>
      <c r="BG71" s="13" t="s">
        <v>74</v>
      </c>
      <c r="BH71" s="13" t="s">
        <v>216</v>
      </c>
      <c r="BI71" s="13" t="s">
        <v>217</v>
      </c>
      <c r="BJ71" s="13" t="s">
        <v>74</v>
      </c>
      <c r="BK71" s="13" t="s">
        <v>218</v>
      </c>
      <c r="BL71" s="13">
        <v>21</v>
      </c>
      <c r="BM71" s="13" t="s">
        <v>219</v>
      </c>
      <c r="BN71" s="13" t="s">
        <v>97</v>
      </c>
      <c r="BO71" s="13" t="s">
        <v>219</v>
      </c>
      <c r="BP71" s="13" t="s">
        <v>220</v>
      </c>
      <c r="BQ71" s="13">
        <v>36866773</v>
      </c>
      <c r="BR71" s="13" t="s">
        <v>221</v>
      </c>
      <c r="BS71" s="13" t="s">
        <v>100</v>
      </c>
      <c r="BT71" s="13" t="s">
        <v>101</v>
      </c>
      <c r="BU71" s="13" t="s">
        <v>102</v>
      </c>
      <c r="BV71" s="13" t="s">
        <v>222</v>
      </c>
      <c r="BW71" s="13" t="s">
        <v>132</v>
      </c>
      <c r="BX71" s="3"/>
      <c r="BY71" s="3"/>
      <c r="BZ71" s="3"/>
      <c r="CA71" s="3"/>
      <c r="CB71" s="3"/>
      <c r="CC71" s="3"/>
      <c r="CD71" s="3"/>
    </row>
    <row r="72" spans="1:82" x14ac:dyDescent="0.2">
      <c r="A72" s="3">
        <v>701000000</v>
      </c>
      <c r="B72" s="3" t="s">
        <v>2092</v>
      </c>
      <c r="C72" s="3" t="s">
        <v>72</v>
      </c>
      <c r="D72" s="3" t="s">
        <v>3029</v>
      </c>
      <c r="E72" s="34">
        <v>1</v>
      </c>
      <c r="F72" s="3" t="s">
        <v>74</v>
      </c>
      <c r="G72" s="3" t="s">
        <v>74</v>
      </c>
      <c r="H72" s="3" t="s">
        <v>74</v>
      </c>
      <c r="I72" s="3" t="s">
        <v>3030</v>
      </c>
      <c r="J72" s="3" t="s">
        <v>74</v>
      </c>
      <c r="K72" s="3" t="s">
        <v>3031</v>
      </c>
      <c r="L72" s="3" t="s">
        <v>3032</v>
      </c>
      <c r="M72" s="3" t="s">
        <v>3033</v>
      </c>
      <c r="N72" s="3" t="s">
        <v>74</v>
      </c>
      <c r="O72" s="3" t="s">
        <v>74</v>
      </c>
      <c r="P72" s="3" t="s">
        <v>78</v>
      </c>
      <c r="Q72" s="3" t="s">
        <v>79</v>
      </c>
      <c r="R72" s="3" t="s">
        <v>74</v>
      </c>
      <c r="S72" s="3" t="s">
        <v>74</v>
      </c>
      <c r="T72" s="3" t="s">
        <v>74</v>
      </c>
      <c r="U72" s="3" t="s">
        <v>74</v>
      </c>
      <c r="V72" s="3" t="s">
        <v>74</v>
      </c>
      <c r="W72" s="3" t="s">
        <v>74</v>
      </c>
      <c r="X72" s="3" t="s">
        <v>3034</v>
      </c>
      <c r="Y72" s="3" t="s">
        <v>3035</v>
      </c>
      <c r="Z72" s="3" t="s">
        <v>3036</v>
      </c>
      <c r="AA72" s="3" t="s">
        <v>3037</v>
      </c>
      <c r="AB72" s="3" t="s">
        <v>3038</v>
      </c>
      <c r="AC72" s="3" t="s">
        <v>3039</v>
      </c>
      <c r="AD72" s="3" t="s">
        <v>3040</v>
      </c>
      <c r="AE72" s="3" t="s">
        <v>3041</v>
      </c>
      <c r="AF72" s="3" t="s">
        <v>3042</v>
      </c>
      <c r="AG72" s="3" t="s">
        <v>3042</v>
      </c>
      <c r="AH72" s="3" t="s">
        <v>3043</v>
      </c>
      <c r="AI72" s="3" t="s">
        <v>74</v>
      </c>
      <c r="AJ72" s="3">
        <v>33</v>
      </c>
      <c r="AK72" s="3">
        <v>55</v>
      </c>
      <c r="AL72" s="3">
        <v>58</v>
      </c>
      <c r="AM72" s="3">
        <v>9</v>
      </c>
      <c r="AN72" s="3">
        <v>14</v>
      </c>
      <c r="AO72" s="3" t="s">
        <v>1116</v>
      </c>
      <c r="AP72" s="3" t="s">
        <v>1117</v>
      </c>
      <c r="AQ72" s="3" t="s">
        <v>1118</v>
      </c>
      <c r="AR72" s="3" t="s">
        <v>3044</v>
      </c>
      <c r="AS72" s="3" t="s">
        <v>3045</v>
      </c>
      <c r="AT72" s="3" t="s">
        <v>74</v>
      </c>
      <c r="AU72" s="3" t="s">
        <v>3046</v>
      </c>
      <c r="AV72" s="3" t="s">
        <v>3047</v>
      </c>
      <c r="AW72" s="3" t="s">
        <v>215</v>
      </c>
      <c r="AX72" s="3">
        <v>2023</v>
      </c>
      <c r="AY72" s="3">
        <v>23</v>
      </c>
      <c r="AZ72" s="3">
        <v>6</v>
      </c>
      <c r="BA72" s="3" t="s">
        <v>74</v>
      </c>
      <c r="BB72" s="3" t="s">
        <v>74</v>
      </c>
      <c r="BC72" s="3" t="s">
        <v>74</v>
      </c>
      <c r="BD72" s="3" t="s">
        <v>74</v>
      </c>
      <c r="BE72" s="3">
        <v>751</v>
      </c>
      <c r="BF72" s="3">
        <v>761</v>
      </c>
      <c r="BG72" s="3" t="s">
        <v>74</v>
      </c>
      <c r="BH72" s="3" t="s">
        <v>3048</v>
      </c>
      <c r="BI72" s="3" t="str">
        <f>HYPERLINK("http://dx.doi.org/10.1016/S1473-3099(22)00872-6","http://dx.doi.org/10.1016/S1473-3099(22)00872-6")</f>
        <v>http://dx.doi.org/10.1016/S1473-3099(22)00872-6</v>
      </c>
      <c r="BJ72" s="3" t="s">
        <v>74</v>
      </c>
      <c r="BK72" s="3" t="s">
        <v>3049</v>
      </c>
      <c r="BL72" s="3">
        <v>11</v>
      </c>
      <c r="BM72" s="3" t="s">
        <v>3050</v>
      </c>
      <c r="BN72" s="3" t="s">
        <v>97</v>
      </c>
      <c r="BO72" s="3" t="s">
        <v>3050</v>
      </c>
      <c r="BP72" s="3" t="s">
        <v>3051</v>
      </c>
      <c r="BQ72" s="3">
        <v>37254300</v>
      </c>
      <c r="BR72" s="3" t="s">
        <v>3052</v>
      </c>
      <c r="BS72" s="3" t="s">
        <v>100</v>
      </c>
      <c r="BT72" s="3" t="s">
        <v>101</v>
      </c>
      <c r="BU72" s="3" t="s">
        <v>102</v>
      </c>
      <c r="BV72" s="3" t="s">
        <v>3053</v>
      </c>
      <c r="BW72" s="3" t="str">
        <f>HYPERLINK("https%3A%2F%2Fwww.webofscience.com%2Fwos%2Fwoscc%2Ffull-record%2FWOS:001023025000001","View Full Record in Web of Science")</f>
        <v>View Full Record in Web of Science</v>
      </c>
      <c r="BX72" s="3"/>
      <c r="BY72" s="3"/>
      <c r="BZ72" s="3"/>
      <c r="CA72" s="3"/>
      <c r="CB72" s="3"/>
      <c r="CC72" s="3"/>
      <c r="CD72" s="3"/>
    </row>
    <row r="73" spans="1:82" x14ac:dyDescent="0.2">
      <c r="A73" s="3">
        <v>701000000</v>
      </c>
      <c r="B73" s="3" t="s">
        <v>2092</v>
      </c>
      <c r="C73" s="3" t="s">
        <v>72</v>
      </c>
      <c r="D73" s="3" t="s">
        <v>3355</v>
      </c>
      <c r="E73" s="34">
        <v>1</v>
      </c>
      <c r="F73" s="3" t="s">
        <v>74</v>
      </c>
      <c r="G73" s="3" t="s">
        <v>74</v>
      </c>
      <c r="H73" s="3" t="s">
        <v>74</v>
      </c>
      <c r="I73" s="3" t="s">
        <v>3356</v>
      </c>
      <c r="J73" s="3" t="s">
        <v>74</v>
      </c>
      <c r="K73" s="3" t="s">
        <v>74</v>
      </c>
      <c r="L73" s="3" t="s">
        <v>3357</v>
      </c>
      <c r="M73" s="3" t="s">
        <v>3336</v>
      </c>
      <c r="N73" s="3" t="s">
        <v>74</v>
      </c>
      <c r="O73" s="3" t="s">
        <v>74</v>
      </c>
      <c r="P73" s="3" t="s">
        <v>78</v>
      </c>
      <c r="Q73" s="3" t="s">
        <v>79</v>
      </c>
      <c r="R73" s="3" t="s">
        <v>74</v>
      </c>
      <c r="S73" s="3" t="s">
        <v>74</v>
      </c>
      <c r="T73" s="3" t="s">
        <v>74</v>
      </c>
      <c r="U73" s="3" t="s">
        <v>74</v>
      </c>
      <c r="V73" s="3" t="s">
        <v>74</v>
      </c>
      <c r="W73" s="3" t="s">
        <v>3358</v>
      </c>
      <c r="X73" s="3" t="s">
        <v>3359</v>
      </c>
      <c r="Y73" s="3" t="s">
        <v>3360</v>
      </c>
      <c r="Z73" s="3" t="s">
        <v>3361</v>
      </c>
      <c r="AA73" s="3" t="s">
        <v>3362</v>
      </c>
      <c r="AB73" s="3" t="s">
        <v>3363</v>
      </c>
      <c r="AC73" s="3" t="s">
        <v>3364</v>
      </c>
      <c r="AD73" s="3" t="s">
        <v>3365</v>
      </c>
      <c r="AE73" s="3" t="s">
        <v>3366</v>
      </c>
      <c r="AF73" s="3" t="s">
        <v>3367</v>
      </c>
      <c r="AG73" s="3" t="s">
        <v>3368</v>
      </c>
      <c r="AH73" s="3" t="s">
        <v>3369</v>
      </c>
      <c r="AI73" s="3" t="s">
        <v>74</v>
      </c>
      <c r="AJ73" s="3">
        <v>86</v>
      </c>
      <c r="AK73" s="3">
        <v>83</v>
      </c>
      <c r="AL73" s="3">
        <v>89</v>
      </c>
      <c r="AM73" s="3">
        <v>28</v>
      </c>
      <c r="AN73" s="3">
        <v>183</v>
      </c>
      <c r="AO73" s="3" t="s">
        <v>89</v>
      </c>
      <c r="AP73" s="3" t="s">
        <v>90</v>
      </c>
      <c r="AQ73" s="3" t="s">
        <v>91</v>
      </c>
      <c r="AR73" s="3" t="s">
        <v>74</v>
      </c>
      <c r="AS73" s="3" t="s">
        <v>3349</v>
      </c>
      <c r="AT73" s="3" t="s">
        <v>74</v>
      </c>
      <c r="AU73" s="3" t="s">
        <v>3336</v>
      </c>
      <c r="AV73" s="3" t="s">
        <v>3350</v>
      </c>
      <c r="AW73" s="3" t="s">
        <v>125</v>
      </c>
      <c r="AX73" s="3">
        <v>2022</v>
      </c>
      <c r="AY73" s="3">
        <v>14</v>
      </c>
      <c r="AZ73" s="3">
        <v>3</v>
      </c>
      <c r="BA73" s="3" t="s">
        <v>74</v>
      </c>
      <c r="BB73" s="3" t="s">
        <v>74</v>
      </c>
      <c r="BC73" s="3" t="s">
        <v>74</v>
      </c>
      <c r="BD73" s="3" t="s">
        <v>74</v>
      </c>
      <c r="BE73" s="3" t="s">
        <v>74</v>
      </c>
      <c r="BF73" s="3" t="s">
        <v>74</v>
      </c>
      <c r="BG73" s="3">
        <v>484</v>
      </c>
      <c r="BH73" s="3" t="s">
        <v>3370</v>
      </c>
      <c r="BI73" s="3" t="str">
        <f>HYPERLINK("http://dx.doi.org/10.3390/nu14030484","http://dx.doi.org/10.3390/nu14030484")</f>
        <v>http://dx.doi.org/10.3390/nu14030484</v>
      </c>
      <c r="BJ73" s="3" t="s">
        <v>74</v>
      </c>
      <c r="BK73" s="3" t="s">
        <v>74</v>
      </c>
      <c r="BL73" s="3">
        <v>84</v>
      </c>
      <c r="BM73" s="3" t="s">
        <v>3352</v>
      </c>
      <c r="BN73" s="3" t="s">
        <v>97</v>
      </c>
      <c r="BO73" s="3" t="s">
        <v>3352</v>
      </c>
      <c r="BP73" s="3" t="s">
        <v>3371</v>
      </c>
      <c r="BQ73" s="3">
        <v>35276844</v>
      </c>
      <c r="BR73" s="3" t="s">
        <v>330</v>
      </c>
      <c r="BS73" s="3" t="s">
        <v>100</v>
      </c>
      <c r="BT73" s="3" t="s">
        <v>101</v>
      </c>
      <c r="BU73" s="3" t="s">
        <v>102</v>
      </c>
      <c r="BV73" s="3" t="s">
        <v>3372</v>
      </c>
      <c r="BW73" s="3" t="str">
        <f>HYPERLINK("https%3A%2F%2Fwww.webofscience.com%2Fwos%2Fwoscc%2Ffull-record%2FWOS:000760483600001","View Full Record in Web of Science")</f>
        <v>View Full Record in Web of Science</v>
      </c>
      <c r="BX73" s="3"/>
      <c r="BY73" s="3"/>
      <c r="BZ73" s="3"/>
      <c r="CA73" s="3"/>
      <c r="CB73" s="3"/>
      <c r="CC73" s="3"/>
      <c r="CD73" s="3"/>
    </row>
    <row r="74" spans="1:82" x14ac:dyDescent="0.2">
      <c r="A74" s="3">
        <v>701000000</v>
      </c>
      <c r="B74" s="3" t="s">
        <v>2092</v>
      </c>
      <c r="C74" s="3" t="s">
        <v>72</v>
      </c>
      <c r="D74" s="3" t="s">
        <v>2093</v>
      </c>
      <c r="E74" s="34">
        <v>1</v>
      </c>
      <c r="F74" s="3" t="s">
        <v>74</v>
      </c>
      <c r="G74" s="3" t="s">
        <v>74</v>
      </c>
      <c r="H74" s="3" t="s">
        <v>74</v>
      </c>
      <c r="I74" s="3" t="s">
        <v>2094</v>
      </c>
      <c r="J74" s="3" t="s">
        <v>74</v>
      </c>
      <c r="K74" s="3" t="s">
        <v>74</v>
      </c>
      <c r="L74" s="3" t="s">
        <v>2095</v>
      </c>
      <c r="M74" s="3" t="s">
        <v>2096</v>
      </c>
      <c r="N74" s="3" t="s">
        <v>74</v>
      </c>
      <c r="O74" s="3" t="s">
        <v>74</v>
      </c>
      <c r="P74" s="3" t="s">
        <v>78</v>
      </c>
      <c r="Q74" s="3" t="s">
        <v>79</v>
      </c>
      <c r="R74" s="3" t="s">
        <v>74</v>
      </c>
      <c r="S74" s="3" t="s">
        <v>74</v>
      </c>
      <c r="T74" s="3" t="s">
        <v>74</v>
      </c>
      <c r="U74" s="3" t="s">
        <v>74</v>
      </c>
      <c r="V74" s="3" t="s">
        <v>74</v>
      </c>
      <c r="W74" s="3" t="s">
        <v>2097</v>
      </c>
      <c r="X74" s="3" t="s">
        <v>2098</v>
      </c>
      <c r="Y74" s="3" t="s">
        <v>2099</v>
      </c>
      <c r="Z74" s="3" t="s">
        <v>2100</v>
      </c>
      <c r="AA74" s="3" t="s">
        <v>2101</v>
      </c>
      <c r="AB74" s="3" t="s">
        <v>2102</v>
      </c>
      <c r="AC74" s="3" t="s">
        <v>2103</v>
      </c>
      <c r="AD74" s="3" t="s">
        <v>2104</v>
      </c>
      <c r="AE74" s="3" t="s">
        <v>2105</v>
      </c>
      <c r="AF74" s="3" t="s">
        <v>2106</v>
      </c>
      <c r="AG74" s="3" t="s">
        <v>2107</v>
      </c>
      <c r="AH74" s="3" t="s">
        <v>2108</v>
      </c>
      <c r="AI74" s="3" t="s">
        <v>74</v>
      </c>
      <c r="AJ74" s="3">
        <v>284</v>
      </c>
      <c r="AK74" s="3">
        <v>42</v>
      </c>
      <c r="AL74" s="3">
        <v>44</v>
      </c>
      <c r="AM74" s="3">
        <v>94</v>
      </c>
      <c r="AN74" s="3">
        <v>175</v>
      </c>
      <c r="AO74" s="3" t="s">
        <v>176</v>
      </c>
      <c r="AP74" s="3" t="s">
        <v>177</v>
      </c>
      <c r="AQ74" s="3" t="s">
        <v>178</v>
      </c>
      <c r="AR74" s="3" t="s">
        <v>2109</v>
      </c>
      <c r="AS74" s="3" t="s">
        <v>2110</v>
      </c>
      <c r="AT74" s="3" t="s">
        <v>74</v>
      </c>
      <c r="AU74" s="3" t="s">
        <v>2111</v>
      </c>
      <c r="AV74" s="3" t="s">
        <v>2112</v>
      </c>
      <c r="AW74" s="3" t="s">
        <v>125</v>
      </c>
      <c r="AX74" s="3">
        <v>2024</v>
      </c>
      <c r="AY74" s="3">
        <v>324</v>
      </c>
      <c r="AZ74" s="3" t="s">
        <v>74</v>
      </c>
      <c r="BA74" s="3" t="s">
        <v>74</v>
      </c>
      <c r="BB74" s="3" t="s">
        <v>74</v>
      </c>
      <c r="BC74" s="3" t="s">
        <v>74</v>
      </c>
      <c r="BD74" s="3" t="s">
        <v>74</v>
      </c>
      <c r="BE74" s="3" t="s">
        <v>74</v>
      </c>
      <c r="BF74" s="3" t="s">
        <v>74</v>
      </c>
      <c r="BG74" s="3">
        <v>103077</v>
      </c>
      <c r="BH74" s="3" t="s">
        <v>2113</v>
      </c>
      <c r="BI74" s="3" t="str">
        <f>HYPERLINK("http://dx.doi.org/10.1016/j.cis.2023.103077","http://dx.doi.org/10.1016/j.cis.2023.103077")</f>
        <v>http://dx.doi.org/10.1016/j.cis.2023.103077</v>
      </c>
      <c r="BJ74" s="3" t="s">
        <v>74</v>
      </c>
      <c r="BK74" s="3" t="s">
        <v>1125</v>
      </c>
      <c r="BL74" s="3">
        <v>43</v>
      </c>
      <c r="BM74" s="3" t="s">
        <v>2114</v>
      </c>
      <c r="BN74" s="3" t="s">
        <v>97</v>
      </c>
      <c r="BO74" s="3" t="s">
        <v>328</v>
      </c>
      <c r="BP74" s="3" t="s">
        <v>2115</v>
      </c>
      <c r="BQ74" s="3">
        <v>38219341</v>
      </c>
      <c r="BR74" s="3" t="s">
        <v>74</v>
      </c>
      <c r="BS74" s="3" t="s">
        <v>100</v>
      </c>
      <c r="BT74" s="3" t="s">
        <v>101</v>
      </c>
      <c r="BU74" s="3" t="s">
        <v>102</v>
      </c>
      <c r="BV74" s="3" t="s">
        <v>2116</v>
      </c>
      <c r="BW74" s="3" t="str">
        <f>HYPERLINK("https%3A%2F%2Fwww.webofscience.com%2Fwos%2Fwoscc%2Ffull-record%2FWOS:001156436300001","View Full Record in Web of Science")</f>
        <v>View Full Record in Web of Science</v>
      </c>
      <c r="BX74" s="3"/>
      <c r="BY74" s="3"/>
      <c r="BZ74" s="3"/>
      <c r="CA74" s="3"/>
      <c r="CB74" s="3"/>
      <c r="CC74" s="3"/>
      <c r="CD74" s="3"/>
    </row>
    <row r="75" spans="1:82" x14ac:dyDescent="0.2">
      <c r="A75" s="1">
        <v>704000000</v>
      </c>
      <c r="B75" s="3" t="s">
        <v>303</v>
      </c>
      <c r="C75" s="7" t="s">
        <v>72</v>
      </c>
      <c r="D75" s="7" t="s">
        <v>807</v>
      </c>
      <c r="E75" s="35">
        <v>1</v>
      </c>
      <c r="F75" s="7" t="s">
        <v>74</v>
      </c>
      <c r="G75" s="7" t="s">
        <v>74</v>
      </c>
      <c r="H75" s="7" t="s">
        <v>74</v>
      </c>
      <c r="I75" s="7" t="s">
        <v>808</v>
      </c>
      <c r="J75" s="7" t="s">
        <v>74</v>
      </c>
      <c r="K75" s="7" t="s">
        <v>74</v>
      </c>
      <c r="L75" s="7" t="s">
        <v>809</v>
      </c>
      <c r="M75" s="7" t="s">
        <v>782</v>
      </c>
      <c r="N75" s="7" t="s">
        <v>74</v>
      </c>
      <c r="O75" s="7" t="s">
        <v>74</v>
      </c>
      <c r="P75" s="7" t="s">
        <v>78</v>
      </c>
      <c r="Q75" s="7" t="s">
        <v>79</v>
      </c>
      <c r="R75" s="7" t="s">
        <v>74</v>
      </c>
      <c r="S75" s="7" t="s">
        <v>74</v>
      </c>
      <c r="T75" s="7" t="s">
        <v>74</v>
      </c>
      <c r="U75" s="7" t="s">
        <v>74</v>
      </c>
      <c r="V75" s="7" t="s">
        <v>74</v>
      </c>
      <c r="W75" s="7" t="s">
        <v>810</v>
      </c>
      <c r="X75" s="7" t="s">
        <v>811</v>
      </c>
      <c r="Y75" s="7" t="s">
        <v>812</v>
      </c>
      <c r="Z75" s="7" t="s">
        <v>813</v>
      </c>
      <c r="AA75" s="7" t="s">
        <v>814</v>
      </c>
      <c r="AB75" s="7" t="s">
        <v>815</v>
      </c>
      <c r="AC75" s="7" t="s">
        <v>816</v>
      </c>
      <c r="AD75" s="7" t="s">
        <v>817</v>
      </c>
      <c r="AE75" s="7" t="s">
        <v>818</v>
      </c>
      <c r="AF75" s="7" t="s">
        <v>819</v>
      </c>
      <c r="AG75" s="7" t="s">
        <v>820</v>
      </c>
      <c r="AH75" s="7" t="s">
        <v>821</v>
      </c>
      <c r="AI75" s="7" t="s">
        <v>74</v>
      </c>
      <c r="AJ75" s="7">
        <v>61</v>
      </c>
      <c r="AK75" s="7">
        <v>68</v>
      </c>
      <c r="AL75" s="7">
        <v>74</v>
      </c>
      <c r="AM75" s="7">
        <v>28</v>
      </c>
      <c r="AN75" s="7">
        <v>185</v>
      </c>
      <c r="AO75" s="7" t="s">
        <v>795</v>
      </c>
      <c r="AP75" s="7" t="s">
        <v>796</v>
      </c>
      <c r="AQ75" s="7" t="s">
        <v>797</v>
      </c>
      <c r="AR75" s="7" t="s">
        <v>798</v>
      </c>
      <c r="AS75" s="7" t="s">
        <v>799</v>
      </c>
      <c r="AT75" s="7" t="s">
        <v>74</v>
      </c>
      <c r="AU75" s="7" t="s">
        <v>800</v>
      </c>
      <c r="AV75" s="7" t="s">
        <v>801</v>
      </c>
      <c r="AW75" s="7" t="s">
        <v>125</v>
      </c>
      <c r="AX75" s="7">
        <v>2021</v>
      </c>
      <c r="AY75" s="7">
        <v>159</v>
      </c>
      <c r="AZ75" s="7" t="s">
        <v>74</v>
      </c>
      <c r="BA75" s="7" t="s">
        <v>74</v>
      </c>
      <c r="BB75" s="7" t="s">
        <v>74</v>
      </c>
      <c r="BC75" s="7" t="s">
        <v>74</v>
      </c>
      <c r="BD75" s="7" t="s">
        <v>74</v>
      </c>
      <c r="BE75" s="7">
        <v>43</v>
      </c>
      <c r="BF75" s="7">
        <v>52</v>
      </c>
      <c r="BG75" s="7" t="s">
        <v>74</v>
      </c>
      <c r="BH75" s="7" t="s">
        <v>822</v>
      </c>
      <c r="BI75" s="7" t="s">
        <v>823</v>
      </c>
      <c r="BJ75" s="7" t="s">
        <v>74</v>
      </c>
      <c r="BK75" s="7" t="s">
        <v>74</v>
      </c>
      <c r="BL75" s="7">
        <v>10</v>
      </c>
      <c r="BM75" s="7" t="s">
        <v>407</v>
      </c>
      <c r="BN75" s="7" t="s">
        <v>97</v>
      </c>
      <c r="BO75" s="7" t="s">
        <v>407</v>
      </c>
      <c r="BP75" s="7" t="s">
        <v>824</v>
      </c>
      <c r="BQ75" s="7">
        <v>33338819</v>
      </c>
      <c r="BR75" s="7" t="s">
        <v>74</v>
      </c>
      <c r="BS75" s="7" t="s">
        <v>100</v>
      </c>
      <c r="BT75" s="7" t="s">
        <v>101</v>
      </c>
      <c r="BU75" s="7" t="s">
        <v>102</v>
      </c>
      <c r="BV75" s="7" t="s">
        <v>825</v>
      </c>
      <c r="BW75" s="7" t="s">
        <v>132</v>
      </c>
    </row>
    <row r="76" spans="1:82" x14ac:dyDescent="0.2">
      <c r="A76" s="2">
        <v>704000000</v>
      </c>
      <c r="B76" s="3" t="s">
        <v>303</v>
      </c>
      <c r="C76" s="7" t="s">
        <v>72</v>
      </c>
      <c r="D76" s="7" t="s">
        <v>658</v>
      </c>
      <c r="E76" s="35">
        <v>1</v>
      </c>
      <c r="F76" s="7" t="s">
        <v>74</v>
      </c>
      <c r="G76" s="7" t="s">
        <v>74</v>
      </c>
      <c r="H76" s="7" t="s">
        <v>74</v>
      </c>
      <c r="I76" s="7" t="s">
        <v>659</v>
      </c>
      <c r="J76" s="7" t="s">
        <v>74</v>
      </c>
      <c r="K76" s="7" t="s">
        <v>74</v>
      </c>
      <c r="L76" s="7" t="s">
        <v>660</v>
      </c>
      <c r="M76" s="7" t="s">
        <v>661</v>
      </c>
      <c r="N76" s="7" t="s">
        <v>74</v>
      </c>
      <c r="O76" s="7" t="s">
        <v>74</v>
      </c>
      <c r="P76" s="7" t="s">
        <v>78</v>
      </c>
      <c r="Q76" s="7" t="s">
        <v>195</v>
      </c>
      <c r="R76" s="7" t="s">
        <v>74</v>
      </c>
      <c r="S76" s="7" t="s">
        <v>74</v>
      </c>
      <c r="T76" s="7" t="s">
        <v>74</v>
      </c>
      <c r="U76" s="7" t="s">
        <v>74</v>
      </c>
      <c r="V76" s="7" t="s">
        <v>74</v>
      </c>
      <c r="W76" s="7" t="s">
        <v>662</v>
      </c>
      <c r="X76" s="7" t="s">
        <v>663</v>
      </c>
      <c r="Y76" s="7" t="s">
        <v>664</v>
      </c>
      <c r="Z76" s="7" t="s">
        <v>665</v>
      </c>
      <c r="AA76" s="7" t="s">
        <v>666</v>
      </c>
      <c r="AB76" s="7" t="s">
        <v>667</v>
      </c>
      <c r="AC76" s="7" t="s">
        <v>668</v>
      </c>
      <c r="AD76" s="7" t="s">
        <v>669</v>
      </c>
      <c r="AE76" s="7" t="s">
        <v>670</v>
      </c>
      <c r="AF76" s="7" t="s">
        <v>671</v>
      </c>
      <c r="AG76" s="7" t="s">
        <v>672</v>
      </c>
      <c r="AH76" s="7" t="s">
        <v>673</v>
      </c>
      <c r="AI76" s="7" t="s">
        <v>74</v>
      </c>
      <c r="AJ76" s="7">
        <v>167</v>
      </c>
      <c r="AK76" s="7">
        <v>87</v>
      </c>
      <c r="AL76" s="7">
        <v>96</v>
      </c>
      <c r="AM76" s="7">
        <v>206</v>
      </c>
      <c r="AN76" s="7">
        <v>1942</v>
      </c>
      <c r="AO76" s="7" t="s">
        <v>674</v>
      </c>
      <c r="AP76" s="7" t="s">
        <v>675</v>
      </c>
      <c r="AQ76" s="7" t="s">
        <v>676</v>
      </c>
      <c r="AR76" s="7" t="s">
        <v>677</v>
      </c>
      <c r="AS76" s="7" t="s">
        <v>678</v>
      </c>
      <c r="AT76" s="7" t="s">
        <v>74</v>
      </c>
      <c r="AU76" s="7" t="s">
        <v>679</v>
      </c>
      <c r="AV76" s="7" t="s">
        <v>680</v>
      </c>
      <c r="AW76" s="7" t="s">
        <v>375</v>
      </c>
      <c r="AX76" s="7">
        <v>2021</v>
      </c>
      <c r="AY76" s="7">
        <v>150</v>
      </c>
      <c r="AZ76" s="7" t="s">
        <v>681</v>
      </c>
      <c r="BA76" s="7" t="s">
        <v>74</v>
      </c>
      <c r="BB76" s="7" t="s">
        <v>74</v>
      </c>
      <c r="BC76" s="7" t="s">
        <v>682</v>
      </c>
      <c r="BD76" s="7" t="s">
        <v>74</v>
      </c>
      <c r="BE76" s="7">
        <v>5</v>
      </c>
      <c r="BF76" s="7">
        <v>19</v>
      </c>
      <c r="BG76" s="7" t="s">
        <v>74</v>
      </c>
      <c r="BH76" s="7" t="s">
        <v>683</v>
      </c>
      <c r="BI76" s="7" t="s">
        <v>684</v>
      </c>
      <c r="BJ76" s="7" t="s">
        <v>74</v>
      </c>
      <c r="BK76" s="7" t="s">
        <v>466</v>
      </c>
      <c r="BL76" s="7">
        <v>15</v>
      </c>
      <c r="BM76" s="7" t="s">
        <v>407</v>
      </c>
      <c r="BN76" s="7" t="s">
        <v>97</v>
      </c>
      <c r="BO76" s="7" t="s">
        <v>407</v>
      </c>
      <c r="BP76" s="7" t="s">
        <v>685</v>
      </c>
      <c r="BQ76" s="7">
        <v>34235625</v>
      </c>
      <c r="BR76" s="7" t="s">
        <v>74</v>
      </c>
      <c r="BS76" s="7" t="s">
        <v>100</v>
      </c>
      <c r="BT76" s="7" t="s">
        <v>101</v>
      </c>
      <c r="BU76" s="7" t="s">
        <v>102</v>
      </c>
      <c r="BV76" s="7" t="s">
        <v>686</v>
      </c>
      <c r="BW76" s="7" t="s">
        <v>132</v>
      </c>
    </row>
    <row r="77" spans="1:82" x14ac:dyDescent="0.2">
      <c r="A77" s="3">
        <v>701000000</v>
      </c>
      <c r="B77" s="3" t="s">
        <v>2092</v>
      </c>
      <c r="C77" s="3" t="s">
        <v>72</v>
      </c>
      <c r="D77" s="3" t="s">
        <v>3222</v>
      </c>
      <c r="E77" s="34">
        <v>1</v>
      </c>
      <c r="F77" s="3" t="s">
        <v>74</v>
      </c>
      <c r="G77" s="3" t="s">
        <v>74</v>
      </c>
      <c r="H77" s="3" t="s">
        <v>74</v>
      </c>
      <c r="I77" s="3" t="s">
        <v>3223</v>
      </c>
      <c r="J77" s="3" t="s">
        <v>74</v>
      </c>
      <c r="K77" s="3" t="s">
        <v>74</v>
      </c>
      <c r="L77" s="3" t="s">
        <v>3224</v>
      </c>
      <c r="M77" s="3" t="s">
        <v>3225</v>
      </c>
      <c r="N77" s="3" t="s">
        <v>74</v>
      </c>
      <c r="O77" s="3" t="s">
        <v>74</v>
      </c>
      <c r="P77" s="3" t="s">
        <v>78</v>
      </c>
      <c r="Q77" s="3" t="s">
        <v>79</v>
      </c>
      <c r="R77" s="3" t="s">
        <v>74</v>
      </c>
      <c r="S77" s="3" t="s">
        <v>74</v>
      </c>
      <c r="T77" s="3" t="s">
        <v>74</v>
      </c>
      <c r="U77" s="3" t="s">
        <v>74</v>
      </c>
      <c r="V77" s="3" t="s">
        <v>74</v>
      </c>
      <c r="W77" s="3" t="s">
        <v>74</v>
      </c>
      <c r="X77" s="3" t="s">
        <v>3226</v>
      </c>
      <c r="Y77" s="3" t="s">
        <v>3227</v>
      </c>
      <c r="Z77" s="3" t="s">
        <v>3228</v>
      </c>
      <c r="AA77" s="3" t="s">
        <v>3229</v>
      </c>
      <c r="AB77" s="3" t="s">
        <v>3230</v>
      </c>
      <c r="AC77" s="3" t="s">
        <v>3231</v>
      </c>
      <c r="AD77" s="3" t="s">
        <v>3232</v>
      </c>
      <c r="AE77" s="3" t="s">
        <v>3233</v>
      </c>
      <c r="AF77" s="3" t="s">
        <v>3234</v>
      </c>
      <c r="AG77" s="3" t="s">
        <v>3235</v>
      </c>
      <c r="AH77" s="3" t="s">
        <v>3236</v>
      </c>
      <c r="AI77" s="3" t="s">
        <v>74</v>
      </c>
      <c r="AJ77" s="3">
        <v>73</v>
      </c>
      <c r="AK77" s="3">
        <v>384</v>
      </c>
      <c r="AL77" s="3">
        <v>410</v>
      </c>
      <c r="AM77" s="3">
        <v>60</v>
      </c>
      <c r="AN77" s="3">
        <v>535</v>
      </c>
      <c r="AO77" s="3" t="s">
        <v>265</v>
      </c>
      <c r="AP77" s="3" t="s">
        <v>266</v>
      </c>
      <c r="AQ77" s="3" t="s">
        <v>267</v>
      </c>
      <c r="AR77" s="3" t="s">
        <v>74</v>
      </c>
      <c r="AS77" s="3" t="s">
        <v>3237</v>
      </c>
      <c r="AT77" s="3" t="s">
        <v>74</v>
      </c>
      <c r="AU77" s="3" t="s">
        <v>3238</v>
      </c>
      <c r="AV77" s="3" t="s">
        <v>3239</v>
      </c>
      <c r="AW77" s="3" t="s">
        <v>243</v>
      </c>
      <c r="AX77" s="3">
        <v>2021</v>
      </c>
      <c r="AY77" s="3">
        <v>2</v>
      </c>
      <c r="AZ77" s="3">
        <v>11</v>
      </c>
      <c r="BA77" s="3" t="s">
        <v>74</v>
      </c>
      <c r="BB77" s="3" t="s">
        <v>74</v>
      </c>
      <c r="BC77" s="3" t="s">
        <v>74</v>
      </c>
      <c r="BD77" s="3" t="s">
        <v>74</v>
      </c>
      <c r="BE77" s="3">
        <v>875</v>
      </c>
      <c r="BF77" s="3" t="s">
        <v>272</v>
      </c>
      <c r="BG77" s="3" t="s">
        <v>74</v>
      </c>
      <c r="BH77" s="3" t="s">
        <v>3240</v>
      </c>
      <c r="BI77" s="3" t="str">
        <f>HYPERLINK("http://dx.doi.org/10.1038/s43016-021-00400-y","http://dx.doi.org/10.1038/s43016-021-00400-y")</f>
        <v>http://dx.doi.org/10.1038/s43016-021-00400-y</v>
      </c>
      <c r="BJ77" s="3" t="s">
        <v>74</v>
      </c>
      <c r="BK77" s="3" t="s">
        <v>804</v>
      </c>
      <c r="BL77" s="3">
        <v>15</v>
      </c>
      <c r="BM77" s="3" t="s">
        <v>519</v>
      </c>
      <c r="BN77" s="3" t="s">
        <v>97</v>
      </c>
      <c r="BO77" s="3" t="s">
        <v>519</v>
      </c>
      <c r="BP77" s="3" t="s">
        <v>3241</v>
      </c>
      <c r="BQ77" s="3">
        <v>37117503</v>
      </c>
      <c r="BR77" s="3" t="s">
        <v>3242</v>
      </c>
      <c r="BS77" s="3" t="s">
        <v>100</v>
      </c>
      <c r="BT77" s="3" t="s">
        <v>101</v>
      </c>
      <c r="BU77" s="3" t="s">
        <v>102</v>
      </c>
      <c r="BV77" s="3" t="s">
        <v>3243</v>
      </c>
      <c r="BW77" s="3" t="str">
        <f>HYPERLINK("https%3A%2F%2Fwww.webofscience.com%2Fwos%2Fwoscc%2Ffull-record%2FWOS:000713538600001","View Full Record in Web of Science")</f>
        <v>View Full Record in Web of Science</v>
      </c>
    </row>
    <row r="78" spans="1:82" x14ac:dyDescent="0.2">
      <c r="A78" s="3">
        <v>702000000</v>
      </c>
      <c r="B78" s="3" t="s">
        <v>954</v>
      </c>
      <c r="C78" s="3" t="s">
        <v>72</v>
      </c>
      <c r="D78" s="3" t="s">
        <v>980</v>
      </c>
      <c r="E78" s="34">
        <v>0.5</v>
      </c>
      <c r="F78" s="3" t="s">
        <v>74</v>
      </c>
      <c r="G78" s="3" t="s">
        <v>74</v>
      </c>
      <c r="H78" s="3" t="s">
        <v>74</v>
      </c>
      <c r="I78" s="3" t="s">
        <v>981</v>
      </c>
      <c r="J78" s="3" t="s">
        <v>74</v>
      </c>
      <c r="K78" s="3" t="s">
        <v>74</v>
      </c>
      <c r="L78" s="3" t="s">
        <v>982</v>
      </c>
      <c r="M78" s="3" t="s">
        <v>983</v>
      </c>
      <c r="N78" s="3" t="s">
        <v>74</v>
      </c>
      <c r="O78" s="3" t="s">
        <v>74</v>
      </c>
      <c r="P78" s="3" t="s">
        <v>78</v>
      </c>
      <c r="Q78" s="3" t="s">
        <v>195</v>
      </c>
      <c r="R78" s="3" t="s">
        <v>74</v>
      </c>
      <c r="S78" s="3" t="s">
        <v>74</v>
      </c>
      <c r="T78" s="3" t="s">
        <v>74</v>
      </c>
      <c r="U78" s="3" t="s">
        <v>74</v>
      </c>
      <c r="V78" s="3" t="s">
        <v>74</v>
      </c>
      <c r="W78" s="3" t="s">
        <v>984</v>
      </c>
      <c r="X78" s="3" t="s">
        <v>985</v>
      </c>
      <c r="Y78" s="3" t="s">
        <v>986</v>
      </c>
      <c r="Z78" s="3" t="s">
        <v>987</v>
      </c>
      <c r="AA78" s="3" t="s">
        <v>988</v>
      </c>
      <c r="AB78" s="3" t="s">
        <v>989</v>
      </c>
      <c r="AC78" s="3" t="s">
        <v>990</v>
      </c>
      <c r="AD78" s="3" t="s">
        <v>991</v>
      </c>
      <c r="AE78" s="3" t="s">
        <v>992</v>
      </c>
      <c r="AF78" s="3" t="s">
        <v>993</v>
      </c>
      <c r="AG78" s="3" t="s">
        <v>994</v>
      </c>
      <c r="AH78" s="3" t="s">
        <v>995</v>
      </c>
      <c r="AI78" s="3" t="s">
        <v>74</v>
      </c>
      <c r="AJ78" s="3">
        <v>306</v>
      </c>
      <c r="AK78" s="3">
        <v>115</v>
      </c>
      <c r="AL78" s="3">
        <v>116</v>
      </c>
      <c r="AM78" s="3">
        <v>158</v>
      </c>
      <c r="AN78" s="3">
        <v>256</v>
      </c>
      <c r="AO78" s="3" t="s">
        <v>996</v>
      </c>
      <c r="AP78" s="3" t="s">
        <v>997</v>
      </c>
      <c r="AQ78" s="3" t="s">
        <v>998</v>
      </c>
      <c r="AR78" s="3" t="s">
        <v>999</v>
      </c>
      <c r="AS78" s="3" t="s">
        <v>1000</v>
      </c>
      <c r="AT78" s="3" t="s">
        <v>74</v>
      </c>
      <c r="AU78" s="3" t="s">
        <v>1001</v>
      </c>
      <c r="AV78" s="3" t="s">
        <v>1002</v>
      </c>
      <c r="AW78" s="3" t="s">
        <v>1003</v>
      </c>
      <c r="AX78" s="3">
        <v>2024</v>
      </c>
      <c r="AY78" s="3">
        <v>98</v>
      </c>
      <c r="AZ78" s="3">
        <v>5</v>
      </c>
      <c r="BA78" s="3" t="s">
        <v>74</v>
      </c>
      <c r="BB78" s="3" t="s">
        <v>74</v>
      </c>
      <c r="BC78" s="3" t="s">
        <v>74</v>
      </c>
      <c r="BD78" s="3" t="s">
        <v>74</v>
      </c>
      <c r="BE78" s="3">
        <v>1323</v>
      </c>
      <c r="BF78" s="3">
        <v>1367</v>
      </c>
      <c r="BG78" s="3" t="s">
        <v>74</v>
      </c>
      <c r="BH78" s="3" t="s">
        <v>1004</v>
      </c>
      <c r="BI78" s="3" t="str">
        <f>HYPERLINK("http://dx.doi.org/10.1007/s00204-024-03696-4","http://dx.doi.org/10.1007/s00204-024-03696-4")</f>
        <v>http://dx.doi.org/10.1007/s00204-024-03696-4</v>
      </c>
      <c r="BJ78" s="3" t="s">
        <v>74</v>
      </c>
      <c r="BK78" s="3" t="s">
        <v>1005</v>
      </c>
      <c r="BL78" s="3">
        <v>45</v>
      </c>
      <c r="BM78" s="3" t="s">
        <v>1006</v>
      </c>
      <c r="BN78" s="3" t="s">
        <v>97</v>
      </c>
      <c r="BO78" s="3" t="s">
        <v>1006</v>
      </c>
      <c r="BP78" s="3" t="s">
        <v>1007</v>
      </c>
      <c r="BQ78" s="3">
        <v>38483584</v>
      </c>
      <c r="BR78" s="3" t="s">
        <v>978</v>
      </c>
      <c r="BS78" s="3" t="s">
        <v>100</v>
      </c>
      <c r="BT78" s="3" t="s">
        <v>100</v>
      </c>
      <c r="BU78" s="3" t="s">
        <v>102</v>
      </c>
      <c r="BV78" s="3" t="s">
        <v>1008</v>
      </c>
      <c r="BW78" s="3" t="str">
        <f>HYPERLINK("https%3A%2F%2Fwww.webofscience.com%2Fwos%2Fwoscc%2Ffull-record%2FWOS:001183395500003","View Full Record in Web of Science")</f>
        <v>View Full Record in Web of Science</v>
      </c>
    </row>
    <row r="79" spans="1:82" x14ac:dyDescent="0.2">
      <c r="A79" s="3">
        <v>716000000</v>
      </c>
      <c r="B79" s="3" t="s">
        <v>3682</v>
      </c>
      <c r="C79" s="7" t="s">
        <v>72</v>
      </c>
      <c r="D79" s="7" t="s">
        <v>980</v>
      </c>
      <c r="E79" s="35">
        <v>0.5</v>
      </c>
      <c r="F79" s="7" t="s">
        <v>74</v>
      </c>
      <c r="G79" s="7" t="s">
        <v>74</v>
      </c>
      <c r="H79" s="7" t="s">
        <v>74</v>
      </c>
      <c r="I79" s="7" t="s">
        <v>981</v>
      </c>
      <c r="J79" s="7" t="s">
        <v>74</v>
      </c>
      <c r="K79" s="7" t="s">
        <v>74</v>
      </c>
      <c r="L79" s="7" t="s">
        <v>982</v>
      </c>
      <c r="M79" s="7" t="s">
        <v>983</v>
      </c>
      <c r="N79" s="7" t="s">
        <v>74</v>
      </c>
      <c r="O79" s="7" t="s">
        <v>74</v>
      </c>
      <c r="P79" s="7" t="s">
        <v>78</v>
      </c>
      <c r="Q79" s="7" t="s">
        <v>195</v>
      </c>
      <c r="R79" s="7" t="s">
        <v>74</v>
      </c>
      <c r="S79" s="7" t="s">
        <v>74</v>
      </c>
      <c r="T79" s="7" t="s">
        <v>74</v>
      </c>
      <c r="U79" s="7" t="s">
        <v>74</v>
      </c>
      <c r="V79" s="7" t="s">
        <v>74</v>
      </c>
      <c r="W79" s="7" t="s">
        <v>984</v>
      </c>
      <c r="X79" s="7" t="s">
        <v>985</v>
      </c>
      <c r="Y79" s="7" t="s">
        <v>986</v>
      </c>
      <c r="Z79" s="7" t="s">
        <v>987</v>
      </c>
      <c r="AA79" s="7" t="s">
        <v>988</v>
      </c>
      <c r="AB79" s="7" t="s">
        <v>989</v>
      </c>
      <c r="AC79" s="7" t="s">
        <v>990</v>
      </c>
      <c r="AD79" s="7" t="s">
        <v>991</v>
      </c>
      <c r="AE79" s="7" t="s">
        <v>992</v>
      </c>
      <c r="AF79" s="7" t="s">
        <v>993</v>
      </c>
      <c r="AG79" s="7" t="s">
        <v>994</v>
      </c>
      <c r="AH79" s="7" t="s">
        <v>995</v>
      </c>
      <c r="AI79" s="7" t="s">
        <v>74</v>
      </c>
      <c r="AJ79" s="7">
        <v>306</v>
      </c>
      <c r="AK79" s="7">
        <v>115</v>
      </c>
      <c r="AL79" s="7">
        <v>116</v>
      </c>
      <c r="AM79" s="7">
        <v>158</v>
      </c>
      <c r="AN79" s="7">
        <v>256</v>
      </c>
      <c r="AO79" s="7" t="s">
        <v>996</v>
      </c>
      <c r="AP79" s="7" t="s">
        <v>997</v>
      </c>
      <c r="AQ79" s="7" t="s">
        <v>998</v>
      </c>
      <c r="AR79" s="7" t="s">
        <v>999</v>
      </c>
      <c r="AS79" s="7" t="s">
        <v>1000</v>
      </c>
      <c r="AT79" s="7" t="s">
        <v>74</v>
      </c>
      <c r="AU79" s="7" t="s">
        <v>1001</v>
      </c>
      <c r="AV79" s="7" t="s">
        <v>1002</v>
      </c>
      <c r="AW79" s="7" t="s">
        <v>1003</v>
      </c>
      <c r="AX79" s="7">
        <v>2024</v>
      </c>
      <c r="AY79" s="7">
        <v>98</v>
      </c>
      <c r="AZ79" s="7">
        <v>5</v>
      </c>
      <c r="BA79" s="7" t="s">
        <v>74</v>
      </c>
      <c r="BB79" s="7" t="s">
        <v>74</v>
      </c>
      <c r="BC79" s="7" t="s">
        <v>74</v>
      </c>
      <c r="BD79" s="7" t="s">
        <v>74</v>
      </c>
      <c r="BE79" s="7">
        <v>1323</v>
      </c>
      <c r="BF79" s="7">
        <v>1367</v>
      </c>
      <c r="BG79" s="7" t="s">
        <v>74</v>
      </c>
      <c r="BH79" s="7" t="s">
        <v>1004</v>
      </c>
      <c r="BI79" s="7" t="s">
        <v>3683</v>
      </c>
      <c r="BJ79" s="7" t="s">
        <v>74</v>
      </c>
      <c r="BK79" s="7" t="s">
        <v>1005</v>
      </c>
      <c r="BL79" s="7">
        <v>45</v>
      </c>
      <c r="BM79" s="7" t="s">
        <v>1006</v>
      </c>
      <c r="BN79" s="7" t="s">
        <v>97</v>
      </c>
      <c r="BO79" s="7" t="s">
        <v>1006</v>
      </c>
      <c r="BP79" s="7" t="s">
        <v>1007</v>
      </c>
      <c r="BQ79" s="7">
        <v>38483584</v>
      </c>
      <c r="BR79" s="7" t="s">
        <v>978</v>
      </c>
      <c r="BS79" s="7" t="s">
        <v>100</v>
      </c>
      <c r="BT79" s="7" t="s">
        <v>100</v>
      </c>
      <c r="BU79" s="7" t="s">
        <v>102</v>
      </c>
      <c r="BV79" s="7" t="s">
        <v>1008</v>
      </c>
      <c r="BW79" s="7" t="s">
        <v>132</v>
      </c>
    </row>
    <row r="80" spans="1:82" x14ac:dyDescent="0.2">
      <c r="A80" s="3">
        <v>702000000</v>
      </c>
      <c r="B80" s="3" t="s">
        <v>954</v>
      </c>
      <c r="C80" s="3" t="s">
        <v>72</v>
      </c>
      <c r="D80" s="3" t="s">
        <v>1076</v>
      </c>
      <c r="E80" s="34">
        <v>0.5</v>
      </c>
      <c r="F80" s="3" t="s">
        <v>74</v>
      </c>
      <c r="G80" s="3" t="s">
        <v>74</v>
      </c>
      <c r="H80" s="3" t="s">
        <v>74</v>
      </c>
      <c r="I80" s="3" t="s">
        <v>1077</v>
      </c>
      <c r="J80" s="3" t="s">
        <v>74</v>
      </c>
      <c r="K80" s="3" t="s">
        <v>74</v>
      </c>
      <c r="L80" s="3" t="s">
        <v>1078</v>
      </c>
      <c r="M80" s="3" t="s">
        <v>1079</v>
      </c>
      <c r="N80" s="3" t="s">
        <v>74</v>
      </c>
      <c r="O80" s="3" t="s">
        <v>74</v>
      </c>
      <c r="P80" s="3" t="s">
        <v>78</v>
      </c>
      <c r="Q80" s="3" t="s">
        <v>195</v>
      </c>
      <c r="R80" s="3" t="s">
        <v>74</v>
      </c>
      <c r="S80" s="3" t="s">
        <v>74</v>
      </c>
      <c r="T80" s="3" t="s">
        <v>74</v>
      </c>
      <c r="U80" s="3" t="s">
        <v>74</v>
      </c>
      <c r="V80" s="3" t="s">
        <v>74</v>
      </c>
      <c r="W80" s="3" t="s">
        <v>1080</v>
      </c>
      <c r="X80" s="3" t="s">
        <v>1081</v>
      </c>
      <c r="Y80" s="3" t="s">
        <v>1082</v>
      </c>
      <c r="Z80" s="3" t="s">
        <v>1083</v>
      </c>
      <c r="AA80" s="3" t="s">
        <v>1084</v>
      </c>
      <c r="AB80" s="3" t="s">
        <v>989</v>
      </c>
      <c r="AC80" s="3" t="s">
        <v>990</v>
      </c>
      <c r="AD80" s="3" t="s">
        <v>1085</v>
      </c>
      <c r="AE80" s="3" t="s">
        <v>1086</v>
      </c>
      <c r="AF80" s="3" t="s">
        <v>1087</v>
      </c>
      <c r="AG80" s="3" t="s">
        <v>1088</v>
      </c>
      <c r="AH80" s="3" t="s">
        <v>1089</v>
      </c>
      <c r="AI80" s="3" t="s">
        <v>74</v>
      </c>
      <c r="AJ80" s="3">
        <v>254</v>
      </c>
      <c r="AK80" s="3">
        <v>328</v>
      </c>
      <c r="AL80" s="3">
        <v>339</v>
      </c>
      <c r="AM80" s="3">
        <v>69</v>
      </c>
      <c r="AN80" s="3">
        <v>329</v>
      </c>
      <c r="AO80" s="3" t="s">
        <v>1090</v>
      </c>
      <c r="AP80" s="3" t="s">
        <v>1091</v>
      </c>
      <c r="AQ80" s="3" t="s">
        <v>1092</v>
      </c>
      <c r="AR80" s="3" t="s">
        <v>1093</v>
      </c>
      <c r="AS80" s="3" t="s">
        <v>1094</v>
      </c>
      <c r="AT80" s="3" t="s">
        <v>74</v>
      </c>
      <c r="AU80" s="3" t="s">
        <v>1095</v>
      </c>
      <c r="AV80" s="3" t="s">
        <v>1096</v>
      </c>
      <c r="AW80" s="3" t="s">
        <v>1097</v>
      </c>
      <c r="AX80" s="3">
        <v>2022</v>
      </c>
      <c r="AY80" s="3">
        <v>367</v>
      </c>
      <c r="AZ80" s="3" t="s">
        <v>74</v>
      </c>
      <c r="BA80" s="3" t="s">
        <v>74</v>
      </c>
      <c r="BB80" s="3" t="s">
        <v>74</v>
      </c>
      <c r="BC80" s="3" t="s">
        <v>74</v>
      </c>
      <c r="BD80" s="3" t="s">
        <v>74</v>
      </c>
      <c r="BE80" s="3" t="s">
        <v>74</v>
      </c>
      <c r="BF80" s="3" t="s">
        <v>74</v>
      </c>
      <c r="BG80" s="3">
        <v>110173</v>
      </c>
      <c r="BH80" s="3" t="s">
        <v>1098</v>
      </c>
      <c r="BI80" s="3" t="str">
        <f>HYPERLINK("http://dx.doi.org/10.1016/j.cbi.2022.110173","http://dx.doi.org/10.1016/j.cbi.2022.110173")</f>
        <v>http://dx.doi.org/10.1016/j.cbi.2022.110173</v>
      </c>
      <c r="BJ80" s="3" t="s">
        <v>74</v>
      </c>
      <c r="BK80" s="3" t="s">
        <v>1099</v>
      </c>
      <c r="BL80" s="3">
        <v>28</v>
      </c>
      <c r="BM80" s="3" t="s">
        <v>1100</v>
      </c>
      <c r="BN80" s="3" t="s">
        <v>97</v>
      </c>
      <c r="BO80" s="3" t="s">
        <v>1100</v>
      </c>
      <c r="BP80" s="3" t="s">
        <v>1101</v>
      </c>
      <c r="BQ80" s="3">
        <v>36152810</v>
      </c>
      <c r="BR80" s="3" t="s">
        <v>1052</v>
      </c>
      <c r="BS80" s="3" t="s">
        <v>100</v>
      </c>
      <c r="BT80" s="3" t="s">
        <v>101</v>
      </c>
      <c r="BU80" s="3" t="s">
        <v>102</v>
      </c>
      <c r="BV80" s="3" t="s">
        <v>1102</v>
      </c>
      <c r="BW80" s="3" t="str">
        <f>HYPERLINK("https%3A%2F%2Fwww.webofscience.com%2Fwos%2Fwoscc%2Ffull-record%2FWOS:000868270300005","View Full Record in Web of Science")</f>
        <v>View Full Record in Web of Science</v>
      </c>
    </row>
    <row r="81" spans="1:75" x14ac:dyDescent="0.2">
      <c r="A81" s="3">
        <v>716000000</v>
      </c>
      <c r="B81" s="3" t="s">
        <v>3682</v>
      </c>
      <c r="C81" s="8" t="s">
        <v>72</v>
      </c>
      <c r="D81" s="8" t="s">
        <v>1076</v>
      </c>
      <c r="E81" s="35">
        <v>0.5</v>
      </c>
      <c r="F81" s="8" t="s">
        <v>74</v>
      </c>
      <c r="G81" s="8" t="s">
        <v>74</v>
      </c>
      <c r="H81" s="8" t="s">
        <v>74</v>
      </c>
      <c r="I81" s="8" t="s">
        <v>1077</v>
      </c>
      <c r="J81" s="8" t="s">
        <v>74</v>
      </c>
      <c r="K81" s="8" t="s">
        <v>74</v>
      </c>
      <c r="L81" s="8" t="s">
        <v>1078</v>
      </c>
      <c r="M81" s="8" t="s">
        <v>1079</v>
      </c>
      <c r="N81" s="8" t="s">
        <v>74</v>
      </c>
      <c r="O81" s="8" t="s">
        <v>74</v>
      </c>
      <c r="P81" s="8" t="s">
        <v>78</v>
      </c>
      <c r="Q81" s="8" t="s">
        <v>195</v>
      </c>
      <c r="R81" s="8" t="s">
        <v>74</v>
      </c>
      <c r="S81" s="8" t="s">
        <v>74</v>
      </c>
      <c r="T81" s="8" t="s">
        <v>74</v>
      </c>
      <c r="U81" s="8" t="s">
        <v>74</v>
      </c>
      <c r="V81" s="8" t="s">
        <v>74</v>
      </c>
      <c r="W81" s="8" t="s">
        <v>1080</v>
      </c>
      <c r="X81" s="8" t="s">
        <v>1081</v>
      </c>
      <c r="Y81" s="8" t="s">
        <v>1082</v>
      </c>
      <c r="Z81" s="8" t="s">
        <v>1083</v>
      </c>
      <c r="AA81" s="8" t="s">
        <v>1084</v>
      </c>
      <c r="AB81" s="8" t="s">
        <v>989</v>
      </c>
      <c r="AC81" s="8" t="s">
        <v>990</v>
      </c>
      <c r="AD81" s="8" t="s">
        <v>1085</v>
      </c>
      <c r="AE81" s="8" t="s">
        <v>1086</v>
      </c>
      <c r="AF81" s="8" t="s">
        <v>1087</v>
      </c>
      <c r="AG81" s="8" t="s">
        <v>1088</v>
      </c>
      <c r="AH81" s="8" t="s">
        <v>1089</v>
      </c>
      <c r="AI81" s="8" t="s">
        <v>74</v>
      </c>
      <c r="AJ81" s="8">
        <v>254</v>
      </c>
      <c r="AK81" s="8">
        <v>328</v>
      </c>
      <c r="AL81" s="8">
        <v>339</v>
      </c>
      <c r="AM81" s="8">
        <v>69</v>
      </c>
      <c r="AN81" s="8">
        <v>329</v>
      </c>
      <c r="AO81" s="8" t="s">
        <v>1090</v>
      </c>
      <c r="AP81" s="8" t="s">
        <v>1091</v>
      </c>
      <c r="AQ81" s="8" t="s">
        <v>1092</v>
      </c>
      <c r="AR81" s="8" t="s">
        <v>1093</v>
      </c>
      <c r="AS81" s="8" t="s">
        <v>1094</v>
      </c>
      <c r="AT81" s="8" t="s">
        <v>74</v>
      </c>
      <c r="AU81" s="8" t="s">
        <v>1095</v>
      </c>
      <c r="AV81" s="8" t="s">
        <v>1096</v>
      </c>
      <c r="AW81" s="8" t="s">
        <v>1097</v>
      </c>
      <c r="AX81" s="8">
        <v>2022</v>
      </c>
      <c r="AY81" s="8">
        <v>367</v>
      </c>
      <c r="AZ81" s="8" t="s">
        <v>74</v>
      </c>
      <c r="BA81" s="8" t="s">
        <v>74</v>
      </c>
      <c r="BB81" s="8" t="s">
        <v>74</v>
      </c>
      <c r="BC81" s="8" t="s">
        <v>74</v>
      </c>
      <c r="BD81" s="8" t="s">
        <v>74</v>
      </c>
      <c r="BE81" s="8" t="s">
        <v>74</v>
      </c>
      <c r="BF81" s="8" t="s">
        <v>74</v>
      </c>
      <c r="BG81" s="8">
        <v>110173</v>
      </c>
      <c r="BH81" s="8" t="s">
        <v>1098</v>
      </c>
      <c r="BI81" s="8" t="s">
        <v>3685</v>
      </c>
      <c r="BJ81" s="8" t="s">
        <v>74</v>
      </c>
      <c r="BK81" s="8" t="s">
        <v>1099</v>
      </c>
      <c r="BL81" s="8">
        <v>28</v>
      </c>
      <c r="BM81" s="8" t="s">
        <v>1100</v>
      </c>
      <c r="BN81" s="8" t="s">
        <v>97</v>
      </c>
      <c r="BO81" s="8" t="s">
        <v>1100</v>
      </c>
      <c r="BP81" s="8" t="s">
        <v>1101</v>
      </c>
      <c r="BQ81" s="8">
        <v>36152810</v>
      </c>
      <c r="BR81" s="8" t="s">
        <v>1052</v>
      </c>
      <c r="BS81" s="8" t="s">
        <v>100</v>
      </c>
      <c r="BT81" s="8" t="s">
        <v>101</v>
      </c>
      <c r="BU81" s="8" t="s">
        <v>102</v>
      </c>
      <c r="BV81" s="8" t="s">
        <v>1102</v>
      </c>
      <c r="BW81" s="8" t="s">
        <v>132</v>
      </c>
    </row>
    <row r="82" spans="1:75" x14ac:dyDescent="0.2">
      <c r="A82" s="3">
        <v>702000000</v>
      </c>
      <c r="B82" s="3" t="s">
        <v>954</v>
      </c>
      <c r="C82" s="3" t="s">
        <v>72</v>
      </c>
      <c r="D82" s="3" t="s">
        <v>1009</v>
      </c>
      <c r="E82" s="34">
        <v>0.5</v>
      </c>
      <c r="F82" s="3" t="s">
        <v>74</v>
      </c>
      <c r="G82" s="3" t="s">
        <v>74</v>
      </c>
      <c r="H82" s="3" t="s">
        <v>74</v>
      </c>
      <c r="I82" s="3" t="s">
        <v>1010</v>
      </c>
      <c r="J82" s="3" t="s">
        <v>74</v>
      </c>
      <c r="K82" s="3" t="s">
        <v>74</v>
      </c>
      <c r="L82" s="3" t="s">
        <v>1011</v>
      </c>
      <c r="M82" s="3" t="s">
        <v>983</v>
      </c>
      <c r="N82" s="3" t="s">
        <v>74</v>
      </c>
      <c r="O82" s="3" t="s">
        <v>74</v>
      </c>
      <c r="P82" s="3" t="s">
        <v>78</v>
      </c>
      <c r="Q82" s="3" t="s">
        <v>195</v>
      </c>
      <c r="R82" s="3" t="s">
        <v>74</v>
      </c>
      <c r="S82" s="3" t="s">
        <v>74</v>
      </c>
      <c r="T82" s="3" t="s">
        <v>74</v>
      </c>
      <c r="U82" s="3" t="s">
        <v>74</v>
      </c>
      <c r="V82" s="3" t="s">
        <v>74</v>
      </c>
      <c r="W82" s="3" t="s">
        <v>1012</v>
      </c>
      <c r="X82" s="3" t="s">
        <v>1013</v>
      </c>
      <c r="Y82" s="3" t="s">
        <v>1014</v>
      </c>
      <c r="Z82" s="3" t="s">
        <v>1015</v>
      </c>
      <c r="AA82" s="3" t="s">
        <v>1016</v>
      </c>
      <c r="AB82" s="3" t="s">
        <v>989</v>
      </c>
      <c r="AC82" s="3" t="s">
        <v>990</v>
      </c>
      <c r="AD82" s="3" t="s">
        <v>1017</v>
      </c>
      <c r="AE82" s="3" t="s">
        <v>1018</v>
      </c>
      <c r="AF82" s="3" t="s">
        <v>1019</v>
      </c>
      <c r="AG82" s="3" t="s">
        <v>1019</v>
      </c>
      <c r="AH82" s="3" t="s">
        <v>1020</v>
      </c>
      <c r="AI82" s="3" t="s">
        <v>74</v>
      </c>
      <c r="AJ82" s="3">
        <v>681</v>
      </c>
      <c r="AK82" s="3">
        <v>546</v>
      </c>
      <c r="AL82" s="3">
        <v>565</v>
      </c>
      <c r="AM82" s="3">
        <v>162</v>
      </c>
      <c r="AN82" s="3">
        <v>479</v>
      </c>
      <c r="AO82" s="3" t="s">
        <v>996</v>
      </c>
      <c r="AP82" s="3" t="s">
        <v>997</v>
      </c>
      <c r="AQ82" s="3" t="s">
        <v>998</v>
      </c>
      <c r="AR82" s="3" t="s">
        <v>999</v>
      </c>
      <c r="AS82" s="3" t="s">
        <v>1000</v>
      </c>
      <c r="AT82" s="3" t="s">
        <v>74</v>
      </c>
      <c r="AU82" s="3" t="s">
        <v>1001</v>
      </c>
      <c r="AV82" s="3" t="s">
        <v>1002</v>
      </c>
      <c r="AW82" s="3" t="s">
        <v>1021</v>
      </c>
      <c r="AX82" s="3">
        <v>2023</v>
      </c>
      <c r="AY82" s="3">
        <v>97</v>
      </c>
      <c r="AZ82" s="3">
        <v>10</v>
      </c>
      <c r="BA82" s="3" t="s">
        <v>74</v>
      </c>
      <c r="BB82" s="3" t="s">
        <v>74</v>
      </c>
      <c r="BC82" s="3" t="s">
        <v>74</v>
      </c>
      <c r="BD82" s="3" t="s">
        <v>74</v>
      </c>
      <c r="BE82" s="3">
        <v>2499</v>
      </c>
      <c r="BF82" s="3">
        <v>2574</v>
      </c>
      <c r="BG82" s="3" t="s">
        <v>74</v>
      </c>
      <c r="BH82" s="3" t="s">
        <v>1022</v>
      </c>
      <c r="BI82" s="3" t="str">
        <f>HYPERLINK("http://dx.doi.org/10.1007/s00204-023-03562-9","http://dx.doi.org/10.1007/s00204-023-03562-9")</f>
        <v>http://dx.doi.org/10.1007/s00204-023-03562-9</v>
      </c>
      <c r="BJ82" s="3" t="s">
        <v>74</v>
      </c>
      <c r="BK82" s="3" t="s">
        <v>185</v>
      </c>
      <c r="BL82" s="3">
        <v>76</v>
      </c>
      <c r="BM82" s="3" t="s">
        <v>1006</v>
      </c>
      <c r="BN82" s="3" t="s">
        <v>97</v>
      </c>
      <c r="BO82" s="3" t="s">
        <v>1006</v>
      </c>
      <c r="BP82" s="3" t="s">
        <v>1023</v>
      </c>
      <c r="BQ82" s="3">
        <v>37597078</v>
      </c>
      <c r="BR82" s="3" t="s">
        <v>221</v>
      </c>
      <c r="BS82" s="3" t="s">
        <v>100</v>
      </c>
      <c r="BT82" s="3" t="s">
        <v>100</v>
      </c>
      <c r="BU82" s="3" t="s">
        <v>102</v>
      </c>
      <c r="BV82" s="3" t="s">
        <v>1024</v>
      </c>
      <c r="BW82" s="3" t="str">
        <f>HYPERLINK("https%3A%2F%2Fwww.webofscience.com%2Fwos%2Fwoscc%2Ffull-record%2FWOS:001051547900001","View Full Record in Web of Science")</f>
        <v>View Full Record in Web of Science</v>
      </c>
    </row>
    <row r="83" spans="1:75" x14ac:dyDescent="0.2">
      <c r="A83" s="3">
        <v>716000000</v>
      </c>
      <c r="B83" s="3" t="s">
        <v>3682</v>
      </c>
      <c r="C83" s="8" t="s">
        <v>72</v>
      </c>
      <c r="D83" s="8" t="s">
        <v>1009</v>
      </c>
      <c r="E83" s="35">
        <v>0.5</v>
      </c>
      <c r="F83" s="8" t="s">
        <v>74</v>
      </c>
      <c r="G83" s="8" t="s">
        <v>74</v>
      </c>
      <c r="H83" s="8" t="s">
        <v>74</v>
      </c>
      <c r="I83" s="8" t="s">
        <v>1010</v>
      </c>
      <c r="J83" s="8" t="s">
        <v>74</v>
      </c>
      <c r="K83" s="8" t="s">
        <v>74</v>
      </c>
      <c r="L83" s="8" t="s">
        <v>1011</v>
      </c>
      <c r="M83" s="8" t="s">
        <v>983</v>
      </c>
      <c r="N83" s="8" t="s">
        <v>74</v>
      </c>
      <c r="O83" s="8" t="s">
        <v>74</v>
      </c>
      <c r="P83" s="8" t="s">
        <v>78</v>
      </c>
      <c r="Q83" s="8" t="s">
        <v>195</v>
      </c>
      <c r="R83" s="8" t="s">
        <v>74</v>
      </c>
      <c r="S83" s="8" t="s">
        <v>74</v>
      </c>
      <c r="T83" s="8" t="s">
        <v>74</v>
      </c>
      <c r="U83" s="8" t="s">
        <v>74</v>
      </c>
      <c r="V83" s="8" t="s">
        <v>74</v>
      </c>
      <c r="W83" s="8" t="s">
        <v>1012</v>
      </c>
      <c r="X83" s="8" t="s">
        <v>1013</v>
      </c>
      <c r="Y83" s="8" t="s">
        <v>1014</v>
      </c>
      <c r="Z83" s="8" t="s">
        <v>1015</v>
      </c>
      <c r="AA83" s="8" t="s">
        <v>1016</v>
      </c>
      <c r="AB83" s="8" t="s">
        <v>989</v>
      </c>
      <c r="AC83" s="8" t="s">
        <v>990</v>
      </c>
      <c r="AD83" s="8" t="s">
        <v>1017</v>
      </c>
      <c r="AE83" s="8" t="s">
        <v>1018</v>
      </c>
      <c r="AF83" s="8" t="s">
        <v>1019</v>
      </c>
      <c r="AG83" s="8" t="s">
        <v>1019</v>
      </c>
      <c r="AH83" s="8" t="s">
        <v>1020</v>
      </c>
      <c r="AI83" s="8" t="s">
        <v>74</v>
      </c>
      <c r="AJ83" s="8">
        <v>681</v>
      </c>
      <c r="AK83" s="8">
        <v>546</v>
      </c>
      <c r="AL83" s="8">
        <v>565</v>
      </c>
      <c r="AM83" s="8">
        <v>162</v>
      </c>
      <c r="AN83" s="8">
        <v>479</v>
      </c>
      <c r="AO83" s="8" t="s">
        <v>996</v>
      </c>
      <c r="AP83" s="8" t="s">
        <v>997</v>
      </c>
      <c r="AQ83" s="8" t="s">
        <v>998</v>
      </c>
      <c r="AR83" s="8" t="s">
        <v>999</v>
      </c>
      <c r="AS83" s="8" t="s">
        <v>1000</v>
      </c>
      <c r="AT83" s="8" t="s">
        <v>74</v>
      </c>
      <c r="AU83" s="8" t="s">
        <v>1001</v>
      </c>
      <c r="AV83" s="8" t="s">
        <v>1002</v>
      </c>
      <c r="AW83" s="8" t="s">
        <v>1021</v>
      </c>
      <c r="AX83" s="8">
        <v>2023</v>
      </c>
      <c r="AY83" s="8">
        <v>97</v>
      </c>
      <c r="AZ83" s="8">
        <v>10</v>
      </c>
      <c r="BA83" s="8" t="s">
        <v>74</v>
      </c>
      <c r="BB83" s="8" t="s">
        <v>74</v>
      </c>
      <c r="BC83" s="8" t="s">
        <v>74</v>
      </c>
      <c r="BD83" s="8" t="s">
        <v>74</v>
      </c>
      <c r="BE83" s="8">
        <v>2499</v>
      </c>
      <c r="BF83" s="8">
        <v>2574</v>
      </c>
      <c r="BG83" s="8" t="s">
        <v>74</v>
      </c>
      <c r="BH83" s="8" t="s">
        <v>1022</v>
      </c>
      <c r="BI83" s="8" t="s">
        <v>3684</v>
      </c>
      <c r="BJ83" s="8" t="s">
        <v>74</v>
      </c>
      <c r="BK83" s="8" t="s">
        <v>185</v>
      </c>
      <c r="BL83" s="8">
        <v>76</v>
      </c>
      <c r="BM83" s="8" t="s">
        <v>1006</v>
      </c>
      <c r="BN83" s="8" t="s">
        <v>97</v>
      </c>
      <c r="BO83" s="8" t="s">
        <v>1006</v>
      </c>
      <c r="BP83" s="8" t="s">
        <v>1023</v>
      </c>
      <c r="BQ83" s="8">
        <v>37597078</v>
      </c>
      <c r="BR83" s="8" t="s">
        <v>221</v>
      </c>
      <c r="BS83" s="8" t="s">
        <v>100</v>
      </c>
      <c r="BT83" s="8" t="s">
        <v>100</v>
      </c>
      <c r="BU83" s="8" t="s">
        <v>102</v>
      </c>
      <c r="BV83" s="8" t="s">
        <v>1024</v>
      </c>
      <c r="BW83" s="8" t="s">
        <v>132</v>
      </c>
    </row>
    <row r="84" spans="1:75" x14ac:dyDescent="0.2">
      <c r="A84" s="2">
        <v>717000000</v>
      </c>
      <c r="B84" s="2" t="s">
        <v>133</v>
      </c>
      <c r="C84" s="8" t="s">
        <v>72</v>
      </c>
      <c r="D84" s="8" t="s">
        <v>282</v>
      </c>
      <c r="E84" s="35">
        <v>0.5</v>
      </c>
      <c r="F84" s="8" t="s">
        <v>74</v>
      </c>
      <c r="G84" s="8" t="s">
        <v>74</v>
      </c>
      <c r="H84" s="8" t="s">
        <v>74</v>
      </c>
      <c r="I84" s="8" t="s">
        <v>283</v>
      </c>
      <c r="J84" s="8" t="s">
        <v>74</v>
      </c>
      <c r="K84" s="8" t="s">
        <v>74</v>
      </c>
      <c r="L84" s="8" t="s">
        <v>284</v>
      </c>
      <c r="M84" s="8" t="s">
        <v>253</v>
      </c>
      <c r="N84" s="8" t="s">
        <v>74</v>
      </c>
      <c r="O84" s="8" t="s">
        <v>74</v>
      </c>
      <c r="P84" s="8" t="s">
        <v>78</v>
      </c>
      <c r="Q84" s="8" t="s">
        <v>79</v>
      </c>
      <c r="R84" s="8" t="s">
        <v>74</v>
      </c>
      <c r="S84" s="8" t="s">
        <v>74</v>
      </c>
      <c r="T84" s="8" t="s">
        <v>74</v>
      </c>
      <c r="U84" s="8" t="s">
        <v>74</v>
      </c>
      <c r="V84" s="8" t="s">
        <v>74</v>
      </c>
      <c r="W84" s="8" t="s">
        <v>74</v>
      </c>
      <c r="X84" s="8" t="s">
        <v>285</v>
      </c>
      <c r="Y84" s="8" t="s">
        <v>286</v>
      </c>
      <c r="Z84" s="8" t="s">
        <v>287</v>
      </c>
      <c r="AA84" s="8" t="s">
        <v>288</v>
      </c>
      <c r="AB84" s="8" t="s">
        <v>289</v>
      </c>
      <c r="AC84" s="8" t="s">
        <v>290</v>
      </c>
      <c r="AD84" s="8" t="s">
        <v>291</v>
      </c>
      <c r="AE84" s="8" t="s">
        <v>292</v>
      </c>
      <c r="AF84" s="8" t="s">
        <v>293</v>
      </c>
      <c r="AG84" s="8" t="s">
        <v>294</v>
      </c>
      <c r="AH84" s="8" t="s">
        <v>295</v>
      </c>
      <c r="AI84" s="8" t="s">
        <v>74</v>
      </c>
      <c r="AJ84" s="8">
        <v>49</v>
      </c>
      <c r="AK84" s="8">
        <v>124</v>
      </c>
      <c r="AL84" s="8">
        <v>132</v>
      </c>
      <c r="AM84" s="8">
        <v>14</v>
      </c>
      <c r="AN84" s="8">
        <v>110</v>
      </c>
      <c r="AO84" s="8" t="s">
        <v>265</v>
      </c>
      <c r="AP84" s="8" t="s">
        <v>266</v>
      </c>
      <c r="AQ84" s="8" t="s">
        <v>267</v>
      </c>
      <c r="AR84" s="8" t="s">
        <v>268</v>
      </c>
      <c r="AS84" s="8" t="s">
        <v>74</v>
      </c>
      <c r="AT84" s="8" t="s">
        <v>74</v>
      </c>
      <c r="AU84" s="8" t="s">
        <v>269</v>
      </c>
      <c r="AV84" s="8" t="s">
        <v>270</v>
      </c>
      <c r="AW84" s="8" t="s">
        <v>296</v>
      </c>
      <c r="AX84" s="8">
        <v>2021</v>
      </c>
      <c r="AY84" s="8">
        <v>5</v>
      </c>
      <c r="AZ84" s="8">
        <v>1</v>
      </c>
      <c r="BA84" s="8" t="s">
        <v>74</v>
      </c>
      <c r="BB84" s="8" t="s">
        <v>74</v>
      </c>
      <c r="BC84" s="8" t="s">
        <v>74</v>
      </c>
      <c r="BD84" s="8" t="s">
        <v>74</v>
      </c>
      <c r="BE84" s="8">
        <v>159</v>
      </c>
      <c r="BF84" s="8">
        <v>169</v>
      </c>
      <c r="BG84" s="8" t="s">
        <v>74</v>
      </c>
      <c r="BH84" s="8" t="s">
        <v>297</v>
      </c>
      <c r="BI84" s="8" t="s">
        <v>298</v>
      </c>
      <c r="BJ84" s="8" t="s">
        <v>74</v>
      </c>
      <c r="BK84" s="8" t="s">
        <v>299</v>
      </c>
      <c r="BL84" s="8">
        <v>11</v>
      </c>
      <c r="BM84" s="8" t="s">
        <v>276</v>
      </c>
      <c r="BN84" s="8" t="s">
        <v>277</v>
      </c>
      <c r="BO84" s="8" t="s">
        <v>278</v>
      </c>
      <c r="BP84" s="8" t="s">
        <v>300</v>
      </c>
      <c r="BQ84" s="8">
        <v>33398150</v>
      </c>
      <c r="BR84" s="8" t="s">
        <v>301</v>
      </c>
      <c r="BS84" s="8" t="s">
        <v>100</v>
      </c>
      <c r="BT84" s="8" t="s">
        <v>101</v>
      </c>
      <c r="BU84" s="8" t="s">
        <v>102</v>
      </c>
      <c r="BV84" s="8" t="s">
        <v>302</v>
      </c>
      <c r="BW84" s="8" t="s">
        <v>132</v>
      </c>
    </row>
    <row r="85" spans="1:75" s="3" customFormat="1" x14ac:dyDescent="0.2">
      <c r="A85" s="2">
        <v>711000000</v>
      </c>
      <c r="B85" s="3" t="s">
        <v>3924</v>
      </c>
      <c r="C85" s="13" t="s">
        <v>72</v>
      </c>
      <c r="D85" s="13" t="s">
        <v>282</v>
      </c>
      <c r="E85" s="35">
        <v>0.5</v>
      </c>
      <c r="F85" s="13" t="s">
        <v>74</v>
      </c>
      <c r="G85" s="13" t="s">
        <v>74</v>
      </c>
      <c r="H85" s="13" t="s">
        <v>74</v>
      </c>
      <c r="I85" s="13" t="s">
        <v>283</v>
      </c>
      <c r="J85" s="13" t="s">
        <v>74</v>
      </c>
      <c r="K85" s="13" t="s">
        <v>74</v>
      </c>
      <c r="L85" s="13" t="s">
        <v>284</v>
      </c>
      <c r="M85" s="13" t="s">
        <v>253</v>
      </c>
      <c r="N85" s="13" t="s">
        <v>74</v>
      </c>
      <c r="O85" s="13" t="s">
        <v>74</v>
      </c>
      <c r="P85" s="13" t="s">
        <v>78</v>
      </c>
      <c r="Q85" s="13" t="s">
        <v>79</v>
      </c>
      <c r="R85" s="13" t="s">
        <v>74</v>
      </c>
      <c r="S85" s="13" t="s">
        <v>74</v>
      </c>
      <c r="T85" s="13" t="s">
        <v>74</v>
      </c>
      <c r="U85" s="13" t="s">
        <v>74</v>
      </c>
      <c r="V85" s="13" t="s">
        <v>74</v>
      </c>
      <c r="W85" s="13" t="s">
        <v>74</v>
      </c>
      <c r="X85" s="13" t="s">
        <v>285</v>
      </c>
      <c r="Y85" s="13" t="s">
        <v>286</v>
      </c>
      <c r="Z85" s="13" t="s">
        <v>287</v>
      </c>
      <c r="AA85" s="13" t="s">
        <v>288</v>
      </c>
      <c r="AB85" s="13" t="s">
        <v>289</v>
      </c>
      <c r="AC85" s="13" t="s">
        <v>290</v>
      </c>
      <c r="AD85" s="13" t="s">
        <v>291</v>
      </c>
      <c r="AE85" s="13" t="s">
        <v>292</v>
      </c>
      <c r="AF85" s="13" t="s">
        <v>293</v>
      </c>
      <c r="AG85" s="13" t="s">
        <v>294</v>
      </c>
      <c r="AH85" s="13" t="s">
        <v>295</v>
      </c>
      <c r="AI85" s="13" t="s">
        <v>74</v>
      </c>
      <c r="AJ85" s="13">
        <v>49</v>
      </c>
      <c r="AK85" s="13">
        <v>124</v>
      </c>
      <c r="AL85" s="13">
        <v>132</v>
      </c>
      <c r="AM85" s="13">
        <v>14</v>
      </c>
      <c r="AN85" s="13">
        <v>110</v>
      </c>
      <c r="AO85" s="13" t="s">
        <v>265</v>
      </c>
      <c r="AP85" s="13" t="s">
        <v>266</v>
      </c>
      <c r="AQ85" s="13" t="s">
        <v>267</v>
      </c>
      <c r="AR85" s="13" t="s">
        <v>268</v>
      </c>
      <c r="AS85" s="13" t="s">
        <v>74</v>
      </c>
      <c r="AT85" s="13" t="s">
        <v>74</v>
      </c>
      <c r="AU85" s="13" t="s">
        <v>269</v>
      </c>
      <c r="AV85" s="13" t="s">
        <v>270</v>
      </c>
      <c r="AW85" s="13" t="s">
        <v>296</v>
      </c>
      <c r="AX85" s="13">
        <v>2021</v>
      </c>
      <c r="AY85" s="13">
        <v>5</v>
      </c>
      <c r="AZ85" s="13">
        <v>1</v>
      </c>
      <c r="BA85" s="13" t="s">
        <v>74</v>
      </c>
      <c r="BB85" s="13" t="s">
        <v>74</v>
      </c>
      <c r="BC85" s="13" t="s">
        <v>74</v>
      </c>
      <c r="BD85" s="13" t="s">
        <v>74</v>
      </c>
      <c r="BE85" s="13">
        <v>159</v>
      </c>
      <c r="BF85" s="13">
        <v>169</v>
      </c>
      <c r="BG85" s="13" t="s">
        <v>74</v>
      </c>
      <c r="BH85" s="13" t="s">
        <v>297</v>
      </c>
      <c r="BI85" s="13" t="s">
        <v>298</v>
      </c>
      <c r="BJ85" s="13" t="s">
        <v>74</v>
      </c>
      <c r="BK85" s="13" t="s">
        <v>299</v>
      </c>
      <c r="BL85" s="13">
        <v>11</v>
      </c>
      <c r="BM85" s="13" t="s">
        <v>276</v>
      </c>
      <c r="BN85" s="13" t="s">
        <v>277</v>
      </c>
      <c r="BO85" s="13" t="s">
        <v>278</v>
      </c>
      <c r="BP85" s="13" t="s">
        <v>300</v>
      </c>
      <c r="BQ85" s="13">
        <v>33398150</v>
      </c>
      <c r="BR85" s="13" t="s">
        <v>301</v>
      </c>
      <c r="BS85" s="13" t="s">
        <v>100</v>
      </c>
      <c r="BT85" s="13" t="s">
        <v>101</v>
      </c>
      <c r="BU85" s="13" t="s">
        <v>102</v>
      </c>
      <c r="BV85" s="13" t="s">
        <v>302</v>
      </c>
      <c r="BW85" s="13" t="s">
        <v>132</v>
      </c>
    </row>
    <row r="86" spans="1:75" s="3" customFormat="1" x14ac:dyDescent="0.2">
      <c r="A86" s="3">
        <v>702000000</v>
      </c>
      <c r="B86" s="3" t="s">
        <v>954</v>
      </c>
      <c r="C86" s="3" t="s">
        <v>72</v>
      </c>
      <c r="D86" s="3" t="s">
        <v>1130</v>
      </c>
      <c r="E86" s="34">
        <v>1</v>
      </c>
      <c r="F86" s="3" t="s">
        <v>74</v>
      </c>
      <c r="G86" s="3" t="s">
        <v>74</v>
      </c>
      <c r="H86" s="3" t="s">
        <v>74</v>
      </c>
      <c r="I86" s="3" t="s">
        <v>1131</v>
      </c>
      <c r="J86" s="3" t="s">
        <v>74</v>
      </c>
      <c r="K86" s="3" t="s">
        <v>74</v>
      </c>
      <c r="L86" s="3" t="s">
        <v>1132</v>
      </c>
      <c r="M86" s="3" t="s">
        <v>1133</v>
      </c>
      <c r="N86" s="3" t="s">
        <v>74</v>
      </c>
      <c r="O86" s="3" t="s">
        <v>74</v>
      </c>
      <c r="P86" s="3" t="s">
        <v>78</v>
      </c>
      <c r="Q86" s="3" t="s">
        <v>79</v>
      </c>
      <c r="R86" s="3" t="s">
        <v>74</v>
      </c>
      <c r="S86" s="3" t="s">
        <v>74</v>
      </c>
      <c r="T86" s="3" t="s">
        <v>74</v>
      </c>
      <c r="U86" s="3" t="s">
        <v>74</v>
      </c>
      <c r="V86" s="3" t="s">
        <v>74</v>
      </c>
      <c r="W86" s="3" t="s">
        <v>1134</v>
      </c>
      <c r="X86" s="3" t="s">
        <v>1135</v>
      </c>
      <c r="Y86" s="3" t="s">
        <v>1136</v>
      </c>
      <c r="Z86" s="3" t="s">
        <v>1137</v>
      </c>
      <c r="AA86" s="3" t="s">
        <v>1138</v>
      </c>
      <c r="AB86" s="3" t="s">
        <v>1139</v>
      </c>
      <c r="AC86" s="3" t="s">
        <v>1140</v>
      </c>
      <c r="AD86" s="3" t="s">
        <v>1141</v>
      </c>
      <c r="AE86" s="3" t="s">
        <v>1142</v>
      </c>
      <c r="AF86" s="3" t="s">
        <v>1143</v>
      </c>
      <c r="AG86" s="3" t="s">
        <v>1144</v>
      </c>
      <c r="AH86" s="3" t="s">
        <v>1145</v>
      </c>
      <c r="AI86" s="3" t="s">
        <v>74</v>
      </c>
      <c r="AJ86" s="3">
        <v>287</v>
      </c>
      <c r="AK86" s="3">
        <v>125</v>
      </c>
      <c r="AL86" s="3">
        <v>129</v>
      </c>
      <c r="AM86" s="3">
        <v>16</v>
      </c>
      <c r="AN86" s="3">
        <v>138</v>
      </c>
      <c r="AO86" s="3" t="s">
        <v>1146</v>
      </c>
      <c r="AP86" s="3" t="s">
        <v>539</v>
      </c>
      <c r="AQ86" s="3" t="s">
        <v>1147</v>
      </c>
      <c r="AR86" s="3" t="s">
        <v>1148</v>
      </c>
      <c r="AS86" s="3" t="s">
        <v>1149</v>
      </c>
      <c r="AT86" s="3" t="s">
        <v>74</v>
      </c>
      <c r="AU86" s="3" t="s">
        <v>1150</v>
      </c>
      <c r="AV86" s="3" t="s">
        <v>1151</v>
      </c>
      <c r="AW86" s="3" t="s">
        <v>1152</v>
      </c>
      <c r="AX86" s="3">
        <v>2021</v>
      </c>
      <c r="AY86" s="3">
        <v>252</v>
      </c>
      <c r="AZ86" s="3" t="s">
        <v>74</v>
      </c>
      <c r="BA86" s="3" t="s">
        <v>74</v>
      </c>
      <c r="BB86" s="3" t="s">
        <v>74</v>
      </c>
      <c r="BC86" s="3" t="s">
        <v>74</v>
      </c>
      <c r="BD86" s="3" t="s">
        <v>74</v>
      </c>
      <c r="BE86" s="3" t="s">
        <v>74</v>
      </c>
      <c r="BF86" s="3" t="s">
        <v>74</v>
      </c>
      <c r="BG86" s="3">
        <v>111443</v>
      </c>
      <c r="BH86" s="3" t="s">
        <v>1153</v>
      </c>
      <c r="BI86" s="3" t="str">
        <f>HYPERLINK("http://dx.doi.org/10.1016/j.enbuild.2021.111443","http://dx.doi.org/10.1016/j.enbuild.2021.111443")</f>
        <v>http://dx.doi.org/10.1016/j.enbuild.2021.111443</v>
      </c>
      <c r="BJ86" s="3" t="s">
        <v>74</v>
      </c>
      <c r="BK86" s="3" t="s">
        <v>1154</v>
      </c>
      <c r="BL86" s="3">
        <v>29</v>
      </c>
      <c r="BM86" s="3" t="s">
        <v>1155</v>
      </c>
      <c r="BN86" s="3" t="s">
        <v>97</v>
      </c>
      <c r="BO86" s="3" t="s">
        <v>1156</v>
      </c>
      <c r="BP86" s="3" t="s">
        <v>1157</v>
      </c>
      <c r="BQ86" s="3" t="s">
        <v>74</v>
      </c>
      <c r="BR86" s="3" t="s">
        <v>74</v>
      </c>
      <c r="BS86" s="3" t="s">
        <v>100</v>
      </c>
      <c r="BT86" s="3" t="s">
        <v>101</v>
      </c>
      <c r="BU86" s="3" t="s">
        <v>102</v>
      </c>
      <c r="BV86" s="3" t="s">
        <v>1158</v>
      </c>
      <c r="BW86" s="3" t="str">
        <f>HYPERLINK("https%3A%2F%2Fwww.webofscience.com%2Fwos%2Fwoscc%2Ffull-record%2FWOS:000701900400006","View Full Record in Web of Science")</f>
        <v>View Full Record in Web of Science</v>
      </c>
    </row>
    <row r="87" spans="1:75" s="3" customFormat="1" x14ac:dyDescent="0.2">
      <c r="A87" s="3">
        <v>702000000</v>
      </c>
      <c r="B87" s="3" t="s">
        <v>954</v>
      </c>
      <c r="C87" s="3" t="s">
        <v>72</v>
      </c>
      <c r="D87" s="3" t="s">
        <v>1103</v>
      </c>
      <c r="E87" s="34">
        <v>1</v>
      </c>
      <c r="F87" s="3" t="s">
        <v>74</v>
      </c>
      <c r="G87" s="3" t="s">
        <v>74</v>
      </c>
      <c r="H87" s="3" t="s">
        <v>74</v>
      </c>
      <c r="I87" s="3" t="s">
        <v>1104</v>
      </c>
      <c r="J87" s="3" t="s">
        <v>74</v>
      </c>
      <c r="K87" s="3" t="s">
        <v>74</v>
      </c>
      <c r="L87" s="3" t="s">
        <v>1105</v>
      </c>
      <c r="M87" s="3" t="s">
        <v>1106</v>
      </c>
      <c r="N87" s="3" t="s">
        <v>74</v>
      </c>
      <c r="O87" s="3" t="s">
        <v>74</v>
      </c>
      <c r="P87" s="3" t="s">
        <v>78</v>
      </c>
      <c r="Q87" s="3" t="s">
        <v>79</v>
      </c>
      <c r="R87" s="3" t="s">
        <v>74</v>
      </c>
      <c r="S87" s="3" t="s">
        <v>74</v>
      </c>
      <c r="T87" s="3" t="s">
        <v>74</v>
      </c>
      <c r="U87" s="3" t="s">
        <v>74</v>
      </c>
      <c r="V87" s="3" t="s">
        <v>74</v>
      </c>
      <c r="W87" s="3" t="s">
        <v>1107</v>
      </c>
      <c r="X87" s="3" t="s">
        <v>1108</v>
      </c>
      <c r="Y87" s="3" t="s">
        <v>1109</v>
      </c>
      <c r="Z87" s="3" t="s">
        <v>1110</v>
      </c>
      <c r="AA87" s="3" t="s">
        <v>1111</v>
      </c>
      <c r="AB87" s="3" t="s">
        <v>1112</v>
      </c>
      <c r="AC87" s="3" t="s">
        <v>1113</v>
      </c>
      <c r="AD87" s="3" t="s">
        <v>1114</v>
      </c>
      <c r="AE87" s="3" t="s">
        <v>1115</v>
      </c>
      <c r="AF87" s="3" t="s">
        <v>74</v>
      </c>
      <c r="AG87" s="3" t="s">
        <v>74</v>
      </c>
      <c r="AH87" s="3" t="s">
        <v>74</v>
      </c>
      <c r="AI87" s="3" t="s">
        <v>74</v>
      </c>
      <c r="AJ87" s="3">
        <v>211</v>
      </c>
      <c r="AK87" s="3">
        <v>21</v>
      </c>
      <c r="AL87" s="3">
        <v>21</v>
      </c>
      <c r="AM87" s="3">
        <v>8</v>
      </c>
      <c r="AN87" s="3">
        <v>18</v>
      </c>
      <c r="AO87" s="3" t="s">
        <v>1116</v>
      </c>
      <c r="AP87" s="3" t="s">
        <v>1117</v>
      </c>
      <c r="AQ87" s="3" t="s">
        <v>1118</v>
      </c>
      <c r="AR87" s="3" t="s">
        <v>1119</v>
      </c>
      <c r="AS87" s="3" t="s">
        <v>1120</v>
      </c>
      <c r="AT87" s="3" t="s">
        <v>74</v>
      </c>
      <c r="AU87" s="3" t="s">
        <v>1121</v>
      </c>
      <c r="AV87" s="3" t="s">
        <v>1122</v>
      </c>
      <c r="AW87" s="3" t="s">
        <v>1123</v>
      </c>
      <c r="AX87" s="3">
        <v>2024</v>
      </c>
      <c r="AY87" s="3">
        <v>416</v>
      </c>
      <c r="AZ87" s="3" t="s">
        <v>74</v>
      </c>
      <c r="BA87" s="3" t="s">
        <v>74</v>
      </c>
      <c r="BB87" s="3" t="s">
        <v>74</v>
      </c>
      <c r="BC87" s="3" t="s">
        <v>74</v>
      </c>
      <c r="BD87" s="3" t="s">
        <v>74</v>
      </c>
      <c r="BE87" s="3" t="s">
        <v>74</v>
      </c>
      <c r="BF87" s="3" t="s">
        <v>74</v>
      </c>
      <c r="BG87" s="3">
        <v>135108</v>
      </c>
      <c r="BH87" s="3" t="s">
        <v>1124</v>
      </c>
      <c r="BI87" s="3" t="str">
        <f>HYPERLINK("http://dx.doi.org/10.1016/j.conbuildmat.2024.135108","http://dx.doi.org/10.1016/j.conbuildmat.2024.135108")</f>
        <v>http://dx.doi.org/10.1016/j.conbuildmat.2024.135108</v>
      </c>
      <c r="BJ87" s="3" t="s">
        <v>74</v>
      </c>
      <c r="BK87" s="3" t="s">
        <v>1125</v>
      </c>
      <c r="BL87" s="3">
        <v>24</v>
      </c>
      <c r="BM87" s="3" t="s">
        <v>1126</v>
      </c>
      <c r="BN87" s="3" t="s">
        <v>97</v>
      </c>
      <c r="BO87" s="3" t="s">
        <v>1127</v>
      </c>
      <c r="BP87" s="3" t="s">
        <v>1128</v>
      </c>
      <c r="BQ87" s="3" t="s">
        <v>74</v>
      </c>
      <c r="BR87" s="3" t="s">
        <v>1052</v>
      </c>
      <c r="BS87" s="3" t="s">
        <v>100</v>
      </c>
      <c r="BT87" s="3" t="s">
        <v>101</v>
      </c>
      <c r="BU87" s="3" t="s">
        <v>102</v>
      </c>
      <c r="BV87" s="3" t="s">
        <v>1129</v>
      </c>
      <c r="BW87" s="3" t="str">
        <f>HYPERLINK("https%3A%2F%2Fwww.webofscience.com%2Fwos%2Fwoscc%2Ffull-record%2FWOS:001173175500001","View Full Record in Web of Science")</f>
        <v>View Full Record in Web of Science</v>
      </c>
    </row>
    <row r="88" spans="1:75" s="3" customFormat="1" x14ac:dyDescent="0.2">
      <c r="A88" s="2">
        <v>704000000</v>
      </c>
      <c r="B88" s="3" t="s">
        <v>303</v>
      </c>
      <c r="C88" s="13" t="s">
        <v>72</v>
      </c>
      <c r="D88" s="13" t="s">
        <v>499</v>
      </c>
      <c r="E88" s="35">
        <v>1</v>
      </c>
      <c r="F88" s="13" t="s">
        <v>74</v>
      </c>
      <c r="G88" s="13" t="s">
        <v>74</v>
      </c>
      <c r="H88" s="13" t="s">
        <v>74</v>
      </c>
      <c r="I88" s="13" t="s">
        <v>500</v>
      </c>
      <c r="J88" s="13" t="s">
        <v>74</v>
      </c>
      <c r="K88" s="13" t="s">
        <v>74</v>
      </c>
      <c r="L88" s="13" t="s">
        <v>501</v>
      </c>
      <c r="M88" s="13" t="s">
        <v>502</v>
      </c>
      <c r="N88" s="13" t="s">
        <v>74</v>
      </c>
      <c r="O88" s="13" t="s">
        <v>74</v>
      </c>
      <c r="P88" s="13" t="s">
        <v>78</v>
      </c>
      <c r="Q88" s="13" t="s">
        <v>79</v>
      </c>
      <c r="R88" s="13" t="s">
        <v>74</v>
      </c>
      <c r="S88" s="13" t="s">
        <v>74</v>
      </c>
      <c r="T88" s="13" t="s">
        <v>74</v>
      </c>
      <c r="U88" s="13" t="s">
        <v>74</v>
      </c>
      <c r="V88" s="13" t="s">
        <v>74</v>
      </c>
      <c r="W88" s="13" t="s">
        <v>503</v>
      </c>
      <c r="X88" s="13" t="s">
        <v>504</v>
      </c>
      <c r="Y88" s="13" t="s">
        <v>505</v>
      </c>
      <c r="Z88" s="13" t="s">
        <v>506</v>
      </c>
      <c r="AA88" s="13" t="s">
        <v>507</v>
      </c>
      <c r="AB88" s="13" t="s">
        <v>508</v>
      </c>
      <c r="AC88" s="13" t="s">
        <v>509</v>
      </c>
      <c r="AD88" s="13" t="s">
        <v>510</v>
      </c>
      <c r="AE88" s="13" t="s">
        <v>511</v>
      </c>
      <c r="AF88" s="13" t="s">
        <v>512</v>
      </c>
      <c r="AG88" s="13" t="s">
        <v>513</v>
      </c>
      <c r="AH88" s="13" t="s">
        <v>514</v>
      </c>
      <c r="AI88" s="13" t="s">
        <v>74</v>
      </c>
      <c r="AJ88" s="13">
        <v>56</v>
      </c>
      <c r="AK88" s="13">
        <v>8</v>
      </c>
      <c r="AL88" s="13">
        <v>8</v>
      </c>
      <c r="AM88" s="13">
        <v>10</v>
      </c>
      <c r="AN88" s="13">
        <v>21</v>
      </c>
      <c r="AO88" s="13" t="s">
        <v>89</v>
      </c>
      <c r="AP88" s="13" t="s">
        <v>90</v>
      </c>
      <c r="AQ88" s="13" t="s">
        <v>91</v>
      </c>
      <c r="AR88" s="13" t="s">
        <v>74</v>
      </c>
      <c r="AS88" s="13" t="s">
        <v>515</v>
      </c>
      <c r="AT88" s="13" t="s">
        <v>74</v>
      </c>
      <c r="AU88" s="13" t="s">
        <v>502</v>
      </c>
      <c r="AV88" s="13" t="s">
        <v>516</v>
      </c>
      <c r="AW88" s="13" t="s">
        <v>296</v>
      </c>
      <c r="AX88" s="13">
        <v>2024</v>
      </c>
      <c r="AY88" s="13">
        <v>13</v>
      </c>
      <c r="AZ88" s="13">
        <v>2</v>
      </c>
      <c r="BA88" s="13" t="s">
        <v>74</v>
      </c>
      <c r="BB88" s="13" t="s">
        <v>74</v>
      </c>
      <c r="BC88" s="13" t="s">
        <v>74</v>
      </c>
      <c r="BD88" s="13" t="s">
        <v>74</v>
      </c>
      <c r="BE88" s="13" t="s">
        <v>74</v>
      </c>
      <c r="BF88" s="13" t="s">
        <v>74</v>
      </c>
      <c r="BG88" s="13">
        <v>200</v>
      </c>
      <c r="BH88" s="13" t="s">
        <v>517</v>
      </c>
      <c r="BI88" s="13" t="s">
        <v>518</v>
      </c>
      <c r="BJ88" s="13" t="s">
        <v>74</v>
      </c>
      <c r="BK88" s="13" t="s">
        <v>74</v>
      </c>
      <c r="BL88" s="13">
        <v>20</v>
      </c>
      <c r="BM88" s="13" t="s">
        <v>519</v>
      </c>
      <c r="BN88" s="13" t="s">
        <v>97</v>
      </c>
      <c r="BO88" s="13" t="s">
        <v>519</v>
      </c>
      <c r="BP88" s="13" t="s">
        <v>520</v>
      </c>
      <c r="BQ88" s="13">
        <v>38254501</v>
      </c>
      <c r="BR88" s="13" t="s">
        <v>381</v>
      </c>
      <c r="BS88" s="13" t="s">
        <v>100</v>
      </c>
      <c r="BT88" s="13" t="s">
        <v>101</v>
      </c>
      <c r="BU88" s="13" t="s">
        <v>102</v>
      </c>
      <c r="BV88" s="13" t="s">
        <v>521</v>
      </c>
      <c r="BW88" s="13" t="s">
        <v>132</v>
      </c>
    </row>
    <row r="89" spans="1:75" s="3" customFormat="1" x14ac:dyDescent="0.2">
      <c r="A89" s="2">
        <v>704000000</v>
      </c>
      <c r="B89" s="3" t="s">
        <v>303</v>
      </c>
      <c r="C89" s="13" t="s">
        <v>72</v>
      </c>
      <c r="D89" s="13" t="s">
        <v>890</v>
      </c>
      <c r="E89" s="35">
        <v>1</v>
      </c>
      <c r="F89" s="13" t="s">
        <v>74</v>
      </c>
      <c r="G89" s="13" t="s">
        <v>74</v>
      </c>
      <c r="H89" s="13" t="s">
        <v>74</v>
      </c>
      <c r="I89" s="13" t="s">
        <v>891</v>
      </c>
      <c r="J89" s="13" t="s">
        <v>74</v>
      </c>
      <c r="K89" s="13" t="s">
        <v>74</v>
      </c>
      <c r="L89" s="13" t="s">
        <v>892</v>
      </c>
      <c r="M89" s="13" t="s">
        <v>893</v>
      </c>
      <c r="N89" s="13" t="s">
        <v>74</v>
      </c>
      <c r="O89" s="13" t="s">
        <v>74</v>
      </c>
      <c r="P89" s="13" t="s">
        <v>78</v>
      </c>
      <c r="Q89" s="13" t="s">
        <v>79</v>
      </c>
      <c r="R89" s="13" t="s">
        <v>74</v>
      </c>
      <c r="S89" s="13" t="s">
        <v>74</v>
      </c>
      <c r="T89" s="13" t="s">
        <v>74</v>
      </c>
      <c r="U89" s="13" t="s">
        <v>74</v>
      </c>
      <c r="V89" s="13" t="s">
        <v>74</v>
      </c>
      <c r="W89" s="13" t="s">
        <v>894</v>
      </c>
      <c r="X89" s="13" t="s">
        <v>895</v>
      </c>
      <c r="Y89" s="13" t="s">
        <v>896</v>
      </c>
      <c r="Z89" s="13" t="s">
        <v>897</v>
      </c>
      <c r="AA89" s="13" t="s">
        <v>898</v>
      </c>
      <c r="AB89" s="13" t="s">
        <v>899</v>
      </c>
      <c r="AC89" s="13" t="s">
        <v>900</v>
      </c>
      <c r="AD89" s="13" t="s">
        <v>901</v>
      </c>
      <c r="AE89" s="13" t="s">
        <v>902</v>
      </c>
      <c r="AF89" s="13" t="s">
        <v>903</v>
      </c>
      <c r="AG89" s="13" t="s">
        <v>903</v>
      </c>
      <c r="AH89" s="13" t="s">
        <v>904</v>
      </c>
      <c r="AI89" s="13" t="s">
        <v>74</v>
      </c>
      <c r="AJ89" s="13">
        <v>108</v>
      </c>
      <c r="AK89" s="13">
        <v>11</v>
      </c>
      <c r="AL89" s="13">
        <v>11</v>
      </c>
      <c r="AM89" s="13">
        <v>18</v>
      </c>
      <c r="AN89" s="13">
        <v>26</v>
      </c>
      <c r="AO89" s="13" t="s">
        <v>89</v>
      </c>
      <c r="AP89" s="13" t="s">
        <v>90</v>
      </c>
      <c r="AQ89" s="13" t="s">
        <v>91</v>
      </c>
      <c r="AR89" s="13" t="s">
        <v>905</v>
      </c>
      <c r="AS89" s="13" t="s">
        <v>74</v>
      </c>
      <c r="AT89" s="13" t="s">
        <v>74</v>
      </c>
      <c r="AU89" s="13" t="s">
        <v>893</v>
      </c>
      <c r="AV89" s="13" t="s">
        <v>906</v>
      </c>
      <c r="AW89" s="13" t="s">
        <v>125</v>
      </c>
      <c r="AX89" s="13">
        <v>2024</v>
      </c>
      <c r="AY89" s="13">
        <v>13</v>
      </c>
      <c r="AZ89" s="13">
        <v>4</v>
      </c>
      <c r="BA89" s="13" t="s">
        <v>74</v>
      </c>
      <c r="BB89" s="13" t="s">
        <v>74</v>
      </c>
      <c r="BC89" s="13" t="s">
        <v>74</v>
      </c>
      <c r="BD89" s="13" t="s">
        <v>74</v>
      </c>
      <c r="BE89" s="13" t="s">
        <v>74</v>
      </c>
      <c r="BF89" s="13" t="s">
        <v>74</v>
      </c>
      <c r="BG89" s="13">
        <v>524</v>
      </c>
      <c r="BH89" s="13" t="s">
        <v>907</v>
      </c>
      <c r="BI89" s="13" t="s">
        <v>908</v>
      </c>
      <c r="BJ89" s="13" t="s">
        <v>74</v>
      </c>
      <c r="BK89" s="13" t="s">
        <v>74</v>
      </c>
      <c r="BL89" s="13">
        <v>29</v>
      </c>
      <c r="BM89" s="13" t="s">
        <v>407</v>
      </c>
      <c r="BN89" s="13" t="s">
        <v>97</v>
      </c>
      <c r="BO89" s="13" t="s">
        <v>407</v>
      </c>
      <c r="BP89" s="13" t="s">
        <v>909</v>
      </c>
      <c r="BQ89" s="13">
        <v>38498554</v>
      </c>
      <c r="BR89" s="13" t="s">
        <v>330</v>
      </c>
      <c r="BS89" s="13" t="s">
        <v>100</v>
      </c>
      <c r="BT89" s="13" t="s">
        <v>101</v>
      </c>
      <c r="BU89" s="13" t="s">
        <v>102</v>
      </c>
      <c r="BV89" s="13" t="s">
        <v>910</v>
      </c>
      <c r="BW89" s="13" t="s">
        <v>132</v>
      </c>
    </row>
    <row r="90" spans="1:75" s="3" customFormat="1" x14ac:dyDescent="0.2">
      <c r="A90" s="3">
        <v>701000000</v>
      </c>
      <c r="B90" s="3" t="s">
        <v>2092</v>
      </c>
      <c r="C90" s="3" t="s">
        <v>72</v>
      </c>
      <c r="D90" s="3" t="s">
        <v>3644</v>
      </c>
      <c r="E90" s="34">
        <v>1</v>
      </c>
      <c r="F90" s="3" t="s">
        <v>74</v>
      </c>
      <c r="G90" s="3" t="s">
        <v>74</v>
      </c>
      <c r="H90" s="3" t="s">
        <v>74</v>
      </c>
      <c r="I90" s="3" t="s">
        <v>3645</v>
      </c>
      <c r="J90" s="3" t="s">
        <v>74</v>
      </c>
      <c r="K90" s="3" t="s">
        <v>74</v>
      </c>
      <c r="L90" s="3" t="s">
        <v>3646</v>
      </c>
      <c r="M90" s="3" t="s">
        <v>932</v>
      </c>
      <c r="N90" s="3" t="s">
        <v>74</v>
      </c>
      <c r="O90" s="3" t="s">
        <v>74</v>
      </c>
      <c r="P90" s="3" t="s">
        <v>78</v>
      </c>
      <c r="Q90" s="3" t="s">
        <v>79</v>
      </c>
      <c r="R90" s="3" t="s">
        <v>74</v>
      </c>
      <c r="S90" s="3" t="s">
        <v>74</v>
      </c>
      <c r="T90" s="3" t="s">
        <v>74</v>
      </c>
      <c r="U90" s="3" t="s">
        <v>74</v>
      </c>
      <c r="V90" s="3" t="s">
        <v>74</v>
      </c>
      <c r="W90" s="3" t="s">
        <v>3647</v>
      </c>
      <c r="X90" s="3" t="s">
        <v>3648</v>
      </c>
      <c r="Y90" s="3" t="s">
        <v>3649</v>
      </c>
      <c r="Z90" s="3" t="s">
        <v>3650</v>
      </c>
      <c r="AA90" s="3" t="s">
        <v>2306</v>
      </c>
      <c r="AB90" s="3" t="s">
        <v>3651</v>
      </c>
      <c r="AC90" s="3" t="s">
        <v>3652</v>
      </c>
      <c r="AD90" s="3" t="s">
        <v>3653</v>
      </c>
      <c r="AE90" s="3" t="s">
        <v>3654</v>
      </c>
      <c r="AF90" s="3" t="s">
        <v>3655</v>
      </c>
      <c r="AG90" s="3" t="s">
        <v>3655</v>
      </c>
      <c r="AH90" s="3" t="s">
        <v>904</v>
      </c>
      <c r="AI90" s="3" t="s">
        <v>74</v>
      </c>
      <c r="AJ90" s="3">
        <v>85</v>
      </c>
      <c r="AK90" s="3">
        <v>22</v>
      </c>
      <c r="AL90" s="3">
        <v>22</v>
      </c>
      <c r="AM90" s="3">
        <v>18</v>
      </c>
      <c r="AN90" s="3">
        <v>45</v>
      </c>
      <c r="AO90" s="3" t="s">
        <v>89</v>
      </c>
      <c r="AP90" s="3" t="s">
        <v>90</v>
      </c>
      <c r="AQ90" s="3" t="s">
        <v>91</v>
      </c>
      <c r="AR90" s="3" t="s">
        <v>74</v>
      </c>
      <c r="AS90" s="3" t="s">
        <v>945</v>
      </c>
      <c r="AT90" s="3" t="s">
        <v>74</v>
      </c>
      <c r="AU90" s="3" t="s">
        <v>946</v>
      </c>
      <c r="AV90" s="3" t="s">
        <v>947</v>
      </c>
      <c r="AW90" s="3" t="s">
        <v>296</v>
      </c>
      <c r="AX90" s="3">
        <v>2024</v>
      </c>
      <c r="AY90" s="3">
        <v>16</v>
      </c>
      <c r="AZ90" s="3">
        <v>2</v>
      </c>
      <c r="BA90" s="3" t="s">
        <v>74</v>
      </c>
      <c r="BB90" s="3" t="s">
        <v>74</v>
      </c>
      <c r="BC90" s="3" t="s">
        <v>74</v>
      </c>
      <c r="BD90" s="3" t="s">
        <v>74</v>
      </c>
      <c r="BE90" s="3" t="s">
        <v>74</v>
      </c>
      <c r="BF90" s="3" t="s">
        <v>74</v>
      </c>
      <c r="BG90" s="3">
        <v>788</v>
      </c>
      <c r="BH90" s="3" t="s">
        <v>3656</v>
      </c>
      <c r="BI90" s="3" t="str">
        <f>HYPERLINK("http://dx.doi.org/10.3390/su16020788","http://dx.doi.org/10.3390/su16020788")</f>
        <v>http://dx.doi.org/10.3390/su16020788</v>
      </c>
      <c r="BJ90" s="3" t="s">
        <v>74</v>
      </c>
      <c r="BK90" s="3" t="s">
        <v>74</v>
      </c>
      <c r="BL90" s="3">
        <v>37</v>
      </c>
      <c r="BM90" s="3" t="s">
        <v>950</v>
      </c>
      <c r="BN90" s="3" t="s">
        <v>277</v>
      </c>
      <c r="BO90" s="3" t="s">
        <v>951</v>
      </c>
      <c r="BP90" s="3" t="s">
        <v>3657</v>
      </c>
      <c r="BQ90" s="3" t="s">
        <v>74</v>
      </c>
      <c r="BR90" s="3" t="s">
        <v>99</v>
      </c>
      <c r="BS90" s="3" t="s">
        <v>100</v>
      </c>
      <c r="BT90" s="3" t="s">
        <v>101</v>
      </c>
      <c r="BU90" s="3" t="s">
        <v>102</v>
      </c>
      <c r="BV90" s="3" t="s">
        <v>3658</v>
      </c>
      <c r="BW90" s="3" t="str">
        <f>HYPERLINK("https%3A%2F%2Fwww.webofscience.com%2Fwos%2Fwoscc%2Ffull-record%2FWOS:001151342700001","View Full Record in Web of Science")</f>
        <v>View Full Record in Web of Science</v>
      </c>
    </row>
    <row r="91" spans="1:75" s="3" customFormat="1" x14ac:dyDescent="0.2">
      <c r="A91" s="3">
        <v>705000000</v>
      </c>
      <c r="B91" s="3" t="s">
        <v>1514</v>
      </c>
      <c r="C91" s="3" t="s">
        <v>72</v>
      </c>
      <c r="D91" s="3" t="s">
        <v>1639</v>
      </c>
      <c r="E91" s="34">
        <v>1</v>
      </c>
      <c r="F91" s="3" t="s">
        <v>74</v>
      </c>
      <c r="G91" s="3" t="s">
        <v>74</v>
      </c>
      <c r="H91" s="3" t="s">
        <v>74</v>
      </c>
      <c r="I91" s="3" t="s">
        <v>1640</v>
      </c>
      <c r="J91" s="3" t="s">
        <v>74</v>
      </c>
      <c r="K91" s="3" t="s">
        <v>1641</v>
      </c>
      <c r="L91" s="3" t="s">
        <v>1642</v>
      </c>
      <c r="M91" s="3" t="s">
        <v>1615</v>
      </c>
      <c r="N91" s="3" t="s">
        <v>74</v>
      </c>
      <c r="O91" s="3" t="s">
        <v>74</v>
      </c>
      <c r="P91" s="3" t="s">
        <v>78</v>
      </c>
      <c r="Q91" s="3" t="s">
        <v>79</v>
      </c>
      <c r="R91" s="3" t="s">
        <v>74</v>
      </c>
      <c r="S91" s="3" t="s">
        <v>74</v>
      </c>
      <c r="T91" s="3" t="s">
        <v>74</v>
      </c>
      <c r="U91" s="3" t="s">
        <v>74</v>
      </c>
      <c r="V91" s="3" t="s">
        <v>74</v>
      </c>
      <c r="W91" s="3" t="s">
        <v>1643</v>
      </c>
      <c r="X91" s="3" t="s">
        <v>1644</v>
      </c>
      <c r="Y91" s="3" t="s">
        <v>1645</v>
      </c>
      <c r="Z91" s="3" t="s">
        <v>1646</v>
      </c>
      <c r="AA91" s="3" t="s">
        <v>1647</v>
      </c>
      <c r="AB91" s="3" t="s">
        <v>1648</v>
      </c>
      <c r="AC91" s="3" t="s">
        <v>1649</v>
      </c>
      <c r="AD91" s="3" t="s">
        <v>1650</v>
      </c>
      <c r="AE91" s="3" t="s">
        <v>1651</v>
      </c>
      <c r="AF91" s="3" t="s">
        <v>1652</v>
      </c>
      <c r="AG91" s="3" t="s">
        <v>1653</v>
      </c>
      <c r="AH91" s="3" t="s">
        <v>1654</v>
      </c>
      <c r="AI91" s="3" t="s">
        <v>74</v>
      </c>
      <c r="AJ91" s="3">
        <v>489</v>
      </c>
      <c r="AK91" s="3">
        <v>1119</v>
      </c>
      <c r="AL91" s="3">
        <v>1197</v>
      </c>
      <c r="AM91" s="3">
        <v>99</v>
      </c>
      <c r="AN91" s="3">
        <v>1169</v>
      </c>
      <c r="AO91" s="3" t="s">
        <v>208</v>
      </c>
      <c r="AP91" s="3" t="s">
        <v>209</v>
      </c>
      <c r="AQ91" s="3" t="s">
        <v>210</v>
      </c>
      <c r="AR91" s="3" t="s">
        <v>1628</v>
      </c>
      <c r="AS91" s="3" t="s">
        <v>1629</v>
      </c>
      <c r="AT91" s="3" t="s">
        <v>74</v>
      </c>
      <c r="AU91" s="3" t="s">
        <v>1630</v>
      </c>
      <c r="AV91" s="3" t="s">
        <v>1631</v>
      </c>
      <c r="AW91" s="3" t="s">
        <v>296</v>
      </c>
      <c r="AX91" s="3">
        <v>2020</v>
      </c>
      <c r="AY91" s="3">
        <v>26</v>
      </c>
      <c r="AZ91" s="3">
        <v>1</v>
      </c>
      <c r="BA91" s="3" t="s">
        <v>74</v>
      </c>
      <c r="BB91" s="3" t="s">
        <v>74</v>
      </c>
      <c r="BC91" s="3" t="s">
        <v>74</v>
      </c>
      <c r="BD91" s="3" t="s">
        <v>74</v>
      </c>
      <c r="BE91" s="3">
        <v>119</v>
      </c>
      <c r="BF91" s="3">
        <v>188</v>
      </c>
      <c r="BG91" s="3" t="s">
        <v>74</v>
      </c>
      <c r="BH91" s="3" t="s">
        <v>1655</v>
      </c>
      <c r="BI91" s="3" t="str">
        <f>HYPERLINK("http://dx.doi.org/10.1111/gcb.14904","http://dx.doi.org/10.1111/gcb.14904")</f>
        <v>http://dx.doi.org/10.1111/gcb.14904</v>
      </c>
      <c r="BJ91" s="3" t="s">
        <v>74</v>
      </c>
      <c r="BK91" s="3" t="s">
        <v>1656</v>
      </c>
      <c r="BL91" s="3">
        <v>70</v>
      </c>
      <c r="BM91" s="3" t="s">
        <v>1634</v>
      </c>
      <c r="BN91" s="3" t="s">
        <v>97</v>
      </c>
      <c r="BO91" s="3" t="s">
        <v>1635</v>
      </c>
      <c r="BP91" s="3" t="s">
        <v>1657</v>
      </c>
      <c r="BQ91" s="3">
        <v>31891233</v>
      </c>
      <c r="BR91" s="3" t="s">
        <v>1637</v>
      </c>
      <c r="BS91" s="3" t="s">
        <v>100</v>
      </c>
      <c r="BT91" s="3" t="s">
        <v>101</v>
      </c>
      <c r="BU91" s="3" t="s">
        <v>102</v>
      </c>
      <c r="BV91" s="3" t="s">
        <v>1658</v>
      </c>
      <c r="BW91" s="3" t="str">
        <f>HYPERLINK("https%3A%2F%2Fwww.webofscience.com%2Fwos%2Fwoscc%2Ffull-record%2FWOS:000504934700001","View Full Record in Web of Science")</f>
        <v>View Full Record in Web of Science</v>
      </c>
    </row>
    <row r="92" spans="1:75" s="3" customFormat="1" x14ac:dyDescent="0.2">
      <c r="A92" s="3">
        <v>705000000</v>
      </c>
      <c r="B92" s="3" t="s">
        <v>1514</v>
      </c>
      <c r="C92" s="3" t="s">
        <v>72</v>
      </c>
      <c r="D92" s="3" t="s">
        <v>1659</v>
      </c>
      <c r="E92" s="34">
        <v>1</v>
      </c>
      <c r="F92" s="3" t="s">
        <v>74</v>
      </c>
      <c r="G92" s="3" t="s">
        <v>74</v>
      </c>
      <c r="H92" s="3" t="s">
        <v>74</v>
      </c>
      <c r="I92" s="3" t="s">
        <v>1660</v>
      </c>
      <c r="J92" s="3" t="s">
        <v>74</v>
      </c>
      <c r="K92" s="3" t="s">
        <v>74</v>
      </c>
      <c r="L92" s="3" t="s">
        <v>1661</v>
      </c>
      <c r="M92" s="3" t="s">
        <v>1662</v>
      </c>
      <c r="N92" s="3" t="s">
        <v>74</v>
      </c>
      <c r="O92" s="3" t="s">
        <v>74</v>
      </c>
      <c r="P92" s="3" t="s">
        <v>78</v>
      </c>
      <c r="Q92" s="3" t="s">
        <v>79</v>
      </c>
      <c r="R92" s="3" t="s">
        <v>74</v>
      </c>
      <c r="S92" s="3" t="s">
        <v>74</v>
      </c>
      <c r="T92" s="3" t="s">
        <v>74</v>
      </c>
      <c r="U92" s="3" t="s">
        <v>74</v>
      </c>
      <c r="V92" s="3" t="s">
        <v>74</v>
      </c>
      <c r="W92" s="3" t="s">
        <v>1663</v>
      </c>
      <c r="X92" s="3" t="s">
        <v>1664</v>
      </c>
      <c r="Y92" s="3" t="s">
        <v>1665</v>
      </c>
      <c r="Z92" s="3" t="s">
        <v>1666</v>
      </c>
      <c r="AA92" s="3" t="s">
        <v>1667</v>
      </c>
      <c r="AB92" s="3" t="s">
        <v>1668</v>
      </c>
      <c r="AC92" s="3" t="s">
        <v>1669</v>
      </c>
      <c r="AD92" s="3" t="s">
        <v>1670</v>
      </c>
      <c r="AE92" s="3" t="s">
        <v>1671</v>
      </c>
      <c r="AF92" s="3" t="s">
        <v>1672</v>
      </c>
      <c r="AG92" s="3" t="s">
        <v>1673</v>
      </c>
      <c r="AH92" s="3" t="s">
        <v>1674</v>
      </c>
      <c r="AI92" s="3" t="s">
        <v>74</v>
      </c>
      <c r="AJ92" s="3">
        <v>228</v>
      </c>
      <c r="AK92" s="3">
        <v>22</v>
      </c>
      <c r="AL92" s="3">
        <v>22</v>
      </c>
      <c r="AM92" s="3">
        <v>76</v>
      </c>
      <c r="AN92" s="3">
        <v>124</v>
      </c>
      <c r="AO92" s="3" t="s">
        <v>208</v>
      </c>
      <c r="AP92" s="3" t="s">
        <v>209</v>
      </c>
      <c r="AQ92" s="3" t="s">
        <v>210</v>
      </c>
      <c r="AR92" s="3" t="s">
        <v>1675</v>
      </c>
      <c r="AS92" s="3" t="s">
        <v>1676</v>
      </c>
      <c r="AT92" s="3" t="s">
        <v>74</v>
      </c>
      <c r="AU92" s="3" t="s">
        <v>1677</v>
      </c>
      <c r="AV92" s="3" t="s">
        <v>1678</v>
      </c>
      <c r="AW92" s="3" t="s">
        <v>215</v>
      </c>
      <c r="AX92" s="3">
        <v>2024</v>
      </c>
      <c r="AY92" s="3">
        <v>33</v>
      </c>
      <c r="AZ92" s="3">
        <v>6</v>
      </c>
      <c r="BA92" s="3" t="s">
        <v>74</v>
      </c>
      <c r="BB92" s="3" t="s">
        <v>74</v>
      </c>
      <c r="BC92" s="3" t="s">
        <v>74</v>
      </c>
      <c r="BD92" s="3" t="s">
        <v>74</v>
      </c>
      <c r="BE92" s="3" t="s">
        <v>74</v>
      </c>
      <c r="BF92" s="3" t="s">
        <v>74</v>
      </c>
      <c r="BG92" s="3" t="s">
        <v>1679</v>
      </c>
      <c r="BH92" s="3" t="s">
        <v>1680</v>
      </c>
      <c r="BI92" s="3" t="str">
        <f>HYPERLINK("http://dx.doi.org/10.1111/geb.13834","http://dx.doi.org/10.1111/geb.13834")</f>
        <v>http://dx.doi.org/10.1111/geb.13834</v>
      </c>
      <c r="BJ92" s="3" t="s">
        <v>74</v>
      </c>
      <c r="BK92" s="3" t="s">
        <v>1681</v>
      </c>
      <c r="BL92" s="3">
        <v>23</v>
      </c>
      <c r="BM92" s="3" t="s">
        <v>1682</v>
      </c>
      <c r="BN92" s="3" t="s">
        <v>97</v>
      </c>
      <c r="BO92" s="3" t="s">
        <v>1683</v>
      </c>
      <c r="BP92" s="3" t="s">
        <v>1684</v>
      </c>
      <c r="BQ92" s="3" t="s">
        <v>74</v>
      </c>
      <c r="BR92" s="3" t="s">
        <v>1685</v>
      </c>
      <c r="BS92" s="3" t="s">
        <v>100</v>
      </c>
      <c r="BT92" s="3" t="s">
        <v>101</v>
      </c>
      <c r="BU92" s="3" t="s">
        <v>102</v>
      </c>
      <c r="BV92" s="3" t="s">
        <v>1686</v>
      </c>
      <c r="BW92" s="3" t="str">
        <f>HYPERLINK("https%3A%2F%2Fwww.webofscience.com%2Fwos%2Fwoscc%2Ffull-record%2FWOS:001198910900001","View Full Record in Web of Science")</f>
        <v>View Full Record in Web of Science</v>
      </c>
    </row>
    <row r="93" spans="1:75" s="3" customFormat="1" x14ac:dyDescent="0.2">
      <c r="A93" s="2">
        <v>704000000</v>
      </c>
      <c r="B93" s="3" t="s">
        <v>303</v>
      </c>
      <c r="C93" s="13" t="s">
        <v>72</v>
      </c>
      <c r="D93" s="13" t="s">
        <v>440</v>
      </c>
      <c r="E93" s="35">
        <v>1</v>
      </c>
      <c r="F93" s="13" t="s">
        <v>74</v>
      </c>
      <c r="G93" s="13" t="s">
        <v>74</v>
      </c>
      <c r="H93" s="13" t="s">
        <v>74</v>
      </c>
      <c r="I93" s="13" t="s">
        <v>441</v>
      </c>
      <c r="J93" s="13" t="s">
        <v>74</v>
      </c>
      <c r="K93" s="13" t="s">
        <v>74</v>
      </c>
      <c r="L93" s="13" t="s">
        <v>442</v>
      </c>
      <c r="M93" s="13" t="s">
        <v>443</v>
      </c>
      <c r="N93" s="13" t="s">
        <v>74</v>
      </c>
      <c r="O93" s="13" t="s">
        <v>74</v>
      </c>
      <c r="P93" s="13" t="s">
        <v>78</v>
      </c>
      <c r="Q93" s="13" t="s">
        <v>195</v>
      </c>
      <c r="R93" s="13" t="s">
        <v>74</v>
      </c>
      <c r="S93" s="13" t="s">
        <v>74</v>
      </c>
      <c r="T93" s="13" t="s">
        <v>74</v>
      </c>
      <c r="U93" s="13" t="s">
        <v>74</v>
      </c>
      <c r="V93" s="13" t="s">
        <v>74</v>
      </c>
      <c r="W93" s="13" t="s">
        <v>444</v>
      </c>
      <c r="X93" s="13" t="s">
        <v>445</v>
      </c>
      <c r="Y93" s="13" t="s">
        <v>446</v>
      </c>
      <c r="Z93" s="13" t="s">
        <v>447</v>
      </c>
      <c r="AA93" s="13" t="s">
        <v>448</v>
      </c>
      <c r="AB93" s="13" t="s">
        <v>449</v>
      </c>
      <c r="AC93" s="13" t="s">
        <v>450</v>
      </c>
      <c r="AD93" s="13" t="s">
        <v>451</v>
      </c>
      <c r="AE93" s="13" t="s">
        <v>452</v>
      </c>
      <c r="AF93" s="13" t="s">
        <v>453</v>
      </c>
      <c r="AG93" s="13" t="s">
        <v>454</v>
      </c>
      <c r="AH93" s="13" t="s">
        <v>455</v>
      </c>
      <c r="AI93" s="13" t="s">
        <v>74</v>
      </c>
      <c r="AJ93" s="13">
        <v>215</v>
      </c>
      <c r="AK93" s="13">
        <v>146</v>
      </c>
      <c r="AL93" s="13">
        <v>154</v>
      </c>
      <c r="AM93" s="13">
        <v>39</v>
      </c>
      <c r="AN93" s="13">
        <v>401</v>
      </c>
      <c r="AO93" s="13" t="s">
        <v>456</v>
      </c>
      <c r="AP93" s="13" t="s">
        <v>457</v>
      </c>
      <c r="AQ93" s="13" t="s">
        <v>458</v>
      </c>
      <c r="AR93" s="13" t="s">
        <v>459</v>
      </c>
      <c r="AS93" s="13" t="s">
        <v>460</v>
      </c>
      <c r="AT93" s="13" t="s">
        <v>74</v>
      </c>
      <c r="AU93" s="13" t="s">
        <v>461</v>
      </c>
      <c r="AV93" s="13" t="s">
        <v>462</v>
      </c>
      <c r="AW93" s="13" t="s">
        <v>463</v>
      </c>
      <c r="AX93" s="13">
        <v>2021</v>
      </c>
      <c r="AY93" s="13">
        <v>222</v>
      </c>
      <c r="AZ93" s="13" t="s">
        <v>74</v>
      </c>
      <c r="BA93" s="13" t="s">
        <v>74</v>
      </c>
      <c r="BB93" s="13" t="s">
        <v>74</v>
      </c>
      <c r="BC93" s="13" t="s">
        <v>74</v>
      </c>
      <c r="BD93" s="13" t="s">
        <v>74</v>
      </c>
      <c r="BE93" s="13" t="s">
        <v>74</v>
      </c>
      <c r="BF93" s="13" t="s">
        <v>74</v>
      </c>
      <c r="BG93" s="13">
        <v>112510</v>
      </c>
      <c r="BH93" s="13" t="s">
        <v>464</v>
      </c>
      <c r="BI93" s="13" t="s">
        <v>465</v>
      </c>
      <c r="BJ93" s="13" t="s">
        <v>74</v>
      </c>
      <c r="BK93" s="13" t="s">
        <v>466</v>
      </c>
      <c r="BL93" s="13">
        <v>15</v>
      </c>
      <c r="BM93" s="13" t="s">
        <v>467</v>
      </c>
      <c r="BN93" s="13" t="s">
        <v>97</v>
      </c>
      <c r="BO93" s="13" t="s">
        <v>468</v>
      </c>
      <c r="BP93" s="13" t="s">
        <v>469</v>
      </c>
      <c r="BQ93" s="13">
        <v>34273846</v>
      </c>
      <c r="BR93" s="13" t="s">
        <v>99</v>
      </c>
      <c r="BS93" s="13" t="s">
        <v>100</v>
      </c>
      <c r="BT93" s="13" t="s">
        <v>101</v>
      </c>
      <c r="BU93" s="13" t="s">
        <v>102</v>
      </c>
      <c r="BV93" s="13" t="s">
        <v>470</v>
      </c>
      <c r="BW93" s="13" t="s">
        <v>132</v>
      </c>
    </row>
    <row r="94" spans="1:75" s="3" customFormat="1" x14ac:dyDescent="0.2">
      <c r="A94" s="2">
        <v>704000000</v>
      </c>
      <c r="B94" s="3" t="s">
        <v>303</v>
      </c>
      <c r="C94" s="13" t="s">
        <v>72</v>
      </c>
      <c r="D94" s="13" t="s">
        <v>755</v>
      </c>
      <c r="E94" s="35">
        <v>1</v>
      </c>
      <c r="F94" s="13" t="s">
        <v>74</v>
      </c>
      <c r="G94" s="13" t="s">
        <v>74</v>
      </c>
      <c r="H94" s="13" t="s">
        <v>74</v>
      </c>
      <c r="I94" s="13" t="s">
        <v>756</v>
      </c>
      <c r="J94" s="13" t="s">
        <v>74</v>
      </c>
      <c r="K94" s="13" t="s">
        <v>74</v>
      </c>
      <c r="L94" s="13" t="s">
        <v>757</v>
      </c>
      <c r="M94" s="13" t="s">
        <v>758</v>
      </c>
      <c r="N94" s="13" t="s">
        <v>74</v>
      </c>
      <c r="O94" s="13" t="s">
        <v>74</v>
      </c>
      <c r="P94" s="13" t="s">
        <v>78</v>
      </c>
      <c r="Q94" s="13" t="s">
        <v>195</v>
      </c>
      <c r="R94" s="13" t="s">
        <v>74</v>
      </c>
      <c r="S94" s="13" t="s">
        <v>74</v>
      </c>
      <c r="T94" s="13" t="s">
        <v>74</v>
      </c>
      <c r="U94" s="13" t="s">
        <v>74</v>
      </c>
      <c r="V94" s="13" t="s">
        <v>74</v>
      </c>
      <c r="W94" s="13" t="s">
        <v>759</v>
      </c>
      <c r="X94" s="13" t="s">
        <v>760</v>
      </c>
      <c r="Y94" s="13" t="s">
        <v>761</v>
      </c>
      <c r="Z94" s="13" t="s">
        <v>762</v>
      </c>
      <c r="AA94" s="13" t="s">
        <v>763</v>
      </c>
      <c r="AB94" s="13" t="s">
        <v>764</v>
      </c>
      <c r="AC94" s="13" t="s">
        <v>765</v>
      </c>
      <c r="AD94" s="13" t="s">
        <v>766</v>
      </c>
      <c r="AE94" s="13" t="s">
        <v>767</v>
      </c>
      <c r="AF94" s="13" t="s">
        <v>768</v>
      </c>
      <c r="AG94" s="13" t="s">
        <v>769</v>
      </c>
      <c r="AH94" s="13" t="s">
        <v>770</v>
      </c>
      <c r="AI94" s="13" t="s">
        <v>74</v>
      </c>
      <c r="AJ94" s="13">
        <v>205</v>
      </c>
      <c r="AK94" s="13">
        <v>48</v>
      </c>
      <c r="AL94" s="13">
        <v>49</v>
      </c>
      <c r="AM94" s="13">
        <v>20</v>
      </c>
      <c r="AN94" s="13">
        <v>77</v>
      </c>
      <c r="AO94" s="13" t="s">
        <v>674</v>
      </c>
      <c r="AP94" s="13" t="s">
        <v>675</v>
      </c>
      <c r="AQ94" s="13" t="s">
        <v>676</v>
      </c>
      <c r="AR94" s="13" t="s">
        <v>771</v>
      </c>
      <c r="AS94" s="13" t="s">
        <v>772</v>
      </c>
      <c r="AT94" s="13" t="s">
        <v>74</v>
      </c>
      <c r="AU94" s="13" t="s">
        <v>773</v>
      </c>
      <c r="AV94" s="13" t="s">
        <v>774</v>
      </c>
      <c r="AW94" s="13" t="s">
        <v>215</v>
      </c>
      <c r="AX94" s="13">
        <v>2023</v>
      </c>
      <c r="AY94" s="13">
        <v>100</v>
      </c>
      <c r="AZ94" s="13">
        <v>2</v>
      </c>
      <c r="BA94" s="13" t="s">
        <v>74</v>
      </c>
      <c r="BB94" s="13" t="s">
        <v>74</v>
      </c>
      <c r="BC94" s="13" t="s">
        <v>682</v>
      </c>
      <c r="BD94" s="13" t="s">
        <v>74</v>
      </c>
      <c r="BE94" s="13">
        <v>301</v>
      </c>
      <c r="BF94" s="13">
        <v>319</v>
      </c>
      <c r="BG94" s="13" t="s">
        <v>74</v>
      </c>
      <c r="BH94" s="13" t="s">
        <v>775</v>
      </c>
      <c r="BI94" s="13" t="s">
        <v>776</v>
      </c>
      <c r="BJ94" s="13" t="s">
        <v>74</v>
      </c>
      <c r="BK94" s="13" t="s">
        <v>611</v>
      </c>
      <c r="BL94" s="13">
        <v>19</v>
      </c>
      <c r="BM94" s="13" t="s">
        <v>407</v>
      </c>
      <c r="BN94" s="13" t="s">
        <v>97</v>
      </c>
      <c r="BO94" s="13" t="s">
        <v>407</v>
      </c>
      <c r="BP94" s="13" t="s">
        <v>777</v>
      </c>
      <c r="BQ94" s="13" t="s">
        <v>74</v>
      </c>
      <c r="BR94" s="13" t="s">
        <v>74</v>
      </c>
      <c r="BS94" s="13" t="s">
        <v>100</v>
      </c>
      <c r="BT94" s="13" t="s">
        <v>101</v>
      </c>
      <c r="BU94" s="13" t="s">
        <v>102</v>
      </c>
      <c r="BV94" s="13" t="s">
        <v>778</v>
      </c>
      <c r="BW94" s="13" t="s">
        <v>132</v>
      </c>
    </row>
    <row r="95" spans="1:75" s="3" customFormat="1" x14ac:dyDescent="0.2">
      <c r="A95" s="2">
        <v>704000000</v>
      </c>
      <c r="B95" s="3" t="s">
        <v>303</v>
      </c>
      <c r="C95" s="13" t="s">
        <v>72</v>
      </c>
      <c r="D95" s="13" t="s">
        <v>826</v>
      </c>
      <c r="E95" s="35">
        <v>1</v>
      </c>
      <c r="F95" s="13" t="s">
        <v>74</v>
      </c>
      <c r="G95" s="13" t="s">
        <v>74</v>
      </c>
      <c r="H95" s="13" t="s">
        <v>74</v>
      </c>
      <c r="I95" s="13" t="s">
        <v>827</v>
      </c>
      <c r="J95" s="13" t="s">
        <v>74</v>
      </c>
      <c r="K95" s="13" t="s">
        <v>74</v>
      </c>
      <c r="L95" s="13" t="s">
        <v>828</v>
      </c>
      <c r="M95" s="13" t="s">
        <v>782</v>
      </c>
      <c r="N95" s="13" t="s">
        <v>74</v>
      </c>
      <c r="O95" s="13" t="s">
        <v>74</v>
      </c>
      <c r="P95" s="13" t="s">
        <v>78</v>
      </c>
      <c r="Q95" s="13" t="s">
        <v>79</v>
      </c>
      <c r="R95" s="13" t="s">
        <v>74</v>
      </c>
      <c r="S95" s="13" t="s">
        <v>74</v>
      </c>
      <c r="T95" s="13" t="s">
        <v>74</v>
      </c>
      <c r="U95" s="13" t="s">
        <v>74</v>
      </c>
      <c r="V95" s="13" t="s">
        <v>74</v>
      </c>
      <c r="W95" s="13" t="s">
        <v>829</v>
      </c>
      <c r="X95" s="13" t="s">
        <v>830</v>
      </c>
      <c r="Y95" s="13" t="s">
        <v>831</v>
      </c>
      <c r="Z95" s="13" t="s">
        <v>832</v>
      </c>
      <c r="AA95" s="13" t="s">
        <v>833</v>
      </c>
      <c r="AB95" s="13" t="s">
        <v>834</v>
      </c>
      <c r="AC95" s="13" t="s">
        <v>835</v>
      </c>
      <c r="AD95" s="13" t="s">
        <v>836</v>
      </c>
      <c r="AE95" s="13" t="s">
        <v>837</v>
      </c>
      <c r="AF95" s="13" t="s">
        <v>453</v>
      </c>
      <c r="AG95" s="13" t="s">
        <v>454</v>
      </c>
      <c r="AH95" s="13" t="s">
        <v>838</v>
      </c>
      <c r="AI95" s="13" t="s">
        <v>74</v>
      </c>
      <c r="AJ95" s="13">
        <v>72</v>
      </c>
      <c r="AK95" s="13">
        <v>192</v>
      </c>
      <c r="AL95" s="13">
        <v>194</v>
      </c>
      <c r="AM95" s="13">
        <v>7</v>
      </c>
      <c r="AN95" s="13">
        <v>108</v>
      </c>
      <c r="AO95" s="13" t="s">
        <v>795</v>
      </c>
      <c r="AP95" s="13" t="s">
        <v>796</v>
      </c>
      <c r="AQ95" s="13" t="s">
        <v>797</v>
      </c>
      <c r="AR95" s="13" t="s">
        <v>798</v>
      </c>
      <c r="AS95" s="13" t="s">
        <v>799</v>
      </c>
      <c r="AT95" s="13" t="s">
        <v>74</v>
      </c>
      <c r="AU95" s="13" t="s">
        <v>800</v>
      </c>
      <c r="AV95" s="13" t="s">
        <v>801</v>
      </c>
      <c r="AW95" s="13" t="s">
        <v>243</v>
      </c>
      <c r="AX95" s="13">
        <v>2020</v>
      </c>
      <c r="AY95" s="13">
        <v>156</v>
      </c>
      <c r="AZ95" s="13" t="s">
        <v>74</v>
      </c>
      <c r="BA95" s="13" t="s">
        <v>74</v>
      </c>
      <c r="BB95" s="13" t="s">
        <v>74</v>
      </c>
      <c r="BC95" s="13" t="s">
        <v>74</v>
      </c>
      <c r="BD95" s="13" t="s">
        <v>74</v>
      </c>
      <c r="BE95" s="13">
        <v>221</v>
      </c>
      <c r="BF95" s="13">
        <v>232</v>
      </c>
      <c r="BG95" s="13" t="s">
        <v>74</v>
      </c>
      <c r="BH95" s="13" t="s">
        <v>839</v>
      </c>
      <c r="BI95" s="13" t="s">
        <v>840</v>
      </c>
      <c r="BJ95" s="13" t="s">
        <v>74</v>
      </c>
      <c r="BK95" s="13" t="s">
        <v>74</v>
      </c>
      <c r="BL95" s="13">
        <v>12</v>
      </c>
      <c r="BM95" s="13" t="s">
        <v>407</v>
      </c>
      <c r="BN95" s="13" t="s">
        <v>97</v>
      </c>
      <c r="BO95" s="13" t="s">
        <v>407</v>
      </c>
      <c r="BP95" s="13" t="s">
        <v>841</v>
      </c>
      <c r="BQ95" s="13">
        <v>32979796</v>
      </c>
      <c r="BR95" s="13" t="s">
        <v>74</v>
      </c>
      <c r="BS95" s="13" t="s">
        <v>100</v>
      </c>
      <c r="BT95" s="13" t="s">
        <v>101</v>
      </c>
      <c r="BU95" s="13" t="s">
        <v>102</v>
      </c>
      <c r="BV95" s="13" t="s">
        <v>842</v>
      </c>
      <c r="BW95" s="13" t="s">
        <v>132</v>
      </c>
    </row>
    <row r="96" spans="1:75" s="3" customFormat="1" x14ac:dyDescent="0.2">
      <c r="A96" s="2">
        <v>710000000</v>
      </c>
      <c r="B96" s="3" t="s">
        <v>4417</v>
      </c>
      <c r="C96" s="13" t="s">
        <v>72</v>
      </c>
      <c r="D96" s="13" t="s">
        <v>4567</v>
      </c>
      <c r="E96" s="35">
        <v>1</v>
      </c>
      <c r="F96" s="13" t="s">
        <v>74</v>
      </c>
      <c r="G96" s="13" t="s">
        <v>74</v>
      </c>
      <c r="H96" s="13" t="s">
        <v>74</v>
      </c>
      <c r="I96" s="13" t="s">
        <v>4568</v>
      </c>
      <c r="J96" s="13" t="s">
        <v>74</v>
      </c>
      <c r="K96" s="13" t="s">
        <v>74</v>
      </c>
      <c r="L96" s="13" t="s">
        <v>4569</v>
      </c>
      <c r="M96" s="13" t="s">
        <v>4544</v>
      </c>
      <c r="N96" s="13" t="s">
        <v>74</v>
      </c>
      <c r="O96" s="13" t="s">
        <v>74</v>
      </c>
      <c r="P96" s="13" t="s">
        <v>78</v>
      </c>
      <c r="Q96" s="13" t="s">
        <v>79</v>
      </c>
      <c r="R96" s="13" t="s">
        <v>74</v>
      </c>
      <c r="S96" s="13" t="s">
        <v>74</v>
      </c>
      <c r="T96" s="13" t="s">
        <v>74</v>
      </c>
      <c r="U96" s="13" t="s">
        <v>74</v>
      </c>
      <c r="V96" s="13" t="s">
        <v>74</v>
      </c>
      <c r="W96" s="13" t="s">
        <v>4570</v>
      </c>
      <c r="X96" s="13" t="s">
        <v>74</v>
      </c>
      <c r="Y96" s="13" t="s">
        <v>4571</v>
      </c>
      <c r="Z96" s="13" t="s">
        <v>4572</v>
      </c>
      <c r="AA96" s="13" t="s">
        <v>4573</v>
      </c>
      <c r="AB96" s="13" t="s">
        <v>4574</v>
      </c>
      <c r="AC96" s="13" t="s">
        <v>4575</v>
      </c>
      <c r="AD96" s="13" t="s">
        <v>4576</v>
      </c>
      <c r="AE96" s="13" t="s">
        <v>4577</v>
      </c>
      <c r="AF96" s="13" t="s">
        <v>74</v>
      </c>
      <c r="AG96" s="13" t="s">
        <v>74</v>
      </c>
      <c r="AH96" s="13" t="s">
        <v>74</v>
      </c>
      <c r="AI96" s="13" t="s">
        <v>74</v>
      </c>
      <c r="AJ96" s="13">
        <v>52</v>
      </c>
      <c r="AK96" s="13">
        <v>52</v>
      </c>
      <c r="AL96" s="13">
        <v>52</v>
      </c>
      <c r="AM96" s="13">
        <v>28</v>
      </c>
      <c r="AN96" s="13">
        <v>43</v>
      </c>
      <c r="AO96" s="13" t="s">
        <v>4554</v>
      </c>
      <c r="AP96" s="13" t="s">
        <v>4555</v>
      </c>
      <c r="AQ96" s="13" t="s">
        <v>4556</v>
      </c>
      <c r="AR96" s="13" t="s">
        <v>4557</v>
      </c>
      <c r="AS96" s="13" t="s">
        <v>4558</v>
      </c>
      <c r="AT96" s="13" t="s">
        <v>74</v>
      </c>
      <c r="AU96" s="13" t="s">
        <v>4559</v>
      </c>
      <c r="AV96" s="13" t="s">
        <v>4560</v>
      </c>
      <c r="AW96" s="13" t="s">
        <v>375</v>
      </c>
      <c r="AX96" s="13">
        <v>2023</v>
      </c>
      <c r="AY96" s="13">
        <v>14</v>
      </c>
      <c r="AZ96" s="13">
        <v>4</v>
      </c>
      <c r="BA96" s="13" t="s">
        <v>74</v>
      </c>
      <c r="BB96" s="13" t="s">
        <v>74</v>
      </c>
      <c r="BC96" s="13" t="s">
        <v>74</v>
      </c>
      <c r="BD96" s="13" t="s">
        <v>74</v>
      </c>
      <c r="BE96" s="13">
        <v>1097</v>
      </c>
      <c r="BF96" s="13">
        <v>1138</v>
      </c>
      <c r="BG96" s="13" t="s">
        <v>74</v>
      </c>
      <c r="BH96" s="13" t="s">
        <v>4578</v>
      </c>
      <c r="BI96" s="13" t="s">
        <v>4579</v>
      </c>
      <c r="BJ96" s="13" t="s">
        <v>74</v>
      </c>
      <c r="BK96" s="13" t="s">
        <v>74</v>
      </c>
      <c r="BL96" s="13">
        <v>42</v>
      </c>
      <c r="BM96" s="13" t="s">
        <v>4563</v>
      </c>
      <c r="BN96" s="13" t="s">
        <v>159</v>
      </c>
      <c r="BO96" s="13" t="s">
        <v>4564</v>
      </c>
      <c r="BP96" s="13" t="s">
        <v>4580</v>
      </c>
      <c r="BQ96" s="13" t="s">
        <v>74</v>
      </c>
      <c r="BR96" s="13" t="s">
        <v>99</v>
      </c>
      <c r="BS96" s="13" t="s">
        <v>100</v>
      </c>
      <c r="BT96" s="13" t="s">
        <v>100</v>
      </c>
      <c r="BU96" s="13" t="s">
        <v>102</v>
      </c>
      <c r="BV96" s="13" t="s">
        <v>4581</v>
      </c>
      <c r="BW96" s="13" t="s">
        <v>132</v>
      </c>
    </row>
    <row r="97" spans="1:75" s="3" customFormat="1" x14ac:dyDescent="0.2">
      <c r="A97" s="3">
        <v>701000000</v>
      </c>
      <c r="B97" s="3" t="s">
        <v>2092</v>
      </c>
      <c r="C97" s="3" t="s">
        <v>72</v>
      </c>
      <c r="D97" s="3" t="s">
        <v>2192</v>
      </c>
      <c r="E97" s="34">
        <v>1</v>
      </c>
      <c r="F97" s="3" t="s">
        <v>74</v>
      </c>
      <c r="G97" s="3" t="s">
        <v>74</v>
      </c>
      <c r="H97" s="3" t="s">
        <v>74</v>
      </c>
      <c r="I97" s="3" t="s">
        <v>2193</v>
      </c>
      <c r="J97" s="3" t="s">
        <v>74</v>
      </c>
      <c r="K97" s="3" t="s">
        <v>74</v>
      </c>
      <c r="L97" s="3" t="s">
        <v>2194</v>
      </c>
      <c r="M97" s="3" t="s">
        <v>2195</v>
      </c>
      <c r="N97" s="3" t="s">
        <v>74</v>
      </c>
      <c r="O97" s="3" t="s">
        <v>74</v>
      </c>
      <c r="P97" s="3" t="s">
        <v>78</v>
      </c>
      <c r="Q97" s="3" t="s">
        <v>195</v>
      </c>
      <c r="R97" s="3" t="s">
        <v>74</v>
      </c>
      <c r="S97" s="3" t="s">
        <v>74</v>
      </c>
      <c r="T97" s="3" t="s">
        <v>74</v>
      </c>
      <c r="U97" s="3" t="s">
        <v>74</v>
      </c>
      <c r="V97" s="3" t="s">
        <v>74</v>
      </c>
      <c r="W97" s="3" t="s">
        <v>2196</v>
      </c>
      <c r="X97" s="3" t="s">
        <v>2197</v>
      </c>
      <c r="Y97" s="3" t="s">
        <v>2198</v>
      </c>
      <c r="Z97" s="3" t="s">
        <v>2199</v>
      </c>
      <c r="AA97" s="3" t="s">
        <v>2200</v>
      </c>
      <c r="AB97" s="3" t="s">
        <v>2201</v>
      </c>
      <c r="AC97" s="3" t="s">
        <v>2202</v>
      </c>
      <c r="AD97" s="3" t="s">
        <v>2203</v>
      </c>
      <c r="AE97" s="3" t="s">
        <v>2204</v>
      </c>
      <c r="AF97" s="3" t="s">
        <v>2205</v>
      </c>
      <c r="AG97" s="3" t="s">
        <v>2206</v>
      </c>
      <c r="AH97" s="3" t="s">
        <v>74</v>
      </c>
      <c r="AI97" s="3" t="s">
        <v>74</v>
      </c>
      <c r="AJ97" s="3">
        <v>664</v>
      </c>
      <c r="AK97" s="3">
        <v>1709</v>
      </c>
      <c r="AL97" s="3">
        <v>1758</v>
      </c>
      <c r="AM97" s="3">
        <v>261</v>
      </c>
      <c r="AN97" s="3">
        <v>1114</v>
      </c>
      <c r="AO97" s="3" t="s">
        <v>426</v>
      </c>
      <c r="AP97" s="3" t="s">
        <v>427</v>
      </c>
      <c r="AQ97" s="3" t="s">
        <v>428</v>
      </c>
      <c r="AR97" s="3" t="s">
        <v>2207</v>
      </c>
      <c r="AS97" s="3" t="s">
        <v>2208</v>
      </c>
      <c r="AT97" s="3" t="s">
        <v>74</v>
      </c>
      <c r="AU97" s="3" t="s">
        <v>2195</v>
      </c>
      <c r="AV97" s="3" t="s">
        <v>2209</v>
      </c>
      <c r="AW97" s="3" t="s">
        <v>74</v>
      </c>
      <c r="AX97" s="3">
        <v>2021</v>
      </c>
      <c r="AY97" s="3">
        <v>17</v>
      </c>
      <c r="AZ97" s="3">
        <v>1</v>
      </c>
      <c r="BA97" s="3" t="s">
        <v>74</v>
      </c>
      <c r="BB97" s="3" t="s">
        <v>74</v>
      </c>
      <c r="BC97" s="3" t="s">
        <v>74</v>
      </c>
      <c r="BD97" s="3" t="s">
        <v>74</v>
      </c>
      <c r="BE97" s="3">
        <v>1</v>
      </c>
      <c r="BF97" s="3">
        <v>382</v>
      </c>
      <c r="BG97" s="3" t="s">
        <v>74</v>
      </c>
      <c r="BH97" s="3" t="s">
        <v>2210</v>
      </c>
      <c r="BI97" s="3" t="str">
        <f>HYPERLINK("http://dx.doi.org/10.1080/15548627.2020.1797280","http://dx.doi.org/10.1080/15548627.2020.1797280")</f>
        <v>http://dx.doi.org/10.1080/15548627.2020.1797280</v>
      </c>
      <c r="BJ97" s="3" t="s">
        <v>74</v>
      </c>
      <c r="BK97" s="3" t="s">
        <v>74</v>
      </c>
      <c r="BL97" s="3">
        <v>382</v>
      </c>
      <c r="BM97" s="3" t="s">
        <v>2211</v>
      </c>
      <c r="BN97" s="3" t="s">
        <v>97</v>
      </c>
      <c r="BO97" s="3" t="s">
        <v>2211</v>
      </c>
      <c r="BP97" s="3" t="s">
        <v>2212</v>
      </c>
      <c r="BQ97" s="3">
        <v>33634751</v>
      </c>
      <c r="BR97" s="3" t="s">
        <v>2213</v>
      </c>
      <c r="BS97" s="3" t="s">
        <v>100</v>
      </c>
      <c r="BT97" s="3" t="s">
        <v>101</v>
      </c>
      <c r="BU97" s="3" t="s">
        <v>102</v>
      </c>
      <c r="BV97" s="3" t="s">
        <v>2214</v>
      </c>
      <c r="BW97" s="3" t="str">
        <f>HYPERLINK("https%3A%2F%2Fwww.webofscience.com%2Fwos%2Fwoscc%2Ffull-record%2FWOS:000636121800001","View Full Record in Web of Science")</f>
        <v>View Full Record in Web of Science</v>
      </c>
    </row>
    <row r="98" spans="1:75" s="3" customFormat="1" x14ac:dyDescent="0.2">
      <c r="A98" s="2">
        <v>704000000</v>
      </c>
      <c r="B98" s="3" t="s">
        <v>303</v>
      </c>
      <c r="C98" s="13" t="s">
        <v>72</v>
      </c>
      <c r="D98" s="13" t="s">
        <v>569</v>
      </c>
      <c r="E98" s="35">
        <v>1</v>
      </c>
      <c r="F98" s="13" t="s">
        <v>74</v>
      </c>
      <c r="G98" s="13" t="s">
        <v>74</v>
      </c>
      <c r="H98" s="13" t="s">
        <v>74</v>
      </c>
      <c r="I98" s="13" t="s">
        <v>570</v>
      </c>
      <c r="J98" s="13" t="s">
        <v>74</v>
      </c>
      <c r="K98" s="13" t="s">
        <v>74</v>
      </c>
      <c r="L98" s="13" t="s">
        <v>571</v>
      </c>
      <c r="M98" s="13" t="s">
        <v>525</v>
      </c>
      <c r="N98" s="13" t="s">
        <v>74</v>
      </c>
      <c r="O98" s="13" t="s">
        <v>74</v>
      </c>
      <c r="P98" s="13" t="s">
        <v>78</v>
      </c>
      <c r="Q98" s="13" t="s">
        <v>195</v>
      </c>
      <c r="R98" s="13" t="s">
        <v>74</v>
      </c>
      <c r="S98" s="13" t="s">
        <v>74</v>
      </c>
      <c r="T98" s="13" t="s">
        <v>74</v>
      </c>
      <c r="U98" s="13" t="s">
        <v>74</v>
      </c>
      <c r="V98" s="13" t="s">
        <v>74</v>
      </c>
      <c r="W98" s="13" t="s">
        <v>572</v>
      </c>
      <c r="X98" s="13" t="s">
        <v>573</v>
      </c>
      <c r="Y98" s="13" t="s">
        <v>574</v>
      </c>
      <c r="Z98" s="13" t="s">
        <v>575</v>
      </c>
      <c r="AA98" s="13" t="s">
        <v>576</v>
      </c>
      <c r="AB98" s="13" t="s">
        <v>577</v>
      </c>
      <c r="AC98" s="13" t="s">
        <v>578</v>
      </c>
      <c r="AD98" s="13" t="s">
        <v>579</v>
      </c>
      <c r="AE98" s="13" t="s">
        <v>580</v>
      </c>
      <c r="AF98" s="13" t="s">
        <v>74</v>
      </c>
      <c r="AG98" s="13" t="s">
        <v>74</v>
      </c>
      <c r="AH98" s="13" t="s">
        <v>74</v>
      </c>
      <c r="AI98" s="13" t="s">
        <v>74</v>
      </c>
      <c r="AJ98" s="13">
        <v>190</v>
      </c>
      <c r="AK98" s="13">
        <v>84</v>
      </c>
      <c r="AL98" s="13">
        <v>87</v>
      </c>
      <c r="AM98" s="13">
        <v>34</v>
      </c>
      <c r="AN98" s="13">
        <v>199</v>
      </c>
      <c r="AO98" s="13" t="s">
        <v>538</v>
      </c>
      <c r="AP98" s="13" t="s">
        <v>539</v>
      </c>
      <c r="AQ98" s="13" t="s">
        <v>540</v>
      </c>
      <c r="AR98" s="13" t="s">
        <v>541</v>
      </c>
      <c r="AS98" s="13" t="s">
        <v>74</v>
      </c>
      <c r="AT98" s="13" t="s">
        <v>74</v>
      </c>
      <c r="AU98" s="13" t="s">
        <v>542</v>
      </c>
      <c r="AV98" s="13" t="s">
        <v>543</v>
      </c>
      <c r="AW98" s="13" t="s">
        <v>581</v>
      </c>
      <c r="AX98" s="13">
        <v>2021</v>
      </c>
      <c r="AY98" s="13">
        <v>12</v>
      </c>
      <c r="AZ98" s="13" t="s">
        <v>74</v>
      </c>
      <c r="BA98" s="13" t="s">
        <v>74</v>
      </c>
      <c r="BB98" s="13" t="s">
        <v>74</v>
      </c>
      <c r="BC98" s="13" t="s">
        <v>74</v>
      </c>
      <c r="BD98" s="13" t="s">
        <v>74</v>
      </c>
      <c r="BE98" s="13" t="s">
        <v>74</v>
      </c>
      <c r="BF98" s="13" t="s">
        <v>74</v>
      </c>
      <c r="BG98" s="13">
        <v>608061</v>
      </c>
      <c r="BH98" s="13" t="s">
        <v>582</v>
      </c>
      <c r="BI98" s="13" t="s">
        <v>583</v>
      </c>
      <c r="BJ98" s="13" t="s">
        <v>74</v>
      </c>
      <c r="BK98" s="13" t="s">
        <v>74</v>
      </c>
      <c r="BL98" s="13">
        <v>19</v>
      </c>
      <c r="BM98" s="13" t="s">
        <v>407</v>
      </c>
      <c r="BN98" s="13" t="s">
        <v>97</v>
      </c>
      <c r="BO98" s="13" t="s">
        <v>407</v>
      </c>
      <c r="BP98" s="13" t="s">
        <v>584</v>
      </c>
      <c r="BQ98" s="13">
        <v>33841453</v>
      </c>
      <c r="BR98" s="13" t="s">
        <v>381</v>
      </c>
      <c r="BS98" s="13" t="s">
        <v>100</v>
      </c>
      <c r="BT98" s="13" t="s">
        <v>101</v>
      </c>
      <c r="BU98" s="13" t="s">
        <v>102</v>
      </c>
      <c r="BV98" s="13" t="s">
        <v>585</v>
      </c>
      <c r="BW98" s="13" t="s">
        <v>132</v>
      </c>
    </row>
    <row r="99" spans="1:75" s="3" customFormat="1" x14ac:dyDescent="0.2">
      <c r="A99" s="3">
        <v>709000000</v>
      </c>
      <c r="B99" s="3" t="s">
        <v>1347</v>
      </c>
      <c r="C99" s="3" t="s">
        <v>72</v>
      </c>
      <c r="D99" s="3" t="s">
        <v>1437</v>
      </c>
      <c r="E99" s="34">
        <v>1</v>
      </c>
      <c r="F99" s="3" t="s">
        <v>74</v>
      </c>
      <c r="G99" s="3" t="s">
        <v>74</v>
      </c>
      <c r="H99" s="3" t="s">
        <v>74</v>
      </c>
      <c r="I99" s="3" t="s">
        <v>1438</v>
      </c>
      <c r="J99" s="3" t="s">
        <v>74</v>
      </c>
      <c r="K99" s="3" t="s">
        <v>74</v>
      </c>
      <c r="L99" s="3" t="s">
        <v>1439</v>
      </c>
      <c r="M99" s="3" t="s">
        <v>1440</v>
      </c>
      <c r="N99" s="3" t="s">
        <v>74</v>
      </c>
      <c r="O99" s="3" t="s">
        <v>74</v>
      </c>
      <c r="P99" s="3" t="s">
        <v>78</v>
      </c>
      <c r="Q99" s="3" t="s">
        <v>79</v>
      </c>
      <c r="R99" s="3" t="s">
        <v>74</v>
      </c>
      <c r="S99" s="3" t="s">
        <v>74</v>
      </c>
      <c r="T99" s="3" t="s">
        <v>74</v>
      </c>
      <c r="U99" s="3" t="s">
        <v>74</v>
      </c>
      <c r="V99" s="3" t="s">
        <v>74</v>
      </c>
      <c r="W99" s="3" t="s">
        <v>1441</v>
      </c>
      <c r="X99" s="3" t="s">
        <v>1442</v>
      </c>
      <c r="Y99" s="3" t="s">
        <v>1443</v>
      </c>
      <c r="Z99" s="3" t="s">
        <v>1444</v>
      </c>
      <c r="AA99" s="3" t="s">
        <v>1445</v>
      </c>
      <c r="AB99" s="3" t="s">
        <v>1446</v>
      </c>
      <c r="AC99" s="3" t="s">
        <v>1447</v>
      </c>
      <c r="AD99" s="3" t="s">
        <v>1448</v>
      </c>
      <c r="AE99" s="3" t="s">
        <v>1449</v>
      </c>
      <c r="AF99" s="3" t="s">
        <v>146</v>
      </c>
      <c r="AG99" s="3" t="s">
        <v>147</v>
      </c>
      <c r="AH99" s="3" t="s">
        <v>904</v>
      </c>
      <c r="AI99" s="3" t="s">
        <v>74</v>
      </c>
      <c r="AJ99" s="3">
        <v>51</v>
      </c>
      <c r="AK99" s="3">
        <v>5</v>
      </c>
      <c r="AL99" s="3">
        <v>5</v>
      </c>
      <c r="AM99" s="3">
        <v>7</v>
      </c>
      <c r="AN99" s="3">
        <v>17</v>
      </c>
      <c r="AO99" s="3" t="s">
        <v>89</v>
      </c>
      <c r="AP99" s="3" t="s">
        <v>90</v>
      </c>
      <c r="AQ99" s="3" t="s">
        <v>91</v>
      </c>
      <c r="AR99" s="3" t="s">
        <v>74</v>
      </c>
      <c r="AS99" s="3" t="s">
        <v>1450</v>
      </c>
      <c r="AT99" s="3" t="s">
        <v>74</v>
      </c>
      <c r="AU99" s="3" t="s">
        <v>1451</v>
      </c>
      <c r="AV99" s="3" t="s">
        <v>1452</v>
      </c>
      <c r="AW99" s="3" t="s">
        <v>296</v>
      </c>
      <c r="AX99" s="3">
        <v>2024</v>
      </c>
      <c r="AY99" s="3">
        <v>13</v>
      </c>
      <c r="AZ99" s="3">
        <v>1</v>
      </c>
      <c r="BA99" s="3" t="s">
        <v>74</v>
      </c>
      <c r="BB99" s="3" t="s">
        <v>74</v>
      </c>
      <c r="BC99" s="3" t="s">
        <v>74</v>
      </c>
      <c r="BD99" s="3" t="s">
        <v>74</v>
      </c>
      <c r="BE99" s="3" t="s">
        <v>74</v>
      </c>
      <c r="BF99" s="3" t="s">
        <v>74</v>
      </c>
      <c r="BG99" s="3">
        <v>112</v>
      </c>
      <c r="BH99" s="3" t="s">
        <v>1453</v>
      </c>
      <c r="BI99" s="3" t="s">
        <v>1454</v>
      </c>
      <c r="BJ99" s="3" t="s">
        <v>74</v>
      </c>
      <c r="BK99" s="3" t="s">
        <v>74</v>
      </c>
      <c r="BL99" s="3">
        <v>30</v>
      </c>
      <c r="BM99" s="3" t="s">
        <v>1455</v>
      </c>
      <c r="BN99" s="3" t="s">
        <v>159</v>
      </c>
      <c r="BO99" s="3" t="s">
        <v>1321</v>
      </c>
      <c r="BP99" s="3" t="s">
        <v>1456</v>
      </c>
      <c r="BQ99" s="3" t="s">
        <v>74</v>
      </c>
      <c r="BR99" s="3" t="s">
        <v>99</v>
      </c>
      <c r="BS99" s="3" t="s">
        <v>100</v>
      </c>
      <c r="BT99" s="3" t="s">
        <v>101</v>
      </c>
      <c r="BU99" s="3" t="s">
        <v>102</v>
      </c>
      <c r="BV99" s="3" t="s">
        <v>1457</v>
      </c>
      <c r="BW99" s="3" t="s">
        <v>132</v>
      </c>
    </row>
    <row r="100" spans="1:75" s="3" customFormat="1" x14ac:dyDescent="0.2">
      <c r="A100" s="3">
        <v>705000000</v>
      </c>
      <c r="B100" s="3" t="s">
        <v>1514</v>
      </c>
      <c r="C100" s="3" t="s">
        <v>72</v>
      </c>
      <c r="D100" s="3" t="s">
        <v>1794</v>
      </c>
      <c r="E100" s="34">
        <v>1</v>
      </c>
      <c r="F100" s="3" t="s">
        <v>74</v>
      </c>
      <c r="G100" s="3" t="s">
        <v>74</v>
      </c>
      <c r="H100" s="3" t="s">
        <v>74</v>
      </c>
      <c r="I100" s="3" t="s">
        <v>1795</v>
      </c>
      <c r="J100" s="3" t="s">
        <v>74</v>
      </c>
      <c r="K100" s="3" t="s">
        <v>74</v>
      </c>
      <c r="L100" s="3" t="s">
        <v>1796</v>
      </c>
      <c r="M100" s="3" t="s">
        <v>1797</v>
      </c>
      <c r="N100" s="3" t="s">
        <v>74</v>
      </c>
      <c r="O100" s="3" t="s">
        <v>74</v>
      </c>
      <c r="P100" s="3" t="s">
        <v>78</v>
      </c>
      <c r="Q100" s="3" t="s">
        <v>79</v>
      </c>
      <c r="R100" s="3" t="s">
        <v>74</v>
      </c>
      <c r="S100" s="3" t="s">
        <v>74</v>
      </c>
      <c r="T100" s="3" t="s">
        <v>74</v>
      </c>
      <c r="U100" s="3" t="s">
        <v>74</v>
      </c>
      <c r="V100" s="3" t="s">
        <v>74</v>
      </c>
      <c r="W100" s="3" t="s">
        <v>1798</v>
      </c>
      <c r="X100" s="3" t="s">
        <v>1799</v>
      </c>
      <c r="Y100" s="3" t="s">
        <v>1800</v>
      </c>
      <c r="Z100" s="3" t="s">
        <v>1801</v>
      </c>
      <c r="AA100" s="3" t="s">
        <v>1802</v>
      </c>
      <c r="AB100" s="3" t="s">
        <v>1803</v>
      </c>
      <c r="AC100" s="3" t="s">
        <v>1804</v>
      </c>
      <c r="AD100" s="3" t="s">
        <v>1805</v>
      </c>
      <c r="AE100" s="3" t="s">
        <v>1806</v>
      </c>
      <c r="AF100" s="3" t="s">
        <v>1807</v>
      </c>
      <c r="AG100" s="3" t="s">
        <v>1808</v>
      </c>
      <c r="AH100" s="3" t="s">
        <v>1809</v>
      </c>
      <c r="AI100" s="3" t="s">
        <v>74</v>
      </c>
      <c r="AJ100" s="3">
        <v>244</v>
      </c>
      <c r="AK100" s="3">
        <v>114</v>
      </c>
      <c r="AL100" s="3">
        <v>115</v>
      </c>
      <c r="AM100" s="3">
        <v>51</v>
      </c>
      <c r="AN100" s="3">
        <v>294</v>
      </c>
      <c r="AO100" s="3" t="s">
        <v>601</v>
      </c>
      <c r="AP100" s="3" t="s">
        <v>602</v>
      </c>
      <c r="AQ100" s="3" t="s">
        <v>603</v>
      </c>
      <c r="AR100" s="3" t="s">
        <v>1810</v>
      </c>
      <c r="AS100" s="3" t="s">
        <v>1811</v>
      </c>
      <c r="AT100" s="3" t="s">
        <v>74</v>
      </c>
      <c r="AU100" s="3" t="s">
        <v>1812</v>
      </c>
      <c r="AV100" s="3" t="s">
        <v>1813</v>
      </c>
      <c r="AW100" s="3" t="s">
        <v>1814</v>
      </c>
      <c r="AX100" s="3">
        <v>2023</v>
      </c>
      <c r="AY100" s="3">
        <v>18</v>
      </c>
      <c r="AZ100" s="3">
        <v>2</v>
      </c>
      <c r="BA100" s="3" t="s">
        <v>74</v>
      </c>
      <c r="BB100" s="3" t="s">
        <v>74</v>
      </c>
      <c r="BC100" s="3" t="s">
        <v>74</v>
      </c>
      <c r="BD100" s="3" t="s">
        <v>74</v>
      </c>
      <c r="BE100" s="3">
        <v>763</v>
      </c>
      <c r="BF100" s="3">
        <v>782</v>
      </c>
      <c r="BG100" s="3" t="s">
        <v>74</v>
      </c>
      <c r="BH100" s="3" t="s">
        <v>1815</v>
      </c>
      <c r="BI100" s="3" t="str">
        <f>HYPERLINK("http://dx.doi.org/10.1080/17480272.2022.2056080","http://dx.doi.org/10.1080/17480272.2022.2056080")</f>
        <v>http://dx.doi.org/10.1080/17480272.2022.2056080</v>
      </c>
      <c r="BJ100" s="3" t="s">
        <v>74</v>
      </c>
      <c r="BK100" s="3" t="s">
        <v>1816</v>
      </c>
      <c r="BL100" s="3">
        <v>20</v>
      </c>
      <c r="BM100" s="3" t="s">
        <v>1817</v>
      </c>
      <c r="BN100" s="3" t="s">
        <v>97</v>
      </c>
      <c r="BO100" s="3" t="s">
        <v>1818</v>
      </c>
      <c r="BP100" s="3" t="s">
        <v>1819</v>
      </c>
      <c r="BQ100" s="3" t="s">
        <v>74</v>
      </c>
      <c r="BR100" s="3" t="s">
        <v>74</v>
      </c>
      <c r="BS100" s="3" t="s">
        <v>100</v>
      </c>
      <c r="BT100" s="3" t="s">
        <v>101</v>
      </c>
      <c r="BU100" s="3" t="s">
        <v>102</v>
      </c>
      <c r="BV100" s="3" t="s">
        <v>1820</v>
      </c>
      <c r="BW100" s="3" t="str">
        <f>HYPERLINK("https%3A%2F%2Fwww.webofscience.com%2Fwos%2Fwoscc%2Ffull-record%2FWOS:000779763200001","View Full Record in Web of Science")</f>
        <v>View Full Record in Web of Science</v>
      </c>
    </row>
    <row r="101" spans="1:75" s="3" customFormat="1" x14ac:dyDescent="0.2">
      <c r="A101" s="3">
        <v>701000000</v>
      </c>
      <c r="B101" s="3" t="s">
        <v>2092</v>
      </c>
      <c r="C101" s="3" t="s">
        <v>72</v>
      </c>
      <c r="D101" s="3" t="s">
        <v>2482</v>
      </c>
      <c r="E101" s="34">
        <v>1</v>
      </c>
      <c r="F101" s="3" t="s">
        <v>74</v>
      </c>
      <c r="G101" s="3" t="s">
        <v>74</v>
      </c>
      <c r="H101" s="3" t="s">
        <v>74</v>
      </c>
      <c r="I101" s="3" t="s">
        <v>2483</v>
      </c>
      <c r="J101" s="3" t="s">
        <v>74</v>
      </c>
      <c r="K101" s="3" t="s">
        <v>74</v>
      </c>
      <c r="L101" s="3" t="s">
        <v>2484</v>
      </c>
      <c r="M101" s="3" t="s">
        <v>2485</v>
      </c>
      <c r="N101" s="3" t="s">
        <v>74</v>
      </c>
      <c r="O101" s="3" t="s">
        <v>74</v>
      </c>
      <c r="P101" s="3" t="s">
        <v>78</v>
      </c>
      <c r="Q101" s="3" t="s">
        <v>195</v>
      </c>
      <c r="R101" s="3" t="s">
        <v>74</v>
      </c>
      <c r="S101" s="3" t="s">
        <v>74</v>
      </c>
      <c r="T101" s="3" t="s">
        <v>74</v>
      </c>
      <c r="U101" s="3" t="s">
        <v>74</v>
      </c>
      <c r="V101" s="3" t="s">
        <v>74</v>
      </c>
      <c r="W101" s="3" t="s">
        <v>2486</v>
      </c>
      <c r="X101" s="3" t="s">
        <v>2487</v>
      </c>
      <c r="Y101" s="3" t="s">
        <v>2488</v>
      </c>
      <c r="Z101" s="3" t="s">
        <v>2489</v>
      </c>
      <c r="AA101" s="3" t="s">
        <v>2490</v>
      </c>
      <c r="AB101" s="3" t="s">
        <v>2491</v>
      </c>
      <c r="AC101" s="3" t="s">
        <v>2492</v>
      </c>
      <c r="AD101" s="3" t="s">
        <v>2493</v>
      </c>
      <c r="AE101" s="3" t="s">
        <v>2494</v>
      </c>
      <c r="AF101" s="3" t="s">
        <v>2495</v>
      </c>
      <c r="AG101" s="3" t="s">
        <v>2495</v>
      </c>
      <c r="AH101" s="3" t="s">
        <v>2496</v>
      </c>
      <c r="AI101" s="3" t="s">
        <v>74</v>
      </c>
      <c r="AJ101" s="3">
        <v>169</v>
      </c>
      <c r="AK101" s="3">
        <v>103</v>
      </c>
      <c r="AL101" s="3">
        <v>105</v>
      </c>
      <c r="AM101" s="3">
        <v>20</v>
      </c>
      <c r="AN101" s="3">
        <v>52</v>
      </c>
      <c r="AO101" s="3" t="s">
        <v>2497</v>
      </c>
      <c r="AP101" s="3" t="s">
        <v>2498</v>
      </c>
      <c r="AQ101" s="3" t="s">
        <v>2499</v>
      </c>
      <c r="AR101" s="3" t="s">
        <v>2500</v>
      </c>
      <c r="AS101" s="3" t="s">
        <v>2501</v>
      </c>
      <c r="AT101" s="3" t="s">
        <v>74</v>
      </c>
      <c r="AU101" s="3" t="s">
        <v>2502</v>
      </c>
      <c r="AV101" s="3" t="s">
        <v>2503</v>
      </c>
      <c r="AW101" s="3" t="s">
        <v>2260</v>
      </c>
      <c r="AX101" s="3">
        <v>2023</v>
      </c>
      <c r="AY101" s="3">
        <v>14</v>
      </c>
      <c r="AZ101" s="3">
        <v>1</v>
      </c>
      <c r="BA101" s="3" t="s">
        <v>74</v>
      </c>
      <c r="BB101" s="3" t="s">
        <v>74</v>
      </c>
      <c r="BC101" s="3" t="s">
        <v>74</v>
      </c>
      <c r="BD101" s="3" t="s">
        <v>74</v>
      </c>
      <c r="BE101" s="3">
        <v>21</v>
      </c>
      <c r="BF101" s="3">
        <v>42</v>
      </c>
      <c r="BG101" s="3" t="s">
        <v>74</v>
      </c>
      <c r="BH101" s="3" t="s">
        <v>2504</v>
      </c>
      <c r="BI101" s="3" t="str">
        <f>HYPERLINK("http://dx.doi.org/10.1007/s13167-023-00314-8","http://dx.doi.org/10.1007/s13167-023-00314-8")</f>
        <v>http://dx.doi.org/10.1007/s13167-023-00314-8</v>
      </c>
      <c r="BJ101" s="3" t="s">
        <v>74</v>
      </c>
      <c r="BK101" s="3" t="s">
        <v>494</v>
      </c>
      <c r="BL101" s="3">
        <v>22</v>
      </c>
      <c r="BM101" s="3" t="s">
        <v>2505</v>
      </c>
      <c r="BN101" s="3" t="s">
        <v>97</v>
      </c>
      <c r="BO101" s="3" t="s">
        <v>2506</v>
      </c>
      <c r="BP101" s="3" t="s">
        <v>2507</v>
      </c>
      <c r="BQ101" s="3">
        <v>36866156</v>
      </c>
      <c r="BR101" s="3" t="s">
        <v>978</v>
      </c>
      <c r="BS101" s="3" t="s">
        <v>100</v>
      </c>
      <c r="BT101" s="3" t="s">
        <v>101</v>
      </c>
      <c r="BU101" s="3" t="s">
        <v>102</v>
      </c>
      <c r="BV101" s="3" t="s">
        <v>2508</v>
      </c>
      <c r="BW101" s="3" t="str">
        <f>HYPERLINK("https%3A%2F%2Fwww.webofscience.com%2Fwos%2Fwoscc%2Ffull-record%2FWOS:000933328100001","View Full Record in Web of Science")</f>
        <v>View Full Record in Web of Science</v>
      </c>
    </row>
    <row r="102" spans="1:75" s="3" customFormat="1" x14ac:dyDescent="0.2">
      <c r="A102" s="3">
        <v>701000000</v>
      </c>
      <c r="B102" s="3" t="s">
        <v>2092</v>
      </c>
      <c r="C102" s="3" t="s">
        <v>72</v>
      </c>
      <c r="D102" s="3" t="s">
        <v>2460</v>
      </c>
      <c r="E102" s="34">
        <v>1</v>
      </c>
      <c r="F102" s="3" t="s">
        <v>74</v>
      </c>
      <c r="G102" s="3" t="s">
        <v>74</v>
      </c>
      <c r="H102" s="3" t="s">
        <v>74</v>
      </c>
      <c r="I102" s="3" t="s">
        <v>2461</v>
      </c>
      <c r="J102" s="3" t="s">
        <v>74</v>
      </c>
      <c r="K102" s="3" t="s">
        <v>74</v>
      </c>
      <c r="L102" s="3" t="s">
        <v>2462</v>
      </c>
      <c r="M102" s="3" t="s">
        <v>2463</v>
      </c>
      <c r="N102" s="3" t="s">
        <v>74</v>
      </c>
      <c r="O102" s="3" t="s">
        <v>74</v>
      </c>
      <c r="P102" s="3" t="s">
        <v>78</v>
      </c>
      <c r="Q102" s="3" t="s">
        <v>79</v>
      </c>
      <c r="R102" s="3" t="s">
        <v>74</v>
      </c>
      <c r="S102" s="3" t="s">
        <v>74</v>
      </c>
      <c r="T102" s="3" t="s">
        <v>74</v>
      </c>
      <c r="U102" s="3" t="s">
        <v>74</v>
      </c>
      <c r="V102" s="3" t="s">
        <v>74</v>
      </c>
      <c r="W102" s="3" t="s">
        <v>2464</v>
      </c>
      <c r="X102" s="3" t="s">
        <v>74</v>
      </c>
      <c r="Y102" s="3" t="s">
        <v>2465</v>
      </c>
      <c r="Z102" s="3" t="s">
        <v>2466</v>
      </c>
      <c r="AA102" s="3" t="s">
        <v>2467</v>
      </c>
      <c r="AB102" s="3" t="s">
        <v>2468</v>
      </c>
      <c r="AC102" s="3" t="s">
        <v>2469</v>
      </c>
      <c r="AD102" s="3" t="s">
        <v>2470</v>
      </c>
      <c r="AE102" s="3" t="s">
        <v>2471</v>
      </c>
      <c r="AF102" s="3" t="s">
        <v>2472</v>
      </c>
      <c r="AG102" s="3" t="s">
        <v>2473</v>
      </c>
      <c r="AH102" s="3" t="s">
        <v>2474</v>
      </c>
      <c r="AI102" s="3" t="s">
        <v>74</v>
      </c>
      <c r="AJ102" s="3">
        <v>43</v>
      </c>
      <c r="AK102" s="3">
        <v>48</v>
      </c>
      <c r="AL102" s="3">
        <v>49</v>
      </c>
      <c r="AM102" s="3">
        <v>6</v>
      </c>
      <c r="AN102" s="3">
        <v>36</v>
      </c>
      <c r="AO102" s="3" t="s">
        <v>176</v>
      </c>
      <c r="AP102" s="3" t="s">
        <v>177</v>
      </c>
      <c r="AQ102" s="3" t="s">
        <v>178</v>
      </c>
      <c r="AR102" s="3" t="s">
        <v>2475</v>
      </c>
      <c r="AS102" s="3" t="s">
        <v>2476</v>
      </c>
      <c r="AT102" s="3" t="s">
        <v>74</v>
      </c>
      <c r="AU102" s="3" t="s">
        <v>2477</v>
      </c>
      <c r="AV102" s="3" t="s">
        <v>2478</v>
      </c>
      <c r="AW102" s="3" t="s">
        <v>95</v>
      </c>
      <c r="AX102" s="3">
        <v>2022</v>
      </c>
      <c r="AY102" s="3">
        <v>89</v>
      </c>
      <c r="AZ102" s="3" t="s">
        <v>74</v>
      </c>
      <c r="BA102" s="3" t="s">
        <v>74</v>
      </c>
      <c r="BB102" s="3" t="s">
        <v>74</v>
      </c>
      <c r="BC102" s="3" t="s">
        <v>74</v>
      </c>
      <c r="BD102" s="3" t="s">
        <v>74</v>
      </c>
      <c r="BE102" s="3" t="s">
        <v>74</v>
      </c>
      <c r="BF102" s="3" t="s">
        <v>74</v>
      </c>
      <c r="BG102" s="3">
        <v>102536</v>
      </c>
      <c r="BH102" s="3" t="s">
        <v>2479</v>
      </c>
      <c r="BI102" s="3" t="str">
        <f>HYPERLINK("http://dx.doi.org/10.1016/j.erss.2022.102536","http://dx.doi.org/10.1016/j.erss.2022.102536")</f>
        <v>http://dx.doi.org/10.1016/j.erss.2022.102536</v>
      </c>
      <c r="BJ102" s="3" t="s">
        <v>74</v>
      </c>
      <c r="BK102" s="3" t="s">
        <v>1633</v>
      </c>
      <c r="BL102" s="3">
        <v>11</v>
      </c>
      <c r="BM102" s="3" t="s">
        <v>1455</v>
      </c>
      <c r="BN102" s="3" t="s">
        <v>159</v>
      </c>
      <c r="BO102" s="3" t="s">
        <v>1321</v>
      </c>
      <c r="BP102" s="3" t="s">
        <v>2480</v>
      </c>
      <c r="BQ102" s="3" t="s">
        <v>74</v>
      </c>
      <c r="BR102" s="3" t="s">
        <v>614</v>
      </c>
      <c r="BS102" s="3" t="s">
        <v>100</v>
      </c>
      <c r="BT102" s="3" t="s">
        <v>101</v>
      </c>
      <c r="BU102" s="3" t="s">
        <v>102</v>
      </c>
      <c r="BV102" s="3" t="s">
        <v>2481</v>
      </c>
      <c r="BW102" s="3" t="str">
        <f>HYPERLINK("https%3A%2F%2Fwww.webofscience.com%2Fwos%2Fwoscc%2Ffull-record%2FWOS:000798555400014","View Full Record in Web of Science")</f>
        <v>View Full Record in Web of Science</v>
      </c>
    </row>
    <row r="103" spans="1:75" s="3" customFormat="1" x14ac:dyDescent="0.2">
      <c r="A103" s="3">
        <v>702000000</v>
      </c>
      <c r="B103" s="3" t="s">
        <v>954</v>
      </c>
      <c r="C103" s="3" t="s">
        <v>72</v>
      </c>
      <c r="D103" s="3" t="s">
        <v>1235</v>
      </c>
      <c r="E103" s="34">
        <v>1</v>
      </c>
      <c r="F103" s="3" t="s">
        <v>74</v>
      </c>
      <c r="G103" s="3" t="s">
        <v>74</v>
      </c>
      <c r="H103" s="3" t="s">
        <v>74</v>
      </c>
      <c r="I103" s="3" t="s">
        <v>1236</v>
      </c>
      <c r="J103" s="3" t="s">
        <v>74</v>
      </c>
      <c r="K103" s="3" t="s">
        <v>74</v>
      </c>
      <c r="L103" s="3" t="s">
        <v>1237</v>
      </c>
      <c r="M103" s="3" t="s">
        <v>1238</v>
      </c>
      <c r="N103" s="3" t="s">
        <v>74</v>
      </c>
      <c r="O103" s="3" t="s">
        <v>74</v>
      </c>
      <c r="P103" s="3" t="s">
        <v>78</v>
      </c>
      <c r="Q103" s="3" t="s">
        <v>195</v>
      </c>
      <c r="R103" s="3" t="s">
        <v>74</v>
      </c>
      <c r="S103" s="3" t="s">
        <v>74</v>
      </c>
      <c r="T103" s="3" t="s">
        <v>74</v>
      </c>
      <c r="U103" s="3" t="s">
        <v>74</v>
      </c>
      <c r="V103" s="3" t="s">
        <v>74</v>
      </c>
      <c r="W103" s="3" t="s">
        <v>74</v>
      </c>
      <c r="X103" s="3" t="s">
        <v>1239</v>
      </c>
      <c r="Y103" s="3" t="s">
        <v>1240</v>
      </c>
      <c r="Z103" s="3" t="s">
        <v>1241</v>
      </c>
      <c r="AA103" s="3" t="s">
        <v>1242</v>
      </c>
      <c r="AB103" s="3" t="s">
        <v>1243</v>
      </c>
      <c r="AC103" s="3" t="s">
        <v>1244</v>
      </c>
      <c r="AD103" s="3" t="s">
        <v>74</v>
      </c>
      <c r="AE103" s="3" t="s">
        <v>1245</v>
      </c>
      <c r="AF103" s="3" t="s">
        <v>1246</v>
      </c>
      <c r="AG103" s="3" t="s">
        <v>147</v>
      </c>
      <c r="AH103" s="3" t="s">
        <v>1247</v>
      </c>
      <c r="AI103" s="3" t="s">
        <v>74</v>
      </c>
      <c r="AJ103" s="3">
        <v>292</v>
      </c>
      <c r="AK103" s="3">
        <v>210</v>
      </c>
      <c r="AL103" s="3">
        <v>212</v>
      </c>
      <c r="AM103" s="3">
        <v>56</v>
      </c>
      <c r="AN103" s="3">
        <v>635</v>
      </c>
      <c r="AO103" s="3" t="s">
        <v>1248</v>
      </c>
      <c r="AP103" s="3" t="s">
        <v>1249</v>
      </c>
      <c r="AQ103" s="3" t="s">
        <v>1250</v>
      </c>
      <c r="AR103" s="3" t="s">
        <v>1251</v>
      </c>
      <c r="AS103" s="3" t="s">
        <v>74</v>
      </c>
      <c r="AT103" s="3" t="s">
        <v>74</v>
      </c>
      <c r="AU103" s="3" t="s">
        <v>1252</v>
      </c>
      <c r="AV103" s="3" t="s">
        <v>1253</v>
      </c>
      <c r="AW103" s="3" t="s">
        <v>1254</v>
      </c>
      <c r="AX103" s="3">
        <v>2021</v>
      </c>
      <c r="AY103" s="3">
        <v>3</v>
      </c>
      <c r="AZ103" s="3">
        <v>1</v>
      </c>
      <c r="BA103" s="3" t="s">
        <v>74</v>
      </c>
      <c r="BB103" s="3" t="s">
        <v>74</v>
      </c>
      <c r="BC103" s="3" t="s">
        <v>74</v>
      </c>
      <c r="BD103" s="3" t="s">
        <v>74</v>
      </c>
      <c r="BE103" s="3">
        <v>123</v>
      </c>
      <c r="BF103" s="3">
        <v>172</v>
      </c>
      <c r="BG103" s="3" t="s">
        <v>74</v>
      </c>
      <c r="BH103" s="3" t="s">
        <v>1255</v>
      </c>
      <c r="BI103" s="3" t="str">
        <f>HYPERLINK("http://dx.doi.org/10.1039/d0na00760a","http://dx.doi.org/10.1039/d0na00760a")</f>
        <v>http://dx.doi.org/10.1039/d0na00760a</v>
      </c>
      <c r="BJ103" s="3" t="s">
        <v>74</v>
      </c>
      <c r="BK103" s="3" t="s">
        <v>74</v>
      </c>
      <c r="BL103" s="3">
        <v>50</v>
      </c>
      <c r="BM103" s="3" t="s">
        <v>1256</v>
      </c>
      <c r="BN103" s="3" t="s">
        <v>97</v>
      </c>
      <c r="BO103" s="3" t="s">
        <v>1257</v>
      </c>
      <c r="BP103" s="3" t="s">
        <v>1258</v>
      </c>
      <c r="BQ103" s="3">
        <v>36131869</v>
      </c>
      <c r="BR103" s="3" t="s">
        <v>381</v>
      </c>
      <c r="BS103" s="3" t="s">
        <v>100</v>
      </c>
      <c r="BT103" s="3" t="s">
        <v>101</v>
      </c>
      <c r="BU103" s="3" t="s">
        <v>102</v>
      </c>
      <c r="BV103" s="3" t="s">
        <v>1259</v>
      </c>
      <c r="BW103" s="3" t="str">
        <f>HYPERLINK("https%3A%2F%2Fwww.webofscience.com%2Fwos%2Fwoscc%2Ffull-record%2FWOS:000608482500007","View Full Record in Web of Science")</f>
        <v>View Full Record in Web of Science</v>
      </c>
    </row>
    <row r="104" spans="1:75" s="3" customFormat="1" x14ac:dyDescent="0.2">
      <c r="A104" s="3">
        <v>705000000</v>
      </c>
      <c r="B104" s="3" t="s">
        <v>1514</v>
      </c>
      <c r="C104" s="3" t="s">
        <v>72</v>
      </c>
      <c r="D104" s="3" t="s">
        <v>1746</v>
      </c>
      <c r="E104" s="34">
        <v>1</v>
      </c>
      <c r="F104" s="3" t="s">
        <v>74</v>
      </c>
      <c r="G104" s="3" t="s">
        <v>74</v>
      </c>
      <c r="H104" s="3" t="s">
        <v>74</v>
      </c>
      <c r="I104" s="3" t="s">
        <v>1747</v>
      </c>
      <c r="J104" s="3" t="s">
        <v>74</v>
      </c>
      <c r="K104" s="3" t="s">
        <v>74</v>
      </c>
      <c r="L104" s="3" t="s">
        <v>1748</v>
      </c>
      <c r="M104" s="3" t="s">
        <v>1749</v>
      </c>
      <c r="N104" s="3" t="s">
        <v>74</v>
      </c>
      <c r="O104" s="3" t="s">
        <v>74</v>
      </c>
      <c r="P104" s="3" t="s">
        <v>78</v>
      </c>
      <c r="Q104" s="3" t="s">
        <v>79</v>
      </c>
      <c r="R104" s="3" t="s">
        <v>74</v>
      </c>
      <c r="S104" s="3" t="s">
        <v>74</v>
      </c>
      <c r="T104" s="3" t="s">
        <v>74</v>
      </c>
      <c r="U104" s="3" t="s">
        <v>74</v>
      </c>
      <c r="V104" s="3" t="s">
        <v>74</v>
      </c>
      <c r="W104" s="3" t="s">
        <v>1750</v>
      </c>
      <c r="X104" s="3" t="s">
        <v>1751</v>
      </c>
      <c r="Y104" s="3" t="s">
        <v>1752</v>
      </c>
      <c r="Z104" s="3" t="s">
        <v>1753</v>
      </c>
      <c r="AA104" s="3" t="s">
        <v>1754</v>
      </c>
      <c r="AB104" s="3" t="s">
        <v>1755</v>
      </c>
      <c r="AC104" s="3" t="s">
        <v>1756</v>
      </c>
      <c r="AD104" s="3" t="s">
        <v>1757</v>
      </c>
      <c r="AE104" s="3" t="s">
        <v>1758</v>
      </c>
      <c r="AF104" s="3" t="s">
        <v>1759</v>
      </c>
      <c r="AG104" s="3" t="s">
        <v>1760</v>
      </c>
      <c r="AH104" s="3" t="s">
        <v>1761</v>
      </c>
      <c r="AI104" s="3" t="s">
        <v>74</v>
      </c>
      <c r="AJ104" s="3">
        <v>63</v>
      </c>
      <c r="AK104" s="3">
        <v>192</v>
      </c>
      <c r="AL104" s="3">
        <v>199</v>
      </c>
      <c r="AM104" s="3">
        <v>15</v>
      </c>
      <c r="AN104" s="3">
        <v>128</v>
      </c>
      <c r="AO104" s="3" t="s">
        <v>89</v>
      </c>
      <c r="AP104" s="3" t="s">
        <v>90</v>
      </c>
      <c r="AQ104" s="3" t="s">
        <v>91</v>
      </c>
      <c r="AR104" s="3" t="s">
        <v>74</v>
      </c>
      <c r="AS104" s="3" t="s">
        <v>1762</v>
      </c>
      <c r="AT104" s="3" t="s">
        <v>74</v>
      </c>
      <c r="AU104" s="3" t="s">
        <v>1763</v>
      </c>
      <c r="AV104" s="3" t="s">
        <v>1764</v>
      </c>
      <c r="AW104" s="3" t="s">
        <v>125</v>
      </c>
      <c r="AX104" s="3">
        <v>2020</v>
      </c>
      <c r="AY104" s="3">
        <v>12</v>
      </c>
      <c r="AZ104" s="3">
        <v>2</v>
      </c>
      <c r="BA104" s="3" t="s">
        <v>74</v>
      </c>
      <c r="BB104" s="3" t="s">
        <v>74</v>
      </c>
      <c r="BC104" s="3" t="s">
        <v>74</v>
      </c>
      <c r="BD104" s="3" t="s">
        <v>74</v>
      </c>
      <c r="BE104" s="3" t="s">
        <v>74</v>
      </c>
      <c r="BF104" s="3" t="s">
        <v>74</v>
      </c>
      <c r="BG104" s="3">
        <v>485</v>
      </c>
      <c r="BH104" s="3" t="s">
        <v>1765</v>
      </c>
      <c r="BI104" s="3" t="str">
        <f>HYPERLINK("http://dx.doi.org/10.3390/polym12020485","http://dx.doi.org/10.3390/polym12020485")</f>
        <v>http://dx.doi.org/10.3390/polym12020485</v>
      </c>
      <c r="BJ104" s="3" t="s">
        <v>74</v>
      </c>
      <c r="BK104" s="3" t="s">
        <v>74</v>
      </c>
      <c r="BL104" s="3">
        <v>12</v>
      </c>
      <c r="BM104" s="3" t="s">
        <v>1766</v>
      </c>
      <c r="BN104" s="3" t="s">
        <v>97</v>
      </c>
      <c r="BO104" s="3" t="s">
        <v>1766</v>
      </c>
      <c r="BP104" s="3" t="s">
        <v>1767</v>
      </c>
      <c r="BQ104" s="3">
        <v>32098208</v>
      </c>
      <c r="BR104" s="3" t="s">
        <v>330</v>
      </c>
      <c r="BS104" s="3" t="s">
        <v>100</v>
      </c>
      <c r="BT104" s="3" t="s">
        <v>101</v>
      </c>
      <c r="BU104" s="3" t="s">
        <v>102</v>
      </c>
      <c r="BV104" s="3" t="s">
        <v>1768</v>
      </c>
      <c r="BW104" s="3" t="str">
        <f>HYPERLINK("https%3A%2F%2Fwww.webofscience.com%2Fwos%2Fwoscc%2Ffull-record%2FWOS:000519849800235","View Full Record in Web of Science")</f>
        <v>View Full Record in Web of Science</v>
      </c>
    </row>
    <row r="105" spans="1:75" s="3" customFormat="1" x14ac:dyDescent="0.2">
      <c r="A105" s="2">
        <v>708000000</v>
      </c>
      <c r="B105" s="3" t="s">
        <v>4307</v>
      </c>
      <c r="C105" s="13" t="s">
        <v>72</v>
      </c>
      <c r="D105" s="13" t="s">
        <v>4371</v>
      </c>
      <c r="E105" s="35">
        <v>1</v>
      </c>
      <c r="F105" s="13" t="s">
        <v>74</v>
      </c>
      <c r="G105" s="13" t="s">
        <v>74</v>
      </c>
      <c r="H105" s="13" t="s">
        <v>74</v>
      </c>
      <c r="I105" s="13" t="s">
        <v>4372</v>
      </c>
      <c r="J105" s="13" t="s">
        <v>74</v>
      </c>
      <c r="K105" s="13" t="s">
        <v>74</v>
      </c>
      <c r="L105" s="13" t="s">
        <v>4373</v>
      </c>
      <c r="M105" s="13" t="s">
        <v>4374</v>
      </c>
      <c r="N105" s="13" t="s">
        <v>74</v>
      </c>
      <c r="O105" s="13" t="s">
        <v>74</v>
      </c>
      <c r="P105" s="13" t="s">
        <v>78</v>
      </c>
      <c r="Q105" s="13" t="s">
        <v>79</v>
      </c>
      <c r="R105" s="13" t="s">
        <v>74</v>
      </c>
      <c r="S105" s="13" t="s">
        <v>74</v>
      </c>
      <c r="T105" s="13" t="s">
        <v>74</v>
      </c>
      <c r="U105" s="13" t="s">
        <v>74</v>
      </c>
      <c r="V105" s="13" t="s">
        <v>74</v>
      </c>
      <c r="W105" s="13" t="s">
        <v>4375</v>
      </c>
      <c r="X105" s="13" t="s">
        <v>4376</v>
      </c>
      <c r="Y105" s="13" t="s">
        <v>4377</v>
      </c>
      <c r="Z105" s="13" t="s">
        <v>4378</v>
      </c>
      <c r="AA105" s="13" t="s">
        <v>4379</v>
      </c>
      <c r="AB105" s="13" t="s">
        <v>4380</v>
      </c>
      <c r="AC105" s="13" t="s">
        <v>4381</v>
      </c>
      <c r="AD105" s="13" t="s">
        <v>4382</v>
      </c>
      <c r="AE105" s="13" t="s">
        <v>4383</v>
      </c>
      <c r="AF105" s="13" t="s">
        <v>4384</v>
      </c>
      <c r="AG105" s="13" t="s">
        <v>4385</v>
      </c>
      <c r="AH105" s="13" t="s">
        <v>4386</v>
      </c>
      <c r="AI105" s="13" t="s">
        <v>74</v>
      </c>
      <c r="AJ105" s="13">
        <v>248</v>
      </c>
      <c r="AK105" s="13">
        <v>107</v>
      </c>
      <c r="AL105" s="13">
        <v>112</v>
      </c>
      <c r="AM105" s="13">
        <v>11</v>
      </c>
      <c r="AN105" s="13">
        <v>101</v>
      </c>
      <c r="AO105" s="13" t="s">
        <v>208</v>
      </c>
      <c r="AP105" s="13" t="s">
        <v>209</v>
      </c>
      <c r="AQ105" s="13" t="s">
        <v>210</v>
      </c>
      <c r="AR105" s="13" t="s">
        <v>4387</v>
      </c>
      <c r="AS105" s="13" t="s">
        <v>4388</v>
      </c>
      <c r="AT105" s="13" t="s">
        <v>74</v>
      </c>
      <c r="AU105" s="13" t="s">
        <v>4389</v>
      </c>
      <c r="AV105" s="13" t="s">
        <v>4390</v>
      </c>
      <c r="AW105" s="13" t="s">
        <v>296</v>
      </c>
      <c r="AX105" s="13">
        <v>2021</v>
      </c>
      <c r="AY105" s="13">
        <v>13</v>
      </c>
      <c r="AZ105" s="13">
        <v>1</v>
      </c>
      <c r="BA105" s="13" t="s">
        <v>74</v>
      </c>
      <c r="BB105" s="13" t="s">
        <v>74</v>
      </c>
      <c r="BC105" s="13" t="s">
        <v>74</v>
      </c>
      <c r="BD105" s="13" t="s">
        <v>74</v>
      </c>
      <c r="BE105" s="13">
        <v>431</v>
      </c>
      <c r="BF105" s="13">
        <v>459</v>
      </c>
      <c r="BG105" s="13" t="s">
        <v>74</v>
      </c>
      <c r="BH105" s="13" t="s">
        <v>4391</v>
      </c>
      <c r="BI105" s="13" t="s">
        <v>4392</v>
      </c>
      <c r="BJ105" s="13" t="s">
        <v>74</v>
      </c>
      <c r="BK105" s="13" t="s">
        <v>632</v>
      </c>
      <c r="BL105" s="13">
        <v>29</v>
      </c>
      <c r="BM105" s="13" t="s">
        <v>4351</v>
      </c>
      <c r="BN105" s="13" t="s">
        <v>97</v>
      </c>
      <c r="BO105" s="13" t="s">
        <v>4351</v>
      </c>
      <c r="BP105" s="13" t="s">
        <v>4393</v>
      </c>
      <c r="BQ105" s="13" t="s">
        <v>74</v>
      </c>
      <c r="BR105" s="13" t="s">
        <v>74</v>
      </c>
      <c r="BS105" s="13" t="s">
        <v>100</v>
      </c>
      <c r="BT105" s="13" t="s">
        <v>101</v>
      </c>
      <c r="BU105" s="13" t="s">
        <v>102</v>
      </c>
      <c r="BV105" s="13" t="s">
        <v>4394</v>
      </c>
      <c r="BW105" s="13" t="s">
        <v>132</v>
      </c>
    </row>
    <row r="106" spans="1:75" s="3" customFormat="1" x14ac:dyDescent="0.2">
      <c r="A106" s="3">
        <v>701000000</v>
      </c>
      <c r="B106" s="3" t="s">
        <v>2092</v>
      </c>
      <c r="C106" s="3" t="s">
        <v>72</v>
      </c>
      <c r="D106" s="3" t="s">
        <v>2282</v>
      </c>
      <c r="E106" s="34">
        <v>1</v>
      </c>
      <c r="F106" s="3" t="s">
        <v>74</v>
      </c>
      <c r="G106" s="3" t="s">
        <v>74</v>
      </c>
      <c r="H106" s="3" t="s">
        <v>74</v>
      </c>
      <c r="I106" s="3" t="s">
        <v>2283</v>
      </c>
      <c r="J106" s="3" t="s">
        <v>74</v>
      </c>
      <c r="K106" s="3" t="s">
        <v>74</v>
      </c>
      <c r="L106" s="3" t="s">
        <v>2284</v>
      </c>
      <c r="M106" s="3" t="s">
        <v>137</v>
      </c>
      <c r="N106" s="3" t="s">
        <v>74</v>
      </c>
      <c r="O106" s="3" t="s">
        <v>74</v>
      </c>
      <c r="P106" s="3" t="s">
        <v>78</v>
      </c>
      <c r="Q106" s="3" t="s">
        <v>79</v>
      </c>
      <c r="R106" s="3" t="s">
        <v>74</v>
      </c>
      <c r="S106" s="3" t="s">
        <v>74</v>
      </c>
      <c r="T106" s="3" t="s">
        <v>74</v>
      </c>
      <c r="U106" s="3" t="s">
        <v>74</v>
      </c>
      <c r="V106" s="3" t="s">
        <v>74</v>
      </c>
      <c r="W106" s="3" t="s">
        <v>2285</v>
      </c>
      <c r="X106" s="3" t="s">
        <v>2286</v>
      </c>
      <c r="Y106" s="3" t="s">
        <v>2287</v>
      </c>
      <c r="Z106" s="3" t="s">
        <v>2288</v>
      </c>
      <c r="AA106" s="3" t="s">
        <v>2289</v>
      </c>
      <c r="AB106" s="3" t="s">
        <v>2290</v>
      </c>
      <c r="AC106" s="3" t="s">
        <v>2291</v>
      </c>
      <c r="AD106" s="3" t="s">
        <v>2292</v>
      </c>
      <c r="AE106" s="3" t="s">
        <v>2293</v>
      </c>
      <c r="AF106" s="3" t="s">
        <v>74</v>
      </c>
      <c r="AG106" s="3" t="s">
        <v>74</v>
      </c>
      <c r="AH106" s="3" t="s">
        <v>74</v>
      </c>
      <c r="AI106" s="3" t="s">
        <v>74</v>
      </c>
      <c r="AJ106" s="3">
        <v>48</v>
      </c>
      <c r="AK106" s="3">
        <v>45</v>
      </c>
      <c r="AL106" s="3">
        <v>46</v>
      </c>
      <c r="AM106" s="3">
        <v>9</v>
      </c>
      <c r="AN106" s="3">
        <v>44</v>
      </c>
      <c r="AO106" s="3" t="s">
        <v>149</v>
      </c>
      <c r="AP106" s="3" t="s">
        <v>150</v>
      </c>
      <c r="AQ106" s="3" t="s">
        <v>151</v>
      </c>
      <c r="AR106" s="3" t="s">
        <v>74</v>
      </c>
      <c r="AS106" s="3" t="s">
        <v>152</v>
      </c>
      <c r="AT106" s="3" t="s">
        <v>74</v>
      </c>
      <c r="AU106" s="3" t="s">
        <v>153</v>
      </c>
      <c r="AV106" s="3" t="s">
        <v>154</v>
      </c>
      <c r="AW106" s="3" t="s">
        <v>2294</v>
      </c>
      <c r="AX106" s="3">
        <v>2023</v>
      </c>
      <c r="AY106" s="3">
        <v>11</v>
      </c>
      <c r="AZ106" s="3">
        <v>1</v>
      </c>
      <c r="BA106" s="3" t="s">
        <v>74</v>
      </c>
      <c r="BB106" s="3" t="s">
        <v>74</v>
      </c>
      <c r="BC106" s="3" t="s">
        <v>74</v>
      </c>
      <c r="BD106" s="3" t="s">
        <v>74</v>
      </c>
      <c r="BE106" s="3" t="s">
        <v>74</v>
      </c>
      <c r="BF106" s="3" t="s">
        <v>74</v>
      </c>
      <c r="BG106" s="3">
        <v>108</v>
      </c>
      <c r="BH106" s="3" t="s">
        <v>2295</v>
      </c>
      <c r="BI106" s="3" t="str">
        <f>HYPERLINK("http://dx.doi.org/10.1186/s40359-023-01130-5","http://dx.doi.org/10.1186/s40359-023-01130-5")</f>
        <v>http://dx.doi.org/10.1186/s40359-023-01130-5</v>
      </c>
      <c r="BJ106" s="3" t="s">
        <v>74</v>
      </c>
      <c r="BK106" s="3" t="s">
        <v>74</v>
      </c>
      <c r="BL106" s="3">
        <v>7</v>
      </c>
      <c r="BM106" s="3" t="s">
        <v>158</v>
      </c>
      <c r="BN106" s="3" t="s">
        <v>159</v>
      </c>
      <c r="BO106" s="3" t="s">
        <v>160</v>
      </c>
      <c r="BP106" s="3" t="s">
        <v>2296</v>
      </c>
      <c r="BQ106" s="3">
        <v>37041568</v>
      </c>
      <c r="BR106" s="3" t="s">
        <v>381</v>
      </c>
      <c r="BS106" s="3" t="s">
        <v>100</v>
      </c>
      <c r="BT106" s="3" t="s">
        <v>101</v>
      </c>
      <c r="BU106" s="3" t="s">
        <v>102</v>
      </c>
      <c r="BV106" s="3" t="s">
        <v>2297</v>
      </c>
      <c r="BW106" s="3" t="str">
        <f>HYPERLINK("https%3A%2F%2Fwww.webofscience.com%2Fwos%2Fwoscc%2Ffull-record%2FWOS:000967430400001","View Full Record in Web of Science")</f>
        <v>View Full Record in Web of Science</v>
      </c>
    </row>
    <row r="107" spans="1:75" s="3" customFormat="1" x14ac:dyDescent="0.2">
      <c r="A107" s="3">
        <v>705000000</v>
      </c>
      <c r="B107" s="3" t="s">
        <v>1514</v>
      </c>
      <c r="C107" s="3" t="s">
        <v>72</v>
      </c>
      <c r="D107" s="3" t="s">
        <v>1538</v>
      </c>
      <c r="E107" s="34">
        <v>1</v>
      </c>
      <c r="F107" s="3" t="s">
        <v>74</v>
      </c>
      <c r="G107" s="3" t="s">
        <v>74</v>
      </c>
      <c r="H107" s="3" t="s">
        <v>74</v>
      </c>
      <c r="I107" s="3" t="s">
        <v>1539</v>
      </c>
      <c r="J107" s="3" t="s">
        <v>74</v>
      </c>
      <c r="K107" s="3" t="s">
        <v>74</v>
      </c>
      <c r="L107" s="3" t="s">
        <v>1540</v>
      </c>
      <c r="M107" s="3" t="s">
        <v>1541</v>
      </c>
      <c r="N107" s="3" t="s">
        <v>74</v>
      </c>
      <c r="O107" s="3" t="s">
        <v>74</v>
      </c>
      <c r="P107" s="3" t="s">
        <v>78</v>
      </c>
      <c r="Q107" s="3" t="s">
        <v>79</v>
      </c>
      <c r="R107" s="3" t="s">
        <v>74</v>
      </c>
      <c r="S107" s="3" t="s">
        <v>74</v>
      </c>
      <c r="T107" s="3" t="s">
        <v>74</v>
      </c>
      <c r="U107" s="3" t="s">
        <v>74</v>
      </c>
      <c r="V107" s="3" t="s">
        <v>74</v>
      </c>
      <c r="W107" s="3" t="s">
        <v>1542</v>
      </c>
      <c r="X107" s="3" t="s">
        <v>1543</v>
      </c>
      <c r="Y107" s="3" t="s">
        <v>1544</v>
      </c>
      <c r="Z107" s="3" t="s">
        <v>1545</v>
      </c>
      <c r="AA107" s="3" t="s">
        <v>1546</v>
      </c>
      <c r="AB107" s="3" t="s">
        <v>1547</v>
      </c>
      <c r="AC107" s="3" t="s">
        <v>74</v>
      </c>
      <c r="AD107" s="3" t="s">
        <v>1548</v>
      </c>
      <c r="AE107" s="3" t="s">
        <v>1549</v>
      </c>
      <c r="AF107" s="3" t="s">
        <v>1550</v>
      </c>
      <c r="AG107" s="3" t="s">
        <v>1551</v>
      </c>
      <c r="AH107" s="3" t="s">
        <v>1552</v>
      </c>
      <c r="AI107" s="3" t="s">
        <v>74</v>
      </c>
      <c r="AJ107" s="3">
        <v>121</v>
      </c>
      <c r="AK107" s="3">
        <v>25</v>
      </c>
      <c r="AL107" s="3">
        <v>27</v>
      </c>
      <c r="AM107" s="3">
        <v>7</v>
      </c>
      <c r="AN107" s="3">
        <v>19</v>
      </c>
      <c r="AO107" s="3" t="s">
        <v>176</v>
      </c>
      <c r="AP107" s="3" t="s">
        <v>177</v>
      </c>
      <c r="AQ107" s="3" t="s">
        <v>178</v>
      </c>
      <c r="AR107" s="3" t="s">
        <v>1553</v>
      </c>
      <c r="AS107" s="3" t="s">
        <v>1554</v>
      </c>
      <c r="AT107" s="3" t="s">
        <v>74</v>
      </c>
      <c r="AU107" s="3" t="s">
        <v>1555</v>
      </c>
      <c r="AV107" s="3" t="s">
        <v>1556</v>
      </c>
      <c r="AW107" s="3" t="s">
        <v>1557</v>
      </c>
      <c r="AX107" s="3">
        <v>2023</v>
      </c>
      <c r="AY107" s="3">
        <v>531</v>
      </c>
      <c r="AZ107" s="3" t="s">
        <v>74</v>
      </c>
      <c r="BA107" s="3" t="s">
        <v>74</v>
      </c>
      <c r="BB107" s="3" t="s">
        <v>74</v>
      </c>
      <c r="BC107" s="3" t="s">
        <v>74</v>
      </c>
      <c r="BD107" s="3" t="s">
        <v>74</v>
      </c>
      <c r="BE107" s="3" t="s">
        <v>74</v>
      </c>
      <c r="BF107" s="3" t="s">
        <v>74</v>
      </c>
      <c r="BG107" s="3">
        <v>120801</v>
      </c>
      <c r="BH107" s="3" t="s">
        <v>1558</v>
      </c>
      <c r="BI107" s="3" t="str">
        <f>HYPERLINK("http://dx.doi.org/10.1016/j.foreco.2023.120801","http://dx.doi.org/10.1016/j.foreco.2023.120801")</f>
        <v>http://dx.doi.org/10.1016/j.foreco.2023.120801</v>
      </c>
      <c r="BJ107" s="3" t="s">
        <v>74</v>
      </c>
      <c r="BK107" s="3" t="s">
        <v>1049</v>
      </c>
      <c r="BL107" s="3">
        <v>14</v>
      </c>
      <c r="BM107" s="3" t="s">
        <v>1559</v>
      </c>
      <c r="BN107" s="3" t="s">
        <v>97</v>
      </c>
      <c r="BO107" s="3" t="s">
        <v>1559</v>
      </c>
      <c r="BP107" s="3" t="s">
        <v>1560</v>
      </c>
      <c r="BQ107" s="3" t="s">
        <v>74</v>
      </c>
      <c r="BR107" s="3" t="s">
        <v>1561</v>
      </c>
      <c r="BS107" s="3" t="s">
        <v>100</v>
      </c>
      <c r="BT107" s="3" t="s">
        <v>101</v>
      </c>
      <c r="BU107" s="3" t="s">
        <v>102</v>
      </c>
      <c r="BV107" s="3" t="s">
        <v>1562</v>
      </c>
      <c r="BW107" s="3" t="str">
        <f>HYPERLINK("https%3A%2F%2Fwww.webofscience.com%2Fwos%2Fwoscc%2Ffull-record%2FWOS:000928147200001","View Full Record in Web of Science")</f>
        <v>View Full Record in Web of Science</v>
      </c>
    </row>
    <row r="108" spans="1:75" s="3" customFormat="1" x14ac:dyDescent="0.2">
      <c r="A108" s="3">
        <v>705000000</v>
      </c>
      <c r="B108" s="3" t="s">
        <v>1514</v>
      </c>
      <c r="C108" s="3" t="s">
        <v>72</v>
      </c>
      <c r="D108" s="3" t="s">
        <v>1612</v>
      </c>
      <c r="E108" s="34">
        <v>1</v>
      </c>
      <c r="F108" s="3" t="s">
        <v>74</v>
      </c>
      <c r="G108" s="3" t="s">
        <v>74</v>
      </c>
      <c r="H108" s="3" t="s">
        <v>74</v>
      </c>
      <c r="I108" s="3" t="s">
        <v>1613</v>
      </c>
      <c r="J108" s="3" t="s">
        <v>74</v>
      </c>
      <c r="K108" s="3" t="s">
        <v>74</v>
      </c>
      <c r="L108" s="3" t="s">
        <v>1614</v>
      </c>
      <c r="M108" s="3" t="s">
        <v>1615</v>
      </c>
      <c r="N108" s="3" t="s">
        <v>74</v>
      </c>
      <c r="O108" s="3" t="s">
        <v>74</v>
      </c>
      <c r="P108" s="3" t="s">
        <v>78</v>
      </c>
      <c r="Q108" s="3" t="s">
        <v>195</v>
      </c>
      <c r="R108" s="3" t="s">
        <v>74</v>
      </c>
      <c r="S108" s="3" t="s">
        <v>74</v>
      </c>
      <c r="T108" s="3" t="s">
        <v>74</v>
      </c>
      <c r="U108" s="3" t="s">
        <v>74</v>
      </c>
      <c r="V108" s="3" t="s">
        <v>74</v>
      </c>
      <c r="W108" s="3" t="s">
        <v>1616</v>
      </c>
      <c r="X108" s="3" t="s">
        <v>1617</v>
      </c>
      <c r="Y108" s="3" t="s">
        <v>1618</v>
      </c>
      <c r="Z108" s="3" t="s">
        <v>1619</v>
      </c>
      <c r="AA108" s="3" t="s">
        <v>1620</v>
      </c>
      <c r="AB108" s="3" t="s">
        <v>1621</v>
      </c>
      <c r="AC108" s="3" t="s">
        <v>1622</v>
      </c>
      <c r="AD108" s="3" t="s">
        <v>1623</v>
      </c>
      <c r="AE108" s="3" t="s">
        <v>1624</v>
      </c>
      <c r="AF108" s="3" t="s">
        <v>1625</v>
      </c>
      <c r="AG108" s="3" t="s">
        <v>1626</v>
      </c>
      <c r="AH108" s="3" t="s">
        <v>1627</v>
      </c>
      <c r="AI108" s="3" t="s">
        <v>74</v>
      </c>
      <c r="AJ108" s="3">
        <v>107</v>
      </c>
      <c r="AK108" s="3">
        <v>158</v>
      </c>
      <c r="AL108" s="3">
        <v>164</v>
      </c>
      <c r="AM108" s="3">
        <v>98</v>
      </c>
      <c r="AN108" s="3">
        <v>843</v>
      </c>
      <c r="AO108" s="3" t="s">
        <v>208</v>
      </c>
      <c r="AP108" s="3" t="s">
        <v>209</v>
      </c>
      <c r="AQ108" s="3" t="s">
        <v>210</v>
      </c>
      <c r="AR108" s="3" t="s">
        <v>1628</v>
      </c>
      <c r="AS108" s="3" t="s">
        <v>1629</v>
      </c>
      <c r="AT108" s="3" t="s">
        <v>74</v>
      </c>
      <c r="AU108" s="3" t="s">
        <v>1630</v>
      </c>
      <c r="AV108" s="3" t="s">
        <v>1631</v>
      </c>
      <c r="AW108" s="3" t="s">
        <v>1003</v>
      </c>
      <c r="AX108" s="3">
        <v>2022</v>
      </c>
      <c r="AY108" s="3">
        <v>28</v>
      </c>
      <c r="AZ108" s="3">
        <v>9</v>
      </c>
      <c r="BA108" s="3" t="s">
        <v>74</v>
      </c>
      <c r="BB108" s="3" t="s">
        <v>74</v>
      </c>
      <c r="BC108" s="3" t="s">
        <v>74</v>
      </c>
      <c r="BD108" s="3" t="s">
        <v>74</v>
      </c>
      <c r="BE108" s="3">
        <v>3110</v>
      </c>
      <c r="BF108" s="3">
        <v>3144</v>
      </c>
      <c r="BG108" s="3" t="s">
        <v>74</v>
      </c>
      <c r="BH108" s="3" t="s">
        <v>1632</v>
      </c>
      <c r="BI108" s="3" t="str">
        <f>HYPERLINK("http://dx.doi.org/10.1111/gcb.16060","http://dx.doi.org/10.1111/gcb.16060")</f>
        <v>http://dx.doi.org/10.1111/gcb.16060</v>
      </c>
      <c r="BJ108" s="3" t="s">
        <v>74</v>
      </c>
      <c r="BK108" s="3" t="s">
        <v>1633</v>
      </c>
      <c r="BL108" s="3">
        <v>35</v>
      </c>
      <c r="BM108" s="3" t="s">
        <v>1634</v>
      </c>
      <c r="BN108" s="3" t="s">
        <v>97</v>
      </c>
      <c r="BO108" s="3" t="s">
        <v>1635</v>
      </c>
      <c r="BP108" s="3" t="s">
        <v>1636</v>
      </c>
      <c r="BQ108" s="3">
        <v>34967074</v>
      </c>
      <c r="BR108" s="3" t="s">
        <v>1637</v>
      </c>
      <c r="BS108" s="3" t="s">
        <v>100</v>
      </c>
      <c r="BT108" s="3" t="s">
        <v>101</v>
      </c>
      <c r="BU108" s="3" t="s">
        <v>102</v>
      </c>
      <c r="BV108" s="3" t="s">
        <v>1638</v>
      </c>
      <c r="BW108" s="3" t="str">
        <f>HYPERLINK("https%3A%2F%2Fwww.webofscience.com%2Fwos%2Fwoscc%2Ffull-record%2FWOS:000753944300001","View Full Record in Web of Science")</f>
        <v>View Full Record in Web of Science</v>
      </c>
    </row>
    <row r="109" spans="1:75" s="3" customFormat="1" x14ac:dyDescent="0.2">
      <c r="A109" s="2">
        <v>711000000</v>
      </c>
      <c r="B109" s="3" t="s">
        <v>3924</v>
      </c>
      <c r="C109" s="13" t="s">
        <v>72</v>
      </c>
      <c r="D109" s="13" t="s">
        <v>4238</v>
      </c>
      <c r="E109" s="35">
        <v>1</v>
      </c>
      <c r="F109" s="13" t="s">
        <v>74</v>
      </c>
      <c r="G109" s="13" t="s">
        <v>74</v>
      </c>
      <c r="H109" s="13" t="s">
        <v>74</v>
      </c>
      <c r="I109" s="13" t="s">
        <v>4239</v>
      </c>
      <c r="J109" s="13" t="s">
        <v>74</v>
      </c>
      <c r="K109" s="13" t="s">
        <v>74</v>
      </c>
      <c r="L109" s="13" t="s">
        <v>4240</v>
      </c>
      <c r="M109" s="13" t="s">
        <v>4241</v>
      </c>
      <c r="N109" s="13" t="s">
        <v>74</v>
      </c>
      <c r="O109" s="13" t="s">
        <v>74</v>
      </c>
      <c r="P109" s="13" t="s">
        <v>78</v>
      </c>
      <c r="Q109" s="13" t="s">
        <v>79</v>
      </c>
      <c r="R109" s="13" t="s">
        <v>74</v>
      </c>
      <c r="S109" s="13" t="s">
        <v>74</v>
      </c>
      <c r="T109" s="13" t="s">
        <v>74</v>
      </c>
      <c r="U109" s="13" t="s">
        <v>74</v>
      </c>
      <c r="V109" s="13" t="s">
        <v>74</v>
      </c>
      <c r="W109" s="13" t="s">
        <v>4242</v>
      </c>
      <c r="X109" s="13" t="s">
        <v>4243</v>
      </c>
      <c r="Y109" s="13" t="s">
        <v>4244</v>
      </c>
      <c r="Z109" s="13" t="s">
        <v>4245</v>
      </c>
      <c r="AA109" s="13" t="s">
        <v>4246</v>
      </c>
      <c r="AB109" s="13" t="s">
        <v>4247</v>
      </c>
      <c r="AC109" s="13" t="s">
        <v>4248</v>
      </c>
      <c r="AD109" s="13" t="s">
        <v>4249</v>
      </c>
      <c r="AE109" s="13" t="s">
        <v>4250</v>
      </c>
      <c r="AF109" s="13" t="s">
        <v>4251</v>
      </c>
      <c r="AG109" s="13" t="s">
        <v>3700</v>
      </c>
      <c r="AH109" s="13" t="s">
        <v>74</v>
      </c>
      <c r="AI109" s="13" t="s">
        <v>74</v>
      </c>
      <c r="AJ109" s="13">
        <v>104</v>
      </c>
      <c r="AK109" s="13">
        <v>93</v>
      </c>
      <c r="AL109" s="13">
        <v>96</v>
      </c>
      <c r="AM109" s="13">
        <v>9</v>
      </c>
      <c r="AN109" s="13">
        <v>101</v>
      </c>
      <c r="AO109" s="13" t="s">
        <v>4252</v>
      </c>
      <c r="AP109" s="13" t="s">
        <v>150</v>
      </c>
      <c r="AQ109" s="13" t="s">
        <v>4253</v>
      </c>
      <c r="AR109" s="13" t="s">
        <v>4254</v>
      </c>
      <c r="AS109" s="13" t="s">
        <v>74</v>
      </c>
      <c r="AT109" s="13" t="s">
        <v>74</v>
      </c>
      <c r="AU109" s="13" t="s">
        <v>4255</v>
      </c>
      <c r="AV109" s="13" t="s">
        <v>4256</v>
      </c>
      <c r="AW109" s="13" t="s">
        <v>4257</v>
      </c>
      <c r="AX109" s="13">
        <v>2021</v>
      </c>
      <c r="AY109" s="13">
        <v>8</v>
      </c>
      <c r="AZ109" s="13">
        <v>2</v>
      </c>
      <c r="BA109" s="13" t="s">
        <v>74</v>
      </c>
      <c r="BB109" s="13" t="s">
        <v>74</v>
      </c>
      <c r="BC109" s="13" t="s">
        <v>74</v>
      </c>
      <c r="BD109" s="13" t="s">
        <v>74</v>
      </c>
      <c r="BE109" s="13" t="s">
        <v>74</v>
      </c>
      <c r="BF109" s="13" t="s">
        <v>74</v>
      </c>
      <c r="BG109" s="13">
        <v>200589</v>
      </c>
      <c r="BH109" s="13" t="s">
        <v>4258</v>
      </c>
      <c r="BI109" s="13" t="s">
        <v>4259</v>
      </c>
      <c r="BJ109" s="13" t="s">
        <v>74</v>
      </c>
      <c r="BK109" s="13" t="s">
        <v>74</v>
      </c>
      <c r="BL109" s="13">
        <v>33</v>
      </c>
      <c r="BM109" s="13" t="s">
        <v>1280</v>
      </c>
      <c r="BN109" s="13" t="s">
        <v>277</v>
      </c>
      <c r="BO109" s="13" t="s">
        <v>1281</v>
      </c>
      <c r="BP109" s="13" t="s">
        <v>4260</v>
      </c>
      <c r="BQ109" s="13">
        <v>33972837</v>
      </c>
      <c r="BR109" s="13" t="s">
        <v>3822</v>
      </c>
      <c r="BS109" s="13" t="s">
        <v>100</v>
      </c>
      <c r="BT109" s="13" t="s">
        <v>101</v>
      </c>
      <c r="BU109" s="13" t="s">
        <v>102</v>
      </c>
      <c r="BV109" s="13" t="s">
        <v>4261</v>
      </c>
      <c r="BW109" s="13" t="s">
        <v>132</v>
      </c>
    </row>
    <row r="110" spans="1:75" s="3" customFormat="1" x14ac:dyDescent="0.2">
      <c r="A110" s="3">
        <v>701000000</v>
      </c>
      <c r="B110" s="3" t="s">
        <v>2092</v>
      </c>
      <c r="C110" s="3" t="s">
        <v>72</v>
      </c>
      <c r="D110" s="3" t="s">
        <v>2215</v>
      </c>
      <c r="E110" s="34">
        <v>1</v>
      </c>
      <c r="F110" s="3" t="s">
        <v>74</v>
      </c>
      <c r="G110" s="3" t="s">
        <v>74</v>
      </c>
      <c r="H110" s="3" t="s">
        <v>74</v>
      </c>
      <c r="I110" s="3" t="s">
        <v>2216</v>
      </c>
      <c r="J110" s="3" t="s">
        <v>74</v>
      </c>
      <c r="K110" s="3" t="s">
        <v>74</v>
      </c>
      <c r="L110" s="3" t="s">
        <v>2217</v>
      </c>
      <c r="M110" s="3" t="s">
        <v>2218</v>
      </c>
      <c r="N110" s="3" t="s">
        <v>74</v>
      </c>
      <c r="O110" s="3" t="s">
        <v>74</v>
      </c>
      <c r="P110" s="3" t="s">
        <v>78</v>
      </c>
      <c r="Q110" s="3" t="s">
        <v>195</v>
      </c>
      <c r="R110" s="3" t="s">
        <v>74</v>
      </c>
      <c r="S110" s="3" t="s">
        <v>74</v>
      </c>
      <c r="T110" s="3" t="s">
        <v>74</v>
      </c>
      <c r="U110" s="3" t="s">
        <v>74</v>
      </c>
      <c r="V110" s="3" t="s">
        <v>74</v>
      </c>
      <c r="W110" s="3" t="s">
        <v>2219</v>
      </c>
      <c r="X110" s="3" t="s">
        <v>2220</v>
      </c>
      <c r="Y110" s="3" t="s">
        <v>2221</v>
      </c>
      <c r="Z110" s="3" t="s">
        <v>2222</v>
      </c>
      <c r="AA110" s="3" t="s">
        <v>2223</v>
      </c>
      <c r="AB110" s="3" t="s">
        <v>2224</v>
      </c>
      <c r="AC110" s="3" t="s">
        <v>2225</v>
      </c>
      <c r="AD110" s="3" t="s">
        <v>2226</v>
      </c>
      <c r="AE110" s="3" t="s">
        <v>2227</v>
      </c>
      <c r="AF110" s="3" t="s">
        <v>2228</v>
      </c>
      <c r="AG110" s="3" t="s">
        <v>2229</v>
      </c>
      <c r="AH110" s="3" t="s">
        <v>2230</v>
      </c>
      <c r="AI110" s="3" t="s">
        <v>74</v>
      </c>
      <c r="AJ110" s="3">
        <v>131</v>
      </c>
      <c r="AK110" s="3">
        <v>103</v>
      </c>
      <c r="AL110" s="3">
        <v>109</v>
      </c>
      <c r="AM110" s="3">
        <v>7</v>
      </c>
      <c r="AN110" s="3">
        <v>138</v>
      </c>
      <c r="AO110" s="3" t="s">
        <v>795</v>
      </c>
      <c r="AP110" s="3" t="s">
        <v>796</v>
      </c>
      <c r="AQ110" s="3" t="s">
        <v>797</v>
      </c>
      <c r="AR110" s="3" t="s">
        <v>2231</v>
      </c>
      <c r="AS110" s="3" t="s">
        <v>2232</v>
      </c>
      <c r="AT110" s="3" t="s">
        <v>74</v>
      </c>
      <c r="AU110" s="3" t="s">
        <v>2233</v>
      </c>
      <c r="AV110" s="3" t="s">
        <v>2234</v>
      </c>
      <c r="AW110" s="3" t="s">
        <v>215</v>
      </c>
      <c r="AX110" s="3">
        <v>2021</v>
      </c>
      <c r="AY110" s="3">
        <v>138</v>
      </c>
      <c r="AZ110" s="3" t="s">
        <v>74</v>
      </c>
      <c r="BA110" s="3" t="s">
        <v>74</v>
      </c>
      <c r="BB110" s="3" t="s">
        <v>74</v>
      </c>
      <c r="BC110" s="3" t="s">
        <v>74</v>
      </c>
      <c r="BD110" s="3" t="s">
        <v>74</v>
      </c>
      <c r="BE110" s="3" t="s">
        <v>74</v>
      </c>
      <c r="BF110" s="3" t="s">
        <v>74</v>
      </c>
      <c r="BG110" s="3">
        <v>111430</v>
      </c>
      <c r="BH110" s="3" t="s">
        <v>2235</v>
      </c>
      <c r="BI110" s="3" t="str">
        <f>HYPERLINK("http://dx.doi.org/10.1016/j.biopha.2021.111430","http://dx.doi.org/10.1016/j.biopha.2021.111430")</f>
        <v>http://dx.doi.org/10.1016/j.biopha.2021.111430</v>
      </c>
      <c r="BJ110" s="3" t="s">
        <v>74</v>
      </c>
      <c r="BK110" s="3" t="s">
        <v>2236</v>
      </c>
      <c r="BL110" s="3">
        <v>12</v>
      </c>
      <c r="BM110" s="3" t="s">
        <v>2237</v>
      </c>
      <c r="BN110" s="3" t="s">
        <v>97</v>
      </c>
      <c r="BO110" s="3" t="s">
        <v>2238</v>
      </c>
      <c r="BP110" s="3" t="s">
        <v>2239</v>
      </c>
      <c r="BQ110" s="3">
        <v>33662680</v>
      </c>
      <c r="BR110" s="3" t="s">
        <v>2240</v>
      </c>
      <c r="BS110" s="3" t="s">
        <v>100</v>
      </c>
      <c r="BT110" s="3" t="s">
        <v>101</v>
      </c>
      <c r="BU110" s="3" t="s">
        <v>102</v>
      </c>
      <c r="BV110" s="3" t="s">
        <v>2241</v>
      </c>
      <c r="BW110" s="3" t="str">
        <f>HYPERLINK("https%3A%2F%2Fwww.webofscience.com%2Fwos%2Fwoscc%2Ffull-record%2FWOS:000641386500004","View Full Record in Web of Science")</f>
        <v>View Full Record in Web of Science</v>
      </c>
    </row>
    <row r="111" spans="1:75" s="3" customFormat="1" x14ac:dyDescent="0.2">
      <c r="A111" s="3">
        <v>701000000</v>
      </c>
      <c r="B111" s="3" t="s">
        <v>2092</v>
      </c>
      <c r="C111" s="3" t="s">
        <v>72</v>
      </c>
      <c r="D111" s="3" t="s">
        <v>3140</v>
      </c>
      <c r="E111" s="34">
        <v>1</v>
      </c>
      <c r="F111" s="3" t="s">
        <v>74</v>
      </c>
      <c r="G111" s="3" t="s">
        <v>74</v>
      </c>
      <c r="H111" s="3" t="s">
        <v>74</v>
      </c>
      <c r="I111" s="3" t="s">
        <v>3141</v>
      </c>
      <c r="J111" s="3" t="s">
        <v>74</v>
      </c>
      <c r="K111" s="3" t="s">
        <v>74</v>
      </c>
      <c r="L111" s="3" t="s">
        <v>3142</v>
      </c>
      <c r="M111" s="3" t="s">
        <v>3143</v>
      </c>
      <c r="N111" s="3" t="s">
        <v>74</v>
      </c>
      <c r="O111" s="3" t="s">
        <v>74</v>
      </c>
      <c r="P111" s="3" t="s">
        <v>78</v>
      </c>
      <c r="Q111" s="3" t="s">
        <v>195</v>
      </c>
      <c r="R111" s="3" t="s">
        <v>74</v>
      </c>
      <c r="S111" s="3" t="s">
        <v>74</v>
      </c>
      <c r="T111" s="3" t="s">
        <v>74</v>
      </c>
      <c r="U111" s="3" t="s">
        <v>74</v>
      </c>
      <c r="V111" s="3" t="s">
        <v>74</v>
      </c>
      <c r="W111" s="3" t="s">
        <v>3144</v>
      </c>
      <c r="X111" s="3" t="s">
        <v>3145</v>
      </c>
      <c r="Y111" s="3" t="s">
        <v>3146</v>
      </c>
      <c r="Z111" s="3" t="s">
        <v>3147</v>
      </c>
      <c r="AA111" s="3" t="s">
        <v>3148</v>
      </c>
      <c r="AB111" s="3" t="s">
        <v>3149</v>
      </c>
      <c r="AC111" s="3" t="s">
        <v>3150</v>
      </c>
      <c r="AD111" s="3" t="s">
        <v>3151</v>
      </c>
      <c r="AE111" s="3" t="s">
        <v>3152</v>
      </c>
      <c r="AF111" s="3" t="s">
        <v>3153</v>
      </c>
      <c r="AG111" s="3" t="s">
        <v>3154</v>
      </c>
      <c r="AH111" s="3" t="s">
        <v>3155</v>
      </c>
      <c r="AI111" s="3" t="s">
        <v>74</v>
      </c>
      <c r="AJ111" s="3">
        <v>270</v>
      </c>
      <c r="AK111" s="3">
        <v>18</v>
      </c>
      <c r="AL111" s="3">
        <v>18</v>
      </c>
      <c r="AM111" s="3">
        <v>26</v>
      </c>
      <c r="AN111" s="3">
        <v>60</v>
      </c>
      <c r="AO111" s="3" t="s">
        <v>3156</v>
      </c>
      <c r="AP111" s="3" t="s">
        <v>3157</v>
      </c>
      <c r="AQ111" s="3" t="s">
        <v>3158</v>
      </c>
      <c r="AR111" s="3" t="s">
        <v>3159</v>
      </c>
      <c r="AS111" s="3" t="s">
        <v>3160</v>
      </c>
      <c r="AT111" s="3" t="s">
        <v>74</v>
      </c>
      <c r="AU111" s="3" t="s">
        <v>3161</v>
      </c>
      <c r="AV111" s="3" t="s">
        <v>3162</v>
      </c>
      <c r="AW111" s="3" t="s">
        <v>125</v>
      </c>
      <c r="AX111" s="3">
        <v>2024</v>
      </c>
      <c r="AY111" s="3">
        <v>191</v>
      </c>
      <c r="AZ111" s="3">
        <v>2</v>
      </c>
      <c r="BA111" s="3" t="s">
        <v>74</v>
      </c>
      <c r="BB111" s="3" t="s">
        <v>74</v>
      </c>
      <c r="BC111" s="3" t="s">
        <v>74</v>
      </c>
      <c r="BD111" s="3" t="s">
        <v>74</v>
      </c>
      <c r="BE111" s="3" t="s">
        <v>74</v>
      </c>
      <c r="BF111" s="3" t="s">
        <v>74</v>
      </c>
      <c r="BG111" s="3">
        <v>88</v>
      </c>
      <c r="BH111" s="3" t="s">
        <v>3163</v>
      </c>
      <c r="BI111" s="3" t="str">
        <f>HYPERLINK("http://dx.doi.org/10.1007/s00604-023-06163-6","http://dx.doi.org/10.1007/s00604-023-06163-6")</f>
        <v>http://dx.doi.org/10.1007/s00604-023-06163-6</v>
      </c>
      <c r="BJ111" s="3" t="s">
        <v>74</v>
      </c>
      <c r="BK111" s="3" t="s">
        <v>74</v>
      </c>
      <c r="BL111" s="3">
        <v>44</v>
      </c>
      <c r="BM111" s="3" t="s">
        <v>3164</v>
      </c>
      <c r="BN111" s="3" t="s">
        <v>97</v>
      </c>
      <c r="BO111" s="3" t="s">
        <v>328</v>
      </c>
      <c r="BP111" s="3" t="s">
        <v>3165</v>
      </c>
      <c r="BQ111" s="3">
        <v>38206460</v>
      </c>
      <c r="BR111" s="3" t="s">
        <v>1052</v>
      </c>
      <c r="BS111" s="3" t="s">
        <v>100</v>
      </c>
      <c r="BT111" s="3" t="s">
        <v>101</v>
      </c>
      <c r="BU111" s="3" t="s">
        <v>102</v>
      </c>
      <c r="BV111" s="3" t="s">
        <v>3166</v>
      </c>
      <c r="BW111" s="3" t="str">
        <f>HYPERLINK("https%3A%2F%2Fwww.webofscience.com%2Fwos%2Fwoscc%2Ffull-record%2FWOS:001141031000001","View Full Record in Web of Science")</f>
        <v>View Full Record in Web of Science</v>
      </c>
    </row>
    <row r="112" spans="1:75" s="3" customFormat="1" x14ac:dyDescent="0.2">
      <c r="A112" s="2">
        <v>713000000</v>
      </c>
      <c r="B112" s="3" t="s">
        <v>1849</v>
      </c>
      <c r="C112" s="13" t="s">
        <v>72</v>
      </c>
      <c r="D112" s="13" t="s">
        <v>1934</v>
      </c>
      <c r="E112" s="35">
        <v>1</v>
      </c>
      <c r="F112" s="13" t="s">
        <v>74</v>
      </c>
      <c r="G112" s="13" t="s">
        <v>74</v>
      </c>
      <c r="H112" s="13" t="s">
        <v>74</v>
      </c>
      <c r="I112" s="13" t="s">
        <v>1935</v>
      </c>
      <c r="J112" s="13" t="s">
        <v>74</v>
      </c>
      <c r="K112" s="13" t="s">
        <v>1936</v>
      </c>
      <c r="L112" s="13" t="s">
        <v>1937</v>
      </c>
      <c r="M112" s="13" t="s">
        <v>1938</v>
      </c>
      <c r="N112" s="13" t="s">
        <v>74</v>
      </c>
      <c r="O112" s="13" t="s">
        <v>74</v>
      </c>
      <c r="P112" s="13" t="s">
        <v>78</v>
      </c>
      <c r="Q112" s="13" t="s">
        <v>79</v>
      </c>
      <c r="R112" s="13" t="s">
        <v>74</v>
      </c>
      <c r="S112" s="13" t="s">
        <v>74</v>
      </c>
      <c r="T112" s="13" t="s">
        <v>74</v>
      </c>
      <c r="U112" s="13" t="s">
        <v>74</v>
      </c>
      <c r="V112" s="13" t="s">
        <v>74</v>
      </c>
      <c r="W112" s="13" t="s">
        <v>74</v>
      </c>
      <c r="X112" s="13" t="s">
        <v>1939</v>
      </c>
      <c r="Y112" s="13" t="s">
        <v>74</v>
      </c>
      <c r="Z112" s="13" t="s">
        <v>1940</v>
      </c>
      <c r="AA112" s="13" t="s">
        <v>1941</v>
      </c>
      <c r="AB112" s="13" t="s">
        <v>1942</v>
      </c>
      <c r="AC112" s="13" t="s">
        <v>1943</v>
      </c>
      <c r="AD112" s="13" t="s">
        <v>1944</v>
      </c>
      <c r="AE112" s="13" t="s">
        <v>1945</v>
      </c>
      <c r="AF112" s="13" t="s">
        <v>1946</v>
      </c>
      <c r="AG112" s="13" t="s">
        <v>1947</v>
      </c>
      <c r="AH112" s="13" t="s">
        <v>1948</v>
      </c>
      <c r="AI112" s="13" t="s">
        <v>74</v>
      </c>
      <c r="AJ112" s="13">
        <v>416</v>
      </c>
      <c r="AK112" s="13">
        <v>415</v>
      </c>
      <c r="AL112" s="13">
        <v>436</v>
      </c>
      <c r="AM112" s="13">
        <v>44</v>
      </c>
      <c r="AN112" s="13">
        <v>169</v>
      </c>
      <c r="AO112" s="13" t="s">
        <v>1041</v>
      </c>
      <c r="AP112" s="13" t="s">
        <v>1042</v>
      </c>
      <c r="AQ112" s="13" t="s">
        <v>1043</v>
      </c>
      <c r="AR112" s="13" t="s">
        <v>1949</v>
      </c>
      <c r="AS112" s="13" t="s">
        <v>1950</v>
      </c>
      <c r="AT112" s="13" t="s">
        <v>74</v>
      </c>
      <c r="AU112" s="13" t="s">
        <v>1951</v>
      </c>
      <c r="AV112" s="13" t="s">
        <v>1952</v>
      </c>
      <c r="AW112" s="13" t="s">
        <v>243</v>
      </c>
      <c r="AX112" s="13">
        <v>2022</v>
      </c>
      <c r="AY112" s="13">
        <v>21</v>
      </c>
      <c r="AZ112" s="13">
        <v>11</v>
      </c>
      <c r="BA112" s="13" t="s">
        <v>74</v>
      </c>
      <c r="BB112" s="13" t="s">
        <v>74</v>
      </c>
      <c r="BC112" s="13" t="s">
        <v>74</v>
      </c>
      <c r="BD112" s="13" t="s">
        <v>74</v>
      </c>
      <c r="BE112" s="13">
        <v>1004</v>
      </c>
      <c r="BF112" s="13">
        <v>1060</v>
      </c>
      <c r="BG112" s="13" t="s">
        <v>74</v>
      </c>
      <c r="BH112" s="13" t="s">
        <v>1953</v>
      </c>
      <c r="BI112" s="13" t="s">
        <v>1954</v>
      </c>
      <c r="BJ112" s="13" t="s">
        <v>74</v>
      </c>
      <c r="BK112" s="13" t="s">
        <v>1955</v>
      </c>
      <c r="BL112" s="13">
        <v>57</v>
      </c>
      <c r="BM112" s="13" t="s">
        <v>1956</v>
      </c>
      <c r="BN112" s="13" t="s">
        <v>97</v>
      </c>
      <c r="BO112" s="13" t="s">
        <v>1957</v>
      </c>
      <c r="BP112" s="13" t="s">
        <v>1958</v>
      </c>
      <c r="BQ112" s="13">
        <v>36183712</v>
      </c>
      <c r="BR112" s="13" t="s">
        <v>1959</v>
      </c>
      <c r="BS112" s="13" t="s">
        <v>100</v>
      </c>
      <c r="BT112" s="13" t="s">
        <v>101</v>
      </c>
      <c r="BU112" s="13" t="s">
        <v>102</v>
      </c>
      <c r="BV112" s="13" t="s">
        <v>1960</v>
      </c>
      <c r="BW112" s="13" t="s">
        <v>132</v>
      </c>
    </row>
    <row r="113" spans="1:75" s="3" customFormat="1" x14ac:dyDescent="0.2">
      <c r="A113" s="3">
        <v>701000000</v>
      </c>
      <c r="B113" s="3" t="s">
        <v>2092</v>
      </c>
      <c r="C113" s="3" t="s">
        <v>72</v>
      </c>
      <c r="D113" s="3" t="s">
        <v>3309</v>
      </c>
      <c r="E113" s="34">
        <v>1</v>
      </c>
      <c r="F113" s="3" t="s">
        <v>74</v>
      </c>
      <c r="G113" s="3" t="s">
        <v>74</v>
      </c>
      <c r="H113" s="3" t="s">
        <v>74</v>
      </c>
      <c r="I113" s="3" t="s">
        <v>3310</v>
      </c>
      <c r="J113" s="3" t="s">
        <v>74</v>
      </c>
      <c r="K113" s="3" t="s">
        <v>74</v>
      </c>
      <c r="L113" s="3" t="s">
        <v>3311</v>
      </c>
      <c r="M113" s="3" t="s">
        <v>3312</v>
      </c>
      <c r="N113" s="3" t="s">
        <v>74</v>
      </c>
      <c r="O113" s="3" t="s">
        <v>74</v>
      </c>
      <c r="P113" s="3" t="s">
        <v>78</v>
      </c>
      <c r="Q113" s="3" t="s">
        <v>79</v>
      </c>
      <c r="R113" s="3" t="s">
        <v>74</v>
      </c>
      <c r="S113" s="3" t="s">
        <v>74</v>
      </c>
      <c r="T113" s="3" t="s">
        <v>74</v>
      </c>
      <c r="U113" s="3" t="s">
        <v>74</v>
      </c>
      <c r="V113" s="3" t="s">
        <v>74</v>
      </c>
      <c r="W113" s="3" t="s">
        <v>3313</v>
      </c>
      <c r="X113" s="3" t="s">
        <v>3314</v>
      </c>
      <c r="Y113" s="3" t="s">
        <v>3315</v>
      </c>
      <c r="Z113" s="3" t="s">
        <v>3316</v>
      </c>
      <c r="AA113" s="3" t="s">
        <v>3317</v>
      </c>
      <c r="AB113" s="3" t="s">
        <v>3318</v>
      </c>
      <c r="AC113" s="3" t="s">
        <v>3319</v>
      </c>
      <c r="AD113" s="3" t="s">
        <v>3320</v>
      </c>
      <c r="AE113" s="3" t="s">
        <v>3321</v>
      </c>
      <c r="AF113" s="3" t="s">
        <v>3322</v>
      </c>
      <c r="AG113" s="3" t="s">
        <v>3323</v>
      </c>
      <c r="AH113" s="3" t="s">
        <v>3324</v>
      </c>
      <c r="AI113" s="3" t="s">
        <v>74</v>
      </c>
      <c r="AJ113" s="3">
        <v>171</v>
      </c>
      <c r="AK113" s="3">
        <v>88</v>
      </c>
      <c r="AL113" s="3">
        <v>87</v>
      </c>
      <c r="AM113" s="3">
        <v>32</v>
      </c>
      <c r="AN113" s="3">
        <v>174</v>
      </c>
      <c r="AO113" s="3" t="s">
        <v>2937</v>
      </c>
      <c r="AP113" s="3" t="s">
        <v>2938</v>
      </c>
      <c r="AQ113" s="3" t="s">
        <v>2939</v>
      </c>
      <c r="AR113" s="3" t="s">
        <v>3325</v>
      </c>
      <c r="AS113" s="3" t="s">
        <v>3326</v>
      </c>
      <c r="AT113" s="3" t="s">
        <v>74</v>
      </c>
      <c r="AU113" s="3" t="s">
        <v>3327</v>
      </c>
      <c r="AV113" s="3" t="s">
        <v>3328</v>
      </c>
      <c r="AW113" s="3" t="s">
        <v>1318</v>
      </c>
      <c r="AX113" s="3">
        <v>2022</v>
      </c>
      <c r="AY113" s="3">
        <v>62</v>
      </c>
      <c r="AZ113" s="3">
        <v>4</v>
      </c>
      <c r="BA113" s="3" t="s">
        <v>74</v>
      </c>
      <c r="BB113" s="3" t="s">
        <v>74</v>
      </c>
      <c r="BC113" s="3" t="s">
        <v>74</v>
      </c>
      <c r="BD113" s="3" t="s">
        <v>74</v>
      </c>
      <c r="BE113" s="3" t="s">
        <v>74</v>
      </c>
      <c r="BF113" s="3" t="s">
        <v>74</v>
      </c>
      <c r="BG113" s="3">
        <v>42026</v>
      </c>
      <c r="BH113" s="3" t="s">
        <v>3329</v>
      </c>
      <c r="BI113" s="3" t="str">
        <f>HYPERLINK("http://dx.doi.org/10.1088/1741-4326/ac47b4","http://dx.doi.org/10.1088/1741-4326/ac47b4")</f>
        <v>http://dx.doi.org/10.1088/1741-4326/ac47b4</v>
      </c>
      <c r="BJ113" s="3" t="s">
        <v>74</v>
      </c>
      <c r="BK113" s="3" t="s">
        <v>74</v>
      </c>
      <c r="BL113" s="3">
        <v>34</v>
      </c>
      <c r="BM113" s="3" t="s">
        <v>3330</v>
      </c>
      <c r="BN113" s="3" t="s">
        <v>97</v>
      </c>
      <c r="BO113" s="3" t="s">
        <v>1510</v>
      </c>
      <c r="BP113" s="3" t="s">
        <v>3331</v>
      </c>
      <c r="BQ113" s="3" t="s">
        <v>74</v>
      </c>
      <c r="BR113" s="3" t="s">
        <v>1637</v>
      </c>
      <c r="BS113" s="3" t="s">
        <v>100</v>
      </c>
      <c r="BT113" s="3" t="s">
        <v>101</v>
      </c>
      <c r="BU113" s="3" t="s">
        <v>102</v>
      </c>
      <c r="BV113" s="3" t="s">
        <v>3332</v>
      </c>
      <c r="BW113" s="3" t="str">
        <f>HYPERLINK("https%3A%2F%2Fwww.webofscience.com%2Fwos%2Fwoscc%2Ffull-record%2FWOS:000829648300001","View Full Record in Web of Science")</f>
        <v>View Full Record in Web of Science</v>
      </c>
    </row>
    <row r="114" spans="1:75" s="3" customFormat="1" x14ac:dyDescent="0.2">
      <c r="A114" s="2">
        <v>704000000</v>
      </c>
      <c r="B114" s="3" t="s">
        <v>303</v>
      </c>
      <c r="C114" s="13" t="s">
        <v>72</v>
      </c>
      <c r="D114" s="13" t="s">
        <v>332</v>
      </c>
      <c r="E114" s="35">
        <v>1</v>
      </c>
      <c r="F114" s="13" t="s">
        <v>74</v>
      </c>
      <c r="G114" s="13" t="s">
        <v>74</v>
      </c>
      <c r="H114" s="13" t="s">
        <v>74</v>
      </c>
      <c r="I114" s="13" t="s">
        <v>333</v>
      </c>
      <c r="J114" s="13" t="s">
        <v>74</v>
      </c>
      <c r="K114" s="13" t="s">
        <v>74</v>
      </c>
      <c r="L114" s="13" t="s">
        <v>334</v>
      </c>
      <c r="M114" s="13" t="s">
        <v>335</v>
      </c>
      <c r="N114" s="13" t="s">
        <v>74</v>
      </c>
      <c r="O114" s="13" t="s">
        <v>74</v>
      </c>
      <c r="P114" s="13" t="s">
        <v>78</v>
      </c>
      <c r="Q114" s="13" t="s">
        <v>195</v>
      </c>
      <c r="R114" s="13" t="s">
        <v>74</v>
      </c>
      <c r="S114" s="13" t="s">
        <v>74</v>
      </c>
      <c r="T114" s="13" t="s">
        <v>74</v>
      </c>
      <c r="U114" s="13" t="s">
        <v>74</v>
      </c>
      <c r="V114" s="13" t="s">
        <v>74</v>
      </c>
      <c r="W114" s="13" t="s">
        <v>336</v>
      </c>
      <c r="X114" s="13" t="s">
        <v>337</v>
      </c>
      <c r="Y114" s="13" t="s">
        <v>338</v>
      </c>
      <c r="Z114" s="13" t="s">
        <v>339</v>
      </c>
      <c r="AA114" s="13" t="s">
        <v>340</v>
      </c>
      <c r="AB114" s="13" t="s">
        <v>341</v>
      </c>
      <c r="AC114" s="13" t="s">
        <v>342</v>
      </c>
      <c r="AD114" s="13" t="s">
        <v>343</v>
      </c>
      <c r="AE114" s="13" t="s">
        <v>344</v>
      </c>
      <c r="AF114" s="13" t="s">
        <v>345</v>
      </c>
      <c r="AG114" s="13" t="s">
        <v>346</v>
      </c>
      <c r="AH114" s="13" t="s">
        <v>347</v>
      </c>
      <c r="AI114" s="13" t="s">
        <v>74</v>
      </c>
      <c r="AJ114" s="13">
        <v>181</v>
      </c>
      <c r="AK114" s="13">
        <v>168</v>
      </c>
      <c r="AL114" s="13">
        <v>181</v>
      </c>
      <c r="AM114" s="13">
        <v>46</v>
      </c>
      <c r="AN114" s="13">
        <v>304</v>
      </c>
      <c r="AO114" s="13" t="s">
        <v>89</v>
      </c>
      <c r="AP114" s="13" t="s">
        <v>90</v>
      </c>
      <c r="AQ114" s="13" t="s">
        <v>91</v>
      </c>
      <c r="AR114" s="13" t="s">
        <v>74</v>
      </c>
      <c r="AS114" s="13" t="s">
        <v>348</v>
      </c>
      <c r="AT114" s="13" t="s">
        <v>74</v>
      </c>
      <c r="AU114" s="13" t="s">
        <v>335</v>
      </c>
      <c r="AV114" s="13" t="s">
        <v>349</v>
      </c>
      <c r="AW114" s="13" t="s">
        <v>125</v>
      </c>
      <c r="AX114" s="13">
        <v>2021</v>
      </c>
      <c r="AY114" s="13">
        <v>11</v>
      </c>
      <c r="AZ114" s="13">
        <v>2</v>
      </c>
      <c r="BA114" s="13" t="s">
        <v>74</v>
      </c>
      <c r="BB114" s="13" t="s">
        <v>74</v>
      </c>
      <c r="BC114" s="13" t="s">
        <v>74</v>
      </c>
      <c r="BD114" s="13" t="s">
        <v>74</v>
      </c>
      <c r="BE114" s="13" t="s">
        <v>74</v>
      </c>
      <c r="BF114" s="13" t="s">
        <v>74</v>
      </c>
      <c r="BG114" s="13">
        <v>343</v>
      </c>
      <c r="BH114" s="13" t="s">
        <v>350</v>
      </c>
      <c r="BI114" s="13" t="s">
        <v>351</v>
      </c>
      <c r="BJ114" s="13" t="s">
        <v>74</v>
      </c>
      <c r="BK114" s="13" t="s">
        <v>74</v>
      </c>
      <c r="BL114" s="13">
        <v>28</v>
      </c>
      <c r="BM114" s="13" t="s">
        <v>352</v>
      </c>
      <c r="BN114" s="13" t="s">
        <v>97</v>
      </c>
      <c r="BO114" s="13" t="s">
        <v>353</v>
      </c>
      <c r="BP114" s="13" t="s">
        <v>354</v>
      </c>
      <c r="BQ114" s="13" t="s">
        <v>74</v>
      </c>
      <c r="BR114" s="13" t="s">
        <v>99</v>
      </c>
      <c r="BS114" s="13" t="s">
        <v>100</v>
      </c>
      <c r="BT114" s="13" t="s">
        <v>101</v>
      </c>
      <c r="BU114" s="13" t="s">
        <v>102</v>
      </c>
      <c r="BV114" s="13" t="s">
        <v>355</v>
      </c>
      <c r="BW114" s="13" t="s">
        <v>132</v>
      </c>
    </row>
    <row r="115" spans="1:75" s="3" customFormat="1" x14ac:dyDescent="0.2">
      <c r="A115" s="2">
        <v>708000000</v>
      </c>
      <c r="B115" s="3" t="s">
        <v>4307</v>
      </c>
      <c r="C115" s="13" t="s">
        <v>72</v>
      </c>
      <c r="D115" s="13" t="s">
        <v>4354</v>
      </c>
      <c r="E115" s="35">
        <v>1</v>
      </c>
      <c r="F115" s="13" t="s">
        <v>74</v>
      </c>
      <c r="G115" s="13" t="s">
        <v>74</v>
      </c>
      <c r="H115" s="13" t="s">
        <v>74</v>
      </c>
      <c r="I115" s="13" t="s">
        <v>4355</v>
      </c>
      <c r="J115" s="13" t="s">
        <v>74</v>
      </c>
      <c r="K115" s="13" t="s">
        <v>74</v>
      </c>
      <c r="L115" s="13" t="s">
        <v>4356</v>
      </c>
      <c r="M115" s="13" t="s">
        <v>2862</v>
      </c>
      <c r="N115" s="13" t="s">
        <v>74</v>
      </c>
      <c r="O115" s="13" t="s">
        <v>74</v>
      </c>
      <c r="P115" s="13" t="s">
        <v>78</v>
      </c>
      <c r="Q115" s="13" t="s">
        <v>195</v>
      </c>
      <c r="R115" s="13" t="s">
        <v>74</v>
      </c>
      <c r="S115" s="13" t="s">
        <v>74</v>
      </c>
      <c r="T115" s="13" t="s">
        <v>74</v>
      </c>
      <c r="U115" s="13" t="s">
        <v>74</v>
      </c>
      <c r="V115" s="13" t="s">
        <v>74</v>
      </c>
      <c r="W115" s="13" t="s">
        <v>4357</v>
      </c>
      <c r="X115" s="13" t="s">
        <v>4358</v>
      </c>
      <c r="Y115" s="13" t="s">
        <v>4359</v>
      </c>
      <c r="Z115" s="13" t="s">
        <v>4360</v>
      </c>
      <c r="AA115" s="13" t="s">
        <v>4361</v>
      </c>
      <c r="AB115" s="13" t="s">
        <v>4362</v>
      </c>
      <c r="AC115" s="13" t="s">
        <v>4363</v>
      </c>
      <c r="AD115" s="13" t="s">
        <v>74</v>
      </c>
      <c r="AE115" s="13" t="s">
        <v>74</v>
      </c>
      <c r="AF115" s="13" t="s">
        <v>4364</v>
      </c>
      <c r="AG115" s="13" t="s">
        <v>4365</v>
      </c>
      <c r="AH115" s="13" t="s">
        <v>4366</v>
      </c>
      <c r="AI115" s="13" t="s">
        <v>74</v>
      </c>
      <c r="AJ115" s="13">
        <v>126</v>
      </c>
      <c r="AK115" s="13">
        <v>41</v>
      </c>
      <c r="AL115" s="13">
        <v>41</v>
      </c>
      <c r="AM115" s="13">
        <v>24</v>
      </c>
      <c r="AN115" s="13">
        <v>36</v>
      </c>
      <c r="AO115" s="13" t="s">
        <v>89</v>
      </c>
      <c r="AP115" s="13" t="s">
        <v>90</v>
      </c>
      <c r="AQ115" s="13" t="s">
        <v>91</v>
      </c>
      <c r="AR115" s="13" t="s">
        <v>74</v>
      </c>
      <c r="AS115" s="13" t="s">
        <v>2875</v>
      </c>
      <c r="AT115" s="13" t="s">
        <v>74</v>
      </c>
      <c r="AU115" s="13" t="s">
        <v>2876</v>
      </c>
      <c r="AV115" s="13" t="s">
        <v>2877</v>
      </c>
      <c r="AW115" s="13" t="s">
        <v>1021</v>
      </c>
      <c r="AX115" s="13">
        <v>2023</v>
      </c>
      <c r="AY115" s="13">
        <v>9</v>
      </c>
      <c r="AZ115" s="13">
        <v>10</v>
      </c>
      <c r="BA115" s="13" t="s">
        <v>74</v>
      </c>
      <c r="BB115" s="13" t="s">
        <v>74</v>
      </c>
      <c r="BC115" s="13" t="s">
        <v>74</v>
      </c>
      <c r="BD115" s="13" t="s">
        <v>74</v>
      </c>
      <c r="BE115" s="13" t="s">
        <v>74</v>
      </c>
      <c r="BF115" s="13" t="s">
        <v>74</v>
      </c>
      <c r="BG115" s="13">
        <v>955</v>
      </c>
      <c r="BH115" s="13" t="s">
        <v>4367</v>
      </c>
      <c r="BI115" s="13" t="s">
        <v>4368</v>
      </c>
      <c r="BJ115" s="13" t="s">
        <v>74</v>
      </c>
      <c r="BK115" s="13" t="s">
        <v>74</v>
      </c>
      <c r="BL115" s="13">
        <v>16</v>
      </c>
      <c r="BM115" s="13" t="s">
        <v>2879</v>
      </c>
      <c r="BN115" s="13" t="s">
        <v>97</v>
      </c>
      <c r="BO115" s="13" t="s">
        <v>2879</v>
      </c>
      <c r="BP115" s="13" t="s">
        <v>4369</v>
      </c>
      <c r="BQ115" s="13">
        <v>37888211</v>
      </c>
      <c r="BR115" s="13" t="s">
        <v>330</v>
      </c>
      <c r="BS115" s="13" t="s">
        <v>100</v>
      </c>
      <c r="BT115" s="13" t="s">
        <v>101</v>
      </c>
      <c r="BU115" s="13" t="s">
        <v>102</v>
      </c>
      <c r="BV115" s="13" t="s">
        <v>4370</v>
      </c>
      <c r="BW115" s="13" t="s">
        <v>132</v>
      </c>
    </row>
    <row r="116" spans="1:75" s="3" customFormat="1" x14ac:dyDescent="0.2">
      <c r="A116" s="3">
        <v>701000000</v>
      </c>
      <c r="B116" s="3" t="s">
        <v>2092</v>
      </c>
      <c r="C116" s="3" t="s">
        <v>72</v>
      </c>
      <c r="D116" s="3" t="s">
        <v>2899</v>
      </c>
      <c r="E116" s="34">
        <v>1</v>
      </c>
      <c r="F116" s="3" t="s">
        <v>74</v>
      </c>
      <c r="G116" s="3" t="s">
        <v>74</v>
      </c>
      <c r="H116" s="3" t="s">
        <v>74</v>
      </c>
      <c r="I116" s="3" t="s">
        <v>2900</v>
      </c>
      <c r="J116" s="3" t="s">
        <v>74</v>
      </c>
      <c r="K116" s="3" t="s">
        <v>74</v>
      </c>
      <c r="L116" s="3" t="s">
        <v>2901</v>
      </c>
      <c r="M116" s="3" t="s">
        <v>2902</v>
      </c>
      <c r="N116" s="3" t="s">
        <v>74</v>
      </c>
      <c r="O116" s="3" t="s">
        <v>74</v>
      </c>
      <c r="P116" s="3" t="s">
        <v>78</v>
      </c>
      <c r="Q116" s="3" t="s">
        <v>79</v>
      </c>
      <c r="R116" s="3" t="s">
        <v>74</v>
      </c>
      <c r="S116" s="3" t="s">
        <v>74</v>
      </c>
      <c r="T116" s="3" t="s">
        <v>74</v>
      </c>
      <c r="U116" s="3" t="s">
        <v>74</v>
      </c>
      <c r="V116" s="3" t="s">
        <v>74</v>
      </c>
      <c r="W116" s="3" t="s">
        <v>2903</v>
      </c>
      <c r="X116" s="3" t="s">
        <v>74</v>
      </c>
      <c r="Y116" s="3" t="s">
        <v>2904</v>
      </c>
      <c r="Z116" s="3" t="s">
        <v>2905</v>
      </c>
      <c r="AA116" s="3" t="s">
        <v>2906</v>
      </c>
      <c r="AB116" s="3" t="s">
        <v>2907</v>
      </c>
      <c r="AC116" s="3" t="s">
        <v>2908</v>
      </c>
      <c r="AD116" s="3" t="s">
        <v>2909</v>
      </c>
      <c r="AE116" s="3" t="s">
        <v>2910</v>
      </c>
      <c r="AF116" s="3" t="s">
        <v>74</v>
      </c>
      <c r="AG116" s="3" t="s">
        <v>74</v>
      </c>
      <c r="AH116" s="3" t="s">
        <v>74</v>
      </c>
      <c r="AI116" s="3" t="s">
        <v>74</v>
      </c>
      <c r="AJ116" s="3">
        <v>1</v>
      </c>
      <c r="AK116" s="3">
        <v>10</v>
      </c>
      <c r="AL116" s="3">
        <v>10</v>
      </c>
      <c r="AM116" s="3">
        <v>7</v>
      </c>
      <c r="AN116" s="3">
        <v>7</v>
      </c>
      <c r="AO116" s="3" t="s">
        <v>2911</v>
      </c>
      <c r="AP116" s="3" t="s">
        <v>2912</v>
      </c>
      <c r="AQ116" s="3" t="s">
        <v>2913</v>
      </c>
      <c r="AR116" s="3" t="s">
        <v>2914</v>
      </c>
      <c r="AS116" s="3" t="s">
        <v>2915</v>
      </c>
      <c r="AT116" s="3" t="s">
        <v>74</v>
      </c>
      <c r="AU116" s="3" t="s">
        <v>2916</v>
      </c>
      <c r="AV116" s="3" t="s">
        <v>2917</v>
      </c>
      <c r="AW116" s="3" t="s">
        <v>651</v>
      </c>
      <c r="AX116" s="3">
        <v>2024</v>
      </c>
      <c r="AY116" s="3">
        <v>65</v>
      </c>
      <c r="AZ116" s="3">
        <v>2</v>
      </c>
      <c r="BA116" s="3" t="s">
        <v>74</v>
      </c>
      <c r="BB116" s="3" t="s">
        <v>74</v>
      </c>
      <c r="BC116" s="3" t="s">
        <v>74</v>
      </c>
      <c r="BD116" s="3" t="s">
        <v>74</v>
      </c>
      <c r="BE116" s="3">
        <v>221</v>
      </c>
      <c r="BF116" s="3">
        <v>223</v>
      </c>
      <c r="BG116" s="3" t="s">
        <v>74</v>
      </c>
      <c r="BH116" s="3" t="s">
        <v>2918</v>
      </c>
      <c r="BI116" s="3" t="str">
        <f>HYPERLINK("http://dx.doi.org/10.2967/jnumed.123.266938","http://dx.doi.org/10.2967/jnumed.123.266938")</f>
        <v>http://dx.doi.org/10.2967/jnumed.123.266938</v>
      </c>
      <c r="BJ116" s="3" t="s">
        <v>74</v>
      </c>
      <c r="BK116" s="3" t="s">
        <v>74</v>
      </c>
      <c r="BL116" s="3">
        <v>3</v>
      </c>
      <c r="BM116" s="3" t="s">
        <v>219</v>
      </c>
      <c r="BN116" s="3" t="s">
        <v>97</v>
      </c>
      <c r="BO116" s="3" t="s">
        <v>219</v>
      </c>
      <c r="BP116" s="3" t="s">
        <v>2919</v>
      </c>
      <c r="BQ116" s="3">
        <v>38071554</v>
      </c>
      <c r="BR116" s="3" t="s">
        <v>2716</v>
      </c>
      <c r="BS116" s="3" t="s">
        <v>100</v>
      </c>
      <c r="BT116" s="3" t="s">
        <v>101</v>
      </c>
      <c r="BU116" s="3" t="s">
        <v>102</v>
      </c>
      <c r="BV116" s="3" t="s">
        <v>2920</v>
      </c>
      <c r="BW116" s="3" t="str">
        <f>HYPERLINK("https%3A%2F%2Fwww.webofscience.com%2Fwos%2Fwoscc%2Ffull-record%2FWOS:001206495700010","View Full Record in Web of Science")</f>
        <v>View Full Record in Web of Science</v>
      </c>
    </row>
    <row r="117" spans="1:75" s="3" customFormat="1" x14ac:dyDescent="0.2">
      <c r="A117" s="3">
        <v>709000000</v>
      </c>
      <c r="B117" s="3" t="s">
        <v>1347</v>
      </c>
      <c r="C117" s="3" t="s">
        <v>72</v>
      </c>
      <c r="D117" s="3" t="s">
        <v>1416</v>
      </c>
      <c r="E117" s="34">
        <v>1</v>
      </c>
      <c r="F117" s="3" t="s">
        <v>74</v>
      </c>
      <c r="G117" s="3" t="s">
        <v>74</v>
      </c>
      <c r="H117" s="3" t="s">
        <v>74</v>
      </c>
      <c r="I117" s="3" t="s">
        <v>1417</v>
      </c>
      <c r="J117" s="3" t="s">
        <v>74</v>
      </c>
      <c r="K117" s="3" t="s">
        <v>74</v>
      </c>
      <c r="L117" s="3" t="s">
        <v>1418</v>
      </c>
      <c r="M117" s="3" t="s">
        <v>1419</v>
      </c>
      <c r="N117" s="3" t="s">
        <v>74</v>
      </c>
      <c r="O117" s="3" t="s">
        <v>74</v>
      </c>
      <c r="P117" s="3" t="s">
        <v>78</v>
      </c>
      <c r="Q117" s="3" t="s">
        <v>79</v>
      </c>
      <c r="R117" s="3" t="s">
        <v>74</v>
      </c>
      <c r="S117" s="3" t="s">
        <v>74</v>
      </c>
      <c r="T117" s="3" t="s">
        <v>74</v>
      </c>
      <c r="U117" s="3" t="s">
        <v>74</v>
      </c>
      <c r="V117" s="3" t="s">
        <v>74</v>
      </c>
      <c r="W117" s="3" t="s">
        <v>1420</v>
      </c>
      <c r="X117" s="3" t="s">
        <v>1421</v>
      </c>
      <c r="Y117" s="3" t="s">
        <v>1422</v>
      </c>
      <c r="Z117" s="3" t="s">
        <v>1423</v>
      </c>
      <c r="AA117" s="3" t="s">
        <v>1424</v>
      </c>
      <c r="AB117" s="3" t="s">
        <v>1357</v>
      </c>
      <c r="AC117" s="3" t="s">
        <v>1358</v>
      </c>
      <c r="AD117" s="3" t="s">
        <v>1425</v>
      </c>
      <c r="AE117" s="3" t="s">
        <v>1426</v>
      </c>
      <c r="AF117" s="3" t="s">
        <v>74</v>
      </c>
      <c r="AG117" s="3" t="s">
        <v>74</v>
      </c>
      <c r="AH117" s="3" t="s">
        <v>74</v>
      </c>
      <c r="AI117" s="3" t="s">
        <v>74</v>
      </c>
      <c r="AJ117" s="3">
        <v>164</v>
      </c>
      <c r="AK117" s="3">
        <v>57</v>
      </c>
      <c r="AL117" s="3">
        <v>57</v>
      </c>
      <c r="AM117" s="3">
        <v>19</v>
      </c>
      <c r="AN117" s="3">
        <v>66</v>
      </c>
      <c r="AO117" s="3" t="s">
        <v>1116</v>
      </c>
      <c r="AP117" s="3" t="s">
        <v>1117</v>
      </c>
      <c r="AQ117" s="3" t="s">
        <v>1118</v>
      </c>
      <c r="AR117" s="3" t="s">
        <v>1427</v>
      </c>
      <c r="AS117" s="3" t="s">
        <v>1428</v>
      </c>
      <c r="AT117" s="3" t="s">
        <v>74</v>
      </c>
      <c r="AU117" s="3" t="s">
        <v>1419</v>
      </c>
      <c r="AV117" s="3" t="s">
        <v>1429</v>
      </c>
      <c r="AW117" s="3" t="s">
        <v>1430</v>
      </c>
      <c r="AX117" s="3">
        <v>2023</v>
      </c>
      <c r="AY117" s="3">
        <v>344</v>
      </c>
      <c r="AZ117" s="3" t="s">
        <v>74</v>
      </c>
      <c r="BA117" s="3" t="s">
        <v>74</v>
      </c>
      <c r="BB117" s="3" t="s">
        <v>74</v>
      </c>
      <c r="BC117" s="3" t="s">
        <v>74</v>
      </c>
      <c r="BD117" s="3" t="s">
        <v>74</v>
      </c>
      <c r="BE117" s="3" t="s">
        <v>74</v>
      </c>
      <c r="BF117" s="3" t="s">
        <v>74</v>
      </c>
      <c r="BG117" s="3">
        <v>128056</v>
      </c>
      <c r="BH117" s="3" t="s">
        <v>1431</v>
      </c>
      <c r="BI117" s="3" t="s">
        <v>1432</v>
      </c>
      <c r="BJ117" s="3" t="s">
        <v>74</v>
      </c>
      <c r="BK117" s="3" t="s">
        <v>218</v>
      </c>
      <c r="BL117" s="3">
        <v>10</v>
      </c>
      <c r="BM117" s="3" t="s">
        <v>1433</v>
      </c>
      <c r="BN117" s="3" t="s">
        <v>97</v>
      </c>
      <c r="BO117" s="3" t="s">
        <v>1434</v>
      </c>
      <c r="BP117" s="3" t="s">
        <v>1435</v>
      </c>
      <c r="BQ117" s="3" t="s">
        <v>74</v>
      </c>
      <c r="BR117" s="3" t="s">
        <v>74</v>
      </c>
      <c r="BS117" s="3" t="s">
        <v>100</v>
      </c>
      <c r="BT117" s="3" t="s">
        <v>101</v>
      </c>
      <c r="BU117" s="3" t="s">
        <v>102</v>
      </c>
      <c r="BV117" s="3" t="s">
        <v>1436</v>
      </c>
      <c r="BW117" s="3" t="s">
        <v>132</v>
      </c>
    </row>
    <row r="118" spans="1:75" s="3" customFormat="1" x14ac:dyDescent="0.2">
      <c r="A118" s="2">
        <v>709000000</v>
      </c>
      <c r="B118" s="3" t="s">
        <v>1347</v>
      </c>
      <c r="C118" s="13" t="s">
        <v>72</v>
      </c>
      <c r="D118" s="13" t="s">
        <v>1348</v>
      </c>
      <c r="E118" s="35">
        <v>1</v>
      </c>
      <c r="F118" s="13" t="s">
        <v>74</v>
      </c>
      <c r="G118" s="13" t="s">
        <v>74</v>
      </c>
      <c r="H118" s="13" t="s">
        <v>74</v>
      </c>
      <c r="I118" s="13" t="s">
        <v>1349</v>
      </c>
      <c r="J118" s="13" t="s">
        <v>74</v>
      </c>
      <c r="K118" s="13" t="s">
        <v>74</v>
      </c>
      <c r="L118" s="13" t="s">
        <v>1350</v>
      </c>
      <c r="M118" s="13" t="s">
        <v>1351</v>
      </c>
      <c r="N118" s="13" t="s">
        <v>74</v>
      </c>
      <c r="O118" s="13" t="s">
        <v>74</v>
      </c>
      <c r="P118" s="13" t="s">
        <v>78</v>
      </c>
      <c r="Q118" s="13" t="s">
        <v>195</v>
      </c>
      <c r="R118" s="13" t="s">
        <v>74</v>
      </c>
      <c r="S118" s="13" t="s">
        <v>74</v>
      </c>
      <c r="T118" s="13" t="s">
        <v>74</v>
      </c>
      <c r="U118" s="13" t="s">
        <v>74</v>
      </c>
      <c r="V118" s="13" t="s">
        <v>74</v>
      </c>
      <c r="W118" s="13" t="s">
        <v>1352</v>
      </c>
      <c r="X118" s="13" t="s">
        <v>1353</v>
      </c>
      <c r="Y118" s="13" t="s">
        <v>1354</v>
      </c>
      <c r="Z118" s="13" t="s">
        <v>1355</v>
      </c>
      <c r="AA118" s="13" t="s">
        <v>1356</v>
      </c>
      <c r="AB118" s="13" t="s">
        <v>1357</v>
      </c>
      <c r="AC118" s="13" t="s">
        <v>1358</v>
      </c>
      <c r="AD118" s="13" t="s">
        <v>1359</v>
      </c>
      <c r="AE118" s="13" t="s">
        <v>1360</v>
      </c>
      <c r="AF118" s="13" t="s">
        <v>74</v>
      </c>
      <c r="AG118" s="13" t="s">
        <v>74</v>
      </c>
      <c r="AH118" s="13" t="s">
        <v>74</v>
      </c>
      <c r="AI118" s="13" t="s">
        <v>74</v>
      </c>
      <c r="AJ118" s="13">
        <v>125</v>
      </c>
      <c r="AK118" s="13">
        <v>60</v>
      </c>
      <c r="AL118" s="13">
        <v>60</v>
      </c>
      <c r="AM118" s="13">
        <v>26</v>
      </c>
      <c r="AN118" s="13">
        <v>92</v>
      </c>
      <c r="AO118" s="13" t="s">
        <v>1116</v>
      </c>
      <c r="AP118" s="13" t="s">
        <v>1117</v>
      </c>
      <c r="AQ118" s="13" t="s">
        <v>1118</v>
      </c>
      <c r="AR118" s="13" t="s">
        <v>1361</v>
      </c>
      <c r="AS118" s="13" t="s">
        <v>1362</v>
      </c>
      <c r="AT118" s="13" t="s">
        <v>74</v>
      </c>
      <c r="AU118" s="13" t="s">
        <v>1363</v>
      </c>
      <c r="AV118" s="13" t="s">
        <v>1364</v>
      </c>
      <c r="AW118" s="13" t="s">
        <v>491</v>
      </c>
      <c r="AX118" s="13">
        <v>2023</v>
      </c>
      <c r="AY118" s="13">
        <v>374</v>
      </c>
      <c r="AZ118" s="13" t="s">
        <v>74</v>
      </c>
      <c r="BA118" s="13" t="s">
        <v>74</v>
      </c>
      <c r="BB118" s="13" t="s">
        <v>74</v>
      </c>
      <c r="BC118" s="13" t="s">
        <v>74</v>
      </c>
      <c r="BD118" s="13" t="s">
        <v>74</v>
      </c>
      <c r="BE118" s="13" t="s">
        <v>74</v>
      </c>
      <c r="BF118" s="13" t="s">
        <v>74</v>
      </c>
      <c r="BG118" s="13">
        <v>128802</v>
      </c>
      <c r="BH118" s="13" t="s">
        <v>1365</v>
      </c>
      <c r="BI118" s="13" t="s">
        <v>1366</v>
      </c>
      <c r="BJ118" s="13" t="s">
        <v>74</v>
      </c>
      <c r="BK118" s="13" t="s">
        <v>218</v>
      </c>
      <c r="BL118" s="13">
        <v>9</v>
      </c>
      <c r="BM118" s="13" t="s">
        <v>1367</v>
      </c>
      <c r="BN118" s="13" t="s">
        <v>97</v>
      </c>
      <c r="BO118" s="13" t="s">
        <v>1368</v>
      </c>
      <c r="BP118" s="13" t="s">
        <v>1369</v>
      </c>
      <c r="BQ118" s="13">
        <v>36858122</v>
      </c>
      <c r="BR118" s="13" t="s">
        <v>74</v>
      </c>
      <c r="BS118" s="13" t="s">
        <v>100</v>
      </c>
      <c r="BT118" s="13" t="s">
        <v>101</v>
      </c>
      <c r="BU118" s="13" t="s">
        <v>102</v>
      </c>
      <c r="BV118" s="13" t="s">
        <v>1370</v>
      </c>
      <c r="BW118" s="13" t="s">
        <v>132</v>
      </c>
    </row>
    <row r="119" spans="1:75" s="3" customFormat="1" x14ac:dyDescent="0.2">
      <c r="A119" s="2">
        <v>709000000</v>
      </c>
      <c r="B119" s="3" t="s">
        <v>1347</v>
      </c>
      <c r="C119" s="13" t="s">
        <v>72</v>
      </c>
      <c r="D119" s="13" t="s">
        <v>1371</v>
      </c>
      <c r="E119" s="35">
        <v>1</v>
      </c>
      <c r="F119" s="13" t="s">
        <v>74</v>
      </c>
      <c r="G119" s="13" t="s">
        <v>74</v>
      </c>
      <c r="H119" s="13" t="s">
        <v>74</v>
      </c>
      <c r="I119" s="13" t="s">
        <v>1372</v>
      </c>
      <c r="J119" s="13" t="s">
        <v>74</v>
      </c>
      <c r="K119" s="13" t="s">
        <v>74</v>
      </c>
      <c r="L119" s="13" t="s">
        <v>1373</v>
      </c>
      <c r="M119" s="13" t="s">
        <v>1374</v>
      </c>
      <c r="N119" s="13" t="s">
        <v>74</v>
      </c>
      <c r="O119" s="13" t="s">
        <v>74</v>
      </c>
      <c r="P119" s="13" t="s">
        <v>78</v>
      </c>
      <c r="Q119" s="13" t="s">
        <v>79</v>
      </c>
      <c r="R119" s="13" t="s">
        <v>74</v>
      </c>
      <c r="S119" s="13" t="s">
        <v>74</v>
      </c>
      <c r="T119" s="13" t="s">
        <v>74</v>
      </c>
      <c r="U119" s="13" t="s">
        <v>74</v>
      </c>
      <c r="V119" s="13" t="s">
        <v>74</v>
      </c>
      <c r="W119" s="13" t="s">
        <v>1375</v>
      </c>
      <c r="X119" s="13" t="s">
        <v>1376</v>
      </c>
      <c r="Y119" s="13" t="s">
        <v>1377</v>
      </c>
      <c r="Z119" s="13" t="s">
        <v>1378</v>
      </c>
      <c r="AA119" s="13" t="s">
        <v>1379</v>
      </c>
      <c r="AB119" s="13" t="s">
        <v>1357</v>
      </c>
      <c r="AC119" s="13" t="s">
        <v>1358</v>
      </c>
      <c r="AD119" s="13" t="s">
        <v>1380</v>
      </c>
      <c r="AE119" s="13" t="s">
        <v>1381</v>
      </c>
      <c r="AF119" s="13" t="s">
        <v>74</v>
      </c>
      <c r="AG119" s="13" t="s">
        <v>74</v>
      </c>
      <c r="AH119" s="13" t="s">
        <v>74</v>
      </c>
      <c r="AI119" s="13" t="s">
        <v>74</v>
      </c>
      <c r="AJ119" s="13">
        <v>67</v>
      </c>
      <c r="AK119" s="13">
        <v>82</v>
      </c>
      <c r="AL119" s="13">
        <v>82</v>
      </c>
      <c r="AM119" s="13">
        <v>13</v>
      </c>
      <c r="AN119" s="13">
        <v>68</v>
      </c>
      <c r="AO119" s="13" t="s">
        <v>176</v>
      </c>
      <c r="AP119" s="13" t="s">
        <v>177</v>
      </c>
      <c r="AQ119" s="13" t="s">
        <v>178</v>
      </c>
      <c r="AR119" s="13" t="s">
        <v>1382</v>
      </c>
      <c r="AS119" s="13" t="s">
        <v>74</v>
      </c>
      <c r="AT119" s="13" t="s">
        <v>74</v>
      </c>
      <c r="AU119" s="13" t="s">
        <v>1383</v>
      </c>
      <c r="AV119" s="13" t="s">
        <v>1384</v>
      </c>
      <c r="AW119" s="13" t="s">
        <v>1003</v>
      </c>
      <c r="AX119" s="13">
        <v>2023</v>
      </c>
      <c r="AY119" s="13">
        <v>30</v>
      </c>
      <c r="AZ119" s="13" t="s">
        <v>74</v>
      </c>
      <c r="BA119" s="13" t="s">
        <v>74</v>
      </c>
      <c r="BB119" s="13" t="s">
        <v>74</v>
      </c>
      <c r="BC119" s="13" t="s">
        <v>74</v>
      </c>
      <c r="BD119" s="13" t="s">
        <v>74</v>
      </c>
      <c r="BE119" s="13" t="s">
        <v>74</v>
      </c>
      <c r="BF119" s="13" t="s">
        <v>74</v>
      </c>
      <c r="BG119" s="13">
        <v>103109</v>
      </c>
      <c r="BH119" s="13" t="s">
        <v>1385</v>
      </c>
      <c r="BI119" s="13" t="s">
        <v>1386</v>
      </c>
      <c r="BJ119" s="13" t="s">
        <v>74</v>
      </c>
      <c r="BK119" s="13" t="s">
        <v>218</v>
      </c>
      <c r="BL119" s="13">
        <v>7</v>
      </c>
      <c r="BM119" s="13" t="s">
        <v>1387</v>
      </c>
      <c r="BN119" s="13" t="s">
        <v>97</v>
      </c>
      <c r="BO119" s="13" t="s">
        <v>1388</v>
      </c>
      <c r="BP119" s="13" t="s">
        <v>1389</v>
      </c>
      <c r="BQ119" s="13" t="s">
        <v>74</v>
      </c>
      <c r="BR119" s="13" t="s">
        <v>99</v>
      </c>
      <c r="BS119" s="13" t="s">
        <v>100</v>
      </c>
      <c r="BT119" s="13" t="s">
        <v>101</v>
      </c>
      <c r="BU119" s="13" t="s">
        <v>102</v>
      </c>
      <c r="BV119" s="13" t="s">
        <v>1390</v>
      </c>
      <c r="BW119" s="13" t="s">
        <v>132</v>
      </c>
    </row>
    <row r="120" spans="1:75" s="3" customFormat="1" x14ac:dyDescent="0.2">
      <c r="A120" s="3">
        <v>716000000</v>
      </c>
      <c r="B120" s="3" t="s">
        <v>3682</v>
      </c>
      <c r="C120" s="13" t="s">
        <v>72</v>
      </c>
      <c r="D120" s="13" t="s">
        <v>3825</v>
      </c>
      <c r="E120" s="35">
        <v>1</v>
      </c>
      <c r="F120" s="13" t="s">
        <v>74</v>
      </c>
      <c r="G120" s="13" t="s">
        <v>74</v>
      </c>
      <c r="H120" s="13" t="s">
        <v>74</v>
      </c>
      <c r="I120" s="13" t="s">
        <v>3826</v>
      </c>
      <c r="J120" s="13" t="s">
        <v>74</v>
      </c>
      <c r="K120" s="13" t="s">
        <v>74</v>
      </c>
      <c r="L120" s="13" t="s">
        <v>3827</v>
      </c>
      <c r="M120" s="13" t="s">
        <v>3336</v>
      </c>
      <c r="N120" s="13" t="s">
        <v>74</v>
      </c>
      <c r="O120" s="13" t="s">
        <v>74</v>
      </c>
      <c r="P120" s="13" t="s">
        <v>78</v>
      </c>
      <c r="Q120" s="13" t="s">
        <v>79</v>
      </c>
      <c r="R120" s="13" t="s">
        <v>74</v>
      </c>
      <c r="S120" s="13" t="s">
        <v>74</v>
      </c>
      <c r="T120" s="13" t="s">
        <v>74</v>
      </c>
      <c r="U120" s="13" t="s">
        <v>74</v>
      </c>
      <c r="V120" s="13" t="s">
        <v>74</v>
      </c>
      <c r="W120" s="13" t="s">
        <v>3828</v>
      </c>
      <c r="X120" s="13" t="s">
        <v>3829</v>
      </c>
      <c r="Y120" s="13" t="s">
        <v>3830</v>
      </c>
      <c r="Z120" s="13" t="s">
        <v>3831</v>
      </c>
      <c r="AA120" s="13" t="s">
        <v>3789</v>
      </c>
      <c r="AB120" s="13" t="s">
        <v>3790</v>
      </c>
      <c r="AC120" s="13" t="s">
        <v>3832</v>
      </c>
      <c r="AD120" s="13" t="s">
        <v>3833</v>
      </c>
      <c r="AE120" s="13" t="s">
        <v>3834</v>
      </c>
      <c r="AF120" s="13" t="s">
        <v>3835</v>
      </c>
      <c r="AG120" s="13" t="s">
        <v>2631</v>
      </c>
      <c r="AH120" s="13" t="s">
        <v>3836</v>
      </c>
      <c r="AI120" s="13" t="s">
        <v>74</v>
      </c>
      <c r="AJ120" s="13">
        <v>269</v>
      </c>
      <c r="AK120" s="13">
        <v>83</v>
      </c>
      <c r="AL120" s="13">
        <v>86</v>
      </c>
      <c r="AM120" s="13">
        <v>29</v>
      </c>
      <c r="AN120" s="13">
        <v>144</v>
      </c>
      <c r="AO120" s="13" t="s">
        <v>89</v>
      </c>
      <c r="AP120" s="13" t="s">
        <v>90</v>
      </c>
      <c r="AQ120" s="13" t="s">
        <v>91</v>
      </c>
      <c r="AR120" s="13" t="s">
        <v>74</v>
      </c>
      <c r="AS120" s="13" t="s">
        <v>3349</v>
      </c>
      <c r="AT120" s="13" t="s">
        <v>74</v>
      </c>
      <c r="AU120" s="13" t="s">
        <v>3336</v>
      </c>
      <c r="AV120" s="13" t="s">
        <v>3350</v>
      </c>
      <c r="AW120" s="13" t="s">
        <v>125</v>
      </c>
      <c r="AX120" s="13">
        <v>2022</v>
      </c>
      <c r="AY120" s="13">
        <v>14</v>
      </c>
      <c r="AZ120" s="13">
        <v>3</v>
      </c>
      <c r="BA120" s="13" t="s">
        <v>74</v>
      </c>
      <c r="BB120" s="13" t="s">
        <v>74</v>
      </c>
      <c r="BC120" s="13" t="s">
        <v>74</v>
      </c>
      <c r="BD120" s="13" t="s">
        <v>74</v>
      </c>
      <c r="BE120" s="13" t="s">
        <v>74</v>
      </c>
      <c r="BF120" s="13" t="s">
        <v>74</v>
      </c>
      <c r="BG120" s="13">
        <v>523</v>
      </c>
      <c r="BH120" s="13" t="s">
        <v>3837</v>
      </c>
      <c r="BI120" s="13" t="s">
        <v>3838</v>
      </c>
      <c r="BJ120" s="13" t="s">
        <v>74</v>
      </c>
      <c r="BK120" s="13" t="s">
        <v>74</v>
      </c>
      <c r="BL120" s="13">
        <v>30</v>
      </c>
      <c r="BM120" s="13" t="s">
        <v>3352</v>
      </c>
      <c r="BN120" s="13" t="s">
        <v>97</v>
      </c>
      <c r="BO120" s="13" t="s">
        <v>3352</v>
      </c>
      <c r="BP120" s="13" t="s">
        <v>3839</v>
      </c>
      <c r="BQ120" s="13">
        <v>35276879</v>
      </c>
      <c r="BR120" s="13" t="s">
        <v>330</v>
      </c>
      <c r="BS120" s="13" t="s">
        <v>100</v>
      </c>
      <c r="BT120" s="13" t="s">
        <v>101</v>
      </c>
      <c r="BU120" s="13" t="s">
        <v>102</v>
      </c>
      <c r="BV120" s="13" t="s">
        <v>3840</v>
      </c>
      <c r="BW120" s="13" t="s">
        <v>132</v>
      </c>
    </row>
    <row r="121" spans="1:75" s="3" customFormat="1" x14ac:dyDescent="0.2">
      <c r="A121" s="3">
        <v>716000000</v>
      </c>
      <c r="B121" s="3" t="s">
        <v>3682</v>
      </c>
      <c r="C121" s="13" t="s">
        <v>72</v>
      </c>
      <c r="D121" s="13" t="s">
        <v>3781</v>
      </c>
      <c r="E121" s="35">
        <v>1</v>
      </c>
      <c r="F121" s="13" t="s">
        <v>74</v>
      </c>
      <c r="G121" s="13" t="s">
        <v>74</v>
      </c>
      <c r="H121" s="13" t="s">
        <v>74</v>
      </c>
      <c r="I121" s="13" t="s">
        <v>3782</v>
      </c>
      <c r="J121" s="13" t="s">
        <v>74</v>
      </c>
      <c r="K121" s="13" t="s">
        <v>74</v>
      </c>
      <c r="L121" s="13" t="s">
        <v>3783</v>
      </c>
      <c r="M121" s="13" t="s">
        <v>3784</v>
      </c>
      <c r="N121" s="13" t="s">
        <v>74</v>
      </c>
      <c r="O121" s="13" t="s">
        <v>74</v>
      </c>
      <c r="P121" s="13" t="s">
        <v>78</v>
      </c>
      <c r="Q121" s="13" t="s">
        <v>195</v>
      </c>
      <c r="R121" s="13" t="s">
        <v>74</v>
      </c>
      <c r="S121" s="13" t="s">
        <v>74</v>
      </c>
      <c r="T121" s="13" t="s">
        <v>74</v>
      </c>
      <c r="U121" s="13" t="s">
        <v>74</v>
      </c>
      <c r="V121" s="13" t="s">
        <v>74</v>
      </c>
      <c r="W121" s="13" t="s">
        <v>3785</v>
      </c>
      <c r="X121" s="13" t="s">
        <v>3786</v>
      </c>
      <c r="Y121" s="13" t="s">
        <v>3787</v>
      </c>
      <c r="Z121" s="13" t="s">
        <v>3788</v>
      </c>
      <c r="AA121" s="13" t="s">
        <v>3789</v>
      </c>
      <c r="AB121" s="13" t="s">
        <v>3790</v>
      </c>
      <c r="AC121" s="13" t="s">
        <v>3791</v>
      </c>
      <c r="AD121" s="13" t="s">
        <v>3792</v>
      </c>
      <c r="AE121" s="13" t="s">
        <v>3793</v>
      </c>
      <c r="AF121" s="13" t="s">
        <v>3794</v>
      </c>
      <c r="AG121" s="13" t="s">
        <v>3794</v>
      </c>
      <c r="AH121" s="13" t="s">
        <v>904</v>
      </c>
      <c r="AI121" s="13" t="s">
        <v>74</v>
      </c>
      <c r="AJ121" s="13">
        <v>172</v>
      </c>
      <c r="AK121" s="13">
        <v>14</v>
      </c>
      <c r="AL121" s="13">
        <v>14</v>
      </c>
      <c r="AM121" s="13">
        <v>6</v>
      </c>
      <c r="AN121" s="13">
        <v>11</v>
      </c>
      <c r="AO121" s="13" t="s">
        <v>996</v>
      </c>
      <c r="AP121" s="13" t="s">
        <v>997</v>
      </c>
      <c r="AQ121" s="13" t="s">
        <v>998</v>
      </c>
      <c r="AR121" s="13" t="s">
        <v>3795</v>
      </c>
      <c r="AS121" s="13" t="s">
        <v>3796</v>
      </c>
      <c r="AT121" s="13" t="s">
        <v>74</v>
      </c>
      <c r="AU121" s="13" t="s">
        <v>3797</v>
      </c>
      <c r="AV121" s="13" t="s">
        <v>3798</v>
      </c>
      <c r="AW121" s="13" t="s">
        <v>491</v>
      </c>
      <c r="AX121" s="13">
        <v>2024</v>
      </c>
      <c r="AY121" s="13">
        <v>102</v>
      </c>
      <c r="AZ121" s="13">
        <v>4</v>
      </c>
      <c r="BA121" s="13" t="s">
        <v>74</v>
      </c>
      <c r="BB121" s="13" t="s">
        <v>74</v>
      </c>
      <c r="BC121" s="13" t="s">
        <v>74</v>
      </c>
      <c r="BD121" s="13" t="s">
        <v>74</v>
      </c>
      <c r="BE121" s="13">
        <v>435</v>
      </c>
      <c r="BF121" s="13">
        <v>452</v>
      </c>
      <c r="BG121" s="13" t="s">
        <v>74</v>
      </c>
      <c r="BH121" s="13" t="s">
        <v>3799</v>
      </c>
      <c r="BI121" s="13" t="s">
        <v>3800</v>
      </c>
      <c r="BJ121" s="13" t="s">
        <v>74</v>
      </c>
      <c r="BK121" s="13" t="s">
        <v>3801</v>
      </c>
      <c r="BL121" s="13">
        <v>18</v>
      </c>
      <c r="BM121" s="13" t="s">
        <v>3802</v>
      </c>
      <c r="BN121" s="13" t="s">
        <v>97</v>
      </c>
      <c r="BO121" s="13" t="s">
        <v>3803</v>
      </c>
      <c r="BP121" s="13" t="s">
        <v>3804</v>
      </c>
      <c r="BQ121" s="13">
        <v>38363329</v>
      </c>
      <c r="BR121" s="13" t="s">
        <v>978</v>
      </c>
      <c r="BS121" s="13" t="s">
        <v>100</v>
      </c>
      <c r="BT121" s="13" t="s">
        <v>101</v>
      </c>
      <c r="BU121" s="13" t="s">
        <v>102</v>
      </c>
      <c r="BV121" s="13" t="s">
        <v>3805</v>
      </c>
      <c r="BW121" s="13" t="s">
        <v>132</v>
      </c>
    </row>
    <row r="122" spans="1:75" s="3" customFormat="1" x14ac:dyDescent="0.2">
      <c r="A122" s="3">
        <v>701000000</v>
      </c>
      <c r="B122" s="3" t="s">
        <v>2092</v>
      </c>
      <c r="C122" s="3" t="s">
        <v>72</v>
      </c>
      <c r="D122" s="3" t="s">
        <v>3072</v>
      </c>
      <c r="E122" s="34">
        <v>1</v>
      </c>
      <c r="F122" s="3" t="s">
        <v>74</v>
      </c>
      <c r="G122" s="3" t="s">
        <v>74</v>
      </c>
      <c r="H122" s="3" t="s">
        <v>74</v>
      </c>
      <c r="I122" s="3" t="s">
        <v>3073</v>
      </c>
      <c r="J122" s="3" t="s">
        <v>74</v>
      </c>
      <c r="K122" s="3" t="s">
        <v>74</v>
      </c>
      <c r="L122" s="3" t="s">
        <v>3074</v>
      </c>
      <c r="M122" s="3" t="s">
        <v>3075</v>
      </c>
      <c r="N122" s="3" t="s">
        <v>74</v>
      </c>
      <c r="O122" s="3" t="s">
        <v>74</v>
      </c>
      <c r="P122" s="3" t="s">
        <v>78</v>
      </c>
      <c r="Q122" s="3" t="s">
        <v>79</v>
      </c>
      <c r="R122" s="3" t="s">
        <v>74</v>
      </c>
      <c r="S122" s="3" t="s">
        <v>74</v>
      </c>
      <c r="T122" s="3" t="s">
        <v>74</v>
      </c>
      <c r="U122" s="3" t="s">
        <v>74</v>
      </c>
      <c r="V122" s="3" t="s">
        <v>74</v>
      </c>
      <c r="W122" s="3" t="s">
        <v>74</v>
      </c>
      <c r="X122" s="3" t="s">
        <v>3076</v>
      </c>
      <c r="Y122" s="3" t="s">
        <v>3077</v>
      </c>
      <c r="Z122" s="3" t="s">
        <v>3078</v>
      </c>
      <c r="AA122" s="3" t="s">
        <v>3079</v>
      </c>
      <c r="AB122" s="3" t="s">
        <v>3080</v>
      </c>
      <c r="AC122" s="3" t="s">
        <v>3081</v>
      </c>
      <c r="AD122" s="3" t="s">
        <v>3082</v>
      </c>
      <c r="AE122" s="3" t="s">
        <v>3083</v>
      </c>
      <c r="AF122" s="3" t="s">
        <v>3084</v>
      </c>
      <c r="AG122" s="3" t="s">
        <v>3085</v>
      </c>
      <c r="AH122" s="3" t="s">
        <v>3086</v>
      </c>
      <c r="AI122" s="3" t="s">
        <v>74</v>
      </c>
      <c r="AJ122" s="3">
        <v>30</v>
      </c>
      <c r="AK122" s="3">
        <v>81</v>
      </c>
      <c r="AL122" s="3">
        <v>81</v>
      </c>
      <c r="AM122" s="3">
        <v>3</v>
      </c>
      <c r="AN122" s="3">
        <v>16</v>
      </c>
      <c r="AO122" s="3" t="s">
        <v>1041</v>
      </c>
      <c r="AP122" s="3" t="s">
        <v>1042</v>
      </c>
      <c r="AQ122" s="3" t="s">
        <v>1043</v>
      </c>
      <c r="AR122" s="3" t="s">
        <v>3087</v>
      </c>
      <c r="AS122" s="3" t="s">
        <v>3088</v>
      </c>
      <c r="AT122" s="3" t="s">
        <v>74</v>
      </c>
      <c r="AU122" s="3" t="s">
        <v>3089</v>
      </c>
      <c r="AV122" s="3" t="s">
        <v>3090</v>
      </c>
      <c r="AW122" s="3" t="s">
        <v>296</v>
      </c>
      <c r="AX122" s="3">
        <v>2022</v>
      </c>
      <c r="AY122" s="3">
        <v>23</v>
      </c>
      <c r="AZ122" s="3">
        <v>1</v>
      </c>
      <c r="BA122" s="3" t="s">
        <v>74</v>
      </c>
      <c r="BB122" s="3" t="s">
        <v>74</v>
      </c>
      <c r="BC122" s="3" t="s">
        <v>74</v>
      </c>
      <c r="BD122" s="3" t="s">
        <v>74</v>
      </c>
      <c r="BE122" s="3">
        <v>125</v>
      </c>
      <c r="BF122" s="3">
        <v>137</v>
      </c>
      <c r="BG122" s="3" t="s">
        <v>74</v>
      </c>
      <c r="BH122" s="3" t="s">
        <v>3091</v>
      </c>
      <c r="BI122" s="3" t="str">
        <f>HYPERLINK("http://dx.doi.org/10.1016/S1470-2045(21)00470-8","http://dx.doi.org/10.1016/S1470-2045(21)00470-8")</f>
        <v>http://dx.doi.org/10.1016/S1470-2045(21)00470-8</v>
      </c>
      <c r="BJ122" s="3" t="s">
        <v>74</v>
      </c>
      <c r="BK122" s="3" t="s">
        <v>74</v>
      </c>
      <c r="BL122" s="3">
        <v>13</v>
      </c>
      <c r="BM122" s="3" t="s">
        <v>2343</v>
      </c>
      <c r="BN122" s="3" t="s">
        <v>97</v>
      </c>
      <c r="BO122" s="3" t="s">
        <v>2343</v>
      </c>
      <c r="BP122" s="3" t="s">
        <v>3092</v>
      </c>
      <c r="BQ122" s="3">
        <v>34895479</v>
      </c>
      <c r="BR122" s="3" t="s">
        <v>301</v>
      </c>
      <c r="BS122" s="3" t="s">
        <v>100</v>
      </c>
      <c r="BT122" s="3" t="s">
        <v>101</v>
      </c>
      <c r="BU122" s="3" t="s">
        <v>102</v>
      </c>
      <c r="BV122" s="3" t="s">
        <v>3093</v>
      </c>
      <c r="BW122" s="3" t="str">
        <f>HYPERLINK("https%3A%2F%2Fwww.webofscience.com%2Fwos%2Fwoscc%2Ffull-record%2FWOS:000821937900045","View Full Record in Web of Science")</f>
        <v>View Full Record in Web of Science</v>
      </c>
    </row>
    <row r="123" spans="1:75" s="3" customFormat="1" x14ac:dyDescent="0.2">
      <c r="A123" s="3">
        <v>701000000</v>
      </c>
      <c r="B123" s="3" t="s">
        <v>2092</v>
      </c>
      <c r="C123" s="3" t="s">
        <v>72</v>
      </c>
      <c r="D123" s="3" t="s">
        <v>2140</v>
      </c>
      <c r="E123" s="34">
        <v>1</v>
      </c>
      <c r="F123" s="3" t="s">
        <v>74</v>
      </c>
      <c r="G123" s="3" t="s">
        <v>74</v>
      </c>
      <c r="H123" s="3" t="s">
        <v>74</v>
      </c>
      <c r="I123" s="3" t="s">
        <v>2141</v>
      </c>
      <c r="J123" s="3" t="s">
        <v>74</v>
      </c>
      <c r="K123" s="3" t="s">
        <v>74</v>
      </c>
      <c r="L123" s="3" t="s">
        <v>2142</v>
      </c>
      <c r="M123" s="3" t="s">
        <v>2143</v>
      </c>
      <c r="N123" s="3" t="s">
        <v>74</v>
      </c>
      <c r="O123" s="3" t="s">
        <v>74</v>
      </c>
      <c r="P123" s="3" t="s">
        <v>78</v>
      </c>
      <c r="Q123" s="3" t="s">
        <v>195</v>
      </c>
      <c r="R123" s="3" t="s">
        <v>74</v>
      </c>
      <c r="S123" s="3" t="s">
        <v>74</v>
      </c>
      <c r="T123" s="3" t="s">
        <v>74</v>
      </c>
      <c r="U123" s="3" t="s">
        <v>74</v>
      </c>
      <c r="V123" s="3" t="s">
        <v>74</v>
      </c>
      <c r="W123" s="3" t="s">
        <v>2144</v>
      </c>
      <c r="X123" s="3" t="s">
        <v>2145</v>
      </c>
      <c r="Y123" s="3" t="s">
        <v>2146</v>
      </c>
      <c r="Z123" s="3" t="s">
        <v>2147</v>
      </c>
      <c r="AA123" s="3" t="s">
        <v>2148</v>
      </c>
      <c r="AB123" s="3" t="s">
        <v>2149</v>
      </c>
      <c r="AC123" s="3" t="s">
        <v>2150</v>
      </c>
      <c r="AD123" s="3" t="s">
        <v>2151</v>
      </c>
      <c r="AE123" s="3" t="s">
        <v>2152</v>
      </c>
      <c r="AF123" s="3" t="s">
        <v>2153</v>
      </c>
      <c r="AG123" s="3" t="s">
        <v>2153</v>
      </c>
      <c r="AH123" s="3" t="s">
        <v>2154</v>
      </c>
      <c r="AI123" s="3" t="s">
        <v>74</v>
      </c>
      <c r="AJ123" s="3">
        <v>271</v>
      </c>
      <c r="AK123" s="3">
        <v>47</v>
      </c>
      <c r="AL123" s="3">
        <v>48</v>
      </c>
      <c r="AM123" s="3">
        <v>18</v>
      </c>
      <c r="AN123" s="3">
        <v>86</v>
      </c>
      <c r="AO123" s="3" t="s">
        <v>1116</v>
      </c>
      <c r="AP123" s="3" t="s">
        <v>1117</v>
      </c>
      <c r="AQ123" s="3" t="s">
        <v>1118</v>
      </c>
      <c r="AR123" s="3" t="s">
        <v>2155</v>
      </c>
      <c r="AS123" s="3" t="s">
        <v>2156</v>
      </c>
      <c r="AT123" s="3" t="s">
        <v>74</v>
      </c>
      <c r="AU123" s="3" t="s">
        <v>2157</v>
      </c>
      <c r="AV123" s="3" t="s">
        <v>2158</v>
      </c>
      <c r="AW123" s="3" t="s">
        <v>2159</v>
      </c>
      <c r="AX123" s="3">
        <v>2023</v>
      </c>
      <c r="AY123" s="3">
        <v>352</v>
      </c>
      <c r="AZ123" s="3" t="s">
        <v>74</v>
      </c>
      <c r="BA123" s="3" t="s">
        <v>74</v>
      </c>
      <c r="BB123" s="3" t="s">
        <v>74</v>
      </c>
      <c r="BC123" s="3" t="s">
        <v>74</v>
      </c>
      <c r="BD123" s="3" t="s">
        <v>74</v>
      </c>
      <c r="BE123" s="3" t="s">
        <v>74</v>
      </c>
      <c r="BF123" s="3" t="s">
        <v>74</v>
      </c>
      <c r="BG123" s="3">
        <v>121864</v>
      </c>
      <c r="BH123" s="3" t="s">
        <v>2160</v>
      </c>
      <c r="BI123" s="3" t="str">
        <f>HYPERLINK("http://dx.doi.org/10.1016/j.apenergy.2023.121864","http://dx.doi.org/10.1016/j.apenergy.2023.121864")</f>
        <v>http://dx.doi.org/10.1016/j.apenergy.2023.121864</v>
      </c>
      <c r="BJ123" s="3" t="s">
        <v>74</v>
      </c>
      <c r="BK123" s="3" t="s">
        <v>2161</v>
      </c>
      <c r="BL123" s="3">
        <v>26</v>
      </c>
      <c r="BM123" s="3" t="s">
        <v>1433</v>
      </c>
      <c r="BN123" s="3" t="s">
        <v>97</v>
      </c>
      <c r="BO123" s="3" t="s">
        <v>1434</v>
      </c>
      <c r="BP123" s="3" t="s">
        <v>2162</v>
      </c>
      <c r="BQ123" s="3" t="s">
        <v>74</v>
      </c>
      <c r="BR123" s="3" t="s">
        <v>74</v>
      </c>
      <c r="BS123" s="3" t="s">
        <v>100</v>
      </c>
      <c r="BT123" s="3" t="s">
        <v>101</v>
      </c>
      <c r="BU123" s="3" t="s">
        <v>102</v>
      </c>
      <c r="BV123" s="3" t="s">
        <v>2163</v>
      </c>
      <c r="BW123" s="3" t="str">
        <f>HYPERLINK("https%3A%2F%2Fwww.webofscience.com%2Fwos%2Fwoscc%2Ffull-record%2FWOS:001081602000001","View Full Record in Web of Science")</f>
        <v>View Full Record in Web of Science</v>
      </c>
    </row>
    <row r="124" spans="1:75" s="3" customFormat="1" x14ac:dyDescent="0.2">
      <c r="A124" s="2">
        <v>704000000</v>
      </c>
      <c r="B124" s="3" t="s">
        <v>303</v>
      </c>
      <c r="C124" s="13" t="s">
        <v>72</v>
      </c>
      <c r="D124" s="13" t="s">
        <v>410</v>
      </c>
      <c r="E124" s="35">
        <v>1</v>
      </c>
      <c r="F124" s="13" t="s">
        <v>74</v>
      </c>
      <c r="G124" s="13" t="s">
        <v>74</v>
      </c>
      <c r="H124" s="13" t="s">
        <v>74</v>
      </c>
      <c r="I124" s="13" t="s">
        <v>411</v>
      </c>
      <c r="J124" s="13" t="s">
        <v>74</v>
      </c>
      <c r="K124" s="13" t="s">
        <v>74</v>
      </c>
      <c r="L124" s="13" t="s">
        <v>412</v>
      </c>
      <c r="M124" s="13" t="s">
        <v>413</v>
      </c>
      <c r="N124" s="13" t="s">
        <v>74</v>
      </c>
      <c r="O124" s="13" t="s">
        <v>74</v>
      </c>
      <c r="P124" s="13" t="s">
        <v>78</v>
      </c>
      <c r="Q124" s="13" t="s">
        <v>195</v>
      </c>
      <c r="R124" s="13" t="s">
        <v>74</v>
      </c>
      <c r="S124" s="13" t="s">
        <v>74</v>
      </c>
      <c r="T124" s="13" t="s">
        <v>74</v>
      </c>
      <c r="U124" s="13" t="s">
        <v>74</v>
      </c>
      <c r="V124" s="13" t="s">
        <v>74</v>
      </c>
      <c r="W124" s="13" t="s">
        <v>414</v>
      </c>
      <c r="X124" s="13" t="s">
        <v>415</v>
      </c>
      <c r="Y124" s="13" t="s">
        <v>416</v>
      </c>
      <c r="Z124" s="13" t="s">
        <v>417</v>
      </c>
      <c r="AA124" s="13" t="s">
        <v>418</v>
      </c>
      <c r="AB124" s="13" t="s">
        <v>419</v>
      </c>
      <c r="AC124" s="13" t="s">
        <v>420</v>
      </c>
      <c r="AD124" s="13" t="s">
        <v>421</v>
      </c>
      <c r="AE124" s="13" t="s">
        <v>422</v>
      </c>
      <c r="AF124" s="13" t="s">
        <v>423</v>
      </c>
      <c r="AG124" s="13" t="s">
        <v>424</v>
      </c>
      <c r="AH124" s="13" t="s">
        <v>425</v>
      </c>
      <c r="AI124" s="13" t="s">
        <v>74</v>
      </c>
      <c r="AJ124" s="13">
        <v>508</v>
      </c>
      <c r="AK124" s="13">
        <v>173</v>
      </c>
      <c r="AL124" s="13">
        <v>177</v>
      </c>
      <c r="AM124" s="13">
        <v>15</v>
      </c>
      <c r="AN124" s="13">
        <v>119</v>
      </c>
      <c r="AO124" s="13" t="s">
        <v>426</v>
      </c>
      <c r="AP124" s="13" t="s">
        <v>427</v>
      </c>
      <c r="AQ124" s="13" t="s">
        <v>428</v>
      </c>
      <c r="AR124" s="13" t="s">
        <v>429</v>
      </c>
      <c r="AS124" s="13" t="s">
        <v>430</v>
      </c>
      <c r="AT124" s="13" t="s">
        <v>74</v>
      </c>
      <c r="AU124" s="13" t="s">
        <v>431</v>
      </c>
      <c r="AV124" s="13" t="s">
        <v>432</v>
      </c>
      <c r="AW124" s="13" t="s">
        <v>433</v>
      </c>
      <c r="AX124" s="13">
        <v>2022</v>
      </c>
      <c r="AY124" s="13">
        <v>62</v>
      </c>
      <c r="AZ124" s="13">
        <v>8</v>
      </c>
      <c r="BA124" s="13" t="s">
        <v>74</v>
      </c>
      <c r="BB124" s="13" t="s">
        <v>74</v>
      </c>
      <c r="BC124" s="13" t="s">
        <v>74</v>
      </c>
      <c r="BD124" s="13" t="s">
        <v>74</v>
      </c>
      <c r="BE124" s="13">
        <v>1999</v>
      </c>
      <c r="BF124" s="13">
        <v>2049</v>
      </c>
      <c r="BG124" s="13" t="s">
        <v>74</v>
      </c>
      <c r="BH124" s="13" t="s">
        <v>434</v>
      </c>
      <c r="BI124" s="13" t="s">
        <v>435</v>
      </c>
      <c r="BJ124" s="13" t="s">
        <v>74</v>
      </c>
      <c r="BK124" s="13" t="s">
        <v>436</v>
      </c>
      <c r="BL124" s="13">
        <v>51</v>
      </c>
      <c r="BM124" s="13" t="s">
        <v>437</v>
      </c>
      <c r="BN124" s="13" t="s">
        <v>97</v>
      </c>
      <c r="BO124" s="13" t="s">
        <v>437</v>
      </c>
      <c r="BP124" s="13" t="s">
        <v>438</v>
      </c>
      <c r="BQ124" s="13">
        <v>33399015</v>
      </c>
      <c r="BR124" s="13" t="s">
        <v>221</v>
      </c>
      <c r="BS124" s="13" t="s">
        <v>100</v>
      </c>
      <c r="BT124" s="13" t="s">
        <v>101</v>
      </c>
      <c r="BU124" s="13" t="s">
        <v>102</v>
      </c>
      <c r="BV124" s="13" t="s">
        <v>439</v>
      </c>
      <c r="BW124" s="13" t="s">
        <v>132</v>
      </c>
    </row>
    <row r="125" spans="1:75" s="3" customFormat="1" x14ac:dyDescent="0.2">
      <c r="A125" s="3">
        <v>701000000</v>
      </c>
      <c r="B125" s="3" t="s">
        <v>2092</v>
      </c>
      <c r="C125" s="3" t="s">
        <v>72</v>
      </c>
      <c r="D125" s="3" t="s">
        <v>2697</v>
      </c>
      <c r="E125" s="34">
        <v>1</v>
      </c>
      <c r="F125" s="3" t="s">
        <v>74</v>
      </c>
      <c r="G125" s="3" t="s">
        <v>74</v>
      </c>
      <c r="H125" s="3" t="s">
        <v>74</v>
      </c>
      <c r="I125" s="3" t="s">
        <v>2698</v>
      </c>
      <c r="J125" s="3" t="s">
        <v>74</v>
      </c>
      <c r="K125" s="3" t="s">
        <v>74</v>
      </c>
      <c r="L125" s="3" t="s">
        <v>2699</v>
      </c>
      <c r="M125" s="3" t="s">
        <v>2700</v>
      </c>
      <c r="N125" s="3" t="s">
        <v>74</v>
      </c>
      <c r="O125" s="3" t="s">
        <v>74</v>
      </c>
      <c r="P125" s="3" t="s">
        <v>78</v>
      </c>
      <c r="Q125" s="3" t="s">
        <v>79</v>
      </c>
      <c r="R125" s="3" t="s">
        <v>74</v>
      </c>
      <c r="S125" s="3" t="s">
        <v>74</v>
      </c>
      <c r="T125" s="3" t="s">
        <v>74</v>
      </c>
      <c r="U125" s="3" t="s">
        <v>74</v>
      </c>
      <c r="V125" s="3" t="s">
        <v>74</v>
      </c>
      <c r="W125" s="3" t="s">
        <v>74</v>
      </c>
      <c r="X125" s="3" t="s">
        <v>2701</v>
      </c>
      <c r="Y125" s="3" t="s">
        <v>2702</v>
      </c>
      <c r="Z125" s="3" t="s">
        <v>2703</v>
      </c>
      <c r="AA125" s="3" t="s">
        <v>2704</v>
      </c>
      <c r="AB125" s="3" t="s">
        <v>2705</v>
      </c>
      <c r="AC125" s="3" t="s">
        <v>2706</v>
      </c>
      <c r="AD125" s="3" t="s">
        <v>2707</v>
      </c>
      <c r="AE125" s="3" t="s">
        <v>2708</v>
      </c>
      <c r="AF125" s="3" t="s">
        <v>74</v>
      </c>
      <c r="AG125" s="3" t="s">
        <v>74</v>
      </c>
      <c r="AH125" s="3" t="s">
        <v>74</v>
      </c>
      <c r="AI125" s="3" t="s">
        <v>74</v>
      </c>
      <c r="AJ125" s="3">
        <v>42</v>
      </c>
      <c r="AK125" s="3">
        <v>121</v>
      </c>
      <c r="AL125" s="3">
        <v>123</v>
      </c>
      <c r="AM125" s="3">
        <v>4</v>
      </c>
      <c r="AN125" s="3">
        <v>24</v>
      </c>
      <c r="AO125" s="3" t="s">
        <v>2685</v>
      </c>
      <c r="AP125" s="3" t="s">
        <v>2686</v>
      </c>
      <c r="AQ125" s="3" t="s">
        <v>2687</v>
      </c>
      <c r="AR125" s="3" t="s">
        <v>2709</v>
      </c>
      <c r="AS125" s="3" t="s">
        <v>2710</v>
      </c>
      <c r="AT125" s="3" t="s">
        <v>74</v>
      </c>
      <c r="AU125" s="3" t="s">
        <v>2711</v>
      </c>
      <c r="AV125" s="3" t="s">
        <v>2712</v>
      </c>
      <c r="AW125" s="3" t="s">
        <v>491</v>
      </c>
      <c r="AX125" s="3">
        <v>2021</v>
      </c>
      <c r="AY125" s="3">
        <v>78</v>
      </c>
      <c r="AZ125" s="3">
        <v>4</v>
      </c>
      <c r="BA125" s="3" t="s">
        <v>74</v>
      </c>
      <c r="BB125" s="3" t="s">
        <v>74</v>
      </c>
      <c r="BC125" s="3" t="s">
        <v>74</v>
      </c>
      <c r="BD125" s="3" t="s">
        <v>74</v>
      </c>
      <c r="BE125" s="3">
        <v>434</v>
      </c>
      <c r="BF125" s="3">
        <v>444</v>
      </c>
      <c r="BG125" s="3" t="s">
        <v>74</v>
      </c>
      <c r="BH125" s="3" t="s">
        <v>2713</v>
      </c>
      <c r="BI125" s="3" t="str">
        <f>HYPERLINK("http://dx.doi.org/10.1001/jamaneurol.2021.0001","http://dx.doi.org/10.1001/jamaneurol.2021.0001")</f>
        <v>http://dx.doi.org/10.1001/jamaneurol.2021.0001</v>
      </c>
      <c r="BJ125" s="3" t="s">
        <v>74</v>
      </c>
      <c r="BK125" s="3" t="s">
        <v>2714</v>
      </c>
      <c r="BL125" s="3">
        <v>11</v>
      </c>
      <c r="BM125" s="3" t="s">
        <v>1956</v>
      </c>
      <c r="BN125" s="3" t="s">
        <v>97</v>
      </c>
      <c r="BO125" s="3" t="s">
        <v>1957</v>
      </c>
      <c r="BP125" s="3" t="s">
        <v>2715</v>
      </c>
      <c r="BQ125" s="3">
        <v>33616642</v>
      </c>
      <c r="BR125" s="3" t="s">
        <v>2716</v>
      </c>
      <c r="BS125" s="3" t="s">
        <v>100</v>
      </c>
      <c r="BT125" s="3" t="s">
        <v>101</v>
      </c>
      <c r="BU125" s="3" t="s">
        <v>102</v>
      </c>
      <c r="BV125" s="3" t="s">
        <v>2717</v>
      </c>
      <c r="BW125" s="3" t="str">
        <f>HYPERLINK("https%3A%2F%2Fwww.webofscience.com%2Fwos%2Fwoscc%2Ffull-record%2FWOS:000621914200001","View Full Record in Web of Science")</f>
        <v>View Full Record in Web of Science</v>
      </c>
    </row>
    <row r="126" spans="1:75" s="3" customFormat="1" x14ac:dyDescent="0.2">
      <c r="A126" s="3">
        <v>701000000</v>
      </c>
      <c r="B126" s="3" t="s">
        <v>2092</v>
      </c>
      <c r="C126" s="3" t="s">
        <v>72</v>
      </c>
      <c r="D126" s="3" t="s">
        <v>3184</v>
      </c>
      <c r="E126" s="34">
        <v>1</v>
      </c>
      <c r="F126" s="3" t="s">
        <v>74</v>
      </c>
      <c r="G126" s="3" t="s">
        <v>74</v>
      </c>
      <c r="H126" s="3" t="s">
        <v>74</v>
      </c>
      <c r="I126" s="3" t="s">
        <v>3185</v>
      </c>
      <c r="J126" s="3" t="s">
        <v>74</v>
      </c>
      <c r="K126" s="3" t="s">
        <v>74</v>
      </c>
      <c r="L126" s="3" t="s">
        <v>3186</v>
      </c>
      <c r="M126" s="3" t="s">
        <v>1690</v>
      </c>
      <c r="N126" s="3" t="s">
        <v>74</v>
      </c>
      <c r="O126" s="3" t="s">
        <v>74</v>
      </c>
      <c r="P126" s="3" t="s">
        <v>78</v>
      </c>
      <c r="Q126" s="3" t="s">
        <v>79</v>
      </c>
      <c r="R126" s="3" t="s">
        <v>74</v>
      </c>
      <c r="S126" s="3" t="s">
        <v>74</v>
      </c>
      <c r="T126" s="3" t="s">
        <v>74</v>
      </c>
      <c r="U126" s="3" t="s">
        <v>74</v>
      </c>
      <c r="V126" s="3" t="s">
        <v>74</v>
      </c>
      <c r="W126" s="3" t="s">
        <v>74</v>
      </c>
      <c r="X126" s="3" t="s">
        <v>3187</v>
      </c>
      <c r="Y126" s="3" t="s">
        <v>3188</v>
      </c>
      <c r="Z126" s="3" t="s">
        <v>3189</v>
      </c>
      <c r="AA126" s="3" t="s">
        <v>3190</v>
      </c>
      <c r="AB126" s="3" t="s">
        <v>3191</v>
      </c>
      <c r="AC126" s="3" t="s">
        <v>3192</v>
      </c>
      <c r="AD126" s="3" t="s">
        <v>3193</v>
      </c>
      <c r="AE126" s="3" t="s">
        <v>3194</v>
      </c>
      <c r="AF126" s="3" t="s">
        <v>3195</v>
      </c>
      <c r="AG126" s="3" t="s">
        <v>3196</v>
      </c>
      <c r="AH126" s="3" t="s">
        <v>3197</v>
      </c>
      <c r="AI126" s="3" t="s">
        <v>74</v>
      </c>
      <c r="AJ126" s="3">
        <v>116</v>
      </c>
      <c r="AK126" s="3">
        <v>61</v>
      </c>
      <c r="AL126" s="3">
        <v>66</v>
      </c>
      <c r="AM126" s="3">
        <v>83</v>
      </c>
      <c r="AN126" s="3">
        <v>202</v>
      </c>
      <c r="AO126" s="3" t="s">
        <v>265</v>
      </c>
      <c r="AP126" s="3" t="s">
        <v>266</v>
      </c>
      <c r="AQ126" s="3" t="s">
        <v>267</v>
      </c>
      <c r="AR126" s="3" t="s">
        <v>74</v>
      </c>
      <c r="AS126" s="3" t="s">
        <v>1702</v>
      </c>
      <c r="AT126" s="3" t="s">
        <v>74</v>
      </c>
      <c r="AU126" s="3" t="s">
        <v>1703</v>
      </c>
      <c r="AV126" s="3" t="s">
        <v>1704</v>
      </c>
      <c r="AW126" s="3" t="s">
        <v>3198</v>
      </c>
      <c r="AX126" s="3">
        <v>2023</v>
      </c>
      <c r="AY126" s="3">
        <v>14</v>
      </c>
      <c r="AZ126" s="3">
        <v>1</v>
      </c>
      <c r="BA126" s="3" t="s">
        <v>74</v>
      </c>
      <c r="BB126" s="3" t="s">
        <v>74</v>
      </c>
      <c r="BC126" s="3" t="s">
        <v>74</v>
      </c>
      <c r="BD126" s="3" t="s">
        <v>74</v>
      </c>
      <c r="BE126" s="3" t="s">
        <v>74</v>
      </c>
      <c r="BF126" s="3" t="s">
        <v>74</v>
      </c>
      <c r="BG126" s="3">
        <v>1389</v>
      </c>
      <c r="BH126" s="3" t="s">
        <v>3199</v>
      </c>
      <c r="BI126" s="3" t="str">
        <f>HYPERLINK("http://dx.doi.org/10.1038/s41467-023-36987-y","http://dx.doi.org/10.1038/s41467-023-36987-y")</f>
        <v>http://dx.doi.org/10.1038/s41467-023-36987-y</v>
      </c>
      <c r="BJ126" s="3" t="s">
        <v>74</v>
      </c>
      <c r="BK126" s="3" t="s">
        <v>74</v>
      </c>
      <c r="BL126" s="3">
        <v>11</v>
      </c>
      <c r="BM126" s="3" t="s">
        <v>1280</v>
      </c>
      <c r="BN126" s="3" t="s">
        <v>97</v>
      </c>
      <c r="BO126" s="3" t="s">
        <v>1281</v>
      </c>
      <c r="BP126" s="3" t="s">
        <v>3200</v>
      </c>
      <c r="BQ126" s="3">
        <v>36914628</v>
      </c>
      <c r="BR126" s="3" t="s">
        <v>3201</v>
      </c>
      <c r="BS126" s="3" t="s">
        <v>100</v>
      </c>
      <c r="BT126" s="3" t="s">
        <v>101</v>
      </c>
      <c r="BU126" s="3" t="s">
        <v>102</v>
      </c>
      <c r="BV126" s="3" t="s">
        <v>3202</v>
      </c>
      <c r="BW126" s="3" t="str">
        <f>HYPERLINK("https%3A%2F%2Fwww.webofscience.com%2Fwos%2Fwoscc%2Ffull-record%2FWOS:001001033900001","View Full Record in Web of Science")</f>
        <v>View Full Record in Web of Science</v>
      </c>
    </row>
    <row r="127" spans="1:75" s="3" customFormat="1" x14ac:dyDescent="0.2">
      <c r="A127" s="3">
        <v>701000000</v>
      </c>
      <c r="B127" s="3" t="s">
        <v>2092</v>
      </c>
      <c r="C127" s="3" t="s">
        <v>72</v>
      </c>
      <c r="D127" s="3" t="s">
        <v>2636</v>
      </c>
      <c r="E127" s="34">
        <v>1</v>
      </c>
      <c r="F127" s="3" t="s">
        <v>74</v>
      </c>
      <c r="G127" s="3" t="s">
        <v>74</v>
      </c>
      <c r="H127" s="3" t="s">
        <v>74</v>
      </c>
      <c r="I127" s="3" t="s">
        <v>2637</v>
      </c>
      <c r="J127" s="3" t="s">
        <v>74</v>
      </c>
      <c r="K127" s="3" t="s">
        <v>74</v>
      </c>
      <c r="L127" s="3" t="s">
        <v>2638</v>
      </c>
      <c r="M127" s="3" t="s">
        <v>2604</v>
      </c>
      <c r="N127" s="3" t="s">
        <v>74</v>
      </c>
      <c r="O127" s="3" t="s">
        <v>74</v>
      </c>
      <c r="P127" s="3" t="s">
        <v>78</v>
      </c>
      <c r="Q127" s="3" t="s">
        <v>195</v>
      </c>
      <c r="R127" s="3" t="s">
        <v>74</v>
      </c>
      <c r="S127" s="3" t="s">
        <v>74</v>
      </c>
      <c r="T127" s="3" t="s">
        <v>74</v>
      </c>
      <c r="U127" s="3" t="s">
        <v>74</v>
      </c>
      <c r="V127" s="3" t="s">
        <v>74</v>
      </c>
      <c r="W127" s="3" t="s">
        <v>2639</v>
      </c>
      <c r="X127" s="3" t="s">
        <v>2640</v>
      </c>
      <c r="Y127" s="3" t="s">
        <v>2641</v>
      </c>
      <c r="Z127" s="3" t="s">
        <v>2642</v>
      </c>
      <c r="AA127" s="3" t="s">
        <v>2643</v>
      </c>
      <c r="AB127" s="3" t="s">
        <v>2644</v>
      </c>
      <c r="AC127" s="3" t="s">
        <v>2645</v>
      </c>
      <c r="AD127" s="3" t="s">
        <v>2646</v>
      </c>
      <c r="AE127" s="3" t="s">
        <v>74</v>
      </c>
      <c r="AF127" s="3" t="s">
        <v>2647</v>
      </c>
      <c r="AG127" s="3" t="s">
        <v>2648</v>
      </c>
      <c r="AH127" s="3" t="s">
        <v>2649</v>
      </c>
      <c r="AI127" s="3" t="s">
        <v>74</v>
      </c>
      <c r="AJ127" s="3">
        <v>234</v>
      </c>
      <c r="AK127" s="3">
        <v>247</v>
      </c>
      <c r="AL127" s="3">
        <v>249</v>
      </c>
      <c r="AM127" s="3">
        <v>16</v>
      </c>
      <c r="AN127" s="3">
        <v>129</v>
      </c>
      <c r="AO127" s="3" t="s">
        <v>89</v>
      </c>
      <c r="AP127" s="3" t="s">
        <v>90</v>
      </c>
      <c r="AQ127" s="3" t="s">
        <v>91</v>
      </c>
      <c r="AR127" s="3" t="s">
        <v>74</v>
      </c>
      <c r="AS127" s="3" t="s">
        <v>2613</v>
      </c>
      <c r="AT127" s="3" t="s">
        <v>74</v>
      </c>
      <c r="AU127" s="3" t="s">
        <v>2614</v>
      </c>
      <c r="AV127" s="3" t="s">
        <v>2615</v>
      </c>
      <c r="AW127" s="3" t="s">
        <v>182</v>
      </c>
      <c r="AX127" s="3">
        <v>2021</v>
      </c>
      <c r="AY127" s="3">
        <v>22</v>
      </c>
      <c r="AZ127" s="3">
        <v>17</v>
      </c>
      <c r="BA127" s="3" t="s">
        <v>74</v>
      </c>
      <c r="BB127" s="3" t="s">
        <v>74</v>
      </c>
      <c r="BC127" s="3" t="s">
        <v>74</v>
      </c>
      <c r="BD127" s="3" t="s">
        <v>74</v>
      </c>
      <c r="BE127" s="3" t="s">
        <v>74</v>
      </c>
      <c r="BF127" s="3" t="s">
        <v>74</v>
      </c>
      <c r="BG127" s="3">
        <v>9652</v>
      </c>
      <c r="BH127" s="3" t="s">
        <v>2650</v>
      </c>
      <c r="BI127" s="3" t="str">
        <f>HYPERLINK("http://dx.doi.org/10.3390/ijms22179652","http://dx.doi.org/10.3390/ijms22179652")</f>
        <v>http://dx.doi.org/10.3390/ijms22179652</v>
      </c>
      <c r="BJ127" s="3" t="s">
        <v>74</v>
      </c>
      <c r="BK127" s="3" t="s">
        <v>74</v>
      </c>
      <c r="BL127" s="3">
        <v>93</v>
      </c>
      <c r="BM127" s="3" t="s">
        <v>654</v>
      </c>
      <c r="BN127" s="3" t="s">
        <v>97</v>
      </c>
      <c r="BO127" s="3" t="s">
        <v>655</v>
      </c>
      <c r="BP127" s="3" t="s">
        <v>2651</v>
      </c>
      <c r="BQ127" s="3">
        <v>34502560</v>
      </c>
      <c r="BR127" s="3" t="s">
        <v>330</v>
      </c>
      <c r="BS127" s="3" t="s">
        <v>100</v>
      </c>
      <c r="BT127" s="3" t="s">
        <v>101</v>
      </c>
      <c r="BU127" s="3" t="s">
        <v>102</v>
      </c>
      <c r="BV127" s="3" t="s">
        <v>2652</v>
      </c>
      <c r="BW127" s="3" t="str">
        <f>HYPERLINK("https%3A%2F%2Fwww.webofscience.com%2Fwos%2Fwoscc%2Ffull-record%2FWOS:000694301500001","View Full Record in Web of Science")</f>
        <v>View Full Record in Web of Science</v>
      </c>
    </row>
    <row r="128" spans="1:75" s="3" customFormat="1" x14ac:dyDescent="0.2">
      <c r="A128" s="3">
        <v>701000000</v>
      </c>
      <c r="B128" s="3" t="s">
        <v>2092</v>
      </c>
      <c r="C128" s="3" t="s">
        <v>72</v>
      </c>
      <c r="D128" s="3" t="s">
        <v>3470</v>
      </c>
      <c r="E128" s="34">
        <v>1</v>
      </c>
      <c r="F128" s="3" t="s">
        <v>74</v>
      </c>
      <c r="G128" s="3" t="s">
        <v>74</v>
      </c>
      <c r="H128" s="3" t="s">
        <v>74</v>
      </c>
      <c r="I128" s="3" t="s">
        <v>3471</v>
      </c>
      <c r="J128" s="3" t="s">
        <v>74</v>
      </c>
      <c r="K128" s="3" t="s">
        <v>74</v>
      </c>
      <c r="L128" s="3" t="s">
        <v>3472</v>
      </c>
      <c r="M128" s="3" t="s">
        <v>893</v>
      </c>
      <c r="N128" s="3" t="s">
        <v>74</v>
      </c>
      <c r="O128" s="3" t="s">
        <v>74</v>
      </c>
      <c r="P128" s="3" t="s">
        <v>78</v>
      </c>
      <c r="Q128" s="3" t="s">
        <v>195</v>
      </c>
      <c r="R128" s="3" t="s">
        <v>74</v>
      </c>
      <c r="S128" s="3" t="s">
        <v>74</v>
      </c>
      <c r="T128" s="3" t="s">
        <v>74</v>
      </c>
      <c r="U128" s="3" t="s">
        <v>74</v>
      </c>
      <c r="V128" s="3" t="s">
        <v>74</v>
      </c>
      <c r="W128" s="3" t="s">
        <v>3473</v>
      </c>
      <c r="X128" s="3" t="s">
        <v>3474</v>
      </c>
      <c r="Y128" s="3" t="s">
        <v>3475</v>
      </c>
      <c r="Z128" s="3" t="s">
        <v>3476</v>
      </c>
      <c r="AA128" s="3" t="s">
        <v>3477</v>
      </c>
      <c r="AB128" s="3" t="s">
        <v>3478</v>
      </c>
      <c r="AC128" s="3" t="s">
        <v>3479</v>
      </c>
      <c r="AD128" s="3" t="s">
        <v>3480</v>
      </c>
      <c r="AE128" s="3" t="s">
        <v>3481</v>
      </c>
      <c r="AF128" s="3" t="s">
        <v>74</v>
      </c>
      <c r="AG128" s="3" t="s">
        <v>74</v>
      </c>
      <c r="AH128" s="3" t="s">
        <v>74</v>
      </c>
      <c r="AI128" s="3" t="s">
        <v>74</v>
      </c>
      <c r="AJ128" s="3">
        <v>268</v>
      </c>
      <c r="AK128" s="3">
        <v>40</v>
      </c>
      <c r="AL128" s="3">
        <v>40</v>
      </c>
      <c r="AM128" s="3">
        <v>17</v>
      </c>
      <c r="AN128" s="3">
        <v>89</v>
      </c>
      <c r="AO128" s="3" t="s">
        <v>89</v>
      </c>
      <c r="AP128" s="3" t="s">
        <v>90</v>
      </c>
      <c r="AQ128" s="3" t="s">
        <v>91</v>
      </c>
      <c r="AR128" s="3" t="s">
        <v>905</v>
      </c>
      <c r="AS128" s="3" t="s">
        <v>74</v>
      </c>
      <c r="AT128" s="3" t="s">
        <v>74</v>
      </c>
      <c r="AU128" s="3" t="s">
        <v>893</v>
      </c>
      <c r="AV128" s="3" t="s">
        <v>906</v>
      </c>
      <c r="AW128" s="3" t="s">
        <v>491</v>
      </c>
      <c r="AX128" s="3">
        <v>2022</v>
      </c>
      <c r="AY128" s="3">
        <v>11</v>
      </c>
      <c r="AZ128" s="3">
        <v>7</v>
      </c>
      <c r="BA128" s="3" t="s">
        <v>74</v>
      </c>
      <c r="BB128" s="3" t="s">
        <v>74</v>
      </c>
      <c r="BC128" s="3" t="s">
        <v>74</v>
      </c>
      <c r="BD128" s="3" t="s">
        <v>74</v>
      </c>
      <c r="BE128" s="3" t="s">
        <v>74</v>
      </c>
      <c r="BF128" s="3" t="s">
        <v>74</v>
      </c>
      <c r="BG128" s="3">
        <v>856</v>
      </c>
      <c r="BH128" s="3" t="s">
        <v>3482</v>
      </c>
      <c r="BI128" s="3" t="str">
        <f>HYPERLINK("http://dx.doi.org/10.3390/plants11070856","http://dx.doi.org/10.3390/plants11070856")</f>
        <v>http://dx.doi.org/10.3390/plants11070856</v>
      </c>
      <c r="BJ128" s="3" t="s">
        <v>74</v>
      </c>
      <c r="BK128" s="3" t="s">
        <v>74</v>
      </c>
      <c r="BL128" s="3">
        <v>37</v>
      </c>
      <c r="BM128" s="3" t="s">
        <v>407</v>
      </c>
      <c r="BN128" s="3" t="s">
        <v>97</v>
      </c>
      <c r="BO128" s="3" t="s">
        <v>407</v>
      </c>
      <c r="BP128" s="3" t="s">
        <v>3483</v>
      </c>
      <c r="BQ128" s="3">
        <v>35406836</v>
      </c>
      <c r="BR128" s="3" t="s">
        <v>330</v>
      </c>
      <c r="BS128" s="3" t="s">
        <v>100</v>
      </c>
      <c r="BT128" s="3" t="s">
        <v>101</v>
      </c>
      <c r="BU128" s="3" t="s">
        <v>102</v>
      </c>
      <c r="BV128" s="3" t="s">
        <v>3484</v>
      </c>
      <c r="BW128" s="3" t="str">
        <f>HYPERLINK("https%3A%2F%2Fwww.webofscience.com%2Fwos%2Fwoscc%2Ffull-record%2FWOS:000780608200001","View Full Record in Web of Science")</f>
        <v>View Full Record in Web of Science</v>
      </c>
    </row>
    <row r="129" spans="1:75" s="3" customFormat="1" x14ac:dyDescent="0.2">
      <c r="A129" s="3">
        <v>701000000</v>
      </c>
      <c r="B129" s="3" t="s">
        <v>2092</v>
      </c>
      <c r="C129" s="3" t="s">
        <v>72</v>
      </c>
      <c r="D129" s="3" t="s">
        <v>3400</v>
      </c>
      <c r="E129" s="34">
        <v>1</v>
      </c>
      <c r="F129" s="3" t="s">
        <v>74</v>
      </c>
      <c r="G129" s="3" t="s">
        <v>74</v>
      </c>
      <c r="H129" s="3" t="s">
        <v>74</v>
      </c>
      <c r="I129" s="3" t="s">
        <v>3401</v>
      </c>
      <c r="J129" s="3" t="s">
        <v>74</v>
      </c>
      <c r="K129" s="3" t="s">
        <v>74</v>
      </c>
      <c r="L129" s="3" t="s">
        <v>3402</v>
      </c>
      <c r="M129" s="3" t="s">
        <v>3403</v>
      </c>
      <c r="N129" s="3" t="s">
        <v>74</v>
      </c>
      <c r="O129" s="3" t="s">
        <v>74</v>
      </c>
      <c r="P129" s="3" t="s">
        <v>78</v>
      </c>
      <c r="Q129" s="3" t="s">
        <v>195</v>
      </c>
      <c r="R129" s="3" t="s">
        <v>74</v>
      </c>
      <c r="S129" s="3" t="s">
        <v>74</v>
      </c>
      <c r="T129" s="3" t="s">
        <v>74</v>
      </c>
      <c r="U129" s="3" t="s">
        <v>74</v>
      </c>
      <c r="V129" s="3" t="s">
        <v>74</v>
      </c>
      <c r="W129" s="3" t="s">
        <v>3404</v>
      </c>
      <c r="X129" s="3" t="s">
        <v>3405</v>
      </c>
      <c r="Y129" s="3" t="s">
        <v>3406</v>
      </c>
      <c r="Z129" s="3" t="s">
        <v>3407</v>
      </c>
      <c r="AA129" s="3" t="s">
        <v>3408</v>
      </c>
      <c r="AB129" s="3" t="s">
        <v>3409</v>
      </c>
      <c r="AC129" s="3" t="s">
        <v>3410</v>
      </c>
      <c r="AD129" s="3" t="s">
        <v>3411</v>
      </c>
      <c r="AE129" s="3" t="s">
        <v>3412</v>
      </c>
      <c r="AF129" s="3" t="s">
        <v>74</v>
      </c>
      <c r="AG129" s="3" t="s">
        <v>74</v>
      </c>
      <c r="AH129" s="3" t="s">
        <v>74</v>
      </c>
      <c r="AI129" s="3" t="s">
        <v>74</v>
      </c>
      <c r="AJ129" s="3">
        <v>291</v>
      </c>
      <c r="AK129" s="3">
        <v>94</v>
      </c>
      <c r="AL129" s="3">
        <v>94</v>
      </c>
      <c r="AM129" s="3">
        <v>8</v>
      </c>
      <c r="AN129" s="3">
        <v>116</v>
      </c>
      <c r="AO129" s="3" t="s">
        <v>3413</v>
      </c>
      <c r="AP129" s="3" t="s">
        <v>150</v>
      </c>
      <c r="AQ129" s="3" t="s">
        <v>3414</v>
      </c>
      <c r="AR129" s="3" t="s">
        <v>3415</v>
      </c>
      <c r="AS129" s="3" t="s">
        <v>3416</v>
      </c>
      <c r="AT129" s="3" t="s">
        <v>74</v>
      </c>
      <c r="AU129" s="3" t="s">
        <v>3417</v>
      </c>
      <c r="AV129" s="3" t="s">
        <v>3418</v>
      </c>
      <c r="AW129" s="3" t="s">
        <v>1003</v>
      </c>
      <c r="AX129" s="3">
        <v>2021</v>
      </c>
      <c r="AY129" s="3">
        <v>167</v>
      </c>
      <c r="AZ129" s="3" t="s">
        <v>74</v>
      </c>
      <c r="BA129" s="3" t="s">
        <v>74</v>
      </c>
      <c r="BB129" s="3" t="s">
        <v>74</v>
      </c>
      <c r="BC129" s="3" t="s">
        <v>74</v>
      </c>
      <c r="BD129" s="3" t="s">
        <v>74</v>
      </c>
      <c r="BE129" s="3" t="s">
        <v>74</v>
      </c>
      <c r="BF129" s="3" t="s">
        <v>74</v>
      </c>
      <c r="BG129" s="3">
        <v>105575</v>
      </c>
      <c r="BH129" s="3" t="s">
        <v>3419</v>
      </c>
      <c r="BI129" s="3" t="str">
        <f>HYPERLINK("http://dx.doi.org/10.1016/j.phrs.2021.105575","http://dx.doi.org/10.1016/j.phrs.2021.105575")</f>
        <v>http://dx.doi.org/10.1016/j.phrs.2021.105575</v>
      </c>
      <c r="BJ129" s="3" t="s">
        <v>74</v>
      </c>
      <c r="BK129" s="3" t="s">
        <v>2236</v>
      </c>
      <c r="BL129" s="3">
        <v>15</v>
      </c>
      <c r="BM129" s="3" t="s">
        <v>3420</v>
      </c>
      <c r="BN129" s="3" t="s">
        <v>97</v>
      </c>
      <c r="BO129" s="3" t="s">
        <v>3420</v>
      </c>
      <c r="BP129" s="3" t="s">
        <v>3421</v>
      </c>
      <c r="BQ129" s="3">
        <v>33771701</v>
      </c>
      <c r="BR129" s="3" t="s">
        <v>74</v>
      </c>
      <c r="BS129" s="3" t="s">
        <v>100</v>
      </c>
      <c r="BT129" s="3" t="s">
        <v>101</v>
      </c>
      <c r="BU129" s="3" t="s">
        <v>102</v>
      </c>
      <c r="BV129" s="3" t="s">
        <v>3422</v>
      </c>
      <c r="BW129" s="3" t="str">
        <f>HYPERLINK("https%3A%2F%2Fwww.webofscience.com%2Fwos%2Fwoscc%2Ffull-record%2FWOS:000643618900043","View Full Record in Web of Science")</f>
        <v>View Full Record in Web of Science</v>
      </c>
    </row>
    <row r="130" spans="1:75" s="3" customFormat="1" x14ac:dyDescent="0.2">
      <c r="A130" s="3">
        <v>701000000</v>
      </c>
      <c r="B130" s="3" t="s">
        <v>2092</v>
      </c>
      <c r="C130" s="3" t="s">
        <v>72</v>
      </c>
      <c r="D130" s="3" t="s">
        <v>2321</v>
      </c>
      <c r="E130" s="34">
        <v>1</v>
      </c>
      <c r="F130" s="3" t="s">
        <v>74</v>
      </c>
      <c r="G130" s="3" t="s">
        <v>74</v>
      </c>
      <c r="H130" s="3" t="s">
        <v>74</v>
      </c>
      <c r="I130" s="3" t="s">
        <v>2322</v>
      </c>
      <c r="J130" s="3" t="s">
        <v>74</v>
      </c>
      <c r="K130" s="3" t="s">
        <v>74</v>
      </c>
      <c r="L130" s="3" t="s">
        <v>2323</v>
      </c>
      <c r="M130" s="3" t="s">
        <v>2324</v>
      </c>
      <c r="N130" s="3" t="s">
        <v>74</v>
      </c>
      <c r="O130" s="3" t="s">
        <v>74</v>
      </c>
      <c r="P130" s="3" t="s">
        <v>78</v>
      </c>
      <c r="Q130" s="3" t="s">
        <v>79</v>
      </c>
      <c r="R130" s="3" t="s">
        <v>74</v>
      </c>
      <c r="S130" s="3" t="s">
        <v>74</v>
      </c>
      <c r="T130" s="3" t="s">
        <v>74</v>
      </c>
      <c r="U130" s="3" t="s">
        <v>74</v>
      </c>
      <c r="V130" s="3" t="s">
        <v>74</v>
      </c>
      <c r="W130" s="3" t="s">
        <v>2325</v>
      </c>
      <c r="X130" s="3" t="s">
        <v>2326</v>
      </c>
      <c r="Y130" s="3" t="s">
        <v>2327</v>
      </c>
      <c r="Z130" s="3" t="s">
        <v>2328</v>
      </c>
      <c r="AA130" s="3" t="s">
        <v>2329</v>
      </c>
      <c r="AB130" s="3" t="s">
        <v>2330</v>
      </c>
      <c r="AC130" s="3" t="s">
        <v>2331</v>
      </c>
      <c r="AD130" s="3" t="s">
        <v>2332</v>
      </c>
      <c r="AE130" s="3" t="s">
        <v>2333</v>
      </c>
      <c r="AF130" s="3" t="s">
        <v>2334</v>
      </c>
      <c r="AG130" s="3" t="s">
        <v>2335</v>
      </c>
      <c r="AH130" s="3" t="s">
        <v>2336</v>
      </c>
      <c r="AI130" s="3" t="s">
        <v>74</v>
      </c>
      <c r="AJ130" s="3">
        <v>319</v>
      </c>
      <c r="AK130" s="3">
        <v>190</v>
      </c>
      <c r="AL130" s="3">
        <v>194</v>
      </c>
      <c r="AM130" s="3">
        <v>10</v>
      </c>
      <c r="AN130" s="3">
        <v>123</v>
      </c>
      <c r="AO130" s="3" t="s">
        <v>1090</v>
      </c>
      <c r="AP130" s="3" t="s">
        <v>1091</v>
      </c>
      <c r="AQ130" s="3" t="s">
        <v>1092</v>
      </c>
      <c r="AR130" s="3" t="s">
        <v>2337</v>
      </c>
      <c r="AS130" s="3" t="s">
        <v>2338</v>
      </c>
      <c r="AT130" s="3" t="s">
        <v>74</v>
      </c>
      <c r="AU130" s="3" t="s">
        <v>2339</v>
      </c>
      <c r="AV130" s="3" t="s">
        <v>2340</v>
      </c>
      <c r="AW130" s="3" t="s">
        <v>2341</v>
      </c>
      <c r="AX130" s="3">
        <v>2021</v>
      </c>
      <c r="AY130" s="3">
        <v>509</v>
      </c>
      <c r="AZ130" s="3" t="s">
        <v>74</v>
      </c>
      <c r="BA130" s="3" t="s">
        <v>74</v>
      </c>
      <c r="BB130" s="3" t="s">
        <v>74</v>
      </c>
      <c r="BC130" s="3" t="s">
        <v>74</v>
      </c>
      <c r="BD130" s="3" t="s">
        <v>74</v>
      </c>
      <c r="BE130" s="3">
        <v>63</v>
      </c>
      <c r="BF130" s="3">
        <v>80</v>
      </c>
      <c r="BG130" s="3" t="s">
        <v>74</v>
      </c>
      <c r="BH130" s="3" t="s">
        <v>2342</v>
      </c>
      <c r="BI130" s="3" t="str">
        <f>HYPERLINK("http://dx.doi.org/10.1016/j.canlet.2021.03.025","http://dx.doi.org/10.1016/j.canlet.2021.03.025")</f>
        <v>http://dx.doi.org/10.1016/j.canlet.2021.03.025</v>
      </c>
      <c r="BJ130" s="3" t="s">
        <v>74</v>
      </c>
      <c r="BK130" s="3" t="s">
        <v>1743</v>
      </c>
      <c r="BL130" s="3">
        <v>18</v>
      </c>
      <c r="BM130" s="3" t="s">
        <v>2343</v>
      </c>
      <c r="BN130" s="3" t="s">
        <v>97</v>
      </c>
      <c r="BO130" s="3" t="s">
        <v>2343</v>
      </c>
      <c r="BP130" s="3" t="s">
        <v>2344</v>
      </c>
      <c r="BQ130" s="3">
        <v>33838282</v>
      </c>
      <c r="BR130" s="3" t="s">
        <v>74</v>
      </c>
      <c r="BS130" s="3" t="s">
        <v>100</v>
      </c>
      <c r="BT130" s="3" t="s">
        <v>101</v>
      </c>
      <c r="BU130" s="3" t="s">
        <v>102</v>
      </c>
      <c r="BV130" s="3" t="s">
        <v>2345</v>
      </c>
      <c r="BW130" s="3" t="str">
        <f>HYPERLINK("https%3A%2F%2Fwww.webofscience.com%2Fwos%2Fwoscc%2Ffull-record%2FWOS:000646131600001","View Full Record in Web of Science")</f>
        <v>View Full Record in Web of Science</v>
      </c>
    </row>
    <row r="131" spans="1:75" s="3" customFormat="1" x14ac:dyDescent="0.2">
      <c r="A131" s="3">
        <v>701000000</v>
      </c>
      <c r="B131" s="3" t="s">
        <v>2092</v>
      </c>
      <c r="C131" s="3" t="s">
        <v>72</v>
      </c>
      <c r="D131" s="3" t="s">
        <v>2438</v>
      </c>
      <c r="E131" s="34">
        <v>1</v>
      </c>
      <c r="F131" s="3" t="s">
        <v>74</v>
      </c>
      <c r="G131" s="3" t="s">
        <v>74</v>
      </c>
      <c r="H131" s="3" t="s">
        <v>74</v>
      </c>
      <c r="I131" s="3" t="s">
        <v>2439</v>
      </c>
      <c r="J131" s="3" t="s">
        <v>74</v>
      </c>
      <c r="K131" s="3" t="s">
        <v>74</v>
      </c>
      <c r="L131" s="3" t="s">
        <v>2440</v>
      </c>
      <c r="M131" s="3" t="s">
        <v>2441</v>
      </c>
      <c r="N131" s="3" t="s">
        <v>74</v>
      </c>
      <c r="O131" s="3" t="s">
        <v>74</v>
      </c>
      <c r="P131" s="3" t="s">
        <v>78</v>
      </c>
      <c r="Q131" s="3" t="s">
        <v>79</v>
      </c>
      <c r="R131" s="3" t="s">
        <v>74</v>
      </c>
      <c r="S131" s="3" t="s">
        <v>74</v>
      </c>
      <c r="T131" s="3" t="s">
        <v>74</v>
      </c>
      <c r="U131" s="3" t="s">
        <v>74</v>
      </c>
      <c r="V131" s="3" t="s">
        <v>74</v>
      </c>
      <c r="W131" s="3" t="s">
        <v>2442</v>
      </c>
      <c r="X131" s="3" t="s">
        <v>2443</v>
      </c>
      <c r="Y131" s="3" t="s">
        <v>2444</v>
      </c>
      <c r="Z131" s="3" t="s">
        <v>2445</v>
      </c>
      <c r="AA131" s="3" t="s">
        <v>2306</v>
      </c>
      <c r="AB131" s="3" t="s">
        <v>2446</v>
      </c>
      <c r="AC131" s="3" t="s">
        <v>2447</v>
      </c>
      <c r="AD131" s="3" t="s">
        <v>2448</v>
      </c>
      <c r="AE131" s="3" t="s">
        <v>74</v>
      </c>
      <c r="AF131" s="3" t="s">
        <v>2449</v>
      </c>
      <c r="AG131" s="3" t="s">
        <v>147</v>
      </c>
      <c r="AH131" s="3" t="s">
        <v>2450</v>
      </c>
      <c r="AI131" s="3" t="s">
        <v>74</v>
      </c>
      <c r="AJ131" s="3">
        <v>52</v>
      </c>
      <c r="AK131" s="3">
        <v>116</v>
      </c>
      <c r="AL131" s="3">
        <v>118</v>
      </c>
      <c r="AM131" s="3">
        <v>9</v>
      </c>
      <c r="AN131" s="3">
        <v>107</v>
      </c>
      <c r="AO131" s="3" t="s">
        <v>1116</v>
      </c>
      <c r="AP131" s="3" t="s">
        <v>1117</v>
      </c>
      <c r="AQ131" s="3" t="s">
        <v>1118</v>
      </c>
      <c r="AR131" s="3" t="s">
        <v>2451</v>
      </c>
      <c r="AS131" s="3" t="s">
        <v>2452</v>
      </c>
      <c r="AT131" s="3" t="s">
        <v>74</v>
      </c>
      <c r="AU131" s="3" t="s">
        <v>2453</v>
      </c>
      <c r="AV131" s="3" t="s">
        <v>2454</v>
      </c>
      <c r="AW131" s="3" t="s">
        <v>215</v>
      </c>
      <c r="AX131" s="3">
        <v>2022</v>
      </c>
      <c r="AY131" s="3">
        <v>165</v>
      </c>
      <c r="AZ131" s="3" t="s">
        <v>74</v>
      </c>
      <c r="BA131" s="3" t="s">
        <v>74</v>
      </c>
      <c r="BB131" s="3" t="s">
        <v>74</v>
      </c>
      <c r="BC131" s="3" t="s">
        <v>74</v>
      </c>
      <c r="BD131" s="3" t="s">
        <v>74</v>
      </c>
      <c r="BE131" s="3" t="s">
        <v>74</v>
      </c>
      <c r="BF131" s="3" t="s">
        <v>74</v>
      </c>
      <c r="BG131" s="3">
        <v>112930</v>
      </c>
      <c r="BH131" s="3" t="s">
        <v>2455</v>
      </c>
      <c r="BI131" s="3" t="str">
        <f>HYPERLINK("http://dx.doi.org/10.1016/j.enpol.2022.112930","http://dx.doi.org/10.1016/j.enpol.2022.112930")</f>
        <v>http://dx.doi.org/10.1016/j.enpol.2022.112930</v>
      </c>
      <c r="BJ131" s="3" t="s">
        <v>74</v>
      </c>
      <c r="BK131" s="3" t="s">
        <v>1816</v>
      </c>
      <c r="BL131" s="3">
        <v>5</v>
      </c>
      <c r="BM131" s="3" t="s">
        <v>2456</v>
      </c>
      <c r="BN131" s="3" t="s">
        <v>277</v>
      </c>
      <c r="BO131" s="3" t="s">
        <v>2457</v>
      </c>
      <c r="BP131" s="3" t="s">
        <v>2458</v>
      </c>
      <c r="BQ131" s="3" t="s">
        <v>74</v>
      </c>
      <c r="BR131" s="3" t="s">
        <v>74</v>
      </c>
      <c r="BS131" s="3" t="s">
        <v>100</v>
      </c>
      <c r="BT131" s="3" t="s">
        <v>101</v>
      </c>
      <c r="BU131" s="3" t="s">
        <v>102</v>
      </c>
      <c r="BV131" s="3" t="s">
        <v>2459</v>
      </c>
      <c r="BW131" s="3" t="str">
        <f>HYPERLINK("https%3A%2F%2Fwww.webofscience.com%2Fwos%2Fwoscc%2Ffull-record%2FWOS:000793127000005","View Full Record in Web of Science")</f>
        <v>View Full Record in Web of Science</v>
      </c>
    </row>
    <row r="132" spans="1:75" s="3" customFormat="1" x14ac:dyDescent="0.2">
      <c r="A132" s="3">
        <v>701000000</v>
      </c>
      <c r="B132" s="3" t="s">
        <v>2092</v>
      </c>
      <c r="C132" s="3" t="s">
        <v>72</v>
      </c>
      <c r="D132" s="3" t="s">
        <v>2619</v>
      </c>
      <c r="E132" s="34">
        <v>1</v>
      </c>
      <c r="F132" s="3" t="s">
        <v>74</v>
      </c>
      <c r="G132" s="3" t="s">
        <v>74</v>
      </c>
      <c r="H132" s="3" t="s">
        <v>74</v>
      </c>
      <c r="I132" s="3" t="s">
        <v>2620</v>
      </c>
      <c r="J132" s="3" t="s">
        <v>74</v>
      </c>
      <c r="K132" s="3" t="s">
        <v>74</v>
      </c>
      <c r="L132" s="3" t="s">
        <v>2621</v>
      </c>
      <c r="M132" s="3" t="s">
        <v>2604</v>
      </c>
      <c r="N132" s="3" t="s">
        <v>74</v>
      </c>
      <c r="O132" s="3" t="s">
        <v>74</v>
      </c>
      <c r="P132" s="3" t="s">
        <v>78</v>
      </c>
      <c r="Q132" s="3" t="s">
        <v>195</v>
      </c>
      <c r="R132" s="3" t="s">
        <v>74</v>
      </c>
      <c r="S132" s="3" t="s">
        <v>74</v>
      </c>
      <c r="T132" s="3" t="s">
        <v>74</v>
      </c>
      <c r="U132" s="3" t="s">
        <v>74</v>
      </c>
      <c r="V132" s="3" t="s">
        <v>74</v>
      </c>
      <c r="W132" s="3" t="s">
        <v>2622</v>
      </c>
      <c r="X132" s="3" t="s">
        <v>2623</v>
      </c>
      <c r="Y132" s="3" t="s">
        <v>2624</v>
      </c>
      <c r="Z132" s="3" t="s">
        <v>2625</v>
      </c>
      <c r="AA132" s="3" t="s">
        <v>2289</v>
      </c>
      <c r="AB132" s="3" t="s">
        <v>2626</v>
      </c>
      <c r="AC132" s="3" t="s">
        <v>2627</v>
      </c>
      <c r="AD132" s="3" t="s">
        <v>2628</v>
      </c>
      <c r="AE132" s="3" t="s">
        <v>2629</v>
      </c>
      <c r="AF132" s="3" t="s">
        <v>2630</v>
      </c>
      <c r="AG132" s="3" t="s">
        <v>2631</v>
      </c>
      <c r="AH132" s="3" t="s">
        <v>2632</v>
      </c>
      <c r="AI132" s="3" t="s">
        <v>74</v>
      </c>
      <c r="AJ132" s="3">
        <v>306</v>
      </c>
      <c r="AK132" s="3">
        <v>70</v>
      </c>
      <c r="AL132" s="3">
        <v>75</v>
      </c>
      <c r="AM132" s="3">
        <v>39</v>
      </c>
      <c r="AN132" s="3">
        <v>185</v>
      </c>
      <c r="AO132" s="3" t="s">
        <v>89</v>
      </c>
      <c r="AP132" s="3" t="s">
        <v>90</v>
      </c>
      <c r="AQ132" s="3" t="s">
        <v>91</v>
      </c>
      <c r="AR132" s="3" t="s">
        <v>2612</v>
      </c>
      <c r="AS132" s="3" t="s">
        <v>2613</v>
      </c>
      <c r="AT132" s="3" t="s">
        <v>74</v>
      </c>
      <c r="AU132" s="3" t="s">
        <v>2614</v>
      </c>
      <c r="AV132" s="3" t="s">
        <v>2615</v>
      </c>
      <c r="AW132" s="3" t="s">
        <v>296</v>
      </c>
      <c r="AX132" s="3">
        <v>2023</v>
      </c>
      <c r="AY132" s="3">
        <v>24</v>
      </c>
      <c r="AZ132" s="3">
        <v>1</v>
      </c>
      <c r="BA132" s="3" t="s">
        <v>74</v>
      </c>
      <c r="BB132" s="3" t="s">
        <v>74</v>
      </c>
      <c r="BC132" s="3" t="s">
        <v>74</v>
      </c>
      <c r="BD132" s="3" t="s">
        <v>74</v>
      </c>
      <c r="BE132" s="3" t="s">
        <v>74</v>
      </c>
      <c r="BF132" s="3" t="s">
        <v>74</v>
      </c>
      <c r="BG132" s="3">
        <v>340</v>
      </c>
      <c r="BH132" s="3" t="s">
        <v>2633</v>
      </c>
      <c r="BI132" s="3" t="str">
        <f>HYPERLINK("http://dx.doi.org/10.3390/ijms24010340","http://dx.doi.org/10.3390/ijms24010340")</f>
        <v>http://dx.doi.org/10.3390/ijms24010340</v>
      </c>
      <c r="BJ132" s="3" t="s">
        <v>74</v>
      </c>
      <c r="BK132" s="3" t="s">
        <v>74</v>
      </c>
      <c r="BL132" s="3">
        <v>26</v>
      </c>
      <c r="BM132" s="3" t="s">
        <v>654</v>
      </c>
      <c r="BN132" s="3" t="s">
        <v>97</v>
      </c>
      <c r="BO132" s="3" t="s">
        <v>655</v>
      </c>
      <c r="BP132" s="3" t="s">
        <v>2634</v>
      </c>
      <c r="BQ132" s="3">
        <v>36613784</v>
      </c>
      <c r="BR132" s="3" t="s">
        <v>330</v>
      </c>
      <c r="BS132" s="3" t="s">
        <v>100</v>
      </c>
      <c r="BT132" s="3" t="s">
        <v>101</v>
      </c>
      <c r="BU132" s="3" t="s">
        <v>102</v>
      </c>
      <c r="BV132" s="3" t="s">
        <v>2635</v>
      </c>
      <c r="BW132" s="3" t="str">
        <f>HYPERLINK("https%3A%2F%2Fwww.webofscience.com%2Fwos%2Fwoscc%2Ffull-record%2FWOS:000909886700001","View Full Record in Web of Science")</f>
        <v>View Full Record in Web of Science</v>
      </c>
    </row>
    <row r="133" spans="1:75" s="3" customFormat="1" x14ac:dyDescent="0.2">
      <c r="A133" s="3">
        <v>705000000</v>
      </c>
      <c r="B133" s="3" t="s">
        <v>1514</v>
      </c>
      <c r="C133" s="3" t="s">
        <v>72</v>
      </c>
      <c r="D133" s="3" t="s">
        <v>1581</v>
      </c>
      <c r="E133" s="34">
        <v>1</v>
      </c>
      <c r="F133" s="3" t="s">
        <v>74</v>
      </c>
      <c r="G133" s="3" t="s">
        <v>74</v>
      </c>
      <c r="H133" s="3" t="s">
        <v>74</v>
      </c>
      <c r="I133" s="3" t="s">
        <v>1582</v>
      </c>
      <c r="J133" s="3" t="s">
        <v>74</v>
      </c>
      <c r="K133" s="3" t="s">
        <v>74</v>
      </c>
      <c r="L133" s="3" t="s">
        <v>1583</v>
      </c>
      <c r="M133" s="3" t="s">
        <v>525</v>
      </c>
      <c r="N133" s="3" t="s">
        <v>74</v>
      </c>
      <c r="O133" s="3" t="s">
        <v>74</v>
      </c>
      <c r="P133" s="3" t="s">
        <v>78</v>
      </c>
      <c r="Q133" s="3" t="s">
        <v>195</v>
      </c>
      <c r="R133" s="3" t="s">
        <v>74</v>
      </c>
      <c r="S133" s="3" t="s">
        <v>74</v>
      </c>
      <c r="T133" s="3" t="s">
        <v>74</v>
      </c>
      <c r="U133" s="3" t="s">
        <v>74</v>
      </c>
      <c r="V133" s="3" t="s">
        <v>74</v>
      </c>
      <c r="W133" s="3" t="s">
        <v>1584</v>
      </c>
      <c r="X133" s="3" t="s">
        <v>1585</v>
      </c>
      <c r="Y133" s="3" t="s">
        <v>1586</v>
      </c>
      <c r="Z133" s="3" t="s">
        <v>1587</v>
      </c>
      <c r="AA133" s="3" t="s">
        <v>1588</v>
      </c>
      <c r="AB133" s="3" t="s">
        <v>1589</v>
      </c>
      <c r="AC133" s="3" t="s">
        <v>1590</v>
      </c>
      <c r="AD133" s="3" t="s">
        <v>1591</v>
      </c>
      <c r="AE133" s="3" t="s">
        <v>1592</v>
      </c>
      <c r="AF133" s="3" t="s">
        <v>74</v>
      </c>
      <c r="AG133" s="3" t="s">
        <v>74</v>
      </c>
      <c r="AH133" s="3" t="s">
        <v>74</v>
      </c>
      <c r="AI133" s="3" t="s">
        <v>74</v>
      </c>
      <c r="AJ133" s="3">
        <v>159</v>
      </c>
      <c r="AK133" s="3">
        <v>28</v>
      </c>
      <c r="AL133" s="3">
        <v>28</v>
      </c>
      <c r="AM133" s="3">
        <v>16</v>
      </c>
      <c r="AN133" s="3">
        <v>54</v>
      </c>
      <c r="AO133" s="3" t="s">
        <v>538</v>
      </c>
      <c r="AP133" s="3" t="s">
        <v>539</v>
      </c>
      <c r="AQ133" s="3" t="s">
        <v>540</v>
      </c>
      <c r="AR133" s="3" t="s">
        <v>541</v>
      </c>
      <c r="AS133" s="3" t="s">
        <v>74</v>
      </c>
      <c r="AT133" s="3" t="s">
        <v>74</v>
      </c>
      <c r="AU133" s="3" t="s">
        <v>542</v>
      </c>
      <c r="AV133" s="3" t="s">
        <v>543</v>
      </c>
      <c r="AW133" s="3" t="s">
        <v>1593</v>
      </c>
      <c r="AX133" s="3">
        <v>2023</v>
      </c>
      <c r="AY133" s="3">
        <v>14</v>
      </c>
      <c r="AZ133" s="3" t="s">
        <v>74</v>
      </c>
      <c r="BA133" s="3" t="s">
        <v>74</v>
      </c>
      <c r="BB133" s="3" t="s">
        <v>74</v>
      </c>
      <c r="BC133" s="3" t="s">
        <v>74</v>
      </c>
      <c r="BD133" s="3" t="s">
        <v>74</v>
      </c>
      <c r="BE133" s="3" t="s">
        <v>74</v>
      </c>
      <c r="BF133" s="3" t="s">
        <v>74</v>
      </c>
      <c r="BG133" s="3">
        <v>1217822</v>
      </c>
      <c r="BH133" s="3" t="s">
        <v>1594</v>
      </c>
      <c r="BI133" s="3" t="str">
        <f>HYPERLINK("http://dx.doi.org/10.3389/fpls.2023.1217822","http://dx.doi.org/10.3389/fpls.2023.1217822")</f>
        <v>http://dx.doi.org/10.3389/fpls.2023.1217822</v>
      </c>
      <c r="BJ133" s="3" t="s">
        <v>74</v>
      </c>
      <c r="BK133" s="3" t="s">
        <v>74</v>
      </c>
      <c r="BL133" s="3">
        <v>14</v>
      </c>
      <c r="BM133" s="3" t="s">
        <v>407</v>
      </c>
      <c r="BN133" s="3" t="s">
        <v>97</v>
      </c>
      <c r="BO133" s="3" t="s">
        <v>407</v>
      </c>
      <c r="BP133" s="3" t="s">
        <v>1595</v>
      </c>
      <c r="BQ133" s="3">
        <v>37538057</v>
      </c>
      <c r="BR133" s="3" t="s">
        <v>381</v>
      </c>
      <c r="BS133" s="3" t="s">
        <v>100</v>
      </c>
      <c r="BT133" s="3" t="s">
        <v>100</v>
      </c>
      <c r="BU133" s="3" t="s">
        <v>102</v>
      </c>
      <c r="BV133" s="3" t="s">
        <v>1596</v>
      </c>
      <c r="BW133" s="3" t="str">
        <f>HYPERLINK("https%3A%2F%2Fwww.webofscience.com%2Fwos%2Fwoscc%2Ffull-record%2FWOS:001039065100001","View Full Record in Web of Science")</f>
        <v>View Full Record in Web of Science</v>
      </c>
    </row>
    <row r="134" spans="1:75" s="3" customFormat="1" x14ac:dyDescent="0.2">
      <c r="A134" s="3">
        <v>705000000</v>
      </c>
      <c r="B134" s="3" t="s">
        <v>1514</v>
      </c>
      <c r="C134" s="3" t="s">
        <v>72</v>
      </c>
      <c r="D134" s="3" t="s">
        <v>1515</v>
      </c>
      <c r="E134" s="34">
        <v>1</v>
      </c>
      <c r="F134" s="3" t="s">
        <v>74</v>
      </c>
      <c r="G134" s="3" t="s">
        <v>74</v>
      </c>
      <c r="H134" s="3" t="s">
        <v>74</v>
      </c>
      <c r="I134" s="3" t="s">
        <v>1516</v>
      </c>
      <c r="J134" s="3" t="s">
        <v>74</v>
      </c>
      <c r="K134" s="3" t="s">
        <v>74</v>
      </c>
      <c r="L134" s="3" t="s">
        <v>1517</v>
      </c>
      <c r="M134" s="3" t="s">
        <v>1518</v>
      </c>
      <c r="N134" s="3" t="s">
        <v>74</v>
      </c>
      <c r="O134" s="3" t="s">
        <v>74</v>
      </c>
      <c r="P134" s="3" t="s">
        <v>78</v>
      </c>
      <c r="Q134" s="3" t="s">
        <v>195</v>
      </c>
      <c r="R134" s="3" t="s">
        <v>74</v>
      </c>
      <c r="S134" s="3" t="s">
        <v>74</v>
      </c>
      <c r="T134" s="3" t="s">
        <v>74</v>
      </c>
      <c r="U134" s="3" t="s">
        <v>74</v>
      </c>
      <c r="V134" s="3" t="s">
        <v>74</v>
      </c>
      <c r="W134" s="3" t="s">
        <v>1519</v>
      </c>
      <c r="X134" s="3" t="s">
        <v>1520</v>
      </c>
      <c r="Y134" s="3" t="s">
        <v>1521</v>
      </c>
      <c r="Z134" s="3" t="s">
        <v>1522</v>
      </c>
      <c r="AA134" s="3" t="s">
        <v>1523</v>
      </c>
      <c r="AB134" s="3" t="s">
        <v>1524</v>
      </c>
      <c r="AC134" s="3" t="s">
        <v>1525</v>
      </c>
      <c r="AD134" s="3" t="s">
        <v>1526</v>
      </c>
      <c r="AE134" s="3" t="s">
        <v>1527</v>
      </c>
      <c r="AF134" s="3" t="s">
        <v>89</v>
      </c>
      <c r="AG134" s="3" t="s">
        <v>89</v>
      </c>
      <c r="AH134" s="3" t="s">
        <v>1528</v>
      </c>
      <c r="AI134" s="3" t="s">
        <v>74</v>
      </c>
      <c r="AJ134" s="3">
        <v>184</v>
      </c>
      <c r="AK134" s="3">
        <v>96</v>
      </c>
      <c r="AL134" s="3">
        <v>101</v>
      </c>
      <c r="AM134" s="3">
        <v>15</v>
      </c>
      <c r="AN134" s="3">
        <v>132</v>
      </c>
      <c r="AO134" s="3" t="s">
        <v>89</v>
      </c>
      <c r="AP134" s="3" t="s">
        <v>90</v>
      </c>
      <c r="AQ134" s="3" t="s">
        <v>91</v>
      </c>
      <c r="AR134" s="3" t="s">
        <v>74</v>
      </c>
      <c r="AS134" s="3" t="s">
        <v>1529</v>
      </c>
      <c r="AT134" s="3" t="s">
        <v>74</v>
      </c>
      <c r="AU134" s="3" t="s">
        <v>1530</v>
      </c>
      <c r="AV134" s="3" t="s">
        <v>1531</v>
      </c>
      <c r="AW134" s="3" t="s">
        <v>296</v>
      </c>
      <c r="AX134" s="3">
        <v>2022</v>
      </c>
      <c r="AY134" s="3">
        <v>11</v>
      </c>
      <c r="AZ134" s="3">
        <v>1</v>
      </c>
      <c r="BA134" s="3" t="s">
        <v>74</v>
      </c>
      <c r="BB134" s="3" t="s">
        <v>74</v>
      </c>
      <c r="BC134" s="3" t="s">
        <v>74</v>
      </c>
      <c r="BD134" s="3" t="s">
        <v>74</v>
      </c>
      <c r="BE134" s="3" t="s">
        <v>74</v>
      </c>
      <c r="BF134" s="3" t="s">
        <v>74</v>
      </c>
      <c r="BG134" s="3">
        <v>20</v>
      </c>
      <c r="BH134" s="3" t="s">
        <v>1532</v>
      </c>
      <c r="BI134" s="3" t="str">
        <f>HYPERLINK("http://dx.doi.org/10.3390/antiox11010020","http://dx.doi.org/10.3390/antiox11010020")</f>
        <v>http://dx.doi.org/10.3390/antiox11010020</v>
      </c>
      <c r="BJ134" s="3" t="s">
        <v>74</v>
      </c>
      <c r="BK134" s="3" t="s">
        <v>74</v>
      </c>
      <c r="BL134" s="3">
        <v>23</v>
      </c>
      <c r="BM134" s="3" t="s">
        <v>1533</v>
      </c>
      <c r="BN134" s="3" t="s">
        <v>97</v>
      </c>
      <c r="BO134" s="3" t="s">
        <v>1534</v>
      </c>
      <c r="BP134" s="3" t="s">
        <v>1535</v>
      </c>
      <c r="BQ134" s="3">
        <v>35052524</v>
      </c>
      <c r="BR134" s="3" t="s">
        <v>1536</v>
      </c>
      <c r="BS134" s="3" t="s">
        <v>100</v>
      </c>
      <c r="BT134" s="3" t="s">
        <v>101</v>
      </c>
      <c r="BU134" s="3" t="s">
        <v>102</v>
      </c>
      <c r="BV134" s="3" t="s">
        <v>1537</v>
      </c>
      <c r="BW134" s="3" t="str">
        <f>HYPERLINK("https%3A%2F%2Fwww.webofscience.com%2Fwos%2Fwoscc%2Ffull-record%2FWOS:000759101500001","View Full Record in Web of Science")</f>
        <v>View Full Record in Web of Science</v>
      </c>
    </row>
    <row r="135" spans="1:75" s="3" customFormat="1" x14ac:dyDescent="0.2">
      <c r="A135" s="3">
        <v>705000000</v>
      </c>
      <c r="B135" s="3" t="s">
        <v>1514</v>
      </c>
      <c r="C135" s="3" t="s">
        <v>72</v>
      </c>
      <c r="D135" s="3" t="s">
        <v>1732</v>
      </c>
      <c r="E135" s="34">
        <v>1</v>
      </c>
      <c r="F135" s="3" t="s">
        <v>74</v>
      </c>
      <c r="G135" s="3" t="s">
        <v>74</v>
      </c>
      <c r="H135" s="3" t="s">
        <v>74</v>
      </c>
      <c r="I135" s="3" t="s">
        <v>1733</v>
      </c>
      <c r="J135" s="3" t="s">
        <v>74</v>
      </c>
      <c r="K135" s="3" t="s">
        <v>74</v>
      </c>
      <c r="L135" s="3" t="s">
        <v>1734</v>
      </c>
      <c r="M135" s="3" t="s">
        <v>716</v>
      </c>
      <c r="N135" s="3" t="s">
        <v>74</v>
      </c>
      <c r="O135" s="3" t="s">
        <v>74</v>
      </c>
      <c r="P135" s="3" t="s">
        <v>78</v>
      </c>
      <c r="Q135" s="3" t="s">
        <v>79</v>
      </c>
      <c r="R135" s="3" t="s">
        <v>74</v>
      </c>
      <c r="S135" s="3" t="s">
        <v>74</v>
      </c>
      <c r="T135" s="3" t="s">
        <v>74</v>
      </c>
      <c r="U135" s="3" t="s">
        <v>74</v>
      </c>
      <c r="V135" s="3" t="s">
        <v>74</v>
      </c>
      <c r="W135" s="3" t="s">
        <v>74</v>
      </c>
      <c r="X135" s="3" t="s">
        <v>1735</v>
      </c>
      <c r="Y135" s="3" t="s">
        <v>1736</v>
      </c>
      <c r="Z135" s="3" t="s">
        <v>1737</v>
      </c>
      <c r="AA135" s="3" t="s">
        <v>1738</v>
      </c>
      <c r="AB135" s="3" t="s">
        <v>1739</v>
      </c>
      <c r="AC135" s="3" t="s">
        <v>1590</v>
      </c>
      <c r="AD135" s="3" t="s">
        <v>1740</v>
      </c>
      <c r="AE135" s="3" t="s">
        <v>1741</v>
      </c>
      <c r="AF135" s="3" t="s">
        <v>74</v>
      </c>
      <c r="AG135" s="3" t="s">
        <v>74</v>
      </c>
      <c r="AH135" s="3" t="s">
        <v>74</v>
      </c>
      <c r="AI135" s="3" t="s">
        <v>74</v>
      </c>
      <c r="AJ135" s="3">
        <v>67</v>
      </c>
      <c r="AK135" s="3">
        <v>141</v>
      </c>
      <c r="AL135" s="3">
        <v>151</v>
      </c>
      <c r="AM135" s="3">
        <v>38</v>
      </c>
      <c r="AN135" s="3">
        <v>296</v>
      </c>
      <c r="AO135" s="3" t="s">
        <v>208</v>
      </c>
      <c r="AP135" s="3" t="s">
        <v>209</v>
      </c>
      <c r="AQ135" s="3" t="s">
        <v>210</v>
      </c>
      <c r="AR135" s="3" t="s">
        <v>728</v>
      </c>
      <c r="AS135" s="3" t="s">
        <v>729</v>
      </c>
      <c r="AT135" s="3" t="s">
        <v>74</v>
      </c>
      <c r="AU135" s="3" t="s">
        <v>730</v>
      </c>
      <c r="AV135" s="3" t="s">
        <v>731</v>
      </c>
      <c r="AW135" s="3" t="s">
        <v>215</v>
      </c>
      <c r="AX135" s="3">
        <v>2021</v>
      </c>
      <c r="AY135" s="3">
        <v>172</v>
      </c>
      <c r="AZ135" s="3">
        <v>2</v>
      </c>
      <c r="BA135" s="3" t="s">
        <v>74</v>
      </c>
      <c r="BB135" s="3" t="s">
        <v>74</v>
      </c>
      <c r="BC135" s="3" t="s">
        <v>74</v>
      </c>
      <c r="BD135" s="3" t="s">
        <v>74</v>
      </c>
      <c r="BE135" s="3">
        <v>1291</v>
      </c>
      <c r="BF135" s="3">
        <v>1300</v>
      </c>
      <c r="BG135" s="3" t="s">
        <v>74</v>
      </c>
      <c r="BH135" s="3" t="s">
        <v>1742</v>
      </c>
      <c r="BI135" s="3" t="str">
        <f>HYPERLINK("http://dx.doi.org/10.1111/ppl.13423","http://dx.doi.org/10.1111/ppl.13423")</f>
        <v>http://dx.doi.org/10.1111/ppl.13423</v>
      </c>
      <c r="BJ135" s="3" t="s">
        <v>74</v>
      </c>
      <c r="BK135" s="3" t="s">
        <v>1743</v>
      </c>
      <c r="BL135" s="3">
        <v>10</v>
      </c>
      <c r="BM135" s="3" t="s">
        <v>407</v>
      </c>
      <c r="BN135" s="3" t="s">
        <v>97</v>
      </c>
      <c r="BO135" s="3" t="s">
        <v>407</v>
      </c>
      <c r="BP135" s="3" t="s">
        <v>1744</v>
      </c>
      <c r="BQ135" s="3">
        <v>33847385</v>
      </c>
      <c r="BR135" s="3" t="s">
        <v>74</v>
      </c>
      <c r="BS135" s="3" t="s">
        <v>100</v>
      </c>
      <c r="BT135" s="3" t="s">
        <v>101</v>
      </c>
      <c r="BU135" s="3" t="s">
        <v>102</v>
      </c>
      <c r="BV135" s="3" t="s">
        <v>1745</v>
      </c>
      <c r="BW135" s="3" t="str">
        <f>HYPERLINK("https%3A%2F%2Fwww.webofscience.com%2Fwos%2Fwoscc%2Ffull-record%2FWOS:000641932300001","View Full Record in Web of Science")</f>
        <v>View Full Record in Web of Science</v>
      </c>
    </row>
    <row r="136" spans="1:75" s="3" customFormat="1" x14ac:dyDescent="0.2">
      <c r="A136" s="3">
        <v>705000000</v>
      </c>
      <c r="B136" s="3" t="s">
        <v>1514</v>
      </c>
      <c r="C136" s="3" t="s">
        <v>72</v>
      </c>
      <c r="D136" s="3" t="s">
        <v>1597</v>
      </c>
      <c r="E136" s="34">
        <v>0.5</v>
      </c>
      <c r="F136" s="3" t="s">
        <v>74</v>
      </c>
      <c r="G136" s="3" t="s">
        <v>74</v>
      </c>
      <c r="H136" s="3" t="s">
        <v>74</v>
      </c>
      <c r="I136" s="3" t="s">
        <v>1598</v>
      </c>
      <c r="J136" s="3" t="s">
        <v>74</v>
      </c>
      <c r="K136" s="3" t="s">
        <v>74</v>
      </c>
      <c r="L136" s="3" t="s">
        <v>1599</v>
      </c>
      <c r="M136" s="3" t="s">
        <v>525</v>
      </c>
      <c r="N136" s="3" t="s">
        <v>74</v>
      </c>
      <c r="O136" s="3" t="s">
        <v>74</v>
      </c>
      <c r="P136" s="3" t="s">
        <v>78</v>
      </c>
      <c r="Q136" s="3" t="s">
        <v>79</v>
      </c>
      <c r="R136" s="3" t="s">
        <v>74</v>
      </c>
      <c r="S136" s="3" t="s">
        <v>74</v>
      </c>
      <c r="T136" s="3" t="s">
        <v>74</v>
      </c>
      <c r="U136" s="3" t="s">
        <v>74</v>
      </c>
      <c r="V136" s="3" t="s">
        <v>74</v>
      </c>
      <c r="W136" s="3" t="s">
        <v>1600</v>
      </c>
      <c r="X136" s="3" t="s">
        <v>1601</v>
      </c>
      <c r="Y136" s="3" t="s">
        <v>1602</v>
      </c>
      <c r="Z136" s="3" t="s">
        <v>1603</v>
      </c>
      <c r="AA136" s="3" t="s">
        <v>1604</v>
      </c>
      <c r="AB136" s="3" t="s">
        <v>1605</v>
      </c>
      <c r="AC136" s="3" t="s">
        <v>1590</v>
      </c>
      <c r="AD136" s="3" t="s">
        <v>1606</v>
      </c>
      <c r="AE136" s="3" t="s">
        <v>1607</v>
      </c>
      <c r="AF136" s="3" t="s">
        <v>74</v>
      </c>
      <c r="AG136" s="3" t="s">
        <v>74</v>
      </c>
      <c r="AH136" s="3" t="s">
        <v>74</v>
      </c>
      <c r="AI136" s="3" t="s">
        <v>74</v>
      </c>
      <c r="AJ136" s="3">
        <v>123</v>
      </c>
      <c r="AK136" s="3">
        <v>26</v>
      </c>
      <c r="AL136" s="3">
        <v>27</v>
      </c>
      <c r="AM136" s="3">
        <v>19</v>
      </c>
      <c r="AN136" s="3">
        <v>56</v>
      </c>
      <c r="AO136" s="3" t="s">
        <v>538</v>
      </c>
      <c r="AP136" s="3" t="s">
        <v>539</v>
      </c>
      <c r="AQ136" s="3" t="s">
        <v>540</v>
      </c>
      <c r="AR136" s="3" t="s">
        <v>541</v>
      </c>
      <c r="AS136" s="3" t="s">
        <v>74</v>
      </c>
      <c r="AT136" s="3" t="s">
        <v>74</v>
      </c>
      <c r="AU136" s="3" t="s">
        <v>542</v>
      </c>
      <c r="AV136" s="3" t="s">
        <v>543</v>
      </c>
      <c r="AW136" s="3" t="s">
        <v>1608</v>
      </c>
      <c r="AX136" s="3">
        <v>2023</v>
      </c>
      <c r="AY136" s="3">
        <v>14</v>
      </c>
      <c r="AZ136" s="3" t="s">
        <v>74</v>
      </c>
      <c r="BA136" s="3" t="s">
        <v>74</v>
      </c>
      <c r="BB136" s="3" t="s">
        <v>74</v>
      </c>
      <c r="BC136" s="3" t="s">
        <v>74</v>
      </c>
      <c r="BD136" s="3" t="s">
        <v>74</v>
      </c>
      <c r="BE136" s="3" t="s">
        <v>74</v>
      </c>
      <c r="BF136" s="3" t="s">
        <v>74</v>
      </c>
      <c r="BG136" s="3">
        <v>1116769</v>
      </c>
      <c r="BH136" s="3" t="s">
        <v>1609</v>
      </c>
      <c r="BI136" s="3" t="str">
        <f>HYPERLINK("http://dx.doi.org/10.3389/fpls.2023.1116769","http://dx.doi.org/10.3389/fpls.2023.1116769")</f>
        <v>http://dx.doi.org/10.3389/fpls.2023.1116769</v>
      </c>
      <c r="BJ136" s="3" t="s">
        <v>74</v>
      </c>
      <c r="BK136" s="3" t="s">
        <v>74</v>
      </c>
      <c r="BL136" s="3">
        <v>18</v>
      </c>
      <c r="BM136" s="3" t="s">
        <v>407</v>
      </c>
      <c r="BN136" s="3" t="s">
        <v>97</v>
      </c>
      <c r="BO136" s="3" t="s">
        <v>407</v>
      </c>
      <c r="BP136" s="3" t="s">
        <v>1610</v>
      </c>
      <c r="BQ136" s="3">
        <v>36875580</v>
      </c>
      <c r="BR136" s="3" t="s">
        <v>330</v>
      </c>
      <c r="BS136" s="3" t="s">
        <v>100</v>
      </c>
      <c r="BT136" s="3" t="s">
        <v>101</v>
      </c>
      <c r="BU136" s="3" t="s">
        <v>102</v>
      </c>
      <c r="BV136" s="3" t="s">
        <v>1611</v>
      </c>
      <c r="BW136" s="3" t="str">
        <f>HYPERLINK("https%3A%2F%2Fwww.webofscience.com%2Fwos%2Fwoscc%2Ffull-record%2FWOS:000942791100001","View Full Record in Web of Science")</f>
        <v>View Full Record in Web of Science</v>
      </c>
    </row>
    <row r="137" spans="1:75" s="3" customFormat="1" x14ac:dyDescent="0.2">
      <c r="A137" s="3">
        <v>701000000</v>
      </c>
      <c r="B137" s="3" t="s">
        <v>2092</v>
      </c>
      <c r="C137" s="3" t="s">
        <v>72</v>
      </c>
      <c r="D137" s="3" t="s">
        <v>1597</v>
      </c>
      <c r="E137" s="34">
        <v>0.5</v>
      </c>
      <c r="F137" s="3" t="s">
        <v>74</v>
      </c>
      <c r="G137" s="3" t="s">
        <v>74</v>
      </c>
      <c r="H137" s="3" t="s">
        <v>74</v>
      </c>
      <c r="I137" s="3" t="s">
        <v>1598</v>
      </c>
      <c r="J137" s="3" t="s">
        <v>74</v>
      </c>
      <c r="K137" s="3" t="s">
        <v>74</v>
      </c>
      <c r="L137" s="3" t="s">
        <v>1599</v>
      </c>
      <c r="M137" s="3" t="s">
        <v>525</v>
      </c>
      <c r="N137" s="3" t="s">
        <v>74</v>
      </c>
      <c r="O137" s="3" t="s">
        <v>74</v>
      </c>
      <c r="P137" s="3" t="s">
        <v>78</v>
      </c>
      <c r="Q137" s="3" t="s">
        <v>79</v>
      </c>
      <c r="R137" s="3" t="s">
        <v>74</v>
      </c>
      <c r="S137" s="3" t="s">
        <v>74</v>
      </c>
      <c r="T137" s="3" t="s">
        <v>74</v>
      </c>
      <c r="U137" s="3" t="s">
        <v>74</v>
      </c>
      <c r="V137" s="3" t="s">
        <v>74</v>
      </c>
      <c r="W137" s="3" t="s">
        <v>1600</v>
      </c>
      <c r="X137" s="3" t="s">
        <v>1601</v>
      </c>
      <c r="Y137" s="3" t="s">
        <v>1602</v>
      </c>
      <c r="Z137" s="3" t="s">
        <v>1603</v>
      </c>
      <c r="AA137" s="3" t="s">
        <v>1604</v>
      </c>
      <c r="AB137" s="3" t="s">
        <v>1605</v>
      </c>
      <c r="AC137" s="3" t="s">
        <v>1590</v>
      </c>
      <c r="AD137" s="3" t="s">
        <v>1606</v>
      </c>
      <c r="AE137" s="3" t="s">
        <v>1607</v>
      </c>
      <c r="AF137" s="3" t="s">
        <v>74</v>
      </c>
      <c r="AG137" s="3" t="s">
        <v>74</v>
      </c>
      <c r="AH137" s="3" t="s">
        <v>74</v>
      </c>
      <c r="AI137" s="3" t="s">
        <v>74</v>
      </c>
      <c r="AJ137" s="3">
        <v>123</v>
      </c>
      <c r="AK137" s="3">
        <v>26</v>
      </c>
      <c r="AL137" s="3">
        <v>27</v>
      </c>
      <c r="AM137" s="3">
        <v>19</v>
      </c>
      <c r="AN137" s="3">
        <v>56</v>
      </c>
      <c r="AO137" s="3" t="s">
        <v>538</v>
      </c>
      <c r="AP137" s="3" t="s">
        <v>539</v>
      </c>
      <c r="AQ137" s="3" t="s">
        <v>540</v>
      </c>
      <c r="AR137" s="3" t="s">
        <v>541</v>
      </c>
      <c r="AS137" s="3" t="s">
        <v>74</v>
      </c>
      <c r="AT137" s="3" t="s">
        <v>74</v>
      </c>
      <c r="AU137" s="3" t="s">
        <v>542</v>
      </c>
      <c r="AV137" s="3" t="s">
        <v>543</v>
      </c>
      <c r="AW137" s="3" t="s">
        <v>1608</v>
      </c>
      <c r="AX137" s="3">
        <v>2023</v>
      </c>
      <c r="AY137" s="3">
        <v>14</v>
      </c>
      <c r="AZ137" s="3" t="s">
        <v>74</v>
      </c>
      <c r="BA137" s="3" t="s">
        <v>74</v>
      </c>
      <c r="BB137" s="3" t="s">
        <v>74</v>
      </c>
      <c r="BC137" s="3" t="s">
        <v>74</v>
      </c>
      <c r="BD137" s="3" t="s">
        <v>74</v>
      </c>
      <c r="BE137" s="3" t="s">
        <v>74</v>
      </c>
      <c r="BF137" s="3" t="s">
        <v>74</v>
      </c>
      <c r="BG137" s="3">
        <v>1116769</v>
      </c>
      <c r="BH137" s="3" t="s">
        <v>1609</v>
      </c>
      <c r="BI137" s="3" t="str">
        <f>HYPERLINK("http://dx.doi.org/10.3389/fpls.2023.1116769","http://dx.doi.org/10.3389/fpls.2023.1116769")</f>
        <v>http://dx.doi.org/10.3389/fpls.2023.1116769</v>
      </c>
      <c r="BJ137" s="3" t="s">
        <v>74</v>
      </c>
      <c r="BK137" s="3" t="s">
        <v>74</v>
      </c>
      <c r="BL137" s="3">
        <v>18</v>
      </c>
      <c r="BM137" s="3" t="s">
        <v>407</v>
      </c>
      <c r="BN137" s="3" t="s">
        <v>97</v>
      </c>
      <c r="BO137" s="3" t="s">
        <v>407</v>
      </c>
      <c r="BP137" s="3" t="s">
        <v>1610</v>
      </c>
      <c r="BQ137" s="3">
        <v>36875580</v>
      </c>
      <c r="BR137" s="3" t="s">
        <v>330</v>
      </c>
      <c r="BS137" s="3" t="s">
        <v>100</v>
      </c>
      <c r="BT137" s="3" t="s">
        <v>101</v>
      </c>
      <c r="BU137" s="3" t="s">
        <v>102</v>
      </c>
      <c r="BV137" s="3" t="s">
        <v>1611</v>
      </c>
      <c r="BW137" s="3" t="str">
        <f>HYPERLINK("https%3A%2F%2Fwww.webofscience.com%2Fwos%2Fwoscc%2Ffull-record%2FWOS:000942791100001","View Full Record in Web of Science")</f>
        <v>View Full Record in Web of Science</v>
      </c>
    </row>
    <row r="138" spans="1:75" s="3" customFormat="1" x14ac:dyDescent="0.2">
      <c r="A138" s="2">
        <v>710000000</v>
      </c>
      <c r="B138" s="3" t="s">
        <v>4417</v>
      </c>
      <c r="C138" s="13" t="s">
        <v>72</v>
      </c>
      <c r="D138" s="13" t="s">
        <v>4505</v>
      </c>
      <c r="E138" s="35">
        <v>1</v>
      </c>
      <c r="F138" s="13" t="s">
        <v>74</v>
      </c>
      <c r="G138" s="13" t="s">
        <v>74</v>
      </c>
      <c r="H138" s="13" t="s">
        <v>74</v>
      </c>
      <c r="I138" s="13" t="s">
        <v>4506</v>
      </c>
      <c r="J138" s="13" t="s">
        <v>74</v>
      </c>
      <c r="K138" s="13" t="s">
        <v>74</v>
      </c>
      <c r="L138" s="13" t="s">
        <v>4507</v>
      </c>
      <c r="M138" s="13" t="s">
        <v>77</v>
      </c>
      <c r="N138" s="13" t="s">
        <v>74</v>
      </c>
      <c r="O138" s="13" t="s">
        <v>74</v>
      </c>
      <c r="P138" s="13" t="s">
        <v>78</v>
      </c>
      <c r="Q138" s="13" t="s">
        <v>195</v>
      </c>
      <c r="R138" s="13" t="s">
        <v>74</v>
      </c>
      <c r="S138" s="13" t="s">
        <v>74</v>
      </c>
      <c r="T138" s="13" t="s">
        <v>74</v>
      </c>
      <c r="U138" s="13" t="s">
        <v>74</v>
      </c>
      <c r="V138" s="13" t="s">
        <v>74</v>
      </c>
      <c r="W138" s="13" t="s">
        <v>4508</v>
      </c>
      <c r="X138" s="13" t="s">
        <v>4509</v>
      </c>
      <c r="Y138" s="13" t="s">
        <v>4510</v>
      </c>
      <c r="Z138" s="13" t="s">
        <v>4511</v>
      </c>
      <c r="AA138" s="13" t="s">
        <v>4512</v>
      </c>
      <c r="AB138" s="13" t="s">
        <v>4513</v>
      </c>
      <c r="AC138" s="13" t="s">
        <v>4514</v>
      </c>
      <c r="AD138" s="13" t="s">
        <v>4515</v>
      </c>
      <c r="AE138" s="13" t="s">
        <v>4516</v>
      </c>
      <c r="AF138" s="13" t="s">
        <v>4517</v>
      </c>
      <c r="AG138" s="13" t="s">
        <v>4518</v>
      </c>
      <c r="AH138" s="13" t="s">
        <v>4519</v>
      </c>
      <c r="AI138" s="13" t="s">
        <v>74</v>
      </c>
      <c r="AJ138" s="13">
        <v>185</v>
      </c>
      <c r="AK138" s="13">
        <v>74</v>
      </c>
      <c r="AL138" s="13">
        <v>76</v>
      </c>
      <c r="AM138" s="13">
        <v>85</v>
      </c>
      <c r="AN138" s="13">
        <v>265</v>
      </c>
      <c r="AO138" s="13" t="s">
        <v>89</v>
      </c>
      <c r="AP138" s="13" t="s">
        <v>90</v>
      </c>
      <c r="AQ138" s="13" t="s">
        <v>91</v>
      </c>
      <c r="AR138" s="13" t="s">
        <v>74</v>
      </c>
      <c r="AS138" s="13" t="s">
        <v>92</v>
      </c>
      <c r="AT138" s="13" t="s">
        <v>74</v>
      </c>
      <c r="AU138" s="13" t="s">
        <v>93</v>
      </c>
      <c r="AV138" s="13" t="s">
        <v>94</v>
      </c>
      <c r="AW138" s="13" t="s">
        <v>271</v>
      </c>
      <c r="AX138" s="13">
        <v>2022</v>
      </c>
      <c r="AY138" s="13">
        <v>10</v>
      </c>
      <c r="AZ138" s="13">
        <v>15</v>
      </c>
      <c r="BA138" s="13" t="s">
        <v>74</v>
      </c>
      <c r="BB138" s="13" t="s">
        <v>74</v>
      </c>
      <c r="BC138" s="13" t="s">
        <v>74</v>
      </c>
      <c r="BD138" s="13" t="s">
        <v>74</v>
      </c>
      <c r="BE138" s="13" t="s">
        <v>74</v>
      </c>
      <c r="BF138" s="13" t="s">
        <v>74</v>
      </c>
      <c r="BG138" s="13">
        <v>2552</v>
      </c>
      <c r="BH138" s="13" t="s">
        <v>4520</v>
      </c>
      <c r="BI138" s="13" t="s">
        <v>4521</v>
      </c>
      <c r="BJ138" s="13" t="s">
        <v>74</v>
      </c>
      <c r="BK138" s="13" t="s">
        <v>74</v>
      </c>
      <c r="BL138" s="13">
        <v>25</v>
      </c>
      <c r="BM138" s="13" t="s">
        <v>94</v>
      </c>
      <c r="BN138" s="13" t="s">
        <v>97</v>
      </c>
      <c r="BO138" s="13" t="s">
        <v>94</v>
      </c>
      <c r="BP138" s="13" t="s">
        <v>4522</v>
      </c>
      <c r="BQ138" s="13" t="s">
        <v>74</v>
      </c>
      <c r="BR138" s="13" t="s">
        <v>99</v>
      </c>
      <c r="BS138" s="13" t="s">
        <v>100</v>
      </c>
      <c r="BT138" s="13" t="s">
        <v>101</v>
      </c>
      <c r="BU138" s="13" t="s">
        <v>102</v>
      </c>
      <c r="BV138" s="13" t="s">
        <v>4523</v>
      </c>
      <c r="BW138" s="13" t="s">
        <v>132</v>
      </c>
    </row>
    <row r="139" spans="1:75" s="3" customFormat="1" x14ac:dyDescent="0.2">
      <c r="A139" s="3">
        <v>701000000</v>
      </c>
      <c r="B139" s="3" t="s">
        <v>2092</v>
      </c>
      <c r="C139" s="3" t="s">
        <v>72</v>
      </c>
      <c r="D139" s="3" t="s">
        <v>2949</v>
      </c>
      <c r="E139" s="34">
        <v>1</v>
      </c>
      <c r="F139" s="3" t="s">
        <v>74</v>
      </c>
      <c r="G139" s="3" t="s">
        <v>74</v>
      </c>
      <c r="H139" s="3" t="s">
        <v>74</v>
      </c>
      <c r="I139" s="3" t="s">
        <v>2950</v>
      </c>
      <c r="J139" s="3" t="s">
        <v>74</v>
      </c>
      <c r="K139" s="3" t="s">
        <v>2951</v>
      </c>
      <c r="L139" s="3" t="s">
        <v>2952</v>
      </c>
      <c r="M139" s="3" t="s">
        <v>2953</v>
      </c>
      <c r="N139" s="3" t="s">
        <v>74</v>
      </c>
      <c r="O139" s="3" t="s">
        <v>74</v>
      </c>
      <c r="P139" s="3" t="s">
        <v>78</v>
      </c>
      <c r="Q139" s="3" t="s">
        <v>79</v>
      </c>
      <c r="R139" s="3" t="s">
        <v>74</v>
      </c>
      <c r="S139" s="3" t="s">
        <v>74</v>
      </c>
      <c r="T139" s="3" t="s">
        <v>74</v>
      </c>
      <c r="U139" s="3" t="s">
        <v>74</v>
      </c>
      <c r="V139" s="3" t="s">
        <v>74</v>
      </c>
      <c r="W139" s="3" t="s">
        <v>74</v>
      </c>
      <c r="X139" s="3" t="s">
        <v>2954</v>
      </c>
      <c r="Y139" s="3" t="s">
        <v>2955</v>
      </c>
      <c r="Z139" s="3" t="s">
        <v>2956</v>
      </c>
      <c r="AA139" s="3" t="s">
        <v>2957</v>
      </c>
      <c r="AB139" s="3" t="s">
        <v>2958</v>
      </c>
      <c r="AC139" s="3" t="s">
        <v>2959</v>
      </c>
      <c r="AD139" s="3" t="s">
        <v>2960</v>
      </c>
      <c r="AE139" s="3" t="s">
        <v>2961</v>
      </c>
      <c r="AF139" s="3" t="s">
        <v>2962</v>
      </c>
      <c r="AG139" s="3" t="s">
        <v>2963</v>
      </c>
      <c r="AH139" s="3" t="s">
        <v>2964</v>
      </c>
      <c r="AI139" s="3" t="s">
        <v>74</v>
      </c>
      <c r="AJ139" s="3">
        <v>77</v>
      </c>
      <c r="AK139" s="3">
        <v>269</v>
      </c>
      <c r="AL139" s="3">
        <v>272</v>
      </c>
      <c r="AM139" s="3">
        <v>203</v>
      </c>
      <c r="AN139" s="3">
        <v>236</v>
      </c>
      <c r="AO139" s="3" t="s">
        <v>1041</v>
      </c>
      <c r="AP139" s="3" t="s">
        <v>1042</v>
      </c>
      <c r="AQ139" s="3" t="s">
        <v>1043</v>
      </c>
      <c r="AR139" s="3" t="s">
        <v>2965</v>
      </c>
      <c r="AS139" s="3" t="s">
        <v>2966</v>
      </c>
      <c r="AT139" s="3" t="s">
        <v>74</v>
      </c>
      <c r="AU139" s="3" t="s">
        <v>2953</v>
      </c>
      <c r="AV139" s="3" t="s">
        <v>2967</v>
      </c>
      <c r="AW139" s="3" t="s">
        <v>2968</v>
      </c>
      <c r="AX139" s="3">
        <v>2024</v>
      </c>
      <c r="AY139" s="3">
        <v>403</v>
      </c>
      <c r="AZ139" s="3">
        <v>10440</v>
      </c>
      <c r="BA139" s="3" t="s">
        <v>74</v>
      </c>
      <c r="BB139" s="3" t="s">
        <v>74</v>
      </c>
      <c r="BC139" s="3" t="s">
        <v>74</v>
      </c>
      <c r="BD139" s="3" t="s">
        <v>74</v>
      </c>
      <c r="BE139" s="3">
        <v>2100</v>
      </c>
      <c r="BF139" s="3">
        <v>2132</v>
      </c>
      <c r="BG139" s="3" t="s">
        <v>74</v>
      </c>
      <c r="BH139" s="3" t="s">
        <v>2969</v>
      </c>
      <c r="BI139" s="3" t="str">
        <f>HYPERLINK("http://dx.doi.org/10.1016/S0140-6736(24)00367-2","http://dx.doi.org/10.1016/S0140-6736(24)00367-2")</f>
        <v>http://dx.doi.org/10.1016/S0140-6736(24)00367-2</v>
      </c>
      <c r="BJ139" s="3" t="s">
        <v>74</v>
      </c>
      <c r="BK139" s="3" t="s">
        <v>1230</v>
      </c>
      <c r="BL139" s="3">
        <v>33</v>
      </c>
      <c r="BM139" s="3" t="s">
        <v>2317</v>
      </c>
      <c r="BN139" s="3" t="s">
        <v>97</v>
      </c>
      <c r="BO139" s="3" t="s">
        <v>2318</v>
      </c>
      <c r="BP139" s="3" t="s">
        <v>2970</v>
      </c>
      <c r="BQ139" s="3">
        <v>38582094</v>
      </c>
      <c r="BR139" s="3" t="s">
        <v>634</v>
      </c>
      <c r="BS139" s="3" t="s">
        <v>100</v>
      </c>
      <c r="BT139" s="3" t="s">
        <v>100</v>
      </c>
      <c r="BU139" s="3" t="s">
        <v>102</v>
      </c>
      <c r="BV139" s="3" t="s">
        <v>2971</v>
      </c>
      <c r="BW139" s="3" t="str">
        <f>HYPERLINK("https%3A%2F%2Fwww.webofscience.com%2Fwos%2Fwoscc%2Ffull-record%2FWOS:001275469800001","View Full Record in Web of Science")</f>
        <v>View Full Record in Web of Science</v>
      </c>
    </row>
    <row r="140" spans="1:75" s="3" customFormat="1" x14ac:dyDescent="0.2">
      <c r="A140" s="2">
        <v>710000000</v>
      </c>
      <c r="B140" s="3" t="s">
        <v>4417</v>
      </c>
      <c r="C140" s="13" t="s">
        <v>72</v>
      </c>
      <c r="D140" s="13" t="s">
        <v>4487</v>
      </c>
      <c r="E140" s="35">
        <v>1</v>
      </c>
      <c r="F140" s="13" t="s">
        <v>74</v>
      </c>
      <c r="G140" s="13" t="s">
        <v>74</v>
      </c>
      <c r="H140" s="13" t="s">
        <v>74</v>
      </c>
      <c r="I140" s="13" t="s">
        <v>4488</v>
      </c>
      <c r="J140" s="13" t="s">
        <v>74</v>
      </c>
      <c r="K140" s="13" t="s">
        <v>74</v>
      </c>
      <c r="L140" s="13" t="s">
        <v>4489</v>
      </c>
      <c r="M140" s="13" t="s">
        <v>77</v>
      </c>
      <c r="N140" s="13" t="s">
        <v>74</v>
      </c>
      <c r="O140" s="13" t="s">
        <v>74</v>
      </c>
      <c r="P140" s="13" t="s">
        <v>78</v>
      </c>
      <c r="Q140" s="13" t="s">
        <v>79</v>
      </c>
      <c r="R140" s="13" t="s">
        <v>74</v>
      </c>
      <c r="S140" s="13" t="s">
        <v>74</v>
      </c>
      <c r="T140" s="13" t="s">
        <v>74</v>
      </c>
      <c r="U140" s="13" t="s">
        <v>74</v>
      </c>
      <c r="V140" s="13" t="s">
        <v>74</v>
      </c>
      <c r="W140" s="13" t="s">
        <v>4490</v>
      </c>
      <c r="X140" s="13" t="s">
        <v>4491</v>
      </c>
      <c r="Y140" s="13" t="s">
        <v>4492</v>
      </c>
      <c r="Z140" s="13" t="s">
        <v>4493</v>
      </c>
      <c r="AA140" s="13" t="s">
        <v>4494</v>
      </c>
      <c r="AB140" s="13" t="s">
        <v>4495</v>
      </c>
      <c r="AC140" s="13" t="s">
        <v>4496</v>
      </c>
      <c r="AD140" s="13" t="s">
        <v>4497</v>
      </c>
      <c r="AE140" s="13" t="s">
        <v>4498</v>
      </c>
      <c r="AF140" s="13" t="s">
        <v>4499</v>
      </c>
      <c r="AG140" s="13" t="s">
        <v>74</v>
      </c>
      <c r="AH140" s="13" t="s">
        <v>4500</v>
      </c>
      <c r="AI140" s="13" t="s">
        <v>74</v>
      </c>
      <c r="AJ140" s="13">
        <v>115</v>
      </c>
      <c r="AK140" s="13">
        <v>33</v>
      </c>
      <c r="AL140" s="13">
        <v>34</v>
      </c>
      <c r="AM140" s="13">
        <v>3</v>
      </c>
      <c r="AN140" s="13">
        <v>46</v>
      </c>
      <c r="AO140" s="13" t="s">
        <v>89</v>
      </c>
      <c r="AP140" s="13" t="s">
        <v>90</v>
      </c>
      <c r="AQ140" s="13" t="s">
        <v>91</v>
      </c>
      <c r="AR140" s="13" t="s">
        <v>74</v>
      </c>
      <c r="AS140" s="13" t="s">
        <v>92</v>
      </c>
      <c r="AT140" s="13" t="s">
        <v>74</v>
      </c>
      <c r="AU140" s="13" t="s">
        <v>93</v>
      </c>
      <c r="AV140" s="13" t="s">
        <v>94</v>
      </c>
      <c r="AW140" s="13" t="s">
        <v>1021</v>
      </c>
      <c r="AX140" s="13">
        <v>2022</v>
      </c>
      <c r="AY140" s="13">
        <v>10</v>
      </c>
      <c r="AZ140" s="13">
        <v>19</v>
      </c>
      <c r="BA140" s="13" t="s">
        <v>74</v>
      </c>
      <c r="BB140" s="13" t="s">
        <v>74</v>
      </c>
      <c r="BC140" s="13" t="s">
        <v>74</v>
      </c>
      <c r="BD140" s="13" t="s">
        <v>74</v>
      </c>
      <c r="BE140" s="13" t="s">
        <v>74</v>
      </c>
      <c r="BF140" s="13" t="s">
        <v>74</v>
      </c>
      <c r="BG140" s="13">
        <v>3543</v>
      </c>
      <c r="BH140" s="13" t="s">
        <v>4501</v>
      </c>
      <c r="BI140" s="13" t="s">
        <v>4502</v>
      </c>
      <c r="BJ140" s="13" t="s">
        <v>74</v>
      </c>
      <c r="BK140" s="13" t="s">
        <v>74</v>
      </c>
      <c r="BL140" s="13">
        <v>22</v>
      </c>
      <c r="BM140" s="13" t="s">
        <v>94</v>
      </c>
      <c r="BN140" s="13" t="s">
        <v>97</v>
      </c>
      <c r="BO140" s="13" t="s">
        <v>94</v>
      </c>
      <c r="BP140" s="13" t="s">
        <v>4503</v>
      </c>
      <c r="BQ140" s="13" t="s">
        <v>74</v>
      </c>
      <c r="BR140" s="13" t="s">
        <v>99</v>
      </c>
      <c r="BS140" s="13" t="s">
        <v>100</v>
      </c>
      <c r="BT140" s="13" t="s">
        <v>101</v>
      </c>
      <c r="BU140" s="13" t="s">
        <v>102</v>
      </c>
      <c r="BV140" s="13" t="s">
        <v>4504</v>
      </c>
      <c r="BW140" s="13" t="s">
        <v>132</v>
      </c>
    </row>
    <row r="141" spans="1:75" s="3" customFormat="1" x14ac:dyDescent="0.2">
      <c r="A141" s="2">
        <v>711000000</v>
      </c>
      <c r="B141" s="3" t="s">
        <v>3924</v>
      </c>
      <c r="C141" s="13" t="s">
        <v>72</v>
      </c>
      <c r="D141" s="13" t="s">
        <v>3972</v>
      </c>
      <c r="E141" s="35">
        <v>1</v>
      </c>
      <c r="F141" s="13" t="s">
        <v>74</v>
      </c>
      <c r="G141" s="13" t="s">
        <v>74</v>
      </c>
      <c r="H141" s="13" t="s">
        <v>74</v>
      </c>
      <c r="I141" s="13" t="s">
        <v>3973</v>
      </c>
      <c r="J141" s="13" t="s">
        <v>74</v>
      </c>
      <c r="K141" s="13" t="s">
        <v>74</v>
      </c>
      <c r="L141" s="13" t="s">
        <v>3974</v>
      </c>
      <c r="M141" s="13" t="s">
        <v>3975</v>
      </c>
      <c r="N141" s="13" t="s">
        <v>74</v>
      </c>
      <c r="O141" s="13" t="s">
        <v>74</v>
      </c>
      <c r="P141" s="13" t="s">
        <v>78</v>
      </c>
      <c r="Q141" s="13" t="s">
        <v>79</v>
      </c>
      <c r="R141" s="13" t="s">
        <v>74</v>
      </c>
      <c r="S141" s="13" t="s">
        <v>74</v>
      </c>
      <c r="T141" s="13" t="s">
        <v>74</v>
      </c>
      <c r="U141" s="13" t="s">
        <v>74</v>
      </c>
      <c r="V141" s="13" t="s">
        <v>74</v>
      </c>
      <c r="W141" s="13" t="s">
        <v>3976</v>
      </c>
      <c r="X141" s="13" t="s">
        <v>3977</v>
      </c>
      <c r="Y141" s="13" t="s">
        <v>3978</v>
      </c>
      <c r="Z141" s="13" t="s">
        <v>3979</v>
      </c>
      <c r="AA141" s="13" t="s">
        <v>3980</v>
      </c>
      <c r="AB141" s="13" t="s">
        <v>3981</v>
      </c>
      <c r="AC141" s="13" t="s">
        <v>3982</v>
      </c>
      <c r="AD141" s="13" t="s">
        <v>3983</v>
      </c>
      <c r="AE141" s="13" t="s">
        <v>74</v>
      </c>
      <c r="AF141" s="13" t="s">
        <v>74</v>
      </c>
      <c r="AG141" s="13" t="s">
        <v>74</v>
      </c>
      <c r="AH141" s="13" t="s">
        <v>74</v>
      </c>
      <c r="AI141" s="13" t="s">
        <v>74</v>
      </c>
      <c r="AJ141" s="13">
        <v>62</v>
      </c>
      <c r="AK141" s="13">
        <v>28</v>
      </c>
      <c r="AL141" s="13">
        <v>31</v>
      </c>
      <c r="AM141" s="13">
        <v>24</v>
      </c>
      <c r="AN141" s="13">
        <v>85</v>
      </c>
      <c r="AO141" s="13" t="s">
        <v>538</v>
      </c>
      <c r="AP141" s="13" t="s">
        <v>539</v>
      </c>
      <c r="AQ141" s="13" t="s">
        <v>540</v>
      </c>
      <c r="AR141" s="13" t="s">
        <v>74</v>
      </c>
      <c r="AS141" s="13" t="s">
        <v>3984</v>
      </c>
      <c r="AT141" s="13" t="s">
        <v>74</v>
      </c>
      <c r="AU141" s="13" t="s">
        <v>3985</v>
      </c>
      <c r="AV141" s="13" t="s">
        <v>3986</v>
      </c>
      <c r="AW141" s="13" t="s">
        <v>3987</v>
      </c>
      <c r="AX141" s="13">
        <v>2023</v>
      </c>
      <c r="AY141" s="13">
        <v>11</v>
      </c>
      <c r="AZ141" s="13" t="s">
        <v>74</v>
      </c>
      <c r="BA141" s="13" t="s">
        <v>74</v>
      </c>
      <c r="BB141" s="13" t="s">
        <v>74</v>
      </c>
      <c r="BC141" s="13" t="s">
        <v>74</v>
      </c>
      <c r="BD141" s="13" t="s">
        <v>74</v>
      </c>
      <c r="BE141" s="13" t="s">
        <v>74</v>
      </c>
      <c r="BF141" s="13" t="s">
        <v>74</v>
      </c>
      <c r="BG141" s="13">
        <v>1104250</v>
      </c>
      <c r="BH141" s="13" t="s">
        <v>3988</v>
      </c>
      <c r="BI141" s="13" t="s">
        <v>3989</v>
      </c>
      <c r="BJ141" s="13" t="s">
        <v>74</v>
      </c>
      <c r="BK141" s="13" t="s">
        <v>74</v>
      </c>
      <c r="BL141" s="13">
        <v>10</v>
      </c>
      <c r="BM141" s="13" t="s">
        <v>246</v>
      </c>
      <c r="BN141" s="13" t="s">
        <v>277</v>
      </c>
      <c r="BO141" s="13" t="s">
        <v>246</v>
      </c>
      <c r="BP141" s="13" t="s">
        <v>3990</v>
      </c>
      <c r="BQ141" s="13">
        <v>36761127</v>
      </c>
      <c r="BR141" s="13" t="s">
        <v>330</v>
      </c>
      <c r="BS141" s="13" t="s">
        <v>100</v>
      </c>
      <c r="BT141" s="13" t="s">
        <v>101</v>
      </c>
      <c r="BU141" s="13" t="s">
        <v>102</v>
      </c>
      <c r="BV141" s="13" t="s">
        <v>3991</v>
      </c>
      <c r="BW141" s="13" t="s">
        <v>132</v>
      </c>
    </row>
    <row r="142" spans="1:75" s="3" customFormat="1" x14ac:dyDescent="0.2">
      <c r="A142" s="2">
        <v>710000000</v>
      </c>
      <c r="B142" s="3" t="s">
        <v>4417</v>
      </c>
      <c r="C142" s="13" t="s">
        <v>72</v>
      </c>
      <c r="D142" s="13" t="s">
        <v>4471</v>
      </c>
      <c r="E142" s="35">
        <v>1</v>
      </c>
      <c r="F142" s="13" t="s">
        <v>74</v>
      </c>
      <c r="G142" s="13" t="s">
        <v>74</v>
      </c>
      <c r="H142" s="13" t="s">
        <v>74</v>
      </c>
      <c r="I142" s="13" t="s">
        <v>4472</v>
      </c>
      <c r="J142" s="13" t="s">
        <v>74</v>
      </c>
      <c r="K142" s="13" t="s">
        <v>74</v>
      </c>
      <c r="L142" s="13" t="s">
        <v>4473</v>
      </c>
      <c r="M142" s="13" t="s">
        <v>77</v>
      </c>
      <c r="N142" s="13" t="s">
        <v>74</v>
      </c>
      <c r="O142" s="13" t="s">
        <v>74</v>
      </c>
      <c r="P142" s="13" t="s">
        <v>78</v>
      </c>
      <c r="Q142" s="13" t="s">
        <v>79</v>
      </c>
      <c r="R142" s="13" t="s">
        <v>74</v>
      </c>
      <c r="S142" s="13" t="s">
        <v>74</v>
      </c>
      <c r="T142" s="13" t="s">
        <v>74</v>
      </c>
      <c r="U142" s="13" t="s">
        <v>74</v>
      </c>
      <c r="V142" s="13" t="s">
        <v>74</v>
      </c>
      <c r="W142" s="13" t="s">
        <v>4474</v>
      </c>
      <c r="X142" s="13" t="s">
        <v>4475</v>
      </c>
      <c r="Y142" s="13" t="s">
        <v>4476</v>
      </c>
      <c r="Z142" s="13" t="s">
        <v>4477</v>
      </c>
      <c r="AA142" s="13" t="s">
        <v>4478</v>
      </c>
      <c r="AB142" s="13" t="s">
        <v>4479</v>
      </c>
      <c r="AC142" s="13" t="s">
        <v>4480</v>
      </c>
      <c r="AD142" s="13" t="s">
        <v>4481</v>
      </c>
      <c r="AE142" s="13" t="s">
        <v>4482</v>
      </c>
      <c r="AF142" s="13" t="s">
        <v>74</v>
      </c>
      <c r="AG142" s="13" t="s">
        <v>74</v>
      </c>
      <c r="AH142" s="13" t="s">
        <v>74</v>
      </c>
      <c r="AI142" s="13" t="s">
        <v>74</v>
      </c>
      <c r="AJ142" s="13">
        <v>96</v>
      </c>
      <c r="AK142" s="13">
        <v>29</v>
      </c>
      <c r="AL142" s="13">
        <v>29</v>
      </c>
      <c r="AM142" s="13">
        <v>62</v>
      </c>
      <c r="AN142" s="13">
        <v>192</v>
      </c>
      <c r="AO142" s="13" t="s">
        <v>89</v>
      </c>
      <c r="AP142" s="13" t="s">
        <v>90</v>
      </c>
      <c r="AQ142" s="13" t="s">
        <v>91</v>
      </c>
      <c r="AR142" s="13" t="s">
        <v>74</v>
      </c>
      <c r="AS142" s="13" t="s">
        <v>92</v>
      </c>
      <c r="AT142" s="13" t="s">
        <v>74</v>
      </c>
      <c r="AU142" s="13" t="s">
        <v>93</v>
      </c>
      <c r="AV142" s="13" t="s">
        <v>94</v>
      </c>
      <c r="AW142" s="13" t="s">
        <v>404</v>
      </c>
      <c r="AX142" s="13">
        <v>2023</v>
      </c>
      <c r="AY142" s="13">
        <v>11</v>
      </c>
      <c r="AZ142" s="13">
        <v>9</v>
      </c>
      <c r="BA142" s="13" t="s">
        <v>74</v>
      </c>
      <c r="BB142" s="13" t="s">
        <v>74</v>
      </c>
      <c r="BC142" s="13" t="s">
        <v>74</v>
      </c>
      <c r="BD142" s="13" t="s">
        <v>74</v>
      </c>
      <c r="BE142" s="13" t="s">
        <v>74</v>
      </c>
      <c r="BF142" s="13" t="s">
        <v>74</v>
      </c>
      <c r="BG142" s="13">
        <v>1981</v>
      </c>
      <c r="BH142" s="13" t="s">
        <v>4483</v>
      </c>
      <c r="BI142" s="13" t="s">
        <v>4484</v>
      </c>
      <c r="BJ142" s="13" t="s">
        <v>74</v>
      </c>
      <c r="BK142" s="13" t="s">
        <v>74</v>
      </c>
      <c r="BL142" s="13">
        <v>25</v>
      </c>
      <c r="BM142" s="13" t="s">
        <v>94</v>
      </c>
      <c r="BN142" s="13" t="s">
        <v>97</v>
      </c>
      <c r="BO142" s="13" t="s">
        <v>94</v>
      </c>
      <c r="BP142" s="13" t="s">
        <v>4485</v>
      </c>
      <c r="BQ142" s="13" t="s">
        <v>74</v>
      </c>
      <c r="BR142" s="13" t="s">
        <v>99</v>
      </c>
      <c r="BS142" s="13" t="s">
        <v>100</v>
      </c>
      <c r="BT142" s="13" t="s">
        <v>101</v>
      </c>
      <c r="BU142" s="13" t="s">
        <v>102</v>
      </c>
      <c r="BV142" s="13" t="s">
        <v>4486</v>
      </c>
      <c r="BW142" s="13" t="s">
        <v>132</v>
      </c>
    </row>
    <row r="143" spans="1:75" s="3" customFormat="1" x14ac:dyDescent="0.2">
      <c r="A143" s="2">
        <v>708000000</v>
      </c>
      <c r="B143" s="3" t="s">
        <v>4307</v>
      </c>
      <c r="C143" s="13" t="s">
        <v>72</v>
      </c>
      <c r="D143" s="13" t="s">
        <v>4330</v>
      </c>
      <c r="E143" s="35">
        <v>1</v>
      </c>
      <c r="F143" s="13" t="s">
        <v>74</v>
      </c>
      <c r="G143" s="13" t="s">
        <v>74</v>
      </c>
      <c r="H143" s="13" t="s">
        <v>74</v>
      </c>
      <c r="I143" s="13" t="s">
        <v>4331</v>
      </c>
      <c r="J143" s="13" t="s">
        <v>74</v>
      </c>
      <c r="K143" s="13" t="s">
        <v>74</v>
      </c>
      <c r="L143" s="13" t="s">
        <v>4332</v>
      </c>
      <c r="M143" s="13" t="s">
        <v>4333</v>
      </c>
      <c r="N143" s="13" t="s">
        <v>74</v>
      </c>
      <c r="O143" s="13" t="s">
        <v>74</v>
      </c>
      <c r="P143" s="13" t="s">
        <v>78</v>
      </c>
      <c r="Q143" s="13" t="s">
        <v>79</v>
      </c>
      <c r="R143" s="13" t="s">
        <v>74</v>
      </c>
      <c r="S143" s="13" t="s">
        <v>74</v>
      </c>
      <c r="T143" s="13" t="s">
        <v>74</v>
      </c>
      <c r="U143" s="13" t="s">
        <v>74</v>
      </c>
      <c r="V143" s="13" t="s">
        <v>74</v>
      </c>
      <c r="W143" s="13" t="s">
        <v>4334</v>
      </c>
      <c r="X143" s="13" t="s">
        <v>4335</v>
      </c>
      <c r="Y143" s="13" t="s">
        <v>4336</v>
      </c>
      <c r="Z143" s="13" t="s">
        <v>4337</v>
      </c>
      <c r="AA143" s="13" t="s">
        <v>4338</v>
      </c>
      <c r="AB143" s="13" t="s">
        <v>4339</v>
      </c>
      <c r="AC143" s="13" t="s">
        <v>4340</v>
      </c>
      <c r="AD143" s="13" t="s">
        <v>4341</v>
      </c>
      <c r="AE143" s="13" t="s">
        <v>4342</v>
      </c>
      <c r="AF143" s="13" t="s">
        <v>4343</v>
      </c>
      <c r="AG143" s="13" t="s">
        <v>4344</v>
      </c>
      <c r="AH143" s="13" t="s">
        <v>4345</v>
      </c>
      <c r="AI143" s="13" t="s">
        <v>74</v>
      </c>
      <c r="AJ143" s="13">
        <v>118</v>
      </c>
      <c r="AK143" s="13">
        <v>20</v>
      </c>
      <c r="AL143" s="13">
        <v>23</v>
      </c>
      <c r="AM143" s="13">
        <v>18</v>
      </c>
      <c r="AN143" s="13">
        <v>70</v>
      </c>
      <c r="AO143" s="13" t="s">
        <v>176</v>
      </c>
      <c r="AP143" s="13" t="s">
        <v>177</v>
      </c>
      <c r="AQ143" s="13" t="s">
        <v>178</v>
      </c>
      <c r="AR143" s="13" t="s">
        <v>4346</v>
      </c>
      <c r="AS143" s="13" t="s">
        <v>74</v>
      </c>
      <c r="AT143" s="13" t="s">
        <v>74</v>
      </c>
      <c r="AU143" s="13" t="s">
        <v>4347</v>
      </c>
      <c r="AV143" s="13" t="s">
        <v>4348</v>
      </c>
      <c r="AW143" s="13" t="s">
        <v>125</v>
      </c>
      <c r="AX143" s="13">
        <v>2023</v>
      </c>
      <c r="AY143" s="13">
        <v>28</v>
      </c>
      <c r="AZ143" s="13" t="s">
        <v>74</v>
      </c>
      <c r="BA143" s="13" t="s">
        <v>74</v>
      </c>
      <c r="BB143" s="13" t="s">
        <v>74</v>
      </c>
      <c r="BC143" s="13" t="s">
        <v>74</v>
      </c>
      <c r="BD143" s="13" t="s">
        <v>74</v>
      </c>
      <c r="BE143" s="13" t="s">
        <v>74</v>
      </c>
      <c r="BF143" s="13" t="s">
        <v>74</v>
      </c>
      <c r="BG143" s="13">
        <v>101461</v>
      </c>
      <c r="BH143" s="13" t="s">
        <v>4349</v>
      </c>
      <c r="BI143" s="13" t="s">
        <v>4350</v>
      </c>
      <c r="BJ143" s="13" t="s">
        <v>74</v>
      </c>
      <c r="BK143" s="13" t="s">
        <v>1049</v>
      </c>
      <c r="BL143" s="13">
        <v>15</v>
      </c>
      <c r="BM143" s="13" t="s">
        <v>4351</v>
      </c>
      <c r="BN143" s="13" t="s">
        <v>97</v>
      </c>
      <c r="BO143" s="13" t="s">
        <v>4351</v>
      </c>
      <c r="BP143" s="13" t="s">
        <v>4352</v>
      </c>
      <c r="BQ143" s="13" t="s">
        <v>74</v>
      </c>
      <c r="BR143" s="13" t="s">
        <v>99</v>
      </c>
      <c r="BS143" s="13" t="s">
        <v>100</v>
      </c>
      <c r="BT143" s="13" t="s">
        <v>101</v>
      </c>
      <c r="BU143" s="13" t="s">
        <v>102</v>
      </c>
      <c r="BV143" s="13" t="s">
        <v>4353</v>
      </c>
      <c r="BW143" s="13" t="s">
        <v>132</v>
      </c>
    </row>
    <row r="144" spans="1:75" s="3" customFormat="1" x14ac:dyDescent="0.2">
      <c r="A144" s="2">
        <v>711000000</v>
      </c>
      <c r="B144" s="3" t="s">
        <v>3924</v>
      </c>
      <c r="C144" s="13" t="s">
        <v>72</v>
      </c>
      <c r="D144" s="13" t="s">
        <v>4175</v>
      </c>
      <c r="E144" s="35">
        <v>1</v>
      </c>
      <c r="F144" s="13" t="s">
        <v>74</v>
      </c>
      <c r="G144" s="13" t="s">
        <v>74</v>
      </c>
      <c r="H144" s="13" t="s">
        <v>74</v>
      </c>
      <c r="I144" s="13" t="s">
        <v>4176</v>
      </c>
      <c r="J144" s="13" t="s">
        <v>74</v>
      </c>
      <c r="K144" s="13" t="s">
        <v>4177</v>
      </c>
      <c r="L144" s="13" t="s">
        <v>4178</v>
      </c>
      <c r="M144" s="13" t="s">
        <v>3248</v>
      </c>
      <c r="N144" s="13" t="s">
        <v>74</v>
      </c>
      <c r="O144" s="13" t="s">
        <v>74</v>
      </c>
      <c r="P144" s="13" t="s">
        <v>78</v>
      </c>
      <c r="Q144" s="13" t="s">
        <v>79</v>
      </c>
      <c r="R144" s="13" t="s">
        <v>74</v>
      </c>
      <c r="S144" s="13" t="s">
        <v>74</v>
      </c>
      <c r="T144" s="13" t="s">
        <v>74</v>
      </c>
      <c r="U144" s="13" t="s">
        <v>74</v>
      </c>
      <c r="V144" s="13" t="s">
        <v>74</v>
      </c>
      <c r="W144" s="13" t="s">
        <v>74</v>
      </c>
      <c r="X144" s="13" t="s">
        <v>4179</v>
      </c>
      <c r="Y144" s="13" t="s">
        <v>4180</v>
      </c>
      <c r="Z144" s="13" t="s">
        <v>4181</v>
      </c>
      <c r="AA144" s="13" t="s">
        <v>4182</v>
      </c>
      <c r="AB144" s="13" t="s">
        <v>4183</v>
      </c>
      <c r="AC144" s="13" t="s">
        <v>4184</v>
      </c>
      <c r="AD144" s="13" t="s">
        <v>4185</v>
      </c>
      <c r="AE144" s="13" t="s">
        <v>4186</v>
      </c>
      <c r="AF144" s="13" t="s">
        <v>4187</v>
      </c>
      <c r="AG144" s="13" t="s">
        <v>4187</v>
      </c>
      <c r="AH144" s="13" t="s">
        <v>4188</v>
      </c>
      <c r="AI144" s="13" t="s">
        <v>74</v>
      </c>
      <c r="AJ144" s="13">
        <v>21</v>
      </c>
      <c r="AK144" s="13">
        <v>374</v>
      </c>
      <c r="AL144" s="13">
        <v>381</v>
      </c>
      <c r="AM144" s="13">
        <v>15</v>
      </c>
      <c r="AN144" s="13">
        <v>77</v>
      </c>
      <c r="AO144" s="13" t="s">
        <v>3260</v>
      </c>
      <c r="AP144" s="13" t="s">
        <v>3261</v>
      </c>
      <c r="AQ144" s="13" t="s">
        <v>3262</v>
      </c>
      <c r="AR144" s="13" t="s">
        <v>3263</v>
      </c>
      <c r="AS144" s="13" t="s">
        <v>3264</v>
      </c>
      <c r="AT144" s="13" t="s">
        <v>74</v>
      </c>
      <c r="AU144" s="13" t="s">
        <v>3265</v>
      </c>
      <c r="AV144" s="13" t="s">
        <v>3266</v>
      </c>
      <c r="AW144" s="13" t="s">
        <v>4189</v>
      </c>
      <c r="AX144" s="13">
        <v>2023</v>
      </c>
      <c r="AY144" s="13">
        <v>388</v>
      </c>
      <c r="AZ144" s="13">
        <v>15</v>
      </c>
      <c r="BA144" s="13" t="s">
        <v>74</v>
      </c>
      <c r="BB144" s="13" t="s">
        <v>74</v>
      </c>
      <c r="BC144" s="13" t="s">
        <v>74</v>
      </c>
      <c r="BD144" s="13" t="s">
        <v>74</v>
      </c>
      <c r="BE144" s="13">
        <v>1353</v>
      </c>
      <c r="BF144" s="13">
        <v>1364</v>
      </c>
      <c r="BG144" s="13" t="s">
        <v>74</v>
      </c>
      <c r="BH144" s="13" t="s">
        <v>4190</v>
      </c>
      <c r="BI144" s="13" t="s">
        <v>4191</v>
      </c>
      <c r="BJ144" s="13" t="s">
        <v>74</v>
      </c>
      <c r="BK144" s="13" t="s">
        <v>218</v>
      </c>
      <c r="BL144" s="13">
        <v>12</v>
      </c>
      <c r="BM144" s="13" t="s">
        <v>2317</v>
      </c>
      <c r="BN144" s="13" t="s">
        <v>97</v>
      </c>
      <c r="BO144" s="13" t="s">
        <v>2318</v>
      </c>
      <c r="BP144" s="13" t="s">
        <v>4192</v>
      </c>
      <c r="BQ144" s="13">
        <v>36876740</v>
      </c>
      <c r="BR144" s="13" t="s">
        <v>74</v>
      </c>
      <c r="BS144" s="13" t="s">
        <v>100</v>
      </c>
      <c r="BT144" s="13" t="s">
        <v>100</v>
      </c>
      <c r="BU144" s="13" t="s">
        <v>102</v>
      </c>
      <c r="BV144" s="13" t="s">
        <v>4193</v>
      </c>
      <c r="BW144" s="13" t="s">
        <v>132</v>
      </c>
    </row>
    <row r="145" spans="1:75" s="3" customFormat="1" x14ac:dyDescent="0.2">
      <c r="A145" s="2">
        <v>725000000</v>
      </c>
      <c r="B145" s="3" t="s">
        <v>2003</v>
      </c>
      <c r="C145" s="13" t="s">
        <v>72</v>
      </c>
      <c r="D145" s="13" t="s">
        <v>2027</v>
      </c>
      <c r="E145" s="35">
        <v>1</v>
      </c>
      <c r="F145" s="13" t="s">
        <v>74</v>
      </c>
      <c r="G145" s="13" t="s">
        <v>74</v>
      </c>
      <c r="H145" s="13" t="s">
        <v>74</v>
      </c>
      <c r="I145" s="13" t="s">
        <v>2028</v>
      </c>
      <c r="J145" s="13" t="s">
        <v>74</v>
      </c>
      <c r="K145" s="13" t="s">
        <v>74</v>
      </c>
      <c r="L145" s="13" t="s">
        <v>2029</v>
      </c>
      <c r="M145" s="13" t="s">
        <v>77</v>
      </c>
      <c r="N145" s="13" t="s">
        <v>74</v>
      </c>
      <c r="O145" s="13" t="s">
        <v>74</v>
      </c>
      <c r="P145" s="13" t="s">
        <v>78</v>
      </c>
      <c r="Q145" s="13" t="s">
        <v>195</v>
      </c>
      <c r="R145" s="13" t="s">
        <v>74</v>
      </c>
      <c r="S145" s="13" t="s">
        <v>74</v>
      </c>
      <c r="T145" s="13" t="s">
        <v>74</v>
      </c>
      <c r="U145" s="13" t="s">
        <v>74</v>
      </c>
      <c r="V145" s="13" t="s">
        <v>74</v>
      </c>
      <c r="W145" s="13" t="s">
        <v>2030</v>
      </c>
      <c r="X145" s="13" t="s">
        <v>2031</v>
      </c>
      <c r="Y145" s="13" t="s">
        <v>2032</v>
      </c>
      <c r="Z145" s="13" t="s">
        <v>2033</v>
      </c>
      <c r="AA145" s="13" t="s">
        <v>2034</v>
      </c>
      <c r="AB145" s="13" t="s">
        <v>2035</v>
      </c>
      <c r="AC145" s="13" t="s">
        <v>2036</v>
      </c>
      <c r="AD145" s="13" t="s">
        <v>2037</v>
      </c>
      <c r="AE145" s="13" t="s">
        <v>2038</v>
      </c>
      <c r="AF145" s="13" t="s">
        <v>2039</v>
      </c>
      <c r="AG145" s="13" t="s">
        <v>2040</v>
      </c>
      <c r="AH145" s="13" t="s">
        <v>2041</v>
      </c>
      <c r="AI145" s="13" t="s">
        <v>74</v>
      </c>
      <c r="AJ145" s="13">
        <v>97</v>
      </c>
      <c r="AK145" s="13">
        <v>85</v>
      </c>
      <c r="AL145" s="13">
        <v>91</v>
      </c>
      <c r="AM145" s="13">
        <v>31</v>
      </c>
      <c r="AN145" s="13">
        <v>284</v>
      </c>
      <c r="AO145" s="13" t="s">
        <v>89</v>
      </c>
      <c r="AP145" s="13" t="s">
        <v>90</v>
      </c>
      <c r="AQ145" s="13" t="s">
        <v>91</v>
      </c>
      <c r="AR145" s="13" t="s">
        <v>74</v>
      </c>
      <c r="AS145" s="13" t="s">
        <v>92</v>
      </c>
      <c r="AT145" s="13" t="s">
        <v>74</v>
      </c>
      <c r="AU145" s="13" t="s">
        <v>93</v>
      </c>
      <c r="AV145" s="13" t="s">
        <v>94</v>
      </c>
      <c r="AW145" s="13" t="s">
        <v>1021</v>
      </c>
      <c r="AX145" s="13">
        <v>2020</v>
      </c>
      <c r="AY145" s="13">
        <v>8</v>
      </c>
      <c r="AZ145" s="13">
        <v>10</v>
      </c>
      <c r="BA145" s="13" t="s">
        <v>74</v>
      </c>
      <c r="BB145" s="13" t="s">
        <v>74</v>
      </c>
      <c r="BC145" s="13" t="s">
        <v>74</v>
      </c>
      <c r="BD145" s="13" t="s">
        <v>74</v>
      </c>
      <c r="BE145" s="13" t="s">
        <v>74</v>
      </c>
      <c r="BF145" s="13" t="s">
        <v>74</v>
      </c>
      <c r="BG145" s="13">
        <v>1799</v>
      </c>
      <c r="BH145" s="13" t="s">
        <v>2042</v>
      </c>
      <c r="BI145" s="13" t="s">
        <v>2043</v>
      </c>
      <c r="BJ145" s="13" t="s">
        <v>74</v>
      </c>
      <c r="BK145" s="13" t="s">
        <v>74</v>
      </c>
      <c r="BL145" s="13">
        <v>25</v>
      </c>
      <c r="BM145" s="13" t="s">
        <v>94</v>
      </c>
      <c r="BN145" s="13" t="s">
        <v>97</v>
      </c>
      <c r="BO145" s="13" t="s">
        <v>94</v>
      </c>
      <c r="BP145" s="13" t="s">
        <v>2044</v>
      </c>
      <c r="BQ145" s="13" t="s">
        <v>74</v>
      </c>
      <c r="BR145" s="13" t="s">
        <v>2045</v>
      </c>
      <c r="BS145" s="13" t="s">
        <v>100</v>
      </c>
      <c r="BT145" s="13" t="s">
        <v>101</v>
      </c>
      <c r="BU145" s="13" t="s">
        <v>102</v>
      </c>
      <c r="BV145" s="13" t="s">
        <v>2046</v>
      </c>
      <c r="BW145" s="13" t="s">
        <v>132</v>
      </c>
    </row>
    <row r="146" spans="1:75" s="3" customFormat="1" x14ac:dyDescent="0.2">
      <c r="A146" s="3">
        <v>716000000</v>
      </c>
      <c r="B146" s="3" t="s">
        <v>3682</v>
      </c>
      <c r="C146" s="13" t="s">
        <v>72</v>
      </c>
      <c r="D146" s="13" t="s">
        <v>3759</v>
      </c>
      <c r="E146" s="35">
        <v>1</v>
      </c>
      <c r="F146" s="13" t="s">
        <v>74</v>
      </c>
      <c r="G146" s="13" t="s">
        <v>74</v>
      </c>
      <c r="H146" s="13" t="s">
        <v>74</v>
      </c>
      <c r="I146" s="13" t="s">
        <v>3760</v>
      </c>
      <c r="J146" s="13" t="s">
        <v>74</v>
      </c>
      <c r="K146" s="13" t="s">
        <v>74</v>
      </c>
      <c r="L146" s="13" t="s">
        <v>3761</v>
      </c>
      <c r="M146" s="13" t="s">
        <v>3762</v>
      </c>
      <c r="N146" s="13" t="s">
        <v>74</v>
      </c>
      <c r="O146" s="13" t="s">
        <v>74</v>
      </c>
      <c r="P146" s="13" t="s">
        <v>78</v>
      </c>
      <c r="Q146" s="13" t="s">
        <v>79</v>
      </c>
      <c r="R146" s="13" t="s">
        <v>74</v>
      </c>
      <c r="S146" s="13" t="s">
        <v>74</v>
      </c>
      <c r="T146" s="13" t="s">
        <v>74</v>
      </c>
      <c r="U146" s="13" t="s">
        <v>74</v>
      </c>
      <c r="V146" s="13" t="s">
        <v>74</v>
      </c>
      <c r="W146" s="13" t="s">
        <v>3763</v>
      </c>
      <c r="X146" s="13" t="s">
        <v>3764</v>
      </c>
      <c r="Y146" s="13" t="s">
        <v>3765</v>
      </c>
      <c r="Z146" s="13" t="s">
        <v>3766</v>
      </c>
      <c r="AA146" s="13" t="s">
        <v>3767</v>
      </c>
      <c r="AB146" s="13" t="s">
        <v>3768</v>
      </c>
      <c r="AC146" s="13" t="s">
        <v>3696</v>
      </c>
      <c r="AD146" s="13" t="s">
        <v>3769</v>
      </c>
      <c r="AE146" s="13" t="s">
        <v>3770</v>
      </c>
      <c r="AF146" s="13" t="s">
        <v>74</v>
      </c>
      <c r="AG146" s="13" t="s">
        <v>74</v>
      </c>
      <c r="AH146" s="13" t="s">
        <v>74</v>
      </c>
      <c r="AI146" s="13" t="s">
        <v>74</v>
      </c>
      <c r="AJ146" s="13">
        <v>82</v>
      </c>
      <c r="AK146" s="13">
        <v>150</v>
      </c>
      <c r="AL146" s="13">
        <v>152</v>
      </c>
      <c r="AM146" s="13">
        <v>66</v>
      </c>
      <c r="AN146" s="13">
        <v>204</v>
      </c>
      <c r="AO146" s="13" t="s">
        <v>3413</v>
      </c>
      <c r="AP146" s="13" t="s">
        <v>150</v>
      </c>
      <c r="AQ146" s="13" t="s">
        <v>3414</v>
      </c>
      <c r="AR146" s="13" t="s">
        <v>3771</v>
      </c>
      <c r="AS146" s="13" t="s">
        <v>3772</v>
      </c>
      <c r="AT146" s="13" t="s">
        <v>74</v>
      </c>
      <c r="AU146" s="13" t="s">
        <v>3773</v>
      </c>
      <c r="AV146" s="13" t="s">
        <v>3774</v>
      </c>
      <c r="AW146" s="13" t="s">
        <v>375</v>
      </c>
      <c r="AX146" s="13">
        <v>2022</v>
      </c>
      <c r="AY146" s="13">
        <v>84</v>
      </c>
      <c r="AZ146" s="13" t="s">
        <v>74</v>
      </c>
      <c r="BA146" s="13" t="s">
        <v>74</v>
      </c>
      <c r="BB146" s="13" t="s">
        <v>74</v>
      </c>
      <c r="BC146" s="13" t="s">
        <v>74</v>
      </c>
      <c r="BD146" s="13" t="s">
        <v>74</v>
      </c>
      <c r="BE146" s="13" t="s">
        <v>74</v>
      </c>
      <c r="BF146" s="13" t="s">
        <v>74</v>
      </c>
      <c r="BG146" s="13">
        <v>101887</v>
      </c>
      <c r="BH146" s="13" t="s">
        <v>3775</v>
      </c>
      <c r="BI146" s="13" t="s">
        <v>3776</v>
      </c>
      <c r="BJ146" s="13" t="s">
        <v>74</v>
      </c>
      <c r="BK146" s="13" t="s">
        <v>1955</v>
      </c>
      <c r="BL146" s="13">
        <v>14</v>
      </c>
      <c r="BM146" s="13" t="s">
        <v>3777</v>
      </c>
      <c r="BN146" s="13" t="s">
        <v>159</v>
      </c>
      <c r="BO146" s="13" t="s">
        <v>3778</v>
      </c>
      <c r="BP146" s="13" t="s">
        <v>3779</v>
      </c>
      <c r="BQ146" s="13" t="s">
        <v>74</v>
      </c>
      <c r="BR146" s="13" t="s">
        <v>189</v>
      </c>
      <c r="BS146" s="13" t="s">
        <v>100</v>
      </c>
      <c r="BT146" s="13" t="s">
        <v>101</v>
      </c>
      <c r="BU146" s="13" t="s">
        <v>102</v>
      </c>
      <c r="BV146" s="13" t="s">
        <v>3780</v>
      </c>
      <c r="BW146" s="13" t="s">
        <v>132</v>
      </c>
    </row>
    <row r="147" spans="1:75" s="3" customFormat="1" x14ac:dyDescent="0.2">
      <c r="A147" s="3">
        <v>716000000</v>
      </c>
      <c r="B147" s="3" t="s">
        <v>3682</v>
      </c>
      <c r="C147" s="13" t="s">
        <v>72</v>
      </c>
      <c r="D147" s="13" t="s">
        <v>3686</v>
      </c>
      <c r="E147" s="35">
        <v>1</v>
      </c>
      <c r="F147" s="13" t="s">
        <v>74</v>
      </c>
      <c r="G147" s="13" t="s">
        <v>74</v>
      </c>
      <c r="H147" s="13" t="s">
        <v>74</v>
      </c>
      <c r="I147" s="13" t="s">
        <v>3687</v>
      </c>
      <c r="J147" s="13" t="s">
        <v>74</v>
      </c>
      <c r="K147" s="13" t="s">
        <v>74</v>
      </c>
      <c r="L147" s="13" t="s">
        <v>3688</v>
      </c>
      <c r="M147" s="13" t="s">
        <v>3689</v>
      </c>
      <c r="N147" s="13" t="s">
        <v>74</v>
      </c>
      <c r="O147" s="13" t="s">
        <v>74</v>
      </c>
      <c r="P147" s="13" t="s">
        <v>78</v>
      </c>
      <c r="Q147" s="13" t="s">
        <v>79</v>
      </c>
      <c r="R147" s="13" t="s">
        <v>74</v>
      </c>
      <c r="S147" s="13" t="s">
        <v>74</v>
      </c>
      <c r="T147" s="13" t="s">
        <v>74</v>
      </c>
      <c r="U147" s="13" t="s">
        <v>74</v>
      </c>
      <c r="V147" s="13" t="s">
        <v>74</v>
      </c>
      <c r="W147" s="13" t="s">
        <v>3690</v>
      </c>
      <c r="X147" s="13" t="s">
        <v>3691</v>
      </c>
      <c r="Y147" s="13" t="s">
        <v>3692</v>
      </c>
      <c r="Z147" s="13" t="s">
        <v>3693</v>
      </c>
      <c r="AA147" s="13" t="s">
        <v>3694</v>
      </c>
      <c r="AB147" s="13" t="s">
        <v>3695</v>
      </c>
      <c r="AC147" s="13" t="s">
        <v>3696</v>
      </c>
      <c r="AD147" s="13" t="s">
        <v>3697</v>
      </c>
      <c r="AE147" s="13" t="s">
        <v>3698</v>
      </c>
      <c r="AF147" s="13" t="s">
        <v>3699</v>
      </c>
      <c r="AG147" s="13" t="s">
        <v>3700</v>
      </c>
      <c r="AH147" s="13" t="s">
        <v>74</v>
      </c>
      <c r="AI147" s="13" t="s">
        <v>74</v>
      </c>
      <c r="AJ147" s="13">
        <v>55</v>
      </c>
      <c r="AK147" s="13">
        <v>110</v>
      </c>
      <c r="AL147" s="13">
        <v>111</v>
      </c>
      <c r="AM147" s="13">
        <v>22</v>
      </c>
      <c r="AN147" s="13">
        <v>146</v>
      </c>
      <c r="AO147" s="13" t="s">
        <v>674</v>
      </c>
      <c r="AP147" s="13" t="s">
        <v>1042</v>
      </c>
      <c r="AQ147" s="13" t="s">
        <v>2523</v>
      </c>
      <c r="AR147" s="13" t="s">
        <v>3701</v>
      </c>
      <c r="AS147" s="13" t="s">
        <v>3702</v>
      </c>
      <c r="AT147" s="13" t="s">
        <v>74</v>
      </c>
      <c r="AU147" s="13" t="s">
        <v>3703</v>
      </c>
      <c r="AV147" s="13" t="s">
        <v>3704</v>
      </c>
      <c r="AW147" s="13" t="s">
        <v>296</v>
      </c>
      <c r="AX147" s="13">
        <v>2023</v>
      </c>
      <c r="AY147" s="13">
        <v>42</v>
      </c>
      <c r="AZ147" s="13">
        <v>2</v>
      </c>
      <c r="BA147" s="13" t="s">
        <v>74</v>
      </c>
      <c r="BB147" s="13" t="s">
        <v>74</v>
      </c>
      <c r="BC147" s="13" t="s">
        <v>74</v>
      </c>
      <c r="BD147" s="13" t="s">
        <v>74</v>
      </c>
      <c r="BE147" s="13">
        <v>845</v>
      </c>
      <c r="BF147" s="13">
        <v>854</v>
      </c>
      <c r="BG147" s="13" t="s">
        <v>74</v>
      </c>
      <c r="BH147" s="13" t="s">
        <v>3705</v>
      </c>
      <c r="BI147" s="13" t="s">
        <v>3706</v>
      </c>
      <c r="BJ147" s="13" t="s">
        <v>74</v>
      </c>
      <c r="BK147" s="13" t="s">
        <v>2714</v>
      </c>
      <c r="BL147" s="13">
        <v>10</v>
      </c>
      <c r="BM147" s="13" t="s">
        <v>158</v>
      </c>
      <c r="BN147" s="13" t="s">
        <v>159</v>
      </c>
      <c r="BO147" s="13" t="s">
        <v>160</v>
      </c>
      <c r="BP147" s="13" t="s">
        <v>3707</v>
      </c>
      <c r="BQ147" s="13" t="s">
        <v>74</v>
      </c>
      <c r="BR147" s="13" t="s">
        <v>1052</v>
      </c>
      <c r="BS147" s="13" t="s">
        <v>100</v>
      </c>
      <c r="BT147" s="13" t="s">
        <v>101</v>
      </c>
      <c r="BU147" s="13" t="s">
        <v>102</v>
      </c>
      <c r="BV147" s="13" t="s">
        <v>3708</v>
      </c>
      <c r="BW147" s="13" t="s">
        <v>132</v>
      </c>
    </row>
    <row r="148" spans="1:75" s="3" customFormat="1" x14ac:dyDescent="0.2">
      <c r="A148" s="2">
        <v>713000000</v>
      </c>
      <c r="B148" s="3" t="s">
        <v>1849</v>
      </c>
      <c r="C148" s="13" t="s">
        <v>72</v>
      </c>
      <c r="D148" s="13" t="s">
        <v>1984</v>
      </c>
      <c r="E148" s="35">
        <v>0.5</v>
      </c>
      <c r="F148" s="13" t="s">
        <v>74</v>
      </c>
      <c r="G148" s="13" t="s">
        <v>74</v>
      </c>
      <c r="H148" s="13" t="s">
        <v>74</v>
      </c>
      <c r="I148" s="13" t="s">
        <v>1985</v>
      </c>
      <c r="J148" s="13" t="s">
        <v>74</v>
      </c>
      <c r="K148" s="13" t="s">
        <v>1986</v>
      </c>
      <c r="L148" s="13" t="s">
        <v>1987</v>
      </c>
      <c r="M148" s="13" t="s">
        <v>1772</v>
      </c>
      <c r="N148" s="13" t="s">
        <v>74</v>
      </c>
      <c r="O148" s="13" t="s">
        <v>74</v>
      </c>
      <c r="P148" s="13" t="s">
        <v>78</v>
      </c>
      <c r="Q148" s="13" t="s">
        <v>79</v>
      </c>
      <c r="R148" s="13" t="s">
        <v>74</v>
      </c>
      <c r="S148" s="13" t="s">
        <v>74</v>
      </c>
      <c r="T148" s="13" t="s">
        <v>74</v>
      </c>
      <c r="U148" s="13" t="s">
        <v>74</v>
      </c>
      <c r="V148" s="13" t="s">
        <v>74</v>
      </c>
      <c r="W148" s="13" t="s">
        <v>74</v>
      </c>
      <c r="X148" s="13" t="s">
        <v>74</v>
      </c>
      <c r="Y148" s="13" t="s">
        <v>1988</v>
      </c>
      <c r="Z148" s="13" t="s">
        <v>1989</v>
      </c>
      <c r="AA148" s="13" t="s">
        <v>1990</v>
      </c>
      <c r="AB148" s="13" t="s">
        <v>1991</v>
      </c>
      <c r="AC148" s="13" t="s">
        <v>1992</v>
      </c>
      <c r="AD148" s="13" t="s">
        <v>1993</v>
      </c>
      <c r="AE148" s="13" t="s">
        <v>1994</v>
      </c>
      <c r="AF148" s="13" t="s">
        <v>1995</v>
      </c>
      <c r="AG148" s="13" t="s">
        <v>1996</v>
      </c>
      <c r="AH148" s="13" t="s">
        <v>1997</v>
      </c>
      <c r="AI148" s="13" t="s">
        <v>74</v>
      </c>
      <c r="AJ148" s="13">
        <v>29</v>
      </c>
      <c r="AK148" s="13">
        <v>119</v>
      </c>
      <c r="AL148" s="13">
        <v>126</v>
      </c>
      <c r="AM148" s="13">
        <v>2</v>
      </c>
      <c r="AN148" s="13">
        <v>20</v>
      </c>
      <c r="AO148" s="13" t="s">
        <v>1784</v>
      </c>
      <c r="AP148" s="13" t="s">
        <v>320</v>
      </c>
      <c r="AQ148" s="13" t="s">
        <v>1785</v>
      </c>
      <c r="AR148" s="13" t="s">
        <v>1786</v>
      </c>
      <c r="AS148" s="13" t="s">
        <v>1787</v>
      </c>
      <c r="AT148" s="13" t="s">
        <v>74</v>
      </c>
      <c r="AU148" s="13" t="s">
        <v>1772</v>
      </c>
      <c r="AV148" s="13" t="s">
        <v>1788</v>
      </c>
      <c r="AW148" s="13" t="s">
        <v>1998</v>
      </c>
      <c r="AX148" s="13">
        <v>2021</v>
      </c>
      <c r="AY148" s="13">
        <v>372</v>
      </c>
      <c r="AZ148" s="13">
        <v>6542</v>
      </c>
      <c r="BA148" s="13" t="s">
        <v>74</v>
      </c>
      <c r="BB148" s="13" t="s">
        <v>74</v>
      </c>
      <c r="BC148" s="13" t="s">
        <v>74</v>
      </c>
      <c r="BD148" s="13" t="s">
        <v>74</v>
      </c>
      <c r="BE148" s="13">
        <v>635</v>
      </c>
      <c r="BF148" s="13" t="s">
        <v>272</v>
      </c>
      <c r="BG148" s="13" t="s">
        <v>74</v>
      </c>
      <c r="BH148" s="13" t="s">
        <v>1999</v>
      </c>
      <c r="BI148" s="13" t="s">
        <v>2000</v>
      </c>
      <c r="BJ148" s="13" t="s">
        <v>74</v>
      </c>
      <c r="BK148" s="13" t="s">
        <v>74</v>
      </c>
      <c r="BL148" s="13">
        <v>36</v>
      </c>
      <c r="BM148" s="13" t="s">
        <v>1280</v>
      </c>
      <c r="BN148" s="13" t="s">
        <v>97</v>
      </c>
      <c r="BO148" s="13" t="s">
        <v>1281</v>
      </c>
      <c r="BP148" s="13" t="s">
        <v>2001</v>
      </c>
      <c r="BQ148" s="13">
        <v>33758017</v>
      </c>
      <c r="BR148" s="13" t="s">
        <v>1561</v>
      </c>
      <c r="BS148" s="13" t="s">
        <v>100</v>
      </c>
      <c r="BT148" s="13" t="s">
        <v>101</v>
      </c>
      <c r="BU148" s="13" t="s">
        <v>102</v>
      </c>
      <c r="BV148" s="13" t="s">
        <v>2002</v>
      </c>
      <c r="BW148" s="13" t="s">
        <v>132</v>
      </c>
    </row>
    <row r="149" spans="1:75" s="3" customFormat="1" x14ac:dyDescent="0.2">
      <c r="A149" s="2">
        <v>711000000</v>
      </c>
      <c r="B149" s="3" t="s">
        <v>3924</v>
      </c>
      <c r="C149" s="13" t="s">
        <v>72</v>
      </c>
      <c r="D149" s="13" t="s">
        <v>1984</v>
      </c>
      <c r="E149" s="35">
        <v>0.5</v>
      </c>
      <c r="F149" s="13" t="s">
        <v>74</v>
      </c>
      <c r="G149" s="13" t="s">
        <v>74</v>
      </c>
      <c r="H149" s="13" t="s">
        <v>74</v>
      </c>
      <c r="I149" s="13" t="s">
        <v>1985</v>
      </c>
      <c r="J149" s="13" t="s">
        <v>74</v>
      </c>
      <c r="K149" s="13" t="s">
        <v>1986</v>
      </c>
      <c r="L149" s="13" t="s">
        <v>1987</v>
      </c>
      <c r="M149" s="13" t="s">
        <v>1772</v>
      </c>
      <c r="N149" s="13" t="s">
        <v>74</v>
      </c>
      <c r="O149" s="13" t="s">
        <v>74</v>
      </c>
      <c r="P149" s="13" t="s">
        <v>78</v>
      </c>
      <c r="Q149" s="13" t="s">
        <v>79</v>
      </c>
      <c r="R149" s="13" t="s">
        <v>74</v>
      </c>
      <c r="S149" s="13" t="s">
        <v>74</v>
      </c>
      <c r="T149" s="13" t="s">
        <v>74</v>
      </c>
      <c r="U149" s="13" t="s">
        <v>74</v>
      </c>
      <c r="V149" s="13" t="s">
        <v>74</v>
      </c>
      <c r="W149" s="13" t="s">
        <v>74</v>
      </c>
      <c r="X149" s="13" t="s">
        <v>74</v>
      </c>
      <c r="Y149" s="13" t="s">
        <v>1988</v>
      </c>
      <c r="Z149" s="13" t="s">
        <v>1989</v>
      </c>
      <c r="AA149" s="13" t="s">
        <v>1990</v>
      </c>
      <c r="AB149" s="13" t="s">
        <v>1991</v>
      </c>
      <c r="AC149" s="13" t="s">
        <v>1992</v>
      </c>
      <c r="AD149" s="13" t="s">
        <v>1993</v>
      </c>
      <c r="AE149" s="13" t="s">
        <v>1994</v>
      </c>
      <c r="AF149" s="13" t="s">
        <v>1995</v>
      </c>
      <c r="AG149" s="13" t="s">
        <v>1996</v>
      </c>
      <c r="AH149" s="13" t="s">
        <v>1997</v>
      </c>
      <c r="AI149" s="13" t="s">
        <v>74</v>
      </c>
      <c r="AJ149" s="13">
        <v>29</v>
      </c>
      <c r="AK149" s="13">
        <v>119</v>
      </c>
      <c r="AL149" s="13">
        <v>126</v>
      </c>
      <c r="AM149" s="13">
        <v>2</v>
      </c>
      <c r="AN149" s="13">
        <v>20</v>
      </c>
      <c r="AO149" s="13" t="s">
        <v>1784</v>
      </c>
      <c r="AP149" s="13" t="s">
        <v>320</v>
      </c>
      <c r="AQ149" s="13" t="s">
        <v>1785</v>
      </c>
      <c r="AR149" s="13" t="s">
        <v>1786</v>
      </c>
      <c r="AS149" s="13" t="s">
        <v>1787</v>
      </c>
      <c r="AT149" s="13" t="s">
        <v>74</v>
      </c>
      <c r="AU149" s="13" t="s">
        <v>1772</v>
      </c>
      <c r="AV149" s="13" t="s">
        <v>1788</v>
      </c>
      <c r="AW149" s="13" t="s">
        <v>1998</v>
      </c>
      <c r="AX149" s="13">
        <v>2021</v>
      </c>
      <c r="AY149" s="13">
        <v>372</v>
      </c>
      <c r="AZ149" s="13">
        <v>6542</v>
      </c>
      <c r="BA149" s="13" t="s">
        <v>74</v>
      </c>
      <c r="BB149" s="13" t="s">
        <v>74</v>
      </c>
      <c r="BC149" s="13" t="s">
        <v>74</v>
      </c>
      <c r="BD149" s="13" t="s">
        <v>74</v>
      </c>
      <c r="BE149" s="13">
        <v>635</v>
      </c>
      <c r="BF149" s="13" t="s">
        <v>272</v>
      </c>
      <c r="BG149" s="13" t="s">
        <v>74</v>
      </c>
      <c r="BH149" s="13" t="s">
        <v>1999</v>
      </c>
      <c r="BI149" s="13" t="s">
        <v>2000</v>
      </c>
      <c r="BJ149" s="13" t="s">
        <v>74</v>
      </c>
      <c r="BK149" s="13" t="s">
        <v>74</v>
      </c>
      <c r="BL149" s="13">
        <v>36</v>
      </c>
      <c r="BM149" s="13" t="s">
        <v>1280</v>
      </c>
      <c r="BN149" s="13" t="s">
        <v>97</v>
      </c>
      <c r="BO149" s="13" t="s">
        <v>1281</v>
      </c>
      <c r="BP149" s="13" t="s">
        <v>2001</v>
      </c>
      <c r="BQ149" s="13">
        <v>33758017</v>
      </c>
      <c r="BR149" s="13" t="s">
        <v>1561</v>
      </c>
      <c r="BS149" s="13" t="s">
        <v>100</v>
      </c>
      <c r="BT149" s="13" t="s">
        <v>101</v>
      </c>
      <c r="BU149" s="13" t="s">
        <v>102</v>
      </c>
      <c r="BV149" s="13" t="s">
        <v>2002</v>
      </c>
      <c r="BW149" s="13" t="s">
        <v>132</v>
      </c>
    </row>
    <row r="150" spans="1:75" s="3" customFormat="1" x14ac:dyDescent="0.2">
      <c r="A150" s="3">
        <v>705000000</v>
      </c>
      <c r="B150" s="3" t="s">
        <v>1514</v>
      </c>
      <c r="C150" s="3" t="s">
        <v>72</v>
      </c>
      <c r="D150" s="3" t="s">
        <v>1709</v>
      </c>
      <c r="E150" s="34">
        <v>1</v>
      </c>
      <c r="F150" s="3" t="s">
        <v>74</v>
      </c>
      <c r="G150" s="3" t="s">
        <v>74</v>
      </c>
      <c r="H150" s="3" t="s">
        <v>74</v>
      </c>
      <c r="I150" s="3" t="s">
        <v>1710</v>
      </c>
      <c r="J150" s="3" t="s">
        <v>74</v>
      </c>
      <c r="K150" s="3" t="s">
        <v>74</v>
      </c>
      <c r="L150" s="3" t="s">
        <v>1711</v>
      </c>
      <c r="M150" s="3" t="s">
        <v>1712</v>
      </c>
      <c r="N150" s="3" t="s">
        <v>74</v>
      </c>
      <c r="O150" s="3" t="s">
        <v>74</v>
      </c>
      <c r="P150" s="3" t="s">
        <v>78</v>
      </c>
      <c r="Q150" s="3" t="s">
        <v>79</v>
      </c>
      <c r="R150" s="3" t="s">
        <v>74</v>
      </c>
      <c r="S150" s="3" t="s">
        <v>74</v>
      </c>
      <c r="T150" s="3" t="s">
        <v>74</v>
      </c>
      <c r="U150" s="3" t="s">
        <v>74</v>
      </c>
      <c r="V150" s="3" t="s">
        <v>74</v>
      </c>
      <c r="W150" s="3" t="s">
        <v>74</v>
      </c>
      <c r="X150" s="3" t="s">
        <v>1713</v>
      </c>
      <c r="Y150" s="3" t="s">
        <v>1714</v>
      </c>
      <c r="Z150" s="3" t="s">
        <v>1715</v>
      </c>
      <c r="AA150" s="3" t="s">
        <v>1716</v>
      </c>
      <c r="AB150" s="3" t="s">
        <v>1717</v>
      </c>
      <c r="AC150" s="3" t="s">
        <v>1718</v>
      </c>
      <c r="AD150" s="3" t="s">
        <v>1719</v>
      </c>
      <c r="AE150" s="3" t="s">
        <v>1720</v>
      </c>
      <c r="AF150" s="3" t="s">
        <v>1721</v>
      </c>
      <c r="AG150" s="3" t="s">
        <v>1722</v>
      </c>
      <c r="AH150" s="3" t="s">
        <v>1723</v>
      </c>
      <c r="AI150" s="3" t="s">
        <v>74</v>
      </c>
      <c r="AJ150" s="3">
        <v>74</v>
      </c>
      <c r="AK150" s="3">
        <v>18</v>
      </c>
      <c r="AL150" s="3">
        <v>18</v>
      </c>
      <c r="AM150" s="3">
        <v>39</v>
      </c>
      <c r="AN150" s="3">
        <v>84</v>
      </c>
      <c r="AO150" s="3" t="s">
        <v>265</v>
      </c>
      <c r="AP150" s="3" t="s">
        <v>266</v>
      </c>
      <c r="AQ150" s="3" t="s">
        <v>267</v>
      </c>
      <c r="AR150" s="3" t="s">
        <v>1724</v>
      </c>
      <c r="AS150" s="3" t="s">
        <v>74</v>
      </c>
      <c r="AT150" s="3" t="s">
        <v>74</v>
      </c>
      <c r="AU150" s="3" t="s">
        <v>1725</v>
      </c>
      <c r="AV150" s="3" t="s">
        <v>1726</v>
      </c>
      <c r="AW150" s="3" t="s">
        <v>125</v>
      </c>
      <c r="AX150" s="3">
        <v>2024</v>
      </c>
      <c r="AY150" s="3">
        <v>8</v>
      </c>
      <c r="AZ150" s="3">
        <v>2</v>
      </c>
      <c r="BA150" s="3" t="s">
        <v>74</v>
      </c>
      <c r="BB150" s="3" t="s">
        <v>74</v>
      </c>
      <c r="BC150" s="3" t="s">
        <v>74</v>
      </c>
      <c r="BD150" s="3" t="s">
        <v>74</v>
      </c>
      <c r="BE150" s="3" t="s">
        <v>74</v>
      </c>
      <c r="BF150" s="3" t="s">
        <v>74</v>
      </c>
      <c r="BG150" s="3" t="s">
        <v>74</v>
      </c>
      <c r="BH150" s="3" t="s">
        <v>1727</v>
      </c>
      <c r="BI150" s="3" t="str">
        <f>HYPERLINK("http://dx.doi.org/10.1038/s41559-023-02260-0","http://dx.doi.org/10.1038/s41559-023-02260-0")</f>
        <v>http://dx.doi.org/10.1038/s41559-023-02260-0</v>
      </c>
      <c r="BJ150" s="3" t="s">
        <v>74</v>
      </c>
      <c r="BK150" s="3" t="s">
        <v>1125</v>
      </c>
      <c r="BL150" s="3">
        <v>29</v>
      </c>
      <c r="BM150" s="3" t="s">
        <v>1728</v>
      </c>
      <c r="BN150" s="3" t="s">
        <v>97</v>
      </c>
      <c r="BO150" s="3" t="s">
        <v>1729</v>
      </c>
      <c r="BP150" s="3" t="s">
        <v>1730</v>
      </c>
      <c r="BQ150" s="3">
        <v>38225425</v>
      </c>
      <c r="BR150" s="3" t="s">
        <v>221</v>
      </c>
      <c r="BS150" s="3" t="s">
        <v>100</v>
      </c>
      <c r="BT150" s="3" t="s">
        <v>101</v>
      </c>
      <c r="BU150" s="3" t="s">
        <v>102</v>
      </c>
      <c r="BV150" s="3" t="s">
        <v>1731</v>
      </c>
      <c r="BW150" s="3" t="str">
        <f>HYPERLINK("https%3A%2F%2Fwww.webofscience.com%2Fwos%2Fwoscc%2Ffull-record%2FWOS:001143466500003","View Full Record in Web of Science")</f>
        <v>View Full Record in Web of Science</v>
      </c>
    </row>
    <row r="151" spans="1:75" s="3" customFormat="1" x14ac:dyDescent="0.2">
      <c r="A151" s="3">
        <v>701000000</v>
      </c>
      <c r="B151" s="3" t="s">
        <v>2092</v>
      </c>
      <c r="C151" s="3" t="s">
        <v>72</v>
      </c>
      <c r="D151" s="3" t="s">
        <v>2670</v>
      </c>
      <c r="E151" s="34">
        <v>1</v>
      </c>
      <c r="F151" s="3" t="s">
        <v>74</v>
      </c>
      <c r="G151" s="3" t="s">
        <v>74</v>
      </c>
      <c r="H151" s="3" t="s">
        <v>74</v>
      </c>
      <c r="I151" s="3" t="s">
        <v>2671</v>
      </c>
      <c r="J151" s="3" t="s">
        <v>74</v>
      </c>
      <c r="K151" s="3" t="s">
        <v>74</v>
      </c>
      <c r="L151" s="3" t="s">
        <v>2672</v>
      </c>
      <c r="M151" s="3" t="s">
        <v>2673</v>
      </c>
      <c r="N151" s="3" t="s">
        <v>74</v>
      </c>
      <c r="O151" s="3" t="s">
        <v>74</v>
      </c>
      <c r="P151" s="3" t="s">
        <v>78</v>
      </c>
      <c r="Q151" s="3" t="s">
        <v>79</v>
      </c>
      <c r="R151" s="3" t="s">
        <v>74</v>
      </c>
      <c r="S151" s="3" t="s">
        <v>74</v>
      </c>
      <c r="T151" s="3" t="s">
        <v>74</v>
      </c>
      <c r="U151" s="3" t="s">
        <v>74</v>
      </c>
      <c r="V151" s="3" t="s">
        <v>74</v>
      </c>
      <c r="W151" s="3" t="s">
        <v>74</v>
      </c>
      <c r="X151" s="3" t="s">
        <v>2674</v>
      </c>
      <c r="Y151" s="3" t="s">
        <v>2675</v>
      </c>
      <c r="Z151" s="3" t="s">
        <v>2676</v>
      </c>
      <c r="AA151" s="3" t="s">
        <v>2677</v>
      </c>
      <c r="AB151" s="3" t="s">
        <v>2678</v>
      </c>
      <c r="AC151" s="3" t="s">
        <v>2679</v>
      </c>
      <c r="AD151" s="3" t="s">
        <v>2680</v>
      </c>
      <c r="AE151" s="3" t="s">
        <v>2681</v>
      </c>
      <c r="AF151" s="3" t="s">
        <v>2682</v>
      </c>
      <c r="AG151" s="3" t="s">
        <v>2683</v>
      </c>
      <c r="AH151" s="3" t="s">
        <v>2684</v>
      </c>
      <c r="AI151" s="3" t="s">
        <v>74</v>
      </c>
      <c r="AJ151" s="3">
        <v>32</v>
      </c>
      <c r="AK151" s="3">
        <v>359</v>
      </c>
      <c r="AL151" s="3">
        <v>377</v>
      </c>
      <c r="AM151" s="3">
        <v>2</v>
      </c>
      <c r="AN151" s="3">
        <v>59</v>
      </c>
      <c r="AO151" s="3" t="s">
        <v>2685</v>
      </c>
      <c r="AP151" s="3" t="s">
        <v>2686</v>
      </c>
      <c r="AQ151" s="3" t="s">
        <v>2687</v>
      </c>
      <c r="AR151" s="3" t="s">
        <v>2688</v>
      </c>
      <c r="AS151" s="3" t="s">
        <v>2689</v>
      </c>
      <c r="AT151" s="3" t="s">
        <v>74</v>
      </c>
      <c r="AU151" s="3" t="s">
        <v>2690</v>
      </c>
      <c r="AV151" s="3" t="s">
        <v>2691</v>
      </c>
      <c r="AW151" s="3" t="s">
        <v>2692</v>
      </c>
      <c r="AX151" s="3">
        <v>2020</v>
      </c>
      <c r="AY151" s="3">
        <v>323</v>
      </c>
      <c r="AZ151" s="3">
        <v>14</v>
      </c>
      <c r="BA151" s="3" t="s">
        <v>74</v>
      </c>
      <c r="BB151" s="3" t="s">
        <v>74</v>
      </c>
      <c r="BC151" s="3" t="s">
        <v>74</v>
      </c>
      <c r="BD151" s="3" t="s">
        <v>74</v>
      </c>
      <c r="BE151" s="3">
        <v>1353</v>
      </c>
      <c r="BF151" s="3">
        <v>1368</v>
      </c>
      <c r="BG151" s="3" t="s">
        <v>74</v>
      </c>
      <c r="BH151" s="3" t="s">
        <v>2693</v>
      </c>
      <c r="BI151" s="3" t="str">
        <f>HYPERLINK("http://dx.doi.org/10.1001/jama.2020.1906","http://dx.doi.org/10.1001/jama.2020.1906")</f>
        <v>http://dx.doi.org/10.1001/jama.2020.1906</v>
      </c>
      <c r="BJ151" s="3" t="s">
        <v>74</v>
      </c>
      <c r="BK151" s="3" t="s">
        <v>74</v>
      </c>
      <c r="BL151" s="3">
        <v>16</v>
      </c>
      <c r="BM151" s="3" t="s">
        <v>2317</v>
      </c>
      <c r="BN151" s="3" t="s">
        <v>97</v>
      </c>
      <c r="BO151" s="3" t="s">
        <v>2318</v>
      </c>
      <c r="BP151" s="3" t="s">
        <v>2694</v>
      </c>
      <c r="BQ151" s="3">
        <v>32219386</v>
      </c>
      <c r="BR151" s="3" t="s">
        <v>2695</v>
      </c>
      <c r="BS151" s="3" t="s">
        <v>100</v>
      </c>
      <c r="BT151" s="3" t="s">
        <v>101</v>
      </c>
      <c r="BU151" s="3" t="s">
        <v>102</v>
      </c>
      <c r="BV151" s="3" t="s">
        <v>2696</v>
      </c>
      <c r="BW151" s="3" t="str">
        <f>HYPERLINK("https%3A%2F%2Fwww.webofscience.com%2Fwos%2Fwoscc%2Ffull-record%2FWOS:000528583600015","View Full Record in Web of Science")</f>
        <v>View Full Record in Web of Science</v>
      </c>
    </row>
    <row r="152" spans="1:75" s="3" customFormat="1" x14ac:dyDescent="0.2">
      <c r="A152" s="2">
        <v>725000000</v>
      </c>
      <c r="B152" s="3" t="s">
        <v>2003</v>
      </c>
      <c r="C152" s="13" t="s">
        <v>72</v>
      </c>
      <c r="D152" s="13" t="s">
        <v>2047</v>
      </c>
      <c r="E152" s="35">
        <v>1</v>
      </c>
      <c r="F152" s="13" t="s">
        <v>74</v>
      </c>
      <c r="G152" s="13" t="s">
        <v>74</v>
      </c>
      <c r="H152" s="13" t="s">
        <v>74</v>
      </c>
      <c r="I152" s="13" t="s">
        <v>2048</v>
      </c>
      <c r="J152" s="13" t="s">
        <v>74</v>
      </c>
      <c r="K152" s="13" t="s">
        <v>74</v>
      </c>
      <c r="L152" s="13" t="s">
        <v>2049</v>
      </c>
      <c r="M152" s="13" t="s">
        <v>77</v>
      </c>
      <c r="N152" s="13" t="s">
        <v>74</v>
      </c>
      <c r="O152" s="13" t="s">
        <v>74</v>
      </c>
      <c r="P152" s="13" t="s">
        <v>78</v>
      </c>
      <c r="Q152" s="13" t="s">
        <v>79</v>
      </c>
      <c r="R152" s="13" t="s">
        <v>74</v>
      </c>
      <c r="S152" s="13" t="s">
        <v>74</v>
      </c>
      <c r="T152" s="13" t="s">
        <v>74</v>
      </c>
      <c r="U152" s="13" t="s">
        <v>74</v>
      </c>
      <c r="V152" s="13" t="s">
        <v>74</v>
      </c>
      <c r="W152" s="13" t="s">
        <v>2050</v>
      </c>
      <c r="X152" s="13" t="s">
        <v>2051</v>
      </c>
      <c r="Y152" s="13" t="s">
        <v>2052</v>
      </c>
      <c r="Z152" s="13" t="s">
        <v>2053</v>
      </c>
      <c r="AA152" s="13" t="s">
        <v>2054</v>
      </c>
      <c r="AB152" s="13" t="s">
        <v>2055</v>
      </c>
      <c r="AC152" s="13" t="s">
        <v>2056</v>
      </c>
      <c r="AD152" s="13" t="s">
        <v>2057</v>
      </c>
      <c r="AE152" s="13" t="s">
        <v>2058</v>
      </c>
      <c r="AF152" s="13" t="s">
        <v>2059</v>
      </c>
      <c r="AG152" s="13" t="s">
        <v>1891</v>
      </c>
      <c r="AH152" s="13" t="s">
        <v>2060</v>
      </c>
      <c r="AI152" s="13" t="s">
        <v>74</v>
      </c>
      <c r="AJ152" s="13">
        <v>96</v>
      </c>
      <c r="AK152" s="13">
        <v>166</v>
      </c>
      <c r="AL152" s="13">
        <v>167</v>
      </c>
      <c r="AM152" s="13">
        <v>9</v>
      </c>
      <c r="AN152" s="13">
        <v>77</v>
      </c>
      <c r="AO152" s="13" t="s">
        <v>89</v>
      </c>
      <c r="AP152" s="13" t="s">
        <v>90</v>
      </c>
      <c r="AQ152" s="13" t="s">
        <v>91</v>
      </c>
      <c r="AR152" s="13" t="s">
        <v>74</v>
      </c>
      <c r="AS152" s="13" t="s">
        <v>92</v>
      </c>
      <c r="AT152" s="13" t="s">
        <v>74</v>
      </c>
      <c r="AU152" s="13" t="s">
        <v>93</v>
      </c>
      <c r="AV152" s="13" t="s">
        <v>94</v>
      </c>
      <c r="AW152" s="13" t="s">
        <v>215</v>
      </c>
      <c r="AX152" s="13">
        <v>2020</v>
      </c>
      <c r="AY152" s="13">
        <v>8</v>
      </c>
      <c r="AZ152" s="13">
        <v>6</v>
      </c>
      <c r="BA152" s="13" t="s">
        <v>74</v>
      </c>
      <c r="BB152" s="13" t="s">
        <v>74</v>
      </c>
      <c r="BC152" s="13" t="s">
        <v>74</v>
      </c>
      <c r="BD152" s="13" t="s">
        <v>74</v>
      </c>
      <c r="BE152" s="13" t="s">
        <v>74</v>
      </c>
      <c r="BF152" s="13" t="s">
        <v>74</v>
      </c>
      <c r="BG152" s="13">
        <v>890</v>
      </c>
      <c r="BH152" s="13" t="s">
        <v>2061</v>
      </c>
      <c r="BI152" s="13" t="s">
        <v>2062</v>
      </c>
      <c r="BJ152" s="13" t="s">
        <v>74</v>
      </c>
      <c r="BK152" s="13" t="s">
        <v>74</v>
      </c>
      <c r="BL152" s="13">
        <v>20</v>
      </c>
      <c r="BM152" s="13" t="s">
        <v>94</v>
      </c>
      <c r="BN152" s="13" t="s">
        <v>97</v>
      </c>
      <c r="BO152" s="13" t="s">
        <v>94</v>
      </c>
      <c r="BP152" s="13" t="s">
        <v>2063</v>
      </c>
      <c r="BQ152" s="13" t="s">
        <v>74</v>
      </c>
      <c r="BR152" s="13" t="s">
        <v>2064</v>
      </c>
      <c r="BS152" s="13" t="s">
        <v>100</v>
      </c>
      <c r="BT152" s="13" t="s">
        <v>101</v>
      </c>
      <c r="BU152" s="13" t="s">
        <v>102</v>
      </c>
      <c r="BV152" s="13" t="s">
        <v>2065</v>
      </c>
      <c r="BW152" s="13" t="s">
        <v>132</v>
      </c>
    </row>
    <row r="153" spans="1:75" s="3" customFormat="1" x14ac:dyDescent="0.2">
      <c r="A153" s="2">
        <v>711000000</v>
      </c>
      <c r="B153" s="3" t="s">
        <v>3924</v>
      </c>
      <c r="C153" s="13" t="s">
        <v>72</v>
      </c>
      <c r="D153" s="13" t="s">
        <v>4099</v>
      </c>
      <c r="E153" s="35">
        <v>1</v>
      </c>
      <c r="F153" s="13" t="s">
        <v>74</v>
      </c>
      <c r="G153" s="13" t="s">
        <v>74</v>
      </c>
      <c r="H153" s="13" t="s">
        <v>74</v>
      </c>
      <c r="I153" s="13" t="s">
        <v>4100</v>
      </c>
      <c r="J153" s="13" t="s">
        <v>74</v>
      </c>
      <c r="K153" s="13" t="s">
        <v>74</v>
      </c>
      <c r="L153" s="13" t="s">
        <v>4101</v>
      </c>
      <c r="M153" s="13" t="s">
        <v>4102</v>
      </c>
      <c r="N153" s="13" t="s">
        <v>74</v>
      </c>
      <c r="O153" s="13" t="s">
        <v>74</v>
      </c>
      <c r="P153" s="13" t="s">
        <v>78</v>
      </c>
      <c r="Q153" s="13" t="s">
        <v>195</v>
      </c>
      <c r="R153" s="13" t="s">
        <v>74</v>
      </c>
      <c r="S153" s="13" t="s">
        <v>74</v>
      </c>
      <c r="T153" s="13" t="s">
        <v>74</v>
      </c>
      <c r="U153" s="13" t="s">
        <v>74</v>
      </c>
      <c r="V153" s="13" t="s">
        <v>74</v>
      </c>
      <c r="W153" s="13" t="s">
        <v>4103</v>
      </c>
      <c r="X153" s="13" t="s">
        <v>4104</v>
      </c>
      <c r="Y153" s="13" t="s">
        <v>4105</v>
      </c>
      <c r="Z153" s="13" t="s">
        <v>4106</v>
      </c>
      <c r="AA153" s="13" t="s">
        <v>4107</v>
      </c>
      <c r="AB153" s="13" t="s">
        <v>4108</v>
      </c>
      <c r="AC153" s="13" t="s">
        <v>4109</v>
      </c>
      <c r="AD153" s="13" t="s">
        <v>4110</v>
      </c>
      <c r="AE153" s="13" t="s">
        <v>4111</v>
      </c>
      <c r="AF153" s="13" t="s">
        <v>74</v>
      </c>
      <c r="AG153" s="13" t="s">
        <v>74</v>
      </c>
      <c r="AH153" s="13" t="s">
        <v>74</v>
      </c>
      <c r="AI153" s="13" t="s">
        <v>74</v>
      </c>
      <c r="AJ153" s="13">
        <v>30</v>
      </c>
      <c r="AK153" s="13">
        <v>322</v>
      </c>
      <c r="AL153" s="13">
        <v>335</v>
      </c>
      <c r="AM153" s="13">
        <v>50</v>
      </c>
      <c r="AN153" s="13">
        <v>368</v>
      </c>
      <c r="AO153" s="13" t="s">
        <v>176</v>
      </c>
      <c r="AP153" s="13" t="s">
        <v>177</v>
      </c>
      <c r="AQ153" s="13" t="s">
        <v>178</v>
      </c>
      <c r="AR153" s="13" t="s">
        <v>4112</v>
      </c>
      <c r="AS153" s="13" t="s">
        <v>4113</v>
      </c>
      <c r="AT153" s="13" t="s">
        <v>74</v>
      </c>
      <c r="AU153" s="13" t="s">
        <v>4114</v>
      </c>
      <c r="AV153" s="13" t="s">
        <v>4115</v>
      </c>
      <c r="AW153" s="13" t="s">
        <v>375</v>
      </c>
      <c r="AX153" s="13">
        <v>2020</v>
      </c>
      <c r="AY153" s="13">
        <v>159</v>
      </c>
      <c r="AZ153" s="13" t="s">
        <v>74</v>
      </c>
      <c r="BA153" s="13" t="s">
        <v>74</v>
      </c>
      <c r="BB153" s="13" t="s">
        <v>74</v>
      </c>
      <c r="BC153" s="13" t="s">
        <v>74</v>
      </c>
      <c r="BD153" s="13" t="s">
        <v>74</v>
      </c>
      <c r="BE153" s="13" t="s">
        <v>74</v>
      </c>
      <c r="BF153" s="13" t="s">
        <v>74</v>
      </c>
      <c r="BG153" s="13">
        <v>105539</v>
      </c>
      <c r="BH153" s="13" t="s">
        <v>4116</v>
      </c>
      <c r="BI153" s="13" t="s">
        <v>4117</v>
      </c>
      <c r="BJ153" s="13" t="s">
        <v>74</v>
      </c>
      <c r="BK153" s="13" t="s">
        <v>74</v>
      </c>
      <c r="BL153" s="13">
        <v>7</v>
      </c>
      <c r="BM153" s="13" t="s">
        <v>3164</v>
      </c>
      <c r="BN153" s="13" t="s">
        <v>97</v>
      </c>
      <c r="BO153" s="13" t="s">
        <v>328</v>
      </c>
      <c r="BP153" s="13" t="s">
        <v>4118</v>
      </c>
      <c r="BQ153" s="13" t="s">
        <v>74</v>
      </c>
      <c r="BR153" s="13" t="s">
        <v>74</v>
      </c>
      <c r="BS153" s="13" t="s">
        <v>100</v>
      </c>
      <c r="BT153" s="13" t="s">
        <v>101</v>
      </c>
      <c r="BU153" s="13" t="s">
        <v>102</v>
      </c>
      <c r="BV153" s="13" t="s">
        <v>4119</v>
      </c>
      <c r="BW153" s="13" t="s">
        <v>132</v>
      </c>
    </row>
    <row r="154" spans="1:75" s="3" customFormat="1" x14ac:dyDescent="0.2">
      <c r="A154" s="3">
        <v>701000000</v>
      </c>
      <c r="B154" s="3" t="s">
        <v>2092</v>
      </c>
      <c r="C154" s="3" t="s">
        <v>72</v>
      </c>
      <c r="D154" s="3" t="s">
        <v>3333</v>
      </c>
      <c r="E154" s="34">
        <v>1</v>
      </c>
      <c r="F154" s="3" t="s">
        <v>74</v>
      </c>
      <c r="G154" s="3" t="s">
        <v>74</v>
      </c>
      <c r="H154" s="3" t="s">
        <v>74</v>
      </c>
      <c r="I154" s="3" t="s">
        <v>3334</v>
      </c>
      <c r="J154" s="3" t="s">
        <v>74</v>
      </c>
      <c r="K154" s="3" t="s">
        <v>74</v>
      </c>
      <c r="L154" s="3" t="s">
        <v>3335</v>
      </c>
      <c r="M154" s="3" t="s">
        <v>3336</v>
      </c>
      <c r="N154" s="3" t="s">
        <v>74</v>
      </c>
      <c r="O154" s="3" t="s">
        <v>74</v>
      </c>
      <c r="P154" s="3" t="s">
        <v>78</v>
      </c>
      <c r="Q154" s="3" t="s">
        <v>195</v>
      </c>
      <c r="R154" s="3" t="s">
        <v>74</v>
      </c>
      <c r="S154" s="3" t="s">
        <v>74</v>
      </c>
      <c r="T154" s="3" t="s">
        <v>74</v>
      </c>
      <c r="U154" s="3" t="s">
        <v>74</v>
      </c>
      <c r="V154" s="3" t="s">
        <v>74</v>
      </c>
      <c r="W154" s="3" t="s">
        <v>3337</v>
      </c>
      <c r="X154" s="3" t="s">
        <v>3338</v>
      </c>
      <c r="Y154" s="3" t="s">
        <v>3339</v>
      </c>
      <c r="Z154" s="3" t="s">
        <v>3340</v>
      </c>
      <c r="AA154" s="3" t="s">
        <v>3341</v>
      </c>
      <c r="AB154" s="3" t="s">
        <v>3342</v>
      </c>
      <c r="AC154" s="3" t="s">
        <v>3343</v>
      </c>
      <c r="AD154" s="3" t="s">
        <v>3344</v>
      </c>
      <c r="AE154" s="3" t="s">
        <v>3345</v>
      </c>
      <c r="AF154" s="3" t="s">
        <v>3346</v>
      </c>
      <c r="AG154" s="3" t="s">
        <v>3347</v>
      </c>
      <c r="AH154" s="3" t="s">
        <v>3348</v>
      </c>
      <c r="AI154" s="3" t="s">
        <v>74</v>
      </c>
      <c r="AJ154" s="3">
        <v>116</v>
      </c>
      <c r="AK154" s="3">
        <v>86</v>
      </c>
      <c r="AL154" s="3">
        <v>88</v>
      </c>
      <c r="AM154" s="3">
        <v>6</v>
      </c>
      <c r="AN154" s="3">
        <v>38</v>
      </c>
      <c r="AO154" s="3" t="s">
        <v>89</v>
      </c>
      <c r="AP154" s="3" t="s">
        <v>90</v>
      </c>
      <c r="AQ154" s="3" t="s">
        <v>91</v>
      </c>
      <c r="AR154" s="3" t="s">
        <v>74</v>
      </c>
      <c r="AS154" s="3" t="s">
        <v>3349</v>
      </c>
      <c r="AT154" s="3" t="s">
        <v>74</v>
      </c>
      <c r="AU154" s="3" t="s">
        <v>3336</v>
      </c>
      <c r="AV154" s="3" t="s">
        <v>3350</v>
      </c>
      <c r="AW154" s="3" t="s">
        <v>491</v>
      </c>
      <c r="AX154" s="3">
        <v>2022</v>
      </c>
      <c r="AY154" s="3">
        <v>14</v>
      </c>
      <c r="AZ154" s="3">
        <v>7</v>
      </c>
      <c r="BA154" s="3" t="s">
        <v>74</v>
      </c>
      <c r="BB154" s="3" t="s">
        <v>74</v>
      </c>
      <c r="BC154" s="3" t="s">
        <v>74</v>
      </c>
      <c r="BD154" s="3" t="s">
        <v>74</v>
      </c>
      <c r="BE154" s="3" t="s">
        <v>74</v>
      </c>
      <c r="BF154" s="3" t="s">
        <v>74</v>
      </c>
      <c r="BG154" s="3">
        <v>1483</v>
      </c>
      <c r="BH154" s="3" t="s">
        <v>3351</v>
      </c>
      <c r="BI154" s="3" t="str">
        <f>HYPERLINK("http://dx.doi.org/10.3390/nu14071483","http://dx.doi.org/10.3390/nu14071483")</f>
        <v>http://dx.doi.org/10.3390/nu14071483</v>
      </c>
      <c r="BJ154" s="3" t="s">
        <v>74</v>
      </c>
      <c r="BK154" s="3" t="s">
        <v>74</v>
      </c>
      <c r="BL154" s="3">
        <v>18</v>
      </c>
      <c r="BM154" s="3" t="s">
        <v>3352</v>
      </c>
      <c r="BN154" s="3" t="s">
        <v>97</v>
      </c>
      <c r="BO154" s="3" t="s">
        <v>3352</v>
      </c>
      <c r="BP154" s="3" t="s">
        <v>3353</v>
      </c>
      <c r="BQ154" s="3">
        <v>35406098</v>
      </c>
      <c r="BR154" s="3" t="s">
        <v>381</v>
      </c>
      <c r="BS154" s="3" t="s">
        <v>100</v>
      </c>
      <c r="BT154" s="3" t="s">
        <v>101</v>
      </c>
      <c r="BU154" s="3" t="s">
        <v>102</v>
      </c>
      <c r="BV154" s="3" t="s">
        <v>3354</v>
      </c>
      <c r="BW154" s="3" t="str">
        <f>HYPERLINK("https%3A%2F%2Fwww.webofscience.com%2Fwos%2Fwoscc%2Ffull-record%2FWOS:000783111300001","View Full Record in Web of Science")</f>
        <v>View Full Record in Web of Science</v>
      </c>
    </row>
    <row r="155" spans="1:75" s="3" customFormat="1" x14ac:dyDescent="0.2">
      <c r="A155" s="2">
        <v>711000000</v>
      </c>
      <c r="B155" s="3" t="s">
        <v>3924</v>
      </c>
      <c r="C155" s="13" t="s">
        <v>72</v>
      </c>
      <c r="D155" s="13" t="s">
        <v>4136</v>
      </c>
      <c r="E155" s="35">
        <v>1</v>
      </c>
      <c r="F155" s="13" t="s">
        <v>74</v>
      </c>
      <c r="G155" s="13" t="s">
        <v>74</v>
      </c>
      <c r="H155" s="13" t="s">
        <v>74</v>
      </c>
      <c r="I155" s="13" t="s">
        <v>4137</v>
      </c>
      <c r="J155" s="13" t="s">
        <v>74</v>
      </c>
      <c r="K155" s="13" t="s">
        <v>74</v>
      </c>
      <c r="L155" s="13" t="s">
        <v>4138</v>
      </c>
      <c r="M155" s="13" t="s">
        <v>1690</v>
      </c>
      <c r="N155" s="13" t="s">
        <v>74</v>
      </c>
      <c r="O155" s="13" t="s">
        <v>74</v>
      </c>
      <c r="P155" s="13" t="s">
        <v>78</v>
      </c>
      <c r="Q155" s="13" t="s">
        <v>79</v>
      </c>
      <c r="R155" s="13" t="s">
        <v>74</v>
      </c>
      <c r="S155" s="13" t="s">
        <v>74</v>
      </c>
      <c r="T155" s="13" t="s">
        <v>74</v>
      </c>
      <c r="U155" s="13" t="s">
        <v>74</v>
      </c>
      <c r="V155" s="13" t="s">
        <v>74</v>
      </c>
      <c r="W155" s="13" t="s">
        <v>74</v>
      </c>
      <c r="X155" s="13" t="s">
        <v>4139</v>
      </c>
      <c r="Y155" s="13" t="s">
        <v>4140</v>
      </c>
      <c r="Z155" s="13" t="s">
        <v>4141</v>
      </c>
      <c r="AA155" s="13" t="s">
        <v>4142</v>
      </c>
      <c r="AB155" s="13" t="s">
        <v>4143</v>
      </c>
      <c r="AC155" s="13" t="s">
        <v>4144</v>
      </c>
      <c r="AD155" s="13" t="s">
        <v>4145</v>
      </c>
      <c r="AE155" s="13" t="s">
        <v>4146</v>
      </c>
      <c r="AF155" s="13" t="s">
        <v>4147</v>
      </c>
      <c r="AG155" s="13" t="s">
        <v>4148</v>
      </c>
      <c r="AH155" s="13" t="s">
        <v>4149</v>
      </c>
      <c r="AI155" s="13" t="s">
        <v>74</v>
      </c>
      <c r="AJ155" s="13">
        <v>85</v>
      </c>
      <c r="AK155" s="13">
        <v>45</v>
      </c>
      <c r="AL155" s="13">
        <v>48</v>
      </c>
      <c r="AM155" s="13">
        <v>35</v>
      </c>
      <c r="AN155" s="13">
        <v>103</v>
      </c>
      <c r="AO155" s="13" t="s">
        <v>265</v>
      </c>
      <c r="AP155" s="13" t="s">
        <v>266</v>
      </c>
      <c r="AQ155" s="13" t="s">
        <v>267</v>
      </c>
      <c r="AR155" s="13" t="s">
        <v>74</v>
      </c>
      <c r="AS155" s="13" t="s">
        <v>1702</v>
      </c>
      <c r="AT155" s="13" t="s">
        <v>74</v>
      </c>
      <c r="AU155" s="13" t="s">
        <v>1703</v>
      </c>
      <c r="AV155" s="13" t="s">
        <v>1704</v>
      </c>
      <c r="AW155" s="13" t="s">
        <v>3598</v>
      </c>
      <c r="AX155" s="13">
        <v>2023</v>
      </c>
      <c r="AY155" s="13">
        <v>14</v>
      </c>
      <c r="AZ155" s="13">
        <v>1</v>
      </c>
      <c r="BA155" s="13" t="s">
        <v>74</v>
      </c>
      <c r="BB155" s="13" t="s">
        <v>74</v>
      </c>
      <c r="BC155" s="13" t="s">
        <v>74</v>
      </c>
      <c r="BD155" s="13" t="s">
        <v>74</v>
      </c>
      <c r="BE155" s="13" t="s">
        <v>74</v>
      </c>
      <c r="BF155" s="13" t="s">
        <v>74</v>
      </c>
      <c r="BG155" s="13">
        <v>674</v>
      </c>
      <c r="BH155" s="13" t="s">
        <v>4150</v>
      </c>
      <c r="BI155" s="13" t="s">
        <v>4151</v>
      </c>
      <c r="BJ155" s="13" t="s">
        <v>74</v>
      </c>
      <c r="BK155" s="13" t="s">
        <v>74</v>
      </c>
      <c r="BL155" s="13">
        <v>13</v>
      </c>
      <c r="BM155" s="13" t="s">
        <v>1280</v>
      </c>
      <c r="BN155" s="13" t="s">
        <v>97</v>
      </c>
      <c r="BO155" s="13" t="s">
        <v>1281</v>
      </c>
      <c r="BP155" s="13" t="s">
        <v>4152</v>
      </c>
      <c r="BQ155" s="13">
        <v>36750574</v>
      </c>
      <c r="BR155" s="13" t="s">
        <v>4153</v>
      </c>
      <c r="BS155" s="13" t="s">
        <v>100</v>
      </c>
      <c r="BT155" s="13" t="s">
        <v>101</v>
      </c>
      <c r="BU155" s="13" t="s">
        <v>102</v>
      </c>
      <c r="BV155" s="13" t="s">
        <v>4154</v>
      </c>
      <c r="BW155" s="13" t="s">
        <v>132</v>
      </c>
    </row>
    <row r="156" spans="1:75" s="3" customFormat="1" x14ac:dyDescent="0.2">
      <c r="A156" s="3">
        <v>719000000</v>
      </c>
      <c r="B156" s="3" t="s">
        <v>1821</v>
      </c>
      <c r="C156" s="13" t="s">
        <v>72</v>
      </c>
      <c r="D156" s="13" t="s">
        <v>1822</v>
      </c>
      <c r="E156" s="35">
        <v>1</v>
      </c>
      <c r="F156" s="13" t="s">
        <v>74</v>
      </c>
      <c r="G156" s="13" t="s">
        <v>74</v>
      </c>
      <c r="H156" s="13" t="s">
        <v>74</v>
      </c>
      <c r="I156" s="13" t="s">
        <v>1823</v>
      </c>
      <c r="J156" s="13" t="s">
        <v>74</v>
      </c>
      <c r="K156" s="13" t="s">
        <v>74</v>
      </c>
      <c r="L156" s="13" t="s">
        <v>1824</v>
      </c>
      <c r="M156" s="13" t="s">
        <v>1825</v>
      </c>
      <c r="N156" s="13" t="s">
        <v>74</v>
      </c>
      <c r="O156" s="13" t="s">
        <v>74</v>
      </c>
      <c r="P156" s="13" t="s">
        <v>78</v>
      </c>
      <c r="Q156" s="13" t="s">
        <v>195</v>
      </c>
      <c r="R156" s="13" t="s">
        <v>74</v>
      </c>
      <c r="S156" s="13" t="s">
        <v>74</v>
      </c>
      <c r="T156" s="13" t="s">
        <v>74</v>
      </c>
      <c r="U156" s="13" t="s">
        <v>74</v>
      </c>
      <c r="V156" s="13" t="s">
        <v>74</v>
      </c>
      <c r="W156" s="13" t="s">
        <v>1826</v>
      </c>
      <c r="X156" s="13" t="s">
        <v>1827</v>
      </c>
      <c r="Y156" s="13" t="s">
        <v>1828</v>
      </c>
      <c r="Z156" s="13" t="s">
        <v>1829</v>
      </c>
      <c r="AA156" s="13" t="s">
        <v>1830</v>
      </c>
      <c r="AB156" s="13" t="s">
        <v>1831</v>
      </c>
      <c r="AC156" s="13" t="s">
        <v>1832</v>
      </c>
      <c r="AD156" s="13" t="s">
        <v>1833</v>
      </c>
      <c r="AE156" s="13" t="s">
        <v>1834</v>
      </c>
      <c r="AF156" s="13" t="s">
        <v>1835</v>
      </c>
      <c r="AG156" s="13" t="s">
        <v>1836</v>
      </c>
      <c r="AH156" s="13" t="s">
        <v>1837</v>
      </c>
      <c r="AI156" s="13" t="s">
        <v>74</v>
      </c>
      <c r="AJ156" s="13">
        <v>257</v>
      </c>
      <c r="AK156" s="13">
        <v>267</v>
      </c>
      <c r="AL156" s="13">
        <v>273</v>
      </c>
      <c r="AM156" s="13">
        <v>80</v>
      </c>
      <c r="AN156" s="13">
        <v>782</v>
      </c>
      <c r="AO156" s="13" t="s">
        <v>208</v>
      </c>
      <c r="AP156" s="13" t="s">
        <v>209</v>
      </c>
      <c r="AQ156" s="13" t="s">
        <v>210</v>
      </c>
      <c r="AR156" s="13" t="s">
        <v>1838</v>
      </c>
      <c r="AS156" s="13" t="s">
        <v>1839</v>
      </c>
      <c r="AT156" s="13" t="s">
        <v>74</v>
      </c>
      <c r="AU156" s="13" t="s">
        <v>1840</v>
      </c>
      <c r="AV156" s="13" t="s">
        <v>1841</v>
      </c>
      <c r="AW156" s="13" t="s">
        <v>1021</v>
      </c>
      <c r="AX156" s="13">
        <v>2020</v>
      </c>
      <c r="AY156" s="13">
        <v>9</v>
      </c>
      <c r="AZ156" s="13">
        <v>20</v>
      </c>
      <c r="BA156" s="13" t="s">
        <v>74</v>
      </c>
      <c r="BB156" s="13" t="s">
        <v>74</v>
      </c>
      <c r="BC156" s="13" t="s">
        <v>74</v>
      </c>
      <c r="BD156" s="13" t="s">
        <v>74</v>
      </c>
      <c r="BE156" s="13" t="s">
        <v>74</v>
      </c>
      <c r="BF156" s="13" t="s">
        <v>74</v>
      </c>
      <c r="BG156" s="13">
        <v>2000905</v>
      </c>
      <c r="BH156" s="13" t="s">
        <v>1842</v>
      </c>
      <c r="BI156" s="13" t="s">
        <v>1843</v>
      </c>
      <c r="BJ156" s="13" t="s">
        <v>74</v>
      </c>
      <c r="BK156" s="13" t="s">
        <v>1844</v>
      </c>
      <c r="BL156" s="13">
        <v>52</v>
      </c>
      <c r="BM156" s="13" t="s">
        <v>1845</v>
      </c>
      <c r="BN156" s="13" t="s">
        <v>97</v>
      </c>
      <c r="BO156" s="13" t="s">
        <v>1846</v>
      </c>
      <c r="BP156" s="13" t="s">
        <v>1847</v>
      </c>
      <c r="BQ156" s="13">
        <v>32940025</v>
      </c>
      <c r="BR156" s="13" t="s">
        <v>221</v>
      </c>
      <c r="BS156" s="13" t="s">
        <v>100</v>
      </c>
      <c r="BT156" s="13" t="s">
        <v>101</v>
      </c>
      <c r="BU156" s="13" t="s">
        <v>102</v>
      </c>
      <c r="BV156" s="13" t="s">
        <v>1848</v>
      </c>
      <c r="BW156" s="13" t="s">
        <v>132</v>
      </c>
    </row>
    <row r="157" spans="1:75" s="3" customFormat="1" x14ac:dyDescent="0.2">
      <c r="A157" s="2">
        <v>725000000</v>
      </c>
      <c r="B157" s="3" t="s">
        <v>2003</v>
      </c>
      <c r="C157" s="13" t="s">
        <v>72</v>
      </c>
      <c r="D157" s="13" t="s">
        <v>2004</v>
      </c>
      <c r="E157" s="35">
        <v>1</v>
      </c>
      <c r="F157" s="13" t="s">
        <v>74</v>
      </c>
      <c r="G157" s="13" t="s">
        <v>74</v>
      </c>
      <c r="H157" s="13" t="s">
        <v>74</v>
      </c>
      <c r="I157" s="13" t="s">
        <v>2005</v>
      </c>
      <c r="J157" s="13" t="s">
        <v>74</v>
      </c>
      <c r="K157" s="13" t="s">
        <v>74</v>
      </c>
      <c r="L157" s="13" t="s">
        <v>2006</v>
      </c>
      <c r="M157" s="13" t="s">
        <v>2007</v>
      </c>
      <c r="N157" s="13" t="s">
        <v>74</v>
      </c>
      <c r="O157" s="13" t="s">
        <v>74</v>
      </c>
      <c r="P157" s="13" t="s">
        <v>78</v>
      </c>
      <c r="Q157" s="13" t="s">
        <v>79</v>
      </c>
      <c r="R157" s="13" t="s">
        <v>74</v>
      </c>
      <c r="S157" s="13" t="s">
        <v>74</v>
      </c>
      <c r="T157" s="13" t="s">
        <v>74</v>
      </c>
      <c r="U157" s="13" t="s">
        <v>74</v>
      </c>
      <c r="V157" s="13" t="s">
        <v>74</v>
      </c>
      <c r="W157" s="13" t="s">
        <v>2008</v>
      </c>
      <c r="X157" s="13" t="s">
        <v>2009</v>
      </c>
      <c r="Y157" s="13" t="s">
        <v>2010</v>
      </c>
      <c r="Z157" s="13" t="s">
        <v>2011</v>
      </c>
      <c r="AA157" s="13" t="s">
        <v>2012</v>
      </c>
      <c r="AB157" s="13" t="s">
        <v>2013</v>
      </c>
      <c r="AC157" s="13" t="s">
        <v>2014</v>
      </c>
      <c r="AD157" s="13" t="s">
        <v>2015</v>
      </c>
      <c r="AE157" s="13" t="s">
        <v>2016</v>
      </c>
      <c r="AF157" s="13" t="s">
        <v>74</v>
      </c>
      <c r="AG157" s="13" t="s">
        <v>74</v>
      </c>
      <c r="AH157" s="13" t="s">
        <v>74</v>
      </c>
      <c r="AI157" s="13" t="s">
        <v>74</v>
      </c>
      <c r="AJ157" s="13">
        <v>125</v>
      </c>
      <c r="AK157" s="13">
        <v>144</v>
      </c>
      <c r="AL157" s="13">
        <v>151</v>
      </c>
      <c r="AM157" s="13">
        <v>104</v>
      </c>
      <c r="AN157" s="13">
        <v>414</v>
      </c>
      <c r="AO157" s="13" t="s">
        <v>176</v>
      </c>
      <c r="AP157" s="13" t="s">
        <v>177</v>
      </c>
      <c r="AQ157" s="13" t="s">
        <v>178</v>
      </c>
      <c r="AR157" s="13" t="s">
        <v>2017</v>
      </c>
      <c r="AS157" s="13" t="s">
        <v>74</v>
      </c>
      <c r="AT157" s="13" t="s">
        <v>74</v>
      </c>
      <c r="AU157" s="13" t="s">
        <v>2018</v>
      </c>
      <c r="AV157" s="13" t="s">
        <v>2019</v>
      </c>
      <c r="AW157" s="13" t="s">
        <v>375</v>
      </c>
      <c r="AX157" s="13">
        <v>2021</v>
      </c>
      <c r="AY157" s="13">
        <v>66</v>
      </c>
      <c r="AZ157" s="13" t="s">
        <v>74</v>
      </c>
      <c r="BA157" s="13" t="s">
        <v>74</v>
      </c>
      <c r="BB157" s="13" t="s">
        <v>74</v>
      </c>
      <c r="BC157" s="13" t="s">
        <v>74</v>
      </c>
      <c r="BD157" s="13" t="s">
        <v>74</v>
      </c>
      <c r="BE157" s="13" t="s">
        <v>74</v>
      </c>
      <c r="BF157" s="13" t="s">
        <v>74</v>
      </c>
      <c r="BG157" s="13">
        <v>102614</v>
      </c>
      <c r="BH157" s="13" t="s">
        <v>2020</v>
      </c>
      <c r="BI157" s="13" t="s">
        <v>2021</v>
      </c>
      <c r="BJ157" s="13" t="s">
        <v>74</v>
      </c>
      <c r="BK157" s="13" t="s">
        <v>2022</v>
      </c>
      <c r="BL157" s="13">
        <v>13</v>
      </c>
      <c r="BM157" s="13" t="s">
        <v>2023</v>
      </c>
      <c r="BN157" s="13" t="s">
        <v>97</v>
      </c>
      <c r="BO157" s="13" t="s">
        <v>2024</v>
      </c>
      <c r="BP157" s="13" t="s">
        <v>2025</v>
      </c>
      <c r="BQ157" s="13" t="s">
        <v>74</v>
      </c>
      <c r="BR157" s="13" t="s">
        <v>1052</v>
      </c>
      <c r="BS157" s="13" t="s">
        <v>100</v>
      </c>
      <c r="BT157" s="13" t="s">
        <v>101</v>
      </c>
      <c r="BU157" s="13" t="s">
        <v>102</v>
      </c>
      <c r="BV157" s="13" t="s">
        <v>2026</v>
      </c>
      <c r="BW157" s="13" t="s">
        <v>132</v>
      </c>
    </row>
    <row r="158" spans="1:75" s="3" customFormat="1" x14ac:dyDescent="0.2">
      <c r="A158" s="2">
        <v>704000000</v>
      </c>
      <c r="B158" s="3" t="s">
        <v>303</v>
      </c>
      <c r="C158" s="13" t="s">
        <v>72</v>
      </c>
      <c r="D158" s="13" t="s">
        <v>779</v>
      </c>
      <c r="E158" s="35">
        <v>1</v>
      </c>
      <c r="F158" s="13" t="s">
        <v>74</v>
      </c>
      <c r="G158" s="13" t="s">
        <v>74</v>
      </c>
      <c r="H158" s="13" t="s">
        <v>74</v>
      </c>
      <c r="I158" s="13" t="s">
        <v>780</v>
      </c>
      <c r="J158" s="13" t="s">
        <v>74</v>
      </c>
      <c r="K158" s="13" t="s">
        <v>74</v>
      </c>
      <c r="L158" s="13" t="s">
        <v>781</v>
      </c>
      <c r="M158" s="13" t="s">
        <v>782</v>
      </c>
      <c r="N158" s="13" t="s">
        <v>74</v>
      </c>
      <c r="O158" s="13" t="s">
        <v>74</v>
      </c>
      <c r="P158" s="13" t="s">
        <v>78</v>
      </c>
      <c r="Q158" s="13" t="s">
        <v>79</v>
      </c>
      <c r="R158" s="13" t="s">
        <v>74</v>
      </c>
      <c r="S158" s="13" t="s">
        <v>74</v>
      </c>
      <c r="T158" s="13" t="s">
        <v>74</v>
      </c>
      <c r="U158" s="13" t="s">
        <v>74</v>
      </c>
      <c r="V158" s="13" t="s">
        <v>74</v>
      </c>
      <c r="W158" s="13" t="s">
        <v>783</v>
      </c>
      <c r="X158" s="13" t="s">
        <v>784</v>
      </c>
      <c r="Y158" s="13" t="s">
        <v>785</v>
      </c>
      <c r="Z158" s="13" t="s">
        <v>786</v>
      </c>
      <c r="AA158" s="13" t="s">
        <v>787</v>
      </c>
      <c r="AB158" s="13" t="s">
        <v>788</v>
      </c>
      <c r="AC158" s="13" t="s">
        <v>789</v>
      </c>
      <c r="AD158" s="13" t="s">
        <v>790</v>
      </c>
      <c r="AE158" s="13" t="s">
        <v>791</v>
      </c>
      <c r="AF158" s="13" t="s">
        <v>792</v>
      </c>
      <c r="AG158" s="13" t="s">
        <v>793</v>
      </c>
      <c r="AH158" s="13" t="s">
        <v>794</v>
      </c>
      <c r="AI158" s="13" t="s">
        <v>74</v>
      </c>
      <c r="AJ158" s="13">
        <v>106</v>
      </c>
      <c r="AK158" s="13">
        <v>67</v>
      </c>
      <c r="AL158" s="13">
        <v>68</v>
      </c>
      <c r="AM158" s="13">
        <v>19</v>
      </c>
      <c r="AN158" s="13">
        <v>70</v>
      </c>
      <c r="AO158" s="13" t="s">
        <v>795</v>
      </c>
      <c r="AP158" s="13" t="s">
        <v>796</v>
      </c>
      <c r="AQ158" s="13" t="s">
        <v>797</v>
      </c>
      <c r="AR158" s="13" t="s">
        <v>798</v>
      </c>
      <c r="AS158" s="13" t="s">
        <v>799</v>
      </c>
      <c r="AT158" s="13" t="s">
        <v>74</v>
      </c>
      <c r="AU158" s="13" t="s">
        <v>800</v>
      </c>
      <c r="AV158" s="13" t="s">
        <v>801</v>
      </c>
      <c r="AW158" s="13" t="s">
        <v>375</v>
      </c>
      <c r="AX158" s="13">
        <v>2021</v>
      </c>
      <c r="AY158" s="13">
        <v>169</v>
      </c>
      <c r="AZ158" s="13" t="s">
        <v>74</v>
      </c>
      <c r="BA158" s="13" t="s">
        <v>74</v>
      </c>
      <c r="BB158" s="13" t="s">
        <v>74</v>
      </c>
      <c r="BC158" s="13" t="s">
        <v>74</v>
      </c>
      <c r="BD158" s="13" t="s">
        <v>74</v>
      </c>
      <c r="BE158" s="13">
        <v>40</v>
      </c>
      <c r="BF158" s="13">
        <v>48</v>
      </c>
      <c r="BG158" s="13" t="s">
        <v>74</v>
      </c>
      <c r="BH158" s="13" t="s">
        <v>802</v>
      </c>
      <c r="BI158" s="13" t="s">
        <v>803</v>
      </c>
      <c r="BJ158" s="13" t="s">
        <v>74</v>
      </c>
      <c r="BK158" s="13" t="s">
        <v>804</v>
      </c>
      <c r="BL158" s="13">
        <v>9</v>
      </c>
      <c r="BM158" s="13" t="s">
        <v>407</v>
      </c>
      <c r="BN158" s="13" t="s">
        <v>97</v>
      </c>
      <c r="BO158" s="13" t="s">
        <v>407</v>
      </c>
      <c r="BP158" s="13" t="s">
        <v>805</v>
      </c>
      <c r="BQ158" s="13">
        <v>34749270</v>
      </c>
      <c r="BR158" s="13" t="s">
        <v>221</v>
      </c>
      <c r="BS158" s="13" t="s">
        <v>100</v>
      </c>
      <c r="BT158" s="13" t="s">
        <v>101</v>
      </c>
      <c r="BU158" s="13" t="s">
        <v>102</v>
      </c>
      <c r="BV158" s="13" t="s">
        <v>806</v>
      </c>
      <c r="BW158" s="13" t="s">
        <v>132</v>
      </c>
    </row>
    <row r="159" spans="1:75" s="3" customFormat="1" x14ac:dyDescent="0.2">
      <c r="A159" s="2">
        <v>711000000</v>
      </c>
      <c r="B159" s="3" t="s">
        <v>3924</v>
      </c>
      <c r="C159" s="13" t="s">
        <v>72</v>
      </c>
      <c r="D159" s="13" t="s">
        <v>4033</v>
      </c>
      <c r="E159" s="35">
        <v>1</v>
      </c>
      <c r="F159" s="13" t="s">
        <v>74</v>
      </c>
      <c r="G159" s="13" t="s">
        <v>74</v>
      </c>
      <c r="H159" s="13" t="s">
        <v>74</v>
      </c>
      <c r="I159" s="13" t="s">
        <v>4034</v>
      </c>
      <c r="J159" s="13" t="s">
        <v>74</v>
      </c>
      <c r="K159" s="13" t="s">
        <v>74</v>
      </c>
      <c r="L159" s="13" t="s">
        <v>4035</v>
      </c>
      <c r="M159" s="13" t="s">
        <v>4036</v>
      </c>
      <c r="N159" s="13" t="s">
        <v>74</v>
      </c>
      <c r="O159" s="13" t="s">
        <v>74</v>
      </c>
      <c r="P159" s="13" t="s">
        <v>78</v>
      </c>
      <c r="Q159" s="13" t="s">
        <v>79</v>
      </c>
      <c r="R159" s="13" t="s">
        <v>74</v>
      </c>
      <c r="S159" s="13" t="s">
        <v>74</v>
      </c>
      <c r="T159" s="13" t="s">
        <v>74</v>
      </c>
      <c r="U159" s="13" t="s">
        <v>74</v>
      </c>
      <c r="V159" s="13" t="s">
        <v>74</v>
      </c>
      <c r="W159" s="13" t="s">
        <v>74</v>
      </c>
      <c r="X159" s="13" t="s">
        <v>4037</v>
      </c>
      <c r="Y159" s="13" t="s">
        <v>4038</v>
      </c>
      <c r="Z159" s="13" t="s">
        <v>4039</v>
      </c>
      <c r="AA159" s="13" t="s">
        <v>4040</v>
      </c>
      <c r="AB159" s="13" t="s">
        <v>4041</v>
      </c>
      <c r="AC159" s="13" t="s">
        <v>4042</v>
      </c>
      <c r="AD159" s="13" t="s">
        <v>4043</v>
      </c>
      <c r="AE159" s="13" t="s">
        <v>4044</v>
      </c>
      <c r="AF159" s="13" t="s">
        <v>4045</v>
      </c>
      <c r="AG159" s="13" t="s">
        <v>4046</v>
      </c>
      <c r="AH159" s="13" t="s">
        <v>4047</v>
      </c>
      <c r="AI159" s="13" t="s">
        <v>74</v>
      </c>
      <c r="AJ159" s="13">
        <v>51</v>
      </c>
      <c r="AK159" s="13">
        <v>102</v>
      </c>
      <c r="AL159" s="13">
        <v>109</v>
      </c>
      <c r="AM159" s="13">
        <v>34</v>
      </c>
      <c r="AN159" s="13">
        <v>86</v>
      </c>
      <c r="AO159" s="13" t="s">
        <v>4048</v>
      </c>
      <c r="AP159" s="13" t="s">
        <v>457</v>
      </c>
      <c r="AQ159" s="13" t="s">
        <v>4049</v>
      </c>
      <c r="AR159" s="13" t="s">
        <v>74</v>
      </c>
      <c r="AS159" s="13" t="s">
        <v>4050</v>
      </c>
      <c r="AT159" s="13" t="s">
        <v>74</v>
      </c>
      <c r="AU159" s="13" t="s">
        <v>4051</v>
      </c>
      <c r="AV159" s="13" t="s">
        <v>4052</v>
      </c>
      <c r="AW159" s="13" t="s">
        <v>1021</v>
      </c>
      <c r="AX159" s="13">
        <v>2023</v>
      </c>
      <c r="AY159" s="13">
        <v>8</v>
      </c>
      <c r="AZ159" s="13">
        <v>10</v>
      </c>
      <c r="BA159" s="13" t="s">
        <v>74</v>
      </c>
      <c r="BB159" s="13" t="s">
        <v>74</v>
      </c>
      <c r="BC159" s="13" t="s">
        <v>74</v>
      </c>
      <c r="BD159" s="13" t="s">
        <v>74</v>
      </c>
      <c r="BE159" s="13">
        <v>879</v>
      </c>
      <c r="BF159" s="13">
        <v>907</v>
      </c>
      <c r="BG159" s="13" t="s">
        <v>74</v>
      </c>
      <c r="BH159" s="13" t="s">
        <v>4053</v>
      </c>
      <c r="BI159" s="13" t="s">
        <v>4054</v>
      </c>
      <c r="BJ159" s="13" t="s">
        <v>74</v>
      </c>
      <c r="BK159" s="13" t="s">
        <v>74</v>
      </c>
      <c r="BL159" s="13">
        <v>29</v>
      </c>
      <c r="BM159" s="13" t="s">
        <v>2794</v>
      </c>
      <c r="BN159" s="13" t="s">
        <v>97</v>
      </c>
      <c r="BO159" s="13" t="s">
        <v>2794</v>
      </c>
      <c r="BP159" s="13" t="s">
        <v>4055</v>
      </c>
      <c r="BQ159" s="13">
        <v>37517414</v>
      </c>
      <c r="BR159" s="13" t="s">
        <v>74</v>
      </c>
      <c r="BS159" s="13" t="s">
        <v>100</v>
      </c>
      <c r="BT159" s="13" t="s">
        <v>101</v>
      </c>
      <c r="BU159" s="13" t="s">
        <v>102</v>
      </c>
      <c r="BV159" s="13" t="s">
        <v>4056</v>
      </c>
      <c r="BW159" s="13" t="s">
        <v>132</v>
      </c>
    </row>
    <row r="160" spans="1:75" s="3" customFormat="1" x14ac:dyDescent="0.2">
      <c r="A160" s="3">
        <v>702000000</v>
      </c>
      <c r="B160" s="3" t="s">
        <v>954</v>
      </c>
      <c r="C160" s="3" t="s">
        <v>72</v>
      </c>
      <c r="D160" s="3" t="s">
        <v>1299</v>
      </c>
      <c r="E160" s="34">
        <v>1</v>
      </c>
      <c r="F160" s="3" t="s">
        <v>74</v>
      </c>
      <c r="G160" s="3" t="s">
        <v>74</v>
      </c>
      <c r="H160" s="3" t="s">
        <v>74</v>
      </c>
      <c r="I160" s="3" t="s">
        <v>1300</v>
      </c>
      <c r="J160" s="3" t="s">
        <v>74</v>
      </c>
      <c r="K160" s="3" t="s">
        <v>74</v>
      </c>
      <c r="L160" s="3" t="s">
        <v>1301</v>
      </c>
      <c r="M160" s="3" t="s">
        <v>1302</v>
      </c>
      <c r="N160" s="3" t="s">
        <v>74</v>
      </c>
      <c r="O160" s="3" t="s">
        <v>74</v>
      </c>
      <c r="P160" s="3" t="s">
        <v>78</v>
      </c>
      <c r="Q160" s="3" t="s">
        <v>195</v>
      </c>
      <c r="R160" s="3" t="s">
        <v>74</v>
      </c>
      <c r="S160" s="3" t="s">
        <v>74</v>
      </c>
      <c r="T160" s="3" t="s">
        <v>74</v>
      </c>
      <c r="U160" s="3" t="s">
        <v>74</v>
      </c>
      <c r="V160" s="3" t="s">
        <v>74</v>
      </c>
      <c r="W160" s="3" t="s">
        <v>1303</v>
      </c>
      <c r="X160" s="3" t="s">
        <v>1304</v>
      </c>
      <c r="Y160" s="3" t="s">
        <v>1305</v>
      </c>
      <c r="Z160" s="3" t="s">
        <v>1306</v>
      </c>
      <c r="AA160" s="3" t="s">
        <v>1307</v>
      </c>
      <c r="AB160" s="3" t="s">
        <v>1308</v>
      </c>
      <c r="AC160" s="3" t="s">
        <v>1309</v>
      </c>
      <c r="AD160" s="3" t="s">
        <v>1310</v>
      </c>
      <c r="AE160" s="3" t="s">
        <v>1311</v>
      </c>
      <c r="AF160" s="3" t="s">
        <v>1312</v>
      </c>
      <c r="AG160" s="3" t="s">
        <v>1312</v>
      </c>
      <c r="AH160" s="3" t="s">
        <v>1313</v>
      </c>
      <c r="AI160" s="3" t="s">
        <v>74</v>
      </c>
      <c r="AJ160" s="3">
        <v>177</v>
      </c>
      <c r="AK160" s="3">
        <v>56</v>
      </c>
      <c r="AL160" s="3">
        <v>58</v>
      </c>
      <c r="AM160" s="3">
        <v>45</v>
      </c>
      <c r="AN160" s="3">
        <v>251</v>
      </c>
      <c r="AO160" s="3" t="s">
        <v>176</v>
      </c>
      <c r="AP160" s="3" t="s">
        <v>177</v>
      </c>
      <c r="AQ160" s="3" t="s">
        <v>178</v>
      </c>
      <c r="AR160" s="3" t="s">
        <v>1314</v>
      </c>
      <c r="AS160" s="3" t="s">
        <v>1315</v>
      </c>
      <c r="AT160" s="3" t="s">
        <v>74</v>
      </c>
      <c r="AU160" s="3" t="s">
        <v>1316</v>
      </c>
      <c r="AV160" s="3" t="s">
        <v>1317</v>
      </c>
      <c r="AW160" s="3" t="s">
        <v>1318</v>
      </c>
      <c r="AX160" s="3">
        <v>2023</v>
      </c>
      <c r="AY160" s="3">
        <v>867</v>
      </c>
      <c r="AZ160" s="3" t="s">
        <v>74</v>
      </c>
      <c r="BA160" s="3" t="s">
        <v>74</v>
      </c>
      <c r="BB160" s="3" t="s">
        <v>74</v>
      </c>
      <c r="BC160" s="3" t="s">
        <v>74</v>
      </c>
      <c r="BD160" s="3" t="s">
        <v>74</v>
      </c>
      <c r="BE160" s="3" t="s">
        <v>74</v>
      </c>
      <c r="BF160" s="3" t="s">
        <v>74</v>
      </c>
      <c r="BG160" s="3">
        <v>161468</v>
      </c>
      <c r="BH160" s="3" t="s">
        <v>1319</v>
      </c>
      <c r="BI160" s="3" t="str">
        <f>HYPERLINK("http://dx.doi.org/10.1016/j.scitotenv.2023.161468","http://dx.doi.org/10.1016/j.scitotenv.2023.161468")</f>
        <v>http://dx.doi.org/10.1016/j.scitotenv.2023.161468</v>
      </c>
      <c r="BJ160" s="3" t="s">
        <v>74</v>
      </c>
      <c r="BK160" s="3" t="s">
        <v>1049</v>
      </c>
      <c r="BL160" s="3">
        <v>18</v>
      </c>
      <c r="BM160" s="3" t="s">
        <v>1320</v>
      </c>
      <c r="BN160" s="3" t="s">
        <v>97</v>
      </c>
      <c r="BO160" s="3" t="s">
        <v>1321</v>
      </c>
      <c r="BP160" s="3" t="s">
        <v>1322</v>
      </c>
      <c r="BQ160" s="3">
        <v>36627001</v>
      </c>
      <c r="BR160" s="3" t="s">
        <v>74</v>
      </c>
      <c r="BS160" s="3" t="s">
        <v>100</v>
      </c>
      <c r="BT160" s="3" t="s">
        <v>101</v>
      </c>
      <c r="BU160" s="3" t="s">
        <v>102</v>
      </c>
      <c r="BV160" s="3" t="s">
        <v>1323</v>
      </c>
      <c r="BW160" s="3" t="str">
        <f>HYPERLINK("https%3A%2F%2Fwww.webofscience.com%2Fwos%2Fwoscc%2Ffull-record%2FWOS:000996893900001","View Full Record in Web of Science")</f>
        <v>View Full Record in Web of Science</v>
      </c>
    </row>
    <row r="161" spans="1:75" s="3" customFormat="1" x14ac:dyDescent="0.2">
      <c r="A161" s="3">
        <v>702000000</v>
      </c>
      <c r="B161" s="3" t="s">
        <v>954</v>
      </c>
      <c r="C161" s="3" t="s">
        <v>72</v>
      </c>
      <c r="D161" s="3" t="s">
        <v>1208</v>
      </c>
      <c r="E161" s="34">
        <v>1</v>
      </c>
      <c r="F161" s="3" t="s">
        <v>74</v>
      </c>
      <c r="G161" s="3" t="s">
        <v>74</v>
      </c>
      <c r="H161" s="3" t="s">
        <v>74</v>
      </c>
      <c r="I161" s="3" t="s">
        <v>1209</v>
      </c>
      <c r="J161" s="3" t="s">
        <v>74</v>
      </c>
      <c r="K161" s="3" t="s">
        <v>74</v>
      </c>
      <c r="L161" s="3" t="s">
        <v>1210</v>
      </c>
      <c r="M161" s="3" t="s">
        <v>1211</v>
      </c>
      <c r="N161" s="3" t="s">
        <v>74</v>
      </c>
      <c r="O161" s="3" t="s">
        <v>74</v>
      </c>
      <c r="P161" s="3" t="s">
        <v>78</v>
      </c>
      <c r="Q161" s="3" t="s">
        <v>79</v>
      </c>
      <c r="R161" s="3" t="s">
        <v>74</v>
      </c>
      <c r="S161" s="3" t="s">
        <v>74</v>
      </c>
      <c r="T161" s="3" t="s">
        <v>74</v>
      </c>
      <c r="U161" s="3" t="s">
        <v>74</v>
      </c>
      <c r="V161" s="3" t="s">
        <v>74</v>
      </c>
      <c r="W161" s="3" t="s">
        <v>1212</v>
      </c>
      <c r="X161" s="3" t="s">
        <v>1213</v>
      </c>
      <c r="Y161" s="3" t="s">
        <v>1214</v>
      </c>
      <c r="Z161" s="3" t="s">
        <v>1215</v>
      </c>
      <c r="AA161" s="3" t="s">
        <v>1216</v>
      </c>
      <c r="AB161" s="3" t="s">
        <v>1217</v>
      </c>
      <c r="AC161" s="3" t="s">
        <v>1218</v>
      </c>
      <c r="AD161" s="3" t="s">
        <v>1219</v>
      </c>
      <c r="AE161" s="3" t="s">
        <v>1220</v>
      </c>
      <c r="AF161" s="3" t="s">
        <v>1221</v>
      </c>
      <c r="AG161" s="3" t="s">
        <v>1222</v>
      </c>
      <c r="AH161" s="3" t="s">
        <v>1223</v>
      </c>
      <c r="AI161" s="3" t="s">
        <v>74</v>
      </c>
      <c r="AJ161" s="3">
        <v>65</v>
      </c>
      <c r="AK161" s="3">
        <v>15</v>
      </c>
      <c r="AL161" s="3">
        <v>15</v>
      </c>
      <c r="AM161" s="3">
        <v>14</v>
      </c>
      <c r="AN161" s="3">
        <v>21</v>
      </c>
      <c r="AO161" s="3" t="s">
        <v>484</v>
      </c>
      <c r="AP161" s="3" t="s">
        <v>485</v>
      </c>
      <c r="AQ161" s="3" t="s">
        <v>486</v>
      </c>
      <c r="AR161" s="3" t="s">
        <v>1224</v>
      </c>
      <c r="AS161" s="3" t="s">
        <v>1225</v>
      </c>
      <c r="AT161" s="3" t="s">
        <v>74</v>
      </c>
      <c r="AU161" s="3" t="s">
        <v>1226</v>
      </c>
      <c r="AV161" s="3" t="s">
        <v>1227</v>
      </c>
      <c r="AW161" s="3" t="s">
        <v>1228</v>
      </c>
      <c r="AX161" s="3">
        <v>2024</v>
      </c>
      <c r="AY161" s="3">
        <v>69</v>
      </c>
      <c r="AZ161" s="3" t="s">
        <v>74</v>
      </c>
      <c r="BA161" s="3" t="s">
        <v>74</v>
      </c>
      <c r="BB161" s="3" t="s">
        <v>74</v>
      </c>
      <c r="BC161" s="3" t="s">
        <v>74</v>
      </c>
      <c r="BD161" s="3" t="s">
        <v>74</v>
      </c>
      <c r="BE161" s="3">
        <v>586</v>
      </c>
      <c r="BF161" s="3">
        <v>607</v>
      </c>
      <c r="BG161" s="3" t="s">
        <v>74</v>
      </c>
      <c r="BH161" s="3" t="s">
        <v>1229</v>
      </c>
      <c r="BI161" s="3" t="str">
        <f>HYPERLINK("http://dx.doi.org/10.1016/j.ijhydene.2024.05.050","http://dx.doi.org/10.1016/j.ijhydene.2024.05.050")</f>
        <v>http://dx.doi.org/10.1016/j.ijhydene.2024.05.050</v>
      </c>
      <c r="BJ161" s="3" t="s">
        <v>74</v>
      </c>
      <c r="BK161" s="3" t="s">
        <v>1230</v>
      </c>
      <c r="BL161" s="3">
        <v>22</v>
      </c>
      <c r="BM161" s="3" t="s">
        <v>1231</v>
      </c>
      <c r="BN161" s="3" t="s">
        <v>97</v>
      </c>
      <c r="BO161" s="3" t="s">
        <v>1232</v>
      </c>
      <c r="BP161" s="3" t="s">
        <v>1233</v>
      </c>
      <c r="BQ161" s="3" t="s">
        <v>74</v>
      </c>
      <c r="BR161" s="3" t="s">
        <v>1052</v>
      </c>
      <c r="BS161" s="3" t="s">
        <v>100</v>
      </c>
      <c r="BT161" s="3" t="s">
        <v>101</v>
      </c>
      <c r="BU161" s="3" t="s">
        <v>102</v>
      </c>
      <c r="BV161" s="3" t="s">
        <v>1234</v>
      </c>
      <c r="BW161" s="3" t="str">
        <f>HYPERLINK("https%3A%2F%2Fwww.webofscience.com%2Fwos%2Fwoscc%2Ffull-record%2FWOS:001240422300001","View Full Record in Web of Science")</f>
        <v>View Full Record in Web of Science</v>
      </c>
    </row>
    <row r="162" spans="1:75" s="3" customFormat="1" x14ac:dyDescent="0.2">
      <c r="A162" s="2">
        <v>711000000</v>
      </c>
      <c r="B162" s="3" t="s">
        <v>3924</v>
      </c>
      <c r="C162" s="9" t="s">
        <v>72</v>
      </c>
      <c r="D162" s="9" t="s">
        <v>4262</v>
      </c>
      <c r="E162" s="35">
        <v>1</v>
      </c>
      <c r="F162" s="9" t="s">
        <v>74</v>
      </c>
      <c r="G162" s="9" t="s">
        <v>74</v>
      </c>
      <c r="H162" s="9" t="s">
        <v>74</v>
      </c>
      <c r="I162" s="9" t="s">
        <v>4263</v>
      </c>
      <c r="J162" s="9" t="s">
        <v>74</v>
      </c>
      <c r="K162" s="9" t="s">
        <v>74</v>
      </c>
      <c r="L162" s="9" t="s">
        <v>4264</v>
      </c>
      <c r="M162" s="9" t="s">
        <v>4265</v>
      </c>
      <c r="N162" s="9" t="s">
        <v>74</v>
      </c>
      <c r="O162" s="9" t="s">
        <v>74</v>
      </c>
      <c r="P162" s="9" t="s">
        <v>78</v>
      </c>
      <c r="Q162" s="9" t="s">
        <v>195</v>
      </c>
      <c r="R162" s="9" t="s">
        <v>74</v>
      </c>
      <c r="S162" s="9" t="s">
        <v>74</v>
      </c>
      <c r="T162" s="9" t="s">
        <v>74</v>
      </c>
      <c r="U162" s="9" t="s">
        <v>74</v>
      </c>
      <c r="V162" s="9" t="s">
        <v>74</v>
      </c>
      <c r="W162" s="9" t="s">
        <v>4266</v>
      </c>
      <c r="X162" s="9" t="s">
        <v>4267</v>
      </c>
      <c r="Y162" s="9" t="s">
        <v>4268</v>
      </c>
      <c r="Z162" s="9" t="s">
        <v>4269</v>
      </c>
      <c r="AA162" s="9" t="s">
        <v>4270</v>
      </c>
      <c r="AB162" s="9" t="s">
        <v>4271</v>
      </c>
      <c r="AC162" s="9" t="s">
        <v>4272</v>
      </c>
      <c r="AD162" s="9" t="s">
        <v>4273</v>
      </c>
      <c r="AE162" s="9" t="s">
        <v>4274</v>
      </c>
      <c r="AF162" s="9" t="s">
        <v>74</v>
      </c>
      <c r="AG162" s="9" t="s">
        <v>74</v>
      </c>
      <c r="AH162" s="9" t="s">
        <v>74</v>
      </c>
      <c r="AI162" s="9" t="s">
        <v>74</v>
      </c>
      <c r="AJ162" s="9">
        <v>30</v>
      </c>
      <c r="AK162" s="9">
        <v>11</v>
      </c>
      <c r="AL162" s="9">
        <v>11</v>
      </c>
      <c r="AM162" s="9">
        <v>9</v>
      </c>
      <c r="AN162" s="9">
        <v>12</v>
      </c>
      <c r="AO162" s="9" t="s">
        <v>176</v>
      </c>
      <c r="AP162" s="9" t="s">
        <v>177</v>
      </c>
      <c r="AQ162" s="9" t="s">
        <v>178</v>
      </c>
      <c r="AR162" s="9" t="s">
        <v>4275</v>
      </c>
      <c r="AS162" s="9" t="s">
        <v>4276</v>
      </c>
      <c r="AT162" s="9" t="s">
        <v>74</v>
      </c>
      <c r="AU162" s="9" t="s">
        <v>4277</v>
      </c>
      <c r="AV162" s="9" t="s">
        <v>4278</v>
      </c>
      <c r="AW162" s="9" t="s">
        <v>215</v>
      </c>
      <c r="AX162" s="9">
        <v>2024</v>
      </c>
      <c r="AY162" s="9">
        <v>268</v>
      </c>
      <c r="AZ162" s="9" t="s">
        <v>74</v>
      </c>
      <c r="BA162" s="9" t="s">
        <v>74</v>
      </c>
      <c r="BB162" s="9" t="s">
        <v>74</v>
      </c>
      <c r="BC162" s="9" t="s">
        <v>74</v>
      </c>
      <c r="BD162" s="9" t="s">
        <v>74</v>
      </c>
      <c r="BE162" s="9">
        <v>53</v>
      </c>
      <c r="BF162" s="9">
        <v>59</v>
      </c>
      <c r="BG162" s="9" t="s">
        <v>74</v>
      </c>
      <c r="BH162" s="9" t="s">
        <v>4279</v>
      </c>
      <c r="BI162" s="9" t="s">
        <v>4280</v>
      </c>
      <c r="BJ162" s="9" t="s">
        <v>74</v>
      </c>
      <c r="BK162" s="9" t="s">
        <v>4281</v>
      </c>
      <c r="BL162" s="9">
        <v>7</v>
      </c>
      <c r="BM162" s="9" t="s">
        <v>3679</v>
      </c>
      <c r="BN162" s="9" t="s">
        <v>277</v>
      </c>
      <c r="BO162" s="9" t="s">
        <v>3679</v>
      </c>
      <c r="BP162" s="9" t="s">
        <v>4282</v>
      </c>
      <c r="BQ162" s="9">
        <v>37783650</v>
      </c>
      <c r="BR162" s="9" t="s">
        <v>74</v>
      </c>
      <c r="BS162" s="9" t="s">
        <v>100</v>
      </c>
      <c r="BT162" s="9" t="s">
        <v>101</v>
      </c>
      <c r="BU162" s="9" t="s">
        <v>102</v>
      </c>
      <c r="BV162" s="9" t="s">
        <v>4283</v>
      </c>
      <c r="BW162" s="9" t="s">
        <v>132</v>
      </c>
    </row>
    <row r="163" spans="1:75" x14ac:dyDescent="0.2">
      <c r="A163" s="2">
        <v>704000000</v>
      </c>
      <c r="B163" s="3" t="s">
        <v>303</v>
      </c>
      <c r="C163" s="9" t="s">
        <v>72</v>
      </c>
      <c r="D163" s="9" t="s">
        <v>304</v>
      </c>
      <c r="E163" s="35">
        <v>1</v>
      </c>
      <c r="F163" s="9" t="s">
        <v>74</v>
      </c>
      <c r="G163" s="9" t="s">
        <v>74</v>
      </c>
      <c r="H163" s="9" t="s">
        <v>74</v>
      </c>
      <c r="I163" s="9" t="s">
        <v>305</v>
      </c>
      <c r="J163" s="9" t="s">
        <v>74</v>
      </c>
      <c r="K163" s="9" t="s">
        <v>74</v>
      </c>
      <c r="L163" s="9" t="s">
        <v>306</v>
      </c>
      <c r="M163" s="9" t="s">
        <v>307</v>
      </c>
      <c r="N163" s="9" t="s">
        <v>74</v>
      </c>
      <c r="O163" s="9" t="s">
        <v>74</v>
      </c>
      <c r="P163" s="9" t="s">
        <v>78</v>
      </c>
      <c r="Q163" s="9" t="s">
        <v>79</v>
      </c>
      <c r="R163" s="9" t="s">
        <v>74</v>
      </c>
      <c r="S163" s="9" t="s">
        <v>74</v>
      </c>
      <c r="T163" s="9" t="s">
        <v>74</v>
      </c>
      <c r="U163" s="9" t="s">
        <v>74</v>
      </c>
      <c r="V163" s="9" t="s">
        <v>74</v>
      </c>
      <c r="W163" s="9" t="s">
        <v>74</v>
      </c>
      <c r="X163" s="9" t="s">
        <v>308</v>
      </c>
      <c r="Y163" s="9" t="s">
        <v>309</v>
      </c>
      <c r="Z163" s="9" t="s">
        <v>310</v>
      </c>
      <c r="AA163" s="9" t="s">
        <v>311</v>
      </c>
      <c r="AB163" s="9" t="s">
        <v>312</v>
      </c>
      <c r="AC163" s="9" t="s">
        <v>313</v>
      </c>
      <c r="AD163" s="9" t="s">
        <v>314</v>
      </c>
      <c r="AE163" s="9" t="s">
        <v>315</v>
      </c>
      <c r="AF163" s="9" t="s">
        <v>316</v>
      </c>
      <c r="AG163" s="9" t="s">
        <v>317</v>
      </c>
      <c r="AH163" s="9" t="s">
        <v>318</v>
      </c>
      <c r="AI163" s="9" t="s">
        <v>74</v>
      </c>
      <c r="AJ163" s="9">
        <v>288</v>
      </c>
      <c r="AK163" s="9">
        <v>357</v>
      </c>
      <c r="AL163" s="9">
        <v>372</v>
      </c>
      <c r="AM163" s="9">
        <v>3</v>
      </c>
      <c r="AN163" s="9">
        <v>72</v>
      </c>
      <c r="AO163" s="9" t="s">
        <v>319</v>
      </c>
      <c r="AP163" s="9" t="s">
        <v>320</v>
      </c>
      <c r="AQ163" s="9" t="s">
        <v>321</v>
      </c>
      <c r="AR163" s="9" t="s">
        <v>322</v>
      </c>
      <c r="AS163" s="9" t="s">
        <v>74</v>
      </c>
      <c r="AT163" s="9" t="s">
        <v>74</v>
      </c>
      <c r="AU163" s="9" t="s">
        <v>307</v>
      </c>
      <c r="AV163" s="9" t="s">
        <v>323</v>
      </c>
      <c r="AW163" s="9" t="s">
        <v>324</v>
      </c>
      <c r="AX163" s="9">
        <v>2020</v>
      </c>
      <c r="AY163" s="9">
        <v>5</v>
      </c>
      <c r="AZ163" s="9">
        <v>20</v>
      </c>
      <c r="BA163" s="9" t="s">
        <v>74</v>
      </c>
      <c r="BB163" s="9" t="s">
        <v>74</v>
      </c>
      <c r="BC163" s="9" t="s">
        <v>74</v>
      </c>
      <c r="BD163" s="9" t="s">
        <v>74</v>
      </c>
      <c r="BE163" s="9">
        <v>11849</v>
      </c>
      <c r="BF163" s="9">
        <v>11872</v>
      </c>
      <c r="BG163" s="9" t="s">
        <v>74</v>
      </c>
      <c r="BH163" s="9" t="s">
        <v>325</v>
      </c>
      <c r="BI163" s="9" t="s">
        <v>326</v>
      </c>
      <c r="BJ163" s="9" t="s">
        <v>74</v>
      </c>
      <c r="BK163" s="9" t="s">
        <v>74</v>
      </c>
      <c r="BL163" s="9">
        <v>24</v>
      </c>
      <c r="BM163" s="9" t="s">
        <v>327</v>
      </c>
      <c r="BN163" s="9" t="s">
        <v>97</v>
      </c>
      <c r="BO163" s="9" t="s">
        <v>328</v>
      </c>
      <c r="BP163" s="9" t="s">
        <v>329</v>
      </c>
      <c r="BQ163" s="9">
        <v>32478277</v>
      </c>
      <c r="BR163" s="9" t="s">
        <v>330</v>
      </c>
      <c r="BS163" s="9" t="s">
        <v>100</v>
      </c>
      <c r="BT163" s="9" t="s">
        <v>101</v>
      </c>
      <c r="BU163" s="9" t="s">
        <v>102</v>
      </c>
      <c r="BV163" s="9" t="s">
        <v>331</v>
      </c>
      <c r="BW163" s="9" t="s">
        <v>132</v>
      </c>
    </row>
    <row r="164" spans="1:75" x14ac:dyDescent="0.2">
      <c r="A164" s="3">
        <v>705000000</v>
      </c>
      <c r="B164" s="3" t="s">
        <v>1514</v>
      </c>
      <c r="C164" s="3" t="s">
        <v>72</v>
      </c>
      <c r="D164" s="3" t="s">
        <v>1687</v>
      </c>
      <c r="E164" s="34">
        <v>1</v>
      </c>
      <c r="F164" s="3" t="s">
        <v>74</v>
      </c>
      <c r="G164" s="3" t="s">
        <v>74</v>
      </c>
      <c r="H164" s="3" t="s">
        <v>74</v>
      </c>
      <c r="I164" s="3" t="s">
        <v>1688</v>
      </c>
      <c r="J164" s="3" t="s">
        <v>74</v>
      </c>
      <c r="K164" s="3" t="s">
        <v>74</v>
      </c>
      <c r="L164" s="3" t="s">
        <v>1689</v>
      </c>
      <c r="M164" s="3" t="s">
        <v>1690</v>
      </c>
      <c r="N164" s="3" t="s">
        <v>74</v>
      </c>
      <c r="O164" s="3" t="s">
        <v>74</v>
      </c>
      <c r="P164" s="3" t="s">
        <v>78</v>
      </c>
      <c r="Q164" s="3" t="s">
        <v>79</v>
      </c>
      <c r="R164" s="3" t="s">
        <v>74</v>
      </c>
      <c r="S164" s="3" t="s">
        <v>74</v>
      </c>
      <c r="T164" s="3" t="s">
        <v>74</v>
      </c>
      <c r="U164" s="3" t="s">
        <v>74</v>
      </c>
      <c r="V164" s="3" t="s">
        <v>74</v>
      </c>
      <c r="W164" s="3" t="s">
        <v>74</v>
      </c>
      <c r="X164" s="3" t="s">
        <v>1691</v>
      </c>
      <c r="Y164" s="3" t="s">
        <v>1692</v>
      </c>
      <c r="Z164" s="3" t="s">
        <v>1693</v>
      </c>
      <c r="AA164" s="3" t="s">
        <v>1694</v>
      </c>
      <c r="AB164" s="3" t="s">
        <v>1695</v>
      </c>
      <c r="AC164" s="3" t="s">
        <v>1696</v>
      </c>
      <c r="AD164" s="3" t="s">
        <v>1697</v>
      </c>
      <c r="AE164" s="3" t="s">
        <v>1698</v>
      </c>
      <c r="AF164" s="3" t="s">
        <v>1699</v>
      </c>
      <c r="AG164" s="3" t="s">
        <v>1700</v>
      </c>
      <c r="AH164" s="3" t="s">
        <v>1701</v>
      </c>
      <c r="AI164" s="3" t="s">
        <v>74</v>
      </c>
      <c r="AJ164" s="3">
        <v>73</v>
      </c>
      <c r="AK164" s="3">
        <v>101</v>
      </c>
      <c r="AL164" s="3">
        <v>105</v>
      </c>
      <c r="AM164" s="3">
        <v>37</v>
      </c>
      <c r="AN164" s="3">
        <v>184</v>
      </c>
      <c r="AO164" s="3" t="s">
        <v>265</v>
      </c>
      <c r="AP164" s="3" t="s">
        <v>266</v>
      </c>
      <c r="AQ164" s="3" t="s">
        <v>267</v>
      </c>
      <c r="AR164" s="3" t="s">
        <v>74</v>
      </c>
      <c r="AS164" s="3" t="s">
        <v>1702</v>
      </c>
      <c r="AT164" s="3" t="s">
        <v>74</v>
      </c>
      <c r="AU164" s="3" t="s">
        <v>1703</v>
      </c>
      <c r="AV164" s="3" t="s">
        <v>1704</v>
      </c>
      <c r="AW164" s="3" t="s">
        <v>1705</v>
      </c>
      <c r="AX164" s="3">
        <v>2022</v>
      </c>
      <c r="AY164" s="3">
        <v>13</v>
      </c>
      <c r="AZ164" s="3">
        <v>1</v>
      </c>
      <c r="BA164" s="3" t="s">
        <v>74</v>
      </c>
      <c r="BB164" s="3" t="s">
        <v>74</v>
      </c>
      <c r="BC164" s="3" t="s">
        <v>74</v>
      </c>
      <c r="BD164" s="3" t="s">
        <v>74</v>
      </c>
      <c r="BE164" s="3" t="s">
        <v>74</v>
      </c>
      <c r="BF164" s="3" t="s">
        <v>74</v>
      </c>
      <c r="BG164" s="3">
        <v>28</v>
      </c>
      <c r="BH164" s="3" t="s">
        <v>1706</v>
      </c>
      <c r="BI164" s="3" t="str">
        <f>HYPERLINK("http://dx.doi.org/10.1038/s41467-021-27579-9","http://dx.doi.org/10.1038/s41467-021-27579-9")</f>
        <v>http://dx.doi.org/10.1038/s41467-021-27579-9</v>
      </c>
      <c r="BJ164" s="3" t="s">
        <v>74</v>
      </c>
      <c r="BK164" s="3" t="s">
        <v>74</v>
      </c>
      <c r="BL164" s="3">
        <v>11</v>
      </c>
      <c r="BM164" s="3" t="s">
        <v>1280</v>
      </c>
      <c r="BN164" s="3" t="s">
        <v>97</v>
      </c>
      <c r="BO164" s="3" t="s">
        <v>1281</v>
      </c>
      <c r="BP164" s="3" t="s">
        <v>1707</v>
      </c>
      <c r="BQ164" s="3">
        <v>35013178</v>
      </c>
      <c r="BR164" s="3" t="s">
        <v>381</v>
      </c>
      <c r="BS164" s="3" t="s">
        <v>100</v>
      </c>
      <c r="BT164" s="3" t="s">
        <v>101</v>
      </c>
      <c r="BU164" s="3" t="s">
        <v>102</v>
      </c>
      <c r="BV164" s="3" t="s">
        <v>1708</v>
      </c>
      <c r="BW164" s="3" t="str">
        <f>HYPERLINK("https%3A%2F%2Fwww.webofscience.com%2Fwos%2Fwoscc%2Ffull-record%2FWOS:000885536100001","View Full Record in Web of Science")</f>
        <v>View Full Record in Web of Science</v>
      </c>
    </row>
    <row r="165" spans="1:75" x14ac:dyDescent="0.2">
      <c r="A165" s="2">
        <v>714000000</v>
      </c>
      <c r="B165" s="3" t="s">
        <v>3903</v>
      </c>
      <c r="C165" s="9" t="s">
        <v>72</v>
      </c>
      <c r="D165" s="9" t="s">
        <v>3904</v>
      </c>
      <c r="E165" s="35">
        <v>1</v>
      </c>
      <c r="F165" s="9" t="s">
        <v>74</v>
      </c>
      <c r="G165" s="9" t="s">
        <v>74</v>
      </c>
      <c r="H165" s="9" t="s">
        <v>74</v>
      </c>
      <c r="I165" s="9" t="s">
        <v>3905</v>
      </c>
      <c r="J165" s="9" t="s">
        <v>74</v>
      </c>
      <c r="K165" s="9" t="s">
        <v>74</v>
      </c>
      <c r="L165" s="9" t="s">
        <v>3906</v>
      </c>
      <c r="M165" s="9" t="s">
        <v>2721</v>
      </c>
      <c r="N165" s="9" t="s">
        <v>74</v>
      </c>
      <c r="O165" s="9" t="s">
        <v>74</v>
      </c>
      <c r="P165" s="9" t="s">
        <v>78</v>
      </c>
      <c r="Q165" s="9" t="s">
        <v>79</v>
      </c>
      <c r="R165" s="9" t="s">
        <v>74</v>
      </c>
      <c r="S165" s="9" t="s">
        <v>74</v>
      </c>
      <c r="T165" s="9" t="s">
        <v>74</v>
      </c>
      <c r="U165" s="9" t="s">
        <v>74</v>
      </c>
      <c r="V165" s="9" t="s">
        <v>74</v>
      </c>
      <c r="W165" s="9" t="s">
        <v>74</v>
      </c>
      <c r="X165" s="9" t="s">
        <v>3907</v>
      </c>
      <c r="Y165" s="9" t="s">
        <v>3908</v>
      </c>
      <c r="Z165" s="9" t="s">
        <v>3909</v>
      </c>
      <c r="AA165" s="9" t="s">
        <v>3910</v>
      </c>
      <c r="AB165" s="9" t="s">
        <v>3911</v>
      </c>
      <c r="AC165" s="9" t="s">
        <v>3912</v>
      </c>
      <c r="AD165" s="9" t="s">
        <v>3913</v>
      </c>
      <c r="AE165" s="9" t="s">
        <v>3914</v>
      </c>
      <c r="AF165" s="9" t="s">
        <v>3915</v>
      </c>
      <c r="AG165" s="9" t="s">
        <v>3916</v>
      </c>
      <c r="AH165" s="9" t="s">
        <v>3917</v>
      </c>
      <c r="AI165" s="9" t="s">
        <v>74</v>
      </c>
      <c r="AJ165" s="9">
        <v>221</v>
      </c>
      <c r="AK165" s="9">
        <v>233</v>
      </c>
      <c r="AL165" s="9">
        <v>237</v>
      </c>
      <c r="AM165" s="9">
        <v>3</v>
      </c>
      <c r="AN165" s="9">
        <v>46</v>
      </c>
      <c r="AO165" s="9" t="s">
        <v>2733</v>
      </c>
      <c r="AP165" s="9" t="s">
        <v>2734</v>
      </c>
      <c r="AQ165" s="9" t="s">
        <v>2735</v>
      </c>
      <c r="AR165" s="9" t="s">
        <v>2736</v>
      </c>
      <c r="AS165" s="9" t="s">
        <v>2737</v>
      </c>
      <c r="AT165" s="9" t="s">
        <v>74</v>
      </c>
      <c r="AU165" s="9" t="s">
        <v>2738</v>
      </c>
      <c r="AV165" s="9" t="s">
        <v>2739</v>
      </c>
      <c r="AW165" s="9" t="s">
        <v>3918</v>
      </c>
      <c r="AX165" s="9">
        <v>2020</v>
      </c>
      <c r="AY165" s="9">
        <v>152</v>
      </c>
      <c r="AZ165" s="9">
        <v>20</v>
      </c>
      <c r="BA165" s="9" t="s">
        <v>74</v>
      </c>
      <c r="BB165" s="9" t="s">
        <v>74</v>
      </c>
      <c r="BC165" s="9" t="s">
        <v>74</v>
      </c>
      <c r="BD165" s="9" t="s">
        <v>74</v>
      </c>
      <c r="BE165" s="9" t="s">
        <v>74</v>
      </c>
      <c r="BF165" s="9" t="s">
        <v>74</v>
      </c>
      <c r="BG165" s="9" t="s">
        <v>74</v>
      </c>
      <c r="BH165" s="9" t="s">
        <v>3919</v>
      </c>
      <c r="BI165" s="9" t="s">
        <v>3920</v>
      </c>
      <c r="BJ165" s="9" t="s">
        <v>74</v>
      </c>
      <c r="BK165" s="9" t="s">
        <v>74</v>
      </c>
      <c r="BL165" s="9">
        <v>17</v>
      </c>
      <c r="BM165" s="9" t="s">
        <v>2742</v>
      </c>
      <c r="BN165" s="9" t="s">
        <v>97</v>
      </c>
      <c r="BO165" s="9" t="s">
        <v>2743</v>
      </c>
      <c r="BP165" s="9" t="s">
        <v>3921</v>
      </c>
      <c r="BQ165" s="9">
        <v>32486677</v>
      </c>
      <c r="BR165" s="9" t="s">
        <v>3922</v>
      </c>
      <c r="BS165" s="9" t="s">
        <v>100</v>
      </c>
      <c r="BT165" s="9" t="s">
        <v>101</v>
      </c>
      <c r="BU165" s="9" t="s">
        <v>102</v>
      </c>
      <c r="BV165" s="9" t="s">
        <v>3923</v>
      </c>
      <c r="BW165" s="9" t="s">
        <v>132</v>
      </c>
    </row>
    <row r="166" spans="1:75" x14ac:dyDescent="0.2">
      <c r="A166" s="3">
        <v>702000000</v>
      </c>
      <c r="B166" s="3" t="s">
        <v>954</v>
      </c>
      <c r="C166" s="3" t="s">
        <v>72</v>
      </c>
      <c r="D166" s="3" t="s">
        <v>1159</v>
      </c>
      <c r="E166" s="34">
        <v>1</v>
      </c>
      <c r="F166" s="3" t="s">
        <v>74</v>
      </c>
      <c r="G166" s="3" t="s">
        <v>74</v>
      </c>
      <c r="H166" s="3" t="s">
        <v>74</v>
      </c>
      <c r="I166" s="3" t="s">
        <v>1160</v>
      </c>
      <c r="J166" s="3" t="s">
        <v>74</v>
      </c>
      <c r="K166" s="3" t="s">
        <v>74</v>
      </c>
      <c r="L166" s="3" t="s">
        <v>1161</v>
      </c>
      <c r="M166" s="3" t="s">
        <v>1162</v>
      </c>
      <c r="N166" s="3" t="s">
        <v>74</v>
      </c>
      <c r="O166" s="3" t="s">
        <v>74</v>
      </c>
      <c r="P166" s="3" t="s">
        <v>78</v>
      </c>
      <c r="Q166" s="3" t="s">
        <v>79</v>
      </c>
      <c r="R166" s="3" t="s">
        <v>74</v>
      </c>
      <c r="S166" s="3" t="s">
        <v>74</v>
      </c>
      <c r="T166" s="3" t="s">
        <v>74</v>
      </c>
      <c r="U166" s="3" t="s">
        <v>74</v>
      </c>
      <c r="V166" s="3" t="s">
        <v>74</v>
      </c>
      <c r="W166" s="3" t="s">
        <v>1163</v>
      </c>
      <c r="X166" s="3" t="s">
        <v>1164</v>
      </c>
      <c r="Y166" s="3" t="s">
        <v>1165</v>
      </c>
      <c r="Z166" s="3" t="s">
        <v>1166</v>
      </c>
      <c r="AA166" s="3" t="s">
        <v>1167</v>
      </c>
      <c r="AB166" s="3" t="s">
        <v>1168</v>
      </c>
      <c r="AC166" s="3" t="s">
        <v>1169</v>
      </c>
      <c r="AD166" s="3" t="s">
        <v>1170</v>
      </c>
      <c r="AE166" s="3" t="s">
        <v>1171</v>
      </c>
      <c r="AF166" s="3" t="s">
        <v>1172</v>
      </c>
      <c r="AG166" s="3" t="s">
        <v>1173</v>
      </c>
      <c r="AH166" s="3" t="s">
        <v>1174</v>
      </c>
      <c r="AI166" s="3" t="s">
        <v>74</v>
      </c>
      <c r="AJ166" s="3">
        <v>82</v>
      </c>
      <c r="AK166" s="3">
        <v>85</v>
      </c>
      <c r="AL166" s="3">
        <v>85</v>
      </c>
      <c r="AM166" s="3">
        <v>12</v>
      </c>
      <c r="AN166" s="3">
        <v>53</v>
      </c>
      <c r="AO166" s="3" t="s">
        <v>484</v>
      </c>
      <c r="AP166" s="3" t="s">
        <v>485</v>
      </c>
      <c r="AQ166" s="3" t="s">
        <v>486</v>
      </c>
      <c r="AR166" s="3" t="s">
        <v>1175</v>
      </c>
      <c r="AS166" s="3" t="s">
        <v>1176</v>
      </c>
      <c r="AT166" s="3" t="s">
        <v>74</v>
      </c>
      <c r="AU166" s="3" t="s">
        <v>1177</v>
      </c>
      <c r="AV166" s="3" t="s">
        <v>1178</v>
      </c>
      <c r="AW166" s="3" t="s">
        <v>125</v>
      </c>
      <c r="AX166" s="3">
        <v>2023</v>
      </c>
      <c r="AY166" s="3">
        <v>212</v>
      </c>
      <c r="AZ166" s="3" t="s">
        <v>74</v>
      </c>
      <c r="BA166" s="3" t="s">
        <v>74</v>
      </c>
      <c r="BB166" s="3" t="s">
        <v>74</v>
      </c>
      <c r="BC166" s="3" t="s">
        <v>74</v>
      </c>
      <c r="BD166" s="3" t="s">
        <v>74</v>
      </c>
      <c r="BE166" s="3" t="s">
        <v>74</v>
      </c>
      <c r="BF166" s="3" t="s">
        <v>74</v>
      </c>
      <c r="BG166" s="3">
        <v>118832</v>
      </c>
      <c r="BH166" s="3" t="s">
        <v>1179</v>
      </c>
      <c r="BI166" s="3" t="str">
        <f>HYPERLINK("http://dx.doi.org/10.1016/j.eswa.2022.118832","http://dx.doi.org/10.1016/j.eswa.2022.118832")</f>
        <v>http://dx.doi.org/10.1016/j.eswa.2022.118832</v>
      </c>
      <c r="BJ166" s="3" t="s">
        <v>74</v>
      </c>
      <c r="BK166" s="3" t="s">
        <v>1099</v>
      </c>
      <c r="BL166" s="3">
        <v>15</v>
      </c>
      <c r="BM166" s="3" t="s">
        <v>1180</v>
      </c>
      <c r="BN166" s="3" t="s">
        <v>97</v>
      </c>
      <c r="BO166" s="3" t="s">
        <v>1181</v>
      </c>
      <c r="BP166" s="3" t="s">
        <v>1182</v>
      </c>
      <c r="BQ166" s="3" t="s">
        <v>74</v>
      </c>
      <c r="BR166" s="3" t="s">
        <v>74</v>
      </c>
      <c r="BS166" s="3" t="s">
        <v>100</v>
      </c>
      <c r="BT166" s="3" t="s">
        <v>101</v>
      </c>
      <c r="BU166" s="3" t="s">
        <v>102</v>
      </c>
      <c r="BV166" s="3" t="s">
        <v>1183</v>
      </c>
      <c r="BW166" s="3" t="str">
        <f>HYPERLINK("https%3A%2F%2Fwww.webofscience.com%2Fwos%2Fwoscc%2Ffull-record%2FWOS:000870058400003","View Full Record in Web of Science")</f>
        <v>View Full Record in Web of Science</v>
      </c>
    </row>
    <row r="167" spans="1:75" x14ac:dyDescent="0.2">
      <c r="A167" s="3">
        <v>702000000</v>
      </c>
      <c r="B167" s="3" t="s">
        <v>954</v>
      </c>
      <c r="C167" s="3" t="s">
        <v>72</v>
      </c>
      <c r="D167" s="3" t="s">
        <v>1054</v>
      </c>
      <c r="E167" s="34">
        <v>1</v>
      </c>
      <c r="F167" s="3" t="s">
        <v>74</v>
      </c>
      <c r="G167" s="3" t="s">
        <v>74</v>
      </c>
      <c r="H167" s="3" t="s">
        <v>74</v>
      </c>
      <c r="I167" s="3" t="s">
        <v>1055</v>
      </c>
      <c r="J167" s="3" t="s">
        <v>74</v>
      </c>
      <c r="K167" s="3" t="s">
        <v>74</v>
      </c>
      <c r="L167" s="3" t="s">
        <v>1056</v>
      </c>
      <c r="M167" s="3" t="s">
        <v>1057</v>
      </c>
      <c r="N167" s="3" t="s">
        <v>74</v>
      </c>
      <c r="O167" s="3" t="s">
        <v>74</v>
      </c>
      <c r="P167" s="3" t="s">
        <v>78</v>
      </c>
      <c r="Q167" s="3" t="s">
        <v>79</v>
      </c>
      <c r="R167" s="3" t="s">
        <v>74</v>
      </c>
      <c r="S167" s="3" t="s">
        <v>74</v>
      </c>
      <c r="T167" s="3" t="s">
        <v>74</v>
      </c>
      <c r="U167" s="3" t="s">
        <v>74</v>
      </c>
      <c r="V167" s="3" t="s">
        <v>74</v>
      </c>
      <c r="W167" s="3" t="s">
        <v>1058</v>
      </c>
      <c r="X167" s="3" t="s">
        <v>1059</v>
      </c>
      <c r="Y167" s="3" t="s">
        <v>1060</v>
      </c>
      <c r="Z167" s="3" t="s">
        <v>1061</v>
      </c>
      <c r="AA167" s="3" t="s">
        <v>1062</v>
      </c>
      <c r="AB167" s="3" t="s">
        <v>1063</v>
      </c>
      <c r="AC167" s="3" t="s">
        <v>1064</v>
      </c>
      <c r="AD167" s="3" t="s">
        <v>1065</v>
      </c>
      <c r="AE167" s="3" t="s">
        <v>1066</v>
      </c>
      <c r="AF167" s="3" t="s">
        <v>1067</v>
      </c>
      <c r="AG167" s="3" t="s">
        <v>1068</v>
      </c>
      <c r="AH167" s="3" t="s">
        <v>1069</v>
      </c>
      <c r="AI167" s="3" t="s">
        <v>74</v>
      </c>
      <c r="AJ167" s="3">
        <v>58</v>
      </c>
      <c r="AK167" s="3">
        <v>39</v>
      </c>
      <c r="AL167" s="3">
        <v>39</v>
      </c>
      <c r="AM167" s="3">
        <v>6</v>
      </c>
      <c r="AN167" s="3">
        <v>27</v>
      </c>
      <c r="AO167" s="3" t="s">
        <v>89</v>
      </c>
      <c r="AP167" s="3" t="s">
        <v>90</v>
      </c>
      <c r="AQ167" s="3" t="s">
        <v>91</v>
      </c>
      <c r="AR167" s="3" t="s">
        <v>74</v>
      </c>
      <c r="AS167" s="3" t="s">
        <v>1070</v>
      </c>
      <c r="AT167" s="3" t="s">
        <v>74</v>
      </c>
      <c r="AU167" s="3" t="s">
        <v>1057</v>
      </c>
      <c r="AV167" s="3" t="s">
        <v>1071</v>
      </c>
      <c r="AW167" s="3" t="s">
        <v>215</v>
      </c>
      <c r="AX167" s="3">
        <v>2022</v>
      </c>
      <c r="AY167" s="3">
        <v>11</v>
      </c>
      <c r="AZ167" s="3">
        <v>6</v>
      </c>
      <c r="BA167" s="3" t="s">
        <v>74</v>
      </c>
      <c r="BB167" s="3" t="s">
        <v>74</v>
      </c>
      <c r="BC167" s="3" t="s">
        <v>74</v>
      </c>
      <c r="BD167" s="3" t="s">
        <v>74</v>
      </c>
      <c r="BE167" s="3" t="s">
        <v>74</v>
      </c>
      <c r="BF167" s="3" t="s">
        <v>74</v>
      </c>
      <c r="BG167" s="3">
        <v>258</v>
      </c>
      <c r="BH167" s="3" t="s">
        <v>1072</v>
      </c>
      <c r="BI167" s="3" t="str">
        <f>HYPERLINK("http://dx.doi.org/10.3390/axioms11060258","http://dx.doi.org/10.3390/axioms11060258")</f>
        <v>http://dx.doi.org/10.3390/axioms11060258</v>
      </c>
      <c r="BJ167" s="3" t="s">
        <v>74</v>
      </c>
      <c r="BK167" s="3" t="s">
        <v>74</v>
      </c>
      <c r="BL167" s="3">
        <v>22</v>
      </c>
      <c r="BM167" s="3" t="s">
        <v>1073</v>
      </c>
      <c r="BN167" s="3" t="s">
        <v>97</v>
      </c>
      <c r="BO167" s="3" t="s">
        <v>94</v>
      </c>
      <c r="BP167" s="3" t="s">
        <v>1074</v>
      </c>
      <c r="BQ167" s="3" t="s">
        <v>74</v>
      </c>
      <c r="BR167" s="3" t="s">
        <v>99</v>
      </c>
      <c r="BS167" s="3" t="s">
        <v>100</v>
      </c>
      <c r="BT167" s="3" t="s">
        <v>101</v>
      </c>
      <c r="BU167" s="3" t="s">
        <v>102</v>
      </c>
      <c r="BV167" s="3" t="s">
        <v>1075</v>
      </c>
      <c r="BW167" s="3" t="str">
        <f>HYPERLINK("https%3A%2F%2Fwww.webofscience.com%2Fwos%2Fwoscc%2Ffull-record%2FWOS:000816682000001","View Full Record in Web of Science")</f>
        <v>View Full Record in Web of Science</v>
      </c>
    </row>
    <row r="168" spans="1:75" x14ac:dyDescent="0.2">
      <c r="A168" s="3">
        <v>701000000</v>
      </c>
      <c r="B168" s="3" t="s">
        <v>2092</v>
      </c>
      <c r="C168" s="3" t="s">
        <v>72</v>
      </c>
      <c r="D168" s="3" t="s">
        <v>2833</v>
      </c>
      <c r="E168" s="34">
        <v>1</v>
      </c>
      <c r="F168" s="3" t="s">
        <v>74</v>
      </c>
      <c r="G168" s="3" t="s">
        <v>74</v>
      </c>
      <c r="H168" s="3" t="s">
        <v>74</v>
      </c>
      <c r="I168" s="3" t="s">
        <v>2834</v>
      </c>
      <c r="J168" s="3" t="s">
        <v>74</v>
      </c>
      <c r="K168" s="3" t="s">
        <v>74</v>
      </c>
      <c r="L168" s="3" t="s">
        <v>2835</v>
      </c>
      <c r="M168" s="3" t="s">
        <v>2836</v>
      </c>
      <c r="N168" s="3" t="s">
        <v>74</v>
      </c>
      <c r="O168" s="3" t="s">
        <v>74</v>
      </c>
      <c r="P168" s="3" t="s">
        <v>78</v>
      </c>
      <c r="Q168" s="3" t="s">
        <v>195</v>
      </c>
      <c r="R168" s="3" t="s">
        <v>74</v>
      </c>
      <c r="S168" s="3" t="s">
        <v>74</v>
      </c>
      <c r="T168" s="3" t="s">
        <v>74</v>
      </c>
      <c r="U168" s="3" t="s">
        <v>74</v>
      </c>
      <c r="V168" s="3" t="s">
        <v>74</v>
      </c>
      <c r="W168" s="3" t="s">
        <v>2837</v>
      </c>
      <c r="X168" s="3" t="s">
        <v>2838</v>
      </c>
      <c r="Y168" s="3" t="s">
        <v>2839</v>
      </c>
      <c r="Z168" s="3" t="s">
        <v>2840</v>
      </c>
      <c r="AA168" s="3" t="s">
        <v>2841</v>
      </c>
      <c r="AB168" s="3" t="s">
        <v>2842</v>
      </c>
      <c r="AC168" s="3" t="s">
        <v>2843</v>
      </c>
      <c r="AD168" s="3" t="s">
        <v>2844</v>
      </c>
      <c r="AE168" s="3" t="s">
        <v>2845</v>
      </c>
      <c r="AF168" s="3" t="s">
        <v>2846</v>
      </c>
      <c r="AG168" s="3" t="s">
        <v>2847</v>
      </c>
      <c r="AH168" s="3" t="s">
        <v>2848</v>
      </c>
      <c r="AI168" s="3" t="s">
        <v>74</v>
      </c>
      <c r="AJ168" s="3">
        <v>128</v>
      </c>
      <c r="AK168" s="3">
        <v>102</v>
      </c>
      <c r="AL168" s="3">
        <v>103</v>
      </c>
      <c r="AM168" s="3">
        <v>60</v>
      </c>
      <c r="AN168" s="3">
        <v>162</v>
      </c>
      <c r="AO168" s="3" t="s">
        <v>176</v>
      </c>
      <c r="AP168" s="3" t="s">
        <v>177</v>
      </c>
      <c r="AQ168" s="3" t="s">
        <v>178</v>
      </c>
      <c r="AR168" s="3" t="s">
        <v>2849</v>
      </c>
      <c r="AS168" s="3" t="s">
        <v>2850</v>
      </c>
      <c r="AT168" s="3" t="s">
        <v>74</v>
      </c>
      <c r="AU168" s="3" t="s">
        <v>2851</v>
      </c>
      <c r="AV168" s="3" t="s">
        <v>2852</v>
      </c>
      <c r="AW168" s="3" t="s">
        <v>2853</v>
      </c>
      <c r="AX168" s="3">
        <v>2023</v>
      </c>
      <c r="AY168" s="3">
        <v>72</v>
      </c>
      <c r="AZ168" s="3" t="s">
        <v>74</v>
      </c>
      <c r="BA168" s="3" t="s">
        <v>2854</v>
      </c>
      <c r="BB168" s="3" t="s">
        <v>74</v>
      </c>
      <c r="BC168" s="3" t="s">
        <v>74</v>
      </c>
      <c r="BD168" s="3" t="s">
        <v>74</v>
      </c>
      <c r="BE168" s="3" t="s">
        <v>74</v>
      </c>
      <c r="BF168" s="3" t="s">
        <v>74</v>
      </c>
      <c r="BG168" s="3">
        <v>108719</v>
      </c>
      <c r="BH168" s="3" t="s">
        <v>2855</v>
      </c>
      <c r="BI168" s="3" t="str">
        <f>HYPERLINK("http://dx.doi.org/10.1016/j.est.2023.108719","http://dx.doi.org/10.1016/j.est.2023.108719")</f>
        <v>http://dx.doi.org/10.1016/j.est.2023.108719</v>
      </c>
      <c r="BJ168" s="3" t="s">
        <v>74</v>
      </c>
      <c r="BK168" s="3" t="s">
        <v>185</v>
      </c>
      <c r="BL168" s="3">
        <v>16</v>
      </c>
      <c r="BM168" s="3" t="s">
        <v>2856</v>
      </c>
      <c r="BN168" s="3" t="s">
        <v>97</v>
      </c>
      <c r="BO168" s="3" t="s">
        <v>2856</v>
      </c>
      <c r="BP168" s="3" t="s">
        <v>2857</v>
      </c>
      <c r="BQ168" s="3" t="s">
        <v>74</v>
      </c>
      <c r="BR168" s="3" t="s">
        <v>74</v>
      </c>
      <c r="BS168" s="3" t="s">
        <v>100</v>
      </c>
      <c r="BT168" s="3" t="s">
        <v>100</v>
      </c>
      <c r="BU168" s="3" t="s">
        <v>102</v>
      </c>
      <c r="BV168" s="3" t="s">
        <v>2858</v>
      </c>
      <c r="BW168" s="3" t="str">
        <f>HYPERLINK("https%3A%2F%2Fwww.webofscience.com%2Fwos%2Fwoscc%2Ffull-record%2FWOS:001087543400001","View Full Record in Web of Science")</f>
        <v>View Full Record in Web of Science</v>
      </c>
    </row>
    <row r="169" spans="1:75" x14ac:dyDescent="0.2">
      <c r="A169" s="2">
        <v>704000000</v>
      </c>
      <c r="B169" s="3" t="s">
        <v>303</v>
      </c>
      <c r="C169" s="9" t="s">
        <v>72</v>
      </c>
      <c r="D169" s="9" t="s">
        <v>636</v>
      </c>
      <c r="E169" s="35">
        <v>1</v>
      </c>
      <c r="F169" s="9" t="s">
        <v>74</v>
      </c>
      <c r="G169" s="9" t="s">
        <v>74</v>
      </c>
      <c r="H169" s="9" t="s">
        <v>74</v>
      </c>
      <c r="I169" s="9" t="s">
        <v>637</v>
      </c>
      <c r="J169" s="9" t="s">
        <v>74</v>
      </c>
      <c r="K169" s="9" t="s">
        <v>74</v>
      </c>
      <c r="L169" s="9" t="s">
        <v>638</v>
      </c>
      <c r="M169" s="9" t="s">
        <v>639</v>
      </c>
      <c r="N169" s="9" t="s">
        <v>74</v>
      </c>
      <c r="O169" s="9" t="s">
        <v>74</v>
      </c>
      <c r="P169" s="9" t="s">
        <v>78</v>
      </c>
      <c r="Q169" s="9" t="s">
        <v>195</v>
      </c>
      <c r="R169" s="9" t="s">
        <v>74</v>
      </c>
      <c r="S169" s="9" t="s">
        <v>74</v>
      </c>
      <c r="T169" s="9" t="s">
        <v>74</v>
      </c>
      <c r="U169" s="9" t="s">
        <v>74</v>
      </c>
      <c r="V169" s="9" t="s">
        <v>74</v>
      </c>
      <c r="W169" s="9" t="s">
        <v>640</v>
      </c>
      <c r="X169" s="9" t="s">
        <v>641</v>
      </c>
      <c r="Y169" s="9" t="s">
        <v>642</v>
      </c>
      <c r="Z169" s="9" t="s">
        <v>643</v>
      </c>
      <c r="AA169" s="9" t="s">
        <v>644</v>
      </c>
      <c r="AB169" s="9" t="s">
        <v>645</v>
      </c>
      <c r="AC169" s="9" t="s">
        <v>646</v>
      </c>
      <c r="AD169" s="9" t="s">
        <v>647</v>
      </c>
      <c r="AE169" s="9" t="s">
        <v>648</v>
      </c>
      <c r="AF169" s="9" t="s">
        <v>74</v>
      </c>
      <c r="AG169" s="9" t="s">
        <v>74</v>
      </c>
      <c r="AH169" s="9" t="s">
        <v>74</v>
      </c>
      <c r="AI169" s="9" t="s">
        <v>74</v>
      </c>
      <c r="AJ169" s="9">
        <v>192</v>
      </c>
      <c r="AK169" s="9">
        <v>212</v>
      </c>
      <c r="AL169" s="9">
        <v>219</v>
      </c>
      <c r="AM169" s="9">
        <v>14</v>
      </c>
      <c r="AN169" s="9">
        <v>168</v>
      </c>
      <c r="AO169" s="9" t="s">
        <v>89</v>
      </c>
      <c r="AP169" s="9" t="s">
        <v>90</v>
      </c>
      <c r="AQ169" s="9" t="s">
        <v>91</v>
      </c>
      <c r="AR169" s="9" t="s">
        <v>74</v>
      </c>
      <c r="AS169" s="9" t="s">
        <v>649</v>
      </c>
      <c r="AT169" s="9" t="s">
        <v>74</v>
      </c>
      <c r="AU169" s="9" t="s">
        <v>639</v>
      </c>
      <c r="AV169" s="9" t="s">
        <v>650</v>
      </c>
      <c r="AW169" s="9" t="s">
        <v>651</v>
      </c>
      <c r="AX169" s="9">
        <v>2020</v>
      </c>
      <c r="AY169" s="9">
        <v>25</v>
      </c>
      <c r="AZ169" s="9">
        <v>3</v>
      </c>
      <c r="BA169" s="9" t="s">
        <v>74</v>
      </c>
      <c r="BB169" s="9" t="s">
        <v>74</v>
      </c>
      <c r="BC169" s="9" t="s">
        <v>74</v>
      </c>
      <c r="BD169" s="9" t="s">
        <v>74</v>
      </c>
      <c r="BE169" s="9" t="s">
        <v>74</v>
      </c>
      <c r="BF169" s="9" t="s">
        <v>74</v>
      </c>
      <c r="BG169" s="9">
        <v>540</v>
      </c>
      <c r="BH169" s="9" t="s">
        <v>652</v>
      </c>
      <c r="BI169" s="9" t="s">
        <v>653</v>
      </c>
      <c r="BJ169" s="9" t="s">
        <v>74</v>
      </c>
      <c r="BK169" s="9" t="s">
        <v>74</v>
      </c>
      <c r="BL169" s="9">
        <v>22</v>
      </c>
      <c r="BM169" s="9" t="s">
        <v>654</v>
      </c>
      <c r="BN169" s="9" t="s">
        <v>97</v>
      </c>
      <c r="BO169" s="9" t="s">
        <v>655</v>
      </c>
      <c r="BP169" s="9" t="s">
        <v>656</v>
      </c>
      <c r="BQ169" s="9">
        <v>31991931</v>
      </c>
      <c r="BR169" s="9" t="s">
        <v>381</v>
      </c>
      <c r="BS169" s="9" t="s">
        <v>100</v>
      </c>
      <c r="BT169" s="9" t="s">
        <v>101</v>
      </c>
      <c r="BU169" s="9" t="s">
        <v>102</v>
      </c>
      <c r="BV169" s="9" t="s">
        <v>657</v>
      </c>
      <c r="BW169" s="9" t="s">
        <v>132</v>
      </c>
    </row>
    <row r="170" spans="1:75" x14ac:dyDescent="0.2">
      <c r="A170" s="2">
        <v>704000000</v>
      </c>
      <c r="B170" s="3" t="s">
        <v>303</v>
      </c>
      <c r="C170" s="9" t="s">
        <v>72</v>
      </c>
      <c r="D170" s="9" t="s">
        <v>713</v>
      </c>
      <c r="E170" s="35">
        <v>1</v>
      </c>
      <c r="F170" s="9" t="s">
        <v>74</v>
      </c>
      <c r="G170" s="9" t="s">
        <v>74</v>
      </c>
      <c r="H170" s="9" t="s">
        <v>74</v>
      </c>
      <c r="I170" s="9" t="s">
        <v>714</v>
      </c>
      <c r="J170" s="9" t="s">
        <v>74</v>
      </c>
      <c r="K170" s="9" t="s">
        <v>74</v>
      </c>
      <c r="L170" s="9" t="s">
        <v>715</v>
      </c>
      <c r="M170" s="9" t="s">
        <v>716</v>
      </c>
      <c r="N170" s="9" t="s">
        <v>74</v>
      </c>
      <c r="O170" s="9" t="s">
        <v>74</v>
      </c>
      <c r="P170" s="9" t="s">
        <v>78</v>
      </c>
      <c r="Q170" s="9" t="s">
        <v>79</v>
      </c>
      <c r="R170" s="9" t="s">
        <v>74</v>
      </c>
      <c r="S170" s="9" t="s">
        <v>74</v>
      </c>
      <c r="T170" s="9" t="s">
        <v>74</v>
      </c>
      <c r="U170" s="9" t="s">
        <v>74</v>
      </c>
      <c r="V170" s="9" t="s">
        <v>74</v>
      </c>
      <c r="W170" s="9" t="s">
        <v>717</v>
      </c>
      <c r="X170" s="9" t="s">
        <v>718</v>
      </c>
      <c r="Y170" s="9" t="s">
        <v>719</v>
      </c>
      <c r="Z170" s="9" t="s">
        <v>720</v>
      </c>
      <c r="AA170" s="9" t="s">
        <v>721</v>
      </c>
      <c r="AB170" s="9" t="s">
        <v>722</v>
      </c>
      <c r="AC170" s="9" t="s">
        <v>393</v>
      </c>
      <c r="AD170" s="9" t="s">
        <v>723</v>
      </c>
      <c r="AE170" s="9" t="s">
        <v>724</v>
      </c>
      <c r="AF170" s="9" t="s">
        <v>725</v>
      </c>
      <c r="AG170" s="9" t="s">
        <v>726</v>
      </c>
      <c r="AH170" s="9" t="s">
        <v>727</v>
      </c>
      <c r="AI170" s="9" t="s">
        <v>74</v>
      </c>
      <c r="AJ170" s="9">
        <v>86</v>
      </c>
      <c r="AK170" s="9">
        <v>108</v>
      </c>
      <c r="AL170" s="9">
        <v>110</v>
      </c>
      <c r="AM170" s="9">
        <v>19</v>
      </c>
      <c r="AN170" s="9">
        <v>168</v>
      </c>
      <c r="AO170" s="9" t="s">
        <v>208</v>
      </c>
      <c r="AP170" s="9" t="s">
        <v>209</v>
      </c>
      <c r="AQ170" s="9" t="s">
        <v>210</v>
      </c>
      <c r="AR170" s="9" t="s">
        <v>728</v>
      </c>
      <c r="AS170" s="9" t="s">
        <v>729</v>
      </c>
      <c r="AT170" s="9" t="s">
        <v>74</v>
      </c>
      <c r="AU170" s="9" t="s">
        <v>730</v>
      </c>
      <c r="AV170" s="9" t="s">
        <v>731</v>
      </c>
      <c r="AW170" s="9" t="s">
        <v>271</v>
      </c>
      <c r="AX170" s="9">
        <v>2021</v>
      </c>
      <c r="AY170" s="9">
        <v>172</v>
      </c>
      <c r="AZ170" s="9">
        <v>4</v>
      </c>
      <c r="BA170" s="9" t="s">
        <v>74</v>
      </c>
      <c r="BB170" s="9" t="s">
        <v>74</v>
      </c>
      <c r="BC170" s="9" t="s">
        <v>74</v>
      </c>
      <c r="BD170" s="9" t="s">
        <v>74</v>
      </c>
      <c r="BE170" s="9">
        <v>2153</v>
      </c>
      <c r="BF170" s="9">
        <v>2169</v>
      </c>
      <c r="BG170" s="9" t="s">
        <v>74</v>
      </c>
      <c r="BH170" s="9" t="s">
        <v>732</v>
      </c>
      <c r="BI170" s="9" t="s">
        <v>733</v>
      </c>
      <c r="BJ170" s="9" t="s">
        <v>74</v>
      </c>
      <c r="BK170" s="9" t="s">
        <v>734</v>
      </c>
      <c r="BL170" s="9">
        <v>17</v>
      </c>
      <c r="BM170" s="9" t="s">
        <v>407</v>
      </c>
      <c r="BN170" s="9" t="s">
        <v>97</v>
      </c>
      <c r="BO170" s="9" t="s">
        <v>407</v>
      </c>
      <c r="BP170" s="9" t="s">
        <v>735</v>
      </c>
      <c r="BQ170" s="9">
        <v>33964177</v>
      </c>
      <c r="BR170" s="9" t="s">
        <v>74</v>
      </c>
      <c r="BS170" s="9" t="s">
        <v>100</v>
      </c>
      <c r="BT170" s="9" t="s">
        <v>101</v>
      </c>
      <c r="BU170" s="9" t="s">
        <v>102</v>
      </c>
      <c r="BV170" s="9" t="s">
        <v>736</v>
      </c>
      <c r="BW170" s="9" t="s">
        <v>132</v>
      </c>
    </row>
    <row r="171" spans="1:75" x14ac:dyDescent="0.2">
      <c r="A171" s="2">
        <v>704000000</v>
      </c>
      <c r="B171" s="3" t="s">
        <v>303</v>
      </c>
      <c r="C171" s="9" t="s">
        <v>72</v>
      </c>
      <c r="D171" s="9" t="s">
        <v>383</v>
      </c>
      <c r="E171" s="35">
        <v>1</v>
      </c>
      <c r="F171" s="9" t="s">
        <v>74</v>
      </c>
      <c r="G171" s="9" t="s">
        <v>74</v>
      </c>
      <c r="H171" s="9" t="s">
        <v>74</v>
      </c>
      <c r="I171" s="9" t="s">
        <v>384</v>
      </c>
      <c r="J171" s="9" t="s">
        <v>74</v>
      </c>
      <c r="K171" s="9" t="s">
        <v>74</v>
      </c>
      <c r="L171" s="9" t="s">
        <v>385</v>
      </c>
      <c r="M171" s="9" t="s">
        <v>386</v>
      </c>
      <c r="N171" s="9" t="s">
        <v>74</v>
      </c>
      <c r="O171" s="9" t="s">
        <v>74</v>
      </c>
      <c r="P171" s="9" t="s">
        <v>78</v>
      </c>
      <c r="Q171" s="9" t="s">
        <v>79</v>
      </c>
      <c r="R171" s="9" t="s">
        <v>74</v>
      </c>
      <c r="S171" s="9" t="s">
        <v>74</v>
      </c>
      <c r="T171" s="9" t="s">
        <v>74</v>
      </c>
      <c r="U171" s="9" t="s">
        <v>74</v>
      </c>
      <c r="V171" s="9" t="s">
        <v>74</v>
      </c>
      <c r="W171" s="9" t="s">
        <v>387</v>
      </c>
      <c r="X171" s="9" t="s">
        <v>388</v>
      </c>
      <c r="Y171" s="9" t="s">
        <v>389</v>
      </c>
      <c r="Z171" s="9" t="s">
        <v>390</v>
      </c>
      <c r="AA171" s="9" t="s">
        <v>391</v>
      </c>
      <c r="AB171" s="9" t="s">
        <v>392</v>
      </c>
      <c r="AC171" s="9" t="s">
        <v>393</v>
      </c>
      <c r="AD171" s="9" t="s">
        <v>394</v>
      </c>
      <c r="AE171" s="9" t="s">
        <v>395</v>
      </c>
      <c r="AF171" s="9" t="s">
        <v>396</v>
      </c>
      <c r="AG171" s="9" t="s">
        <v>397</v>
      </c>
      <c r="AH171" s="9" t="s">
        <v>398</v>
      </c>
      <c r="AI171" s="9" t="s">
        <v>74</v>
      </c>
      <c r="AJ171" s="9">
        <v>86</v>
      </c>
      <c r="AK171" s="9">
        <v>138</v>
      </c>
      <c r="AL171" s="9">
        <v>151</v>
      </c>
      <c r="AM171" s="9">
        <v>32</v>
      </c>
      <c r="AN171" s="9">
        <v>216</v>
      </c>
      <c r="AO171" s="9" t="s">
        <v>399</v>
      </c>
      <c r="AP171" s="9" t="s">
        <v>150</v>
      </c>
      <c r="AQ171" s="9" t="s">
        <v>400</v>
      </c>
      <c r="AR171" s="9" t="s">
        <v>401</v>
      </c>
      <c r="AS171" s="9" t="s">
        <v>74</v>
      </c>
      <c r="AT171" s="9" t="s">
        <v>74</v>
      </c>
      <c r="AU171" s="9" t="s">
        <v>402</v>
      </c>
      <c r="AV171" s="9" t="s">
        <v>403</v>
      </c>
      <c r="AW171" s="9" t="s">
        <v>404</v>
      </c>
      <c r="AX171" s="9">
        <v>2021</v>
      </c>
      <c r="AY171" s="9">
        <v>21</v>
      </c>
      <c r="AZ171" s="9">
        <v>1</v>
      </c>
      <c r="BA171" s="9" t="s">
        <v>74</v>
      </c>
      <c r="BB171" s="9" t="s">
        <v>74</v>
      </c>
      <c r="BC171" s="9" t="s">
        <v>74</v>
      </c>
      <c r="BD171" s="9" t="s">
        <v>74</v>
      </c>
      <c r="BE171" s="9" t="s">
        <v>74</v>
      </c>
      <c r="BF171" s="9" t="s">
        <v>74</v>
      </c>
      <c r="BG171" s="9">
        <v>195</v>
      </c>
      <c r="BH171" s="9" t="s">
        <v>405</v>
      </c>
      <c r="BI171" s="9" t="s">
        <v>406</v>
      </c>
      <c r="BJ171" s="9" t="s">
        <v>74</v>
      </c>
      <c r="BK171" s="9" t="s">
        <v>74</v>
      </c>
      <c r="BL171" s="9">
        <v>21</v>
      </c>
      <c r="BM171" s="9" t="s">
        <v>407</v>
      </c>
      <c r="BN171" s="9" t="s">
        <v>97</v>
      </c>
      <c r="BO171" s="9" t="s">
        <v>407</v>
      </c>
      <c r="BP171" s="9" t="s">
        <v>408</v>
      </c>
      <c r="BQ171" s="9">
        <v>33888066</v>
      </c>
      <c r="BR171" s="9" t="s">
        <v>330</v>
      </c>
      <c r="BS171" s="9" t="s">
        <v>100</v>
      </c>
      <c r="BT171" s="9" t="s">
        <v>101</v>
      </c>
      <c r="BU171" s="9" t="s">
        <v>102</v>
      </c>
      <c r="BV171" s="9" t="s">
        <v>409</v>
      </c>
      <c r="BW171" s="9" t="s">
        <v>132</v>
      </c>
    </row>
    <row r="172" spans="1:75" x14ac:dyDescent="0.2">
      <c r="A172" s="3">
        <v>701000000</v>
      </c>
      <c r="B172" s="3" t="s">
        <v>2092</v>
      </c>
      <c r="C172" s="3" t="s">
        <v>72</v>
      </c>
      <c r="D172" s="3" t="s">
        <v>3603</v>
      </c>
      <c r="E172" s="34">
        <v>1</v>
      </c>
      <c r="F172" s="3" t="s">
        <v>74</v>
      </c>
      <c r="G172" s="3" t="s">
        <v>74</v>
      </c>
      <c r="H172" s="3" t="s">
        <v>74</v>
      </c>
      <c r="I172" s="3" t="s">
        <v>3604</v>
      </c>
      <c r="J172" s="3" t="s">
        <v>74</v>
      </c>
      <c r="K172" s="3" t="s">
        <v>74</v>
      </c>
      <c r="L172" s="3" t="s">
        <v>3605</v>
      </c>
      <c r="M172" s="3" t="s">
        <v>1302</v>
      </c>
      <c r="N172" s="3" t="s">
        <v>74</v>
      </c>
      <c r="O172" s="3" t="s">
        <v>74</v>
      </c>
      <c r="P172" s="3" t="s">
        <v>78</v>
      </c>
      <c r="Q172" s="3" t="s">
        <v>195</v>
      </c>
      <c r="R172" s="3" t="s">
        <v>74</v>
      </c>
      <c r="S172" s="3" t="s">
        <v>74</v>
      </c>
      <c r="T172" s="3" t="s">
        <v>74</v>
      </c>
      <c r="U172" s="3" t="s">
        <v>74</v>
      </c>
      <c r="V172" s="3" t="s">
        <v>74</v>
      </c>
      <c r="W172" s="3" t="s">
        <v>3606</v>
      </c>
      <c r="X172" s="3" t="s">
        <v>3607</v>
      </c>
      <c r="Y172" s="3" t="s">
        <v>3608</v>
      </c>
      <c r="Z172" s="3" t="s">
        <v>3609</v>
      </c>
      <c r="AA172" s="3" t="s">
        <v>3610</v>
      </c>
      <c r="AB172" s="3" t="s">
        <v>3611</v>
      </c>
      <c r="AC172" s="3" t="s">
        <v>3612</v>
      </c>
      <c r="AD172" s="3" t="s">
        <v>3613</v>
      </c>
      <c r="AE172" s="3" t="s">
        <v>3614</v>
      </c>
      <c r="AF172" s="3" t="s">
        <v>3615</v>
      </c>
      <c r="AG172" s="3" t="s">
        <v>3616</v>
      </c>
      <c r="AH172" s="3" t="s">
        <v>3617</v>
      </c>
      <c r="AI172" s="3" t="s">
        <v>74</v>
      </c>
      <c r="AJ172" s="3">
        <v>110</v>
      </c>
      <c r="AK172" s="3">
        <v>145</v>
      </c>
      <c r="AL172" s="3">
        <v>151</v>
      </c>
      <c r="AM172" s="3">
        <v>55</v>
      </c>
      <c r="AN172" s="3">
        <v>368</v>
      </c>
      <c r="AO172" s="3" t="s">
        <v>176</v>
      </c>
      <c r="AP172" s="3" t="s">
        <v>177</v>
      </c>
      <c r="AQ172" s="3" t="s">
        <v>178</v>
      </c>
      <c r="AR172" s="3" t="s">
        <v>1314</v>
      </c>
      <c r="AS172" s="3" t="s">
        <v>1315</v>
      </c>
      <c r="AT172" s="3" t="s">
        <v>74</v>
      </c>
      <c r="AU172" s="3" t="s">
        <v>1316</v>
      </c>
      <c r="AV172" s="3" t="s">
        <v>1317</v>
      </c>
      <c r="AW172" s="3" t="s">
        <v>155</v>
      </c>
      <c r="AX172" s="3">
        <v>2021</v>
      </c>
      <c r="AY172" s="3">
        <v>765</v>
      </c>
      <c r="AZ172" s="3" t="s">
        <v>74</v>
      </c>
      <c r="BA172" s="3" t="s">
        <v>74</v>
      </c>
      <c r="BB172" s="3" t="s">
        <v>74</v>
      </c>
      <c r="BC172" s="3" t="s">
        <v>74</v>
      </c>
      <c r="BD172" s="3" t="s">
        <v>74</v>
      </c>
      <c r="BE172" s="3" t="s">
        <v>74</v>
      </c>
      <c r="BF172" s="3" t="s">
        <v>74</v>
      </c>
      <c r="BG172" s="3">
        <v>142744</v>
      </c>
      <c r="BH172" s="3" t="s">
        <v>3618</v>
      </c>
      <c r="BI172" s="3" t="str">
        <f>HYPERLINK("http://dx.doi.org/10.1016/j.scitotenv.2020.142744","http://dx.doi.org/10.1016/j.scitotenv.2020.142744")</f>
        <v>http://dx.doi.org/10.1016/j.scitotenv.2020.142744</v>
      </c>
      <c r="BJ172" s="3" t="s">
        <v>74</v>
      </c>
      <c r="BK172" s="3" t="s">
        <v>2714</v>
      </c>
      <c r="BL172" s="3">
        <v>11</v>
      </c>
      <c r="BM172" s="3" t="s">
        <v>1320</v>
      </c>
      <c r="BN172" s="3" t="s">
        <v>97</v>
      </c>
      <c r="BO172" s="3" t="s">
        <v>1321</v>
      </c>
      <c r="BP172" s="3" t="s">
        <v>3619</v>
      </c>
      <c r="BQ172" s="3">
        <v>33092837</v>
      </c>
      <c r="BR172" s="3" t="s">
        <v>74</v>
      </c>
      <c r="BS172" s="3" t="s">
        <v>100</v>
      </c>
      <c r="BT172" s="3" t="s">
        <v>101</v>
      </c>
      <c r="BU172" s="3" t="s">
        <v>102</v>
      </c>
      <c r="BV172" s="3" t="s">
        <v>3620</v>
      </c>
      <c r="BW172" s="3" t="str">
        <f>HYPERLINK("https%3A%2F%2Fwww.webofscience.com%2Fwos%2Fwoscc%2Ffull-record%2FWOS:000616232300008","View Full Record in Web of Science")</f>
        <v>View Full Record in Web of Science</v>
      </c>
    </row>
    <row r="173" spans="1:75" x14ac:dyDescent="0.2">
      <c r="A173" s="3">
        <v>701000000</v>
      </c>
      <c r="B173" s="3" t="s">
        <v>2092</v>
      </c>
      <c r="C173" s="3" t="s">
        <v>72</v>
      </c>
      <c r="D173" s="3" t="s">
        <v>3373</v>
      </c>
      <c r="E173" s="34">
        <v>1</v>
      </c>
      <c r="F173" s="3" t="s">
        <v>74</v>
      </c>
      <c r="G173" s="3" t="s">
        <v>74</v>
      </c>
      <c r="H173" s="3" t="s">
        <v>74</v>
      </c>
      <c r="I173" s="3" t="s">
        <v>3374</v>
      </c>
      <c r="J173" s="3" t="s">
        <v>74</v>
      </c>
      <c r="K173" s="3" t="s">
        <v>74</v>
      </c>
      <c r="L173" s="3" t="s">
        <v>3375</v>
      </c>
      <c r="M173" s="3" t="s">
        <v>3376</v>
      </c>
      <c r="N173" s="3" t="s">
        <v>74</v>
      </c>
      <c r="O173" s="3" t="s">
        <v>74</v>
      </c>
      <c r="P173" s="3" t="s">
        <v>78</v>
      </c>
      <c r="Q173" s="3" t="s">
        <v>79</v>
      </c>
      <c r="R173" s="3" t="s">
        <v>74</v>
      </c>
      <c r="S173" s="3" t="s">
        <v>74</v>
      </c>
      <c r="T173" s="3" t="s">
        <v>74</v>
      </c>
      <c r="U173" s="3" t="s">
        <v>74</v>
      </c>
      <c r="V173" s="3" t="s">
        <v>74</v>
      </c>
      <c r="W173" s="3" t="s">
        <v>3377</v>
      </c>
      <c r="X173" s="3" t="s">
        <v>3378</v>
      </c>
      <c r="Y173" s="3" t="s">
        <v>3379</v>
      </c>
      <c r="Z173" s="3" t="s">
        <v>3380</v>
      </c>
      <c r="AA173" s="3" t="s">
        <v>3381</v>
      </c>
      <c r="AB173" s="3" t="s">
        <v>3382</v>
      </c>
      <c r="AC173" s="3" t="s">
        <v>3383</v>
      </c>
      <c r="AD173" s="3" t="s">
        <v>3384</v>
      </c>
      <c r="AE173" s="3" t="s">
        <v>3385</v>
      </c>
      <c r="AF173" s="3" t="s">
        <v>3386</v>
      </c>
      <c r="AG173" s="3" t="s">
        <v>3387</v>
      </c>
      <c r="AH173" s="3" t="s">
        <v>3388</v>
      </c>
      <c r="AI173" s="3" t="s">
        <v>74</v>
      </c>
      <c r="AJ173" s="3">
        <v>173</v>
      </c>
      <c r="AK173" s="3">
        <v>56</v>
      </c>
      <c r="AL173" s="3">
        <v>57</v>
      </c>
      <c r="AM173" s="3">
        <v>5</v>
      </c>
      <c r="AN173" s="3">
        <v>9</v>
      </c>
      <c r="AO173" s="3" t="s">
        <v>3389</v>
      </c>
      <c r="AP173" s="3" t="s">
        <v>150</v>
      </c>
      <c r="AQ173" s="3" t="s">
        <v>3390</v>
      </c>
      <c r="AR173" s="3" t="s">
        <v>3391</v>
      </c>
      <c r="AS173" s="3" t="s">
        <v>3392</v>
      </c>
      <c r="AT173" s="3" t="s">
        <v>74</v>
      </c>
      <c r="AU173" s="3" t="s">
        <v>3393</v>
      </c>
      <c r="AV173" s="3" t="s">
        <v>3394</v>
      </c>
      <c r="AW173" s="3" t="s">
        <v>182</v>
      </c>
      <c r="AX173" s="3">
        <v>2023</v>
      </c>
      <c r="AY173" s="3">
        <v>34</v>
      </c>
      <c r="AZ173" s="3">
        <v>9</v>
      </c>
      <c r="BA173" s="3" t="s">
        <v>74</v>
      </c>
      <c r="BB173" s="3" t="s">
        <v>74</v>
      </c>
      <c r="BC173" s="3" t="s">
        <v>74</v>
      </c>
      <c r="BD173" s="3" t="s">
        <v>74</v>
      </c>
      <c r="BE173" s="3">
        <v>1501</v>
      </c>
      <c r="BF173" s="3">
        <v>1529</v>
      </c>
      <c r="BG173" s="3" t="s">
        <v>74</v>
      </c>
      <c r="BH173" s="3" t="s">
        <v>3395</v>
      </c>
      <c r="BI173" s="3" t="str">
        <f>HYPERLINK("http://dx.doi.org/10.1007/s00198-023-06817-4","http://dx.doi.org/10.1007/s00198-023-06817-4")</f>
        <v>http://dx.doi.org/10.1007/s00198-023-06817-4</v>
      </c>
      <c r="BJ173" s="3" t="s">
        <v>74</v>
      </c>
      <c r="BK173" s="3" t="s">
        <v>3396</v>
      </c>
      <c r="BL173" s="3">
        <v>29</v>
      </c>
      <c r="BM173" s="3" t="s">
        <v>3397</v>
      </c>
      <c r="BN173" s="3" t="s">
        <v>97</v>
      </c>
      <c r="BO173" s="3" t="s">
        <v>3397</v>
      </c>
      <c r="BP173" s="3" t="s">
        <v>3398</v>
      </c>
      <c r="BQ173" s="3">
        <v>37393412</v>
      </c>
      <c r="BR173" s="3" t="s">
        <v>221</v>
      </c>
      <c r="BS173" s="3" t="s">
        <v>100</v>
      </c>
      <c r="BT173" s="3" t="s">
        <v>101</v>
      </c>
      <c r="BU173" s="3" t="s">
        <v>102</v>
      </c>
      <c r="BV173" s="3" t="s">
        <v>3399</v>
      </c>
      <c r="BW173" s="3" t="str">
        <f>HYPERLINK("https%3A%2F%2Fwww.webofscience.com%2Fwos%2Fwoscc%2Ffull-record%2FWOS:001020228500001","View Full Record in Web of Science")</f>
        <v>View Full Record in Web of Science</v>
      </c>
    </row>
    <row r="174" spans="1:75" x14ac:dyDescent="0.2">
      <c r="A174" s="3">
        <v>701000000</v>
      </c>
      <c r="B174" s="3" t="s">
        <v>2092</v>
      </c>
      <c r="C174" s="3" t="s">
        <v>72</v>
      </c>
      <c r="D174" s="3" t="s">
        <v>3010</v>
      </c>
      <c r="E174" s="34">
        <v>1</v>
      </c>
      <c r="F174" s="3" t="s">
        <v>74</v>
      </c>
      <c r="G174" s="3" t="s">
        <v>74</v>
      </c>
      <c r="H174" s="3" t="s">
        <v>74</v>
      </c>
      <c r="I174" s="3" t="s">
        <v>3011</v>
      </c>
      <c r="J174" s="3" t="s">
        <v>74</v>
      </c>
      <c r="K174" s="3" t="s">
        <v>3012</v>
      </c>
      <c r="L174" s="3" t="s">
        <v>3013</v>
      </c>
      <c r="M174" s="3" t="s">
        <v>2953</v>
      </c>
      <c r="N174" s="3" t="s">
        <v>74</v>
      </c>
      <c r="O174" s="3" t="s">
        <v>74</v>
      </c>
      <c r="P174" s="3" t="s">
        <v>78</v>
      </c>
      <c r="Q174" s="3" t="s">
        <v>79</v>
      </c>
      <c r="R174" s="3" t="s">
        <v>74</v>
      </c>
      <c r="S174" s="3" t="s">
        <v>74</v>
      </c>
      <c r="T174" s="3" t="s">
        <v>74</v>
      </c>
      <c r="U174" s="3" t="s">
        <v>74</v>
      </c>
      <c r="V174" s="3" t="s">
        <v>74</v>
      </c>
      <c r="W174" s="3" t="s">
        <v>74</v>
      </c>
      <c r="X174" s="3" t="s">
        <v>3014</v>
      </c>
      <c r="Y174" s="3" t="s">
        <v>3015</v>
      </c>
      <c r="Z174" s="3" t="s">
        <v>3016</v>
      </c>
      <c r="AA174" s="3" t="s">
        <v>3017</v>
      </c>
      <c r="AB174" s="3" t="s">
        <v>3018</v>
      </c>
      <c r="AC174" s="3" t="s">
        <v>3019</v>
      </c>
      <c r="AD174" s="3" t="s">
        <v>3020</v>
      </c>
      <c r="AE174" s="3" t="s">
        <v>3021</v>
      </c>
      <c r="AF174" s="3" t="s">
        <v>3022</v>
      </c>
      <c r="AG174" s="3" t="s">
        <v>3023</v>
      </c>
      <c r="AH174" s="3" t="s">
        <v>3024</v>
      </c>
      <c r="AI174" s="3" t="s">
        <v>74</v>
      </c>
      <c r="AJ174" s="3">
        <v>31</v>
      </c>
      <c r="AK174" s="3">
        <v>110</v>
      </c>
      <c r="AL174" s="3">
        <v>118</v>
      </c>
      <c r="AM174" s="3">
        <v>3</v>
      </c>
      <c r="AN174" s="3">
        <v>60</v>
      </c>
      <c r="AO174" s="3" t="s">
        <v>1041</v>
      </c>
      <c r="AP174" s="3" t="s">
        <v>1042</v>
      </c>
      <c r="AQ174" s="3" t="s">
        <v>1043</v>
      </c>
      <c r="AR174" s="3" t="s">
        <v>2965</v>
      </c>
      <c r="AS174" s="3" t="s">
        <v>2966</v>
      </c>
      <c r="AT174" s="3" t="s">
        <v>74</v>
      </c>
      <c r="AU174" s="3" t="s">
        <v>2953</v>
      </c>
      <c r="AV174" s="3" t="s">
        <v>2967</v>
      </c>
      <c r="AW174" s="3" t="s">
        <v>3025</v>
      </c>
      <c r="AX174" s="3">
        <v>2022</v>
      </c>
      <c r="AY174" s="3">
        <v>400</v>
      </c>
      <c r="AZ174" s="3">
        <v>10357</v>
      </c>
      <c r="BA174" s="3" t="s">
        <v>74</v>
      </c>
      <c r="BB174" s="3" t="s">
        <v>74</v>
      </c>
      <c r="BC174" s="3" t="s">
        <v>74</v>
      </c>
      <c r="BD174" s="3" t="s">
        <v>74</v>
      </c>
      <c r="BE174" s="3">
        <v>997</v>
      </c>
      <c r="BF174" s="3">
        <v>1007</v>
      </c>
      <c r="BG174" s="3" t="s">
        <v>74</v>
      </c>
      <c r="BH174" s="3" t="s">
        <v>3026</v>
      </c>
      <c r="BI174" s="3" t="str">
        <f>HYPERLINK("http://dx.doi.org/10.1016/S0140-6736(22)01588-4","http://dx.doi.org/10.1016/S0140-6736(22)01588-4")</f>
        <v>http://dx.doi.org/10.1016/S0140-6736(22)01588-4</v>
      </c>
      <c r="BJ174" s="3" t="s">
        <v>74</v>
      </c>
      <c r="BK174" s="3" t="s">
        <v>1099</v>
      </c>
      <c r="BL174" s="3">
        <v>11</v>
      </c>
      <c r="BM174" s="3" t="s">
        <v>2317</v>
      </c>
      <c r="BN174" s="3" t="s">
        <v>97</v>
      </c>
      <c r="BO174" s="3" t="s">
        <v>2318</v>
      </c>
      <c r="BP174" s="3" t="s">
        <v>3027</v>
      </c>
      <c r="BQ174" s="3">
        <v>36063821</v>
      </c>
      <c r="BR174" s="3" t="s">
        <v>74</v>
      </c>
      <c r="BS174" s="3" t="s">
        <v>100</v>
      </c>
      <c r="BT174" s="3" t="s">
        <v>101</v>
      </c>
      <c r="BU174" s="3" t="s">
        <v>102</v>
      </c>
      <c r="BV174" s="3" t="s">
        <v>3028</v>
      </c>
      <c r="BW174" s="3" t="str">
        <f>HYPERLINK("https%3A%2F%2Fwww.webofscience.com%2Fwos%2Fwoscc%2Ffull-record%2FWOS:000875091000001","View Full Record in Web of Science")</f>
        <v>View Full Record in Web of Science</v>
      </c>
    </row>
    <row r="175" spans="1:75" x14ac:dyDescent="0.2">
      <c r="A175" s="3">
        <v>701000000</v>
      </c>
      <c r="B175" s="3" t="s">
        <v>2092</v>
      </c>
      <c r="C175" s="3" t="s">
        <v>72</v>
      </c>
      <c r="D175" s="3" t="s">
        <v>2164</v>
      </c>
      <c r="E175" s="34">
        <v>1</v>
      </c>
      <c r="F175" s="3" t="s">
        <v>74</v>
      </c>
      <c r="G175" s="3" t="s">
        <v>74</v>
      </c>
      <c r="H175" s="3" t="s">
        <v>74</v>
      </c>
      <c r="I175" s="3" t="s">
        <v>2165</v>
      </c>
      <c r="J175" s="3" t="s">
        <v>74</v>
      </c>
      <c r="K175" s="3" t="s">
        <v>74</v>
      </c>
      <c r="L175" s="3" t="s">
        <v>2166</v>
      </c>
      <c r="M175" s="3" t="s">
        <v>2167</v>
      </c>
      <c r="N175" s="3" t="s">
        <v>74</v>
      </c>
      <c r="O175" s="3" t="s">
        <v>74</v>
      </c>
      <c r="P175" s="3" t="s">
        <v>78</v>
      </c>
      <c r="Q175" s="3" t="s">
        <v>79</v>
      </c>
      <c r="R175" s="3" t="s">
        <v>74</v>
      </c>
      <c r="S175" s="3" t="s">
        <v>74</v>
      </c>
      <c r="T175" s="3" t="s">
        <v>74</v>
      </c>
      <c r="U175" s="3" t="s">
        <v>74</v>
      </c>
      <c r="V175" s="3" t="s">
        <v>74</v>
      </c>
      <c r="W175" s="3" t="s">
        <v>74</v>
      </c>
      <c r="X175" s="3" t="s">
        <v>2168</v>
      </c>
      <c r="Y175" s="3" t="s">
        <v>2169</v>
      </c>
      <c r="Z175" s="3" t="s">
        <v>2170</v>
      </c>
      <c r="AA175" s="3" t="s">
        <v>2171</v>
      </c>
      <c r="AB175" s="3" t="s">
        <v>2172</v>
      </c>
      <c r="AC175" s="3" t="s">
        <v>2173</v>
      </c>
      <c r="AD175" s="3" t="s">
        <v>2174</v>
      </c>
      <c r="AE175" s="3" t="s">
        <v>2175</v>
      </c>
      <c r="AF175" s="3" t="s">
        <v>2176</v>
      </c>
      <c r="AG175" s="3" t="s">
        <v>2177</v>
      </c>
      <c r="AH175" s="3" t="s">
        <v>2178</v>
      </c>
      <c r="AI175" s="3" t="s">
        <v>74</v>
      </c>
      <c r="AJ175" s="3">
        <v>105</v>
      </c>
      <c r="AK175" s="3">
        <v>118</v>
      </c>
      <c r="AL175" s="3">
        <v>119</v>
      </c>
      <c r="AM175" s="3">
        <v>3</v>
      </c>
      <c r="AN175" s="3">
        <v>27</v>
      </c>
      <c r="AO175" s="3" t="s">
        <v>2179</v>
      </c>
      <c r="AP175" s="3" t="s">
        <v>2180</v>
      </c>
      <c r="AQ175" s="3" t="s">
        <v>2181</v>
      </c>
      <c r="AR175" s="3" t="s">
        <v>2182</v>
      </c>
      <c r="AS175" s="3" t="s">
        <v>2183</v>
      </c>
      <c r="AT175" s="3" t="s">
        <v>74</v>
      </c>
      <c r="AU175" s="3" t="s">
        <v>2184</v>
      </c>
      <c r="AV175" s="3" t="s">
        <v>2185</v>
      </c>
      <c r="AW175" s="3" t="s">
        <v>215</v>
      </c>
      <c r="AX175" s="3">
        <v>2022</v>
      </c>
      <c r="AY175" s="3">
        <v>146</v>
      </c>
      <c r="AZ175" s="3">
        <v>6</v>
      </c>
      <c r="BA175" s="3" t="s">
        <v>74</v>
      </c>
      <c r="BB175" s="3" t="s">
        <v>74</v>
      </c>
      <c r="BC175" s="3" t="s">
        <v>74</v>
      </c>
      <c r="BD175" s="3" t="s">
        <v>74</v>
      </c>
      <c r="BE175" s="3">
        <v>660</v>
      </c>
      <c r="BF175" s="3">
        <v>676</v>
      </c>
      <c r="BG175" s="3" t="s">
        <v>74</v>
      </c>
      <c r="BH175" s="3" t="s">
        <v>2186</v>
      </c>
      <c r="BI175" s="3" t="str">
        <f>HYPERLINK("http://dx.doi.org/10.5858/arpa.2022-0029-SA","http://dx.doi.org/10.5858/arpa.2022-0029-SA")</f>
        <v>http://dx.doi.org/10.5858/arpa.2022-0029-SA</v>
      </c>
      <c r="BJ175" s="3" t="s">
        <v>74</v>
      </c>
      <c r="BK175" s="3" t="s">
        <v>74</v>
      </c>
      <c r="BL175" s="3">
        <v>17</v>
      </c>
      <c r="BM175" s="3" t="s">
        <v>2187</v>
      </c>
      <c r="BN175" s="3" t="s">
        <v>97</v>
      </c>
      <c r="BO175" s="3" t="s">
        <v>2188</v>
      </c>
      <c r="BP175" s="3" t="s">
        <v>2189</v>
      </c>
      <c r="BQ175" s="3">
        <v>35142798</v>
      </c>
      <c r="BR175" s="3" t="s">
        <v>2190</v>
      </c>
      <c r="BS175" s="3" t="s">
        <v>100</v>
      </c>
      <c r="BT175" s="3" t="s">
        <v>101</v>
      </c>
      <c r="BU175" s="3" t="s">
        <v>102</v>
      </c>
      <c r="BV175" s="3" t="s">
        <v>2191</v>
      </c>
      <c r="BW175" s="3" t="str">
        <f>HYPERLINK("https%3A%2F%2Fwww.webofscience.com%2Fwos%2Fwoscc%2Ffull-record%2FWOS:000805944600002","View Full Record in Web of Science")</f>
        <v>View Full Record in Web of Science</v>
      </c>
    </row>
    <row r="176" spans="1:75" x14ac:dyDescent="0.2">
      <c r="A176" s="2">
        <v>704000000</v>
      </c>
      <c r="B176" s="3" t="s">
        <v>303</v>
      </c>
      <c r="C176" s="9" t="s">
        <v>72</v>
      </c>
      <c r="D176" s="9" t="s">
        <v>861</v>
      </c>
      <c r="E176" s="35">
        <v>1</v>
      </c>
      <c r="F176" s="9" t="s">
        <v>74</v>
      </c>
      <c r="G176" s="9" t="s">
        <v>74</v>
      </c>
      <c r="H176" s="9" t="s">
        <v>74</v>
      </c>
      <c r="I176" s="9" t="s">
        <v>862</v>
      </c>
      <c r="J176" s="9" t="s">
        <v>74</v>
      </c>
      <c r="K176" s="9" t="s">
        <v>74</v>
      </c>
      <c r="L176" s="9" t="s">
        <v>863</v>
      </c>
      <c r="M176" s="9" t="s">
        <v>864</v>
      </c>
      <c r="N176" s="9" t="s">
        <v>74</v>
      </c>
      <c r="O176" s="9" t="s">
        <v>74</v>
      </c>
      <c r="P176" s="9" t="s">
        <v>78</v>
      </c>
      <c r="Q176" s="9" t="s">
        <v>79</v>
      </c>
      <c r="R176" s="9" t="s">
        <v>74</v>
      </c>
      <c r="S176" s="9" t="s">
        <v>74</v>
      </c>
      <c r="T176" s="9" t="s">
        <v>74</v>
      </c>
      <c r="U176" s="9" t="s">
        <v>74</v>
      </c>
      <c r="V176" s="9" t="s">
        <v>74</v>
      </c>
      <c r="W176" s="9" t="s">
        <v>865</v>
      </c>
      <c r="X176" s="9" t="s">
        <v>866</v>
      </c>
      <c r="Y176" s="9" t="s">
        <v>867</v>
      </c>
      <c r="Z176" s="9" t="s">
        <v>868</v>
      </c>
      <c r="AA176" s="9" t="s">
        <v>869</v>
      </c>
      <c r="AB176" s="9" t="s">
        <v>870</v>
      </c>
      <c r="AC176" s="9" t="s">
        <v>871</v>
      </c>
      <c r="AD176" s="9" t="s">
        <v>872</v>
      </c>
      <c r="AE176" s="9" t="s">
        <v>873</v>
      </c>
      <c r="AF176" s="9" t="s">
        <v>874</v>
      </c>
      <c r="AG176" s="9" t="s">
        <v>875</v>
      </c>
      <c r="AH176" s="9" t="s">
        <v>876</v>
      </c>
      <c r="AI176" s="9" t="s">
        <v>74</v>
      </c>
      <c r="AJ176" s="9">
        <v>26</v>
      </c>
      <c r="AK176" s="9">
        <v>146</v>
      </c>
      <c r="AL176" s="9">
        <v>148</v>
      </c>
      <c r="AM176" s="9">
        <v>20</v>
      </c>
      <c r="AN176" s="9">
        <v>134</v>
      </c>
      <c r="AO176" s="9" t="s">
        <v>877</v>
      </c>
      <c r="AP176" s="9" t="s">
        <v>878</v>
      </c>
      <c r="AQ176" s="9" t="s">
        <v>879</v>
      </c>
      <c r="AR176" s="9" t="s">
        <v>880</v>
      </c>
      <c r="AS176" s="9" t="s">
        <v>881</v>
      </c>
      <c r="AT176" s="9" t="s">
        <v>74</v>
      </c>
      <c r="AU176" s="9" t="s">
        <v>882</v>
      </c>
      <c r="AV176" s="9" t="s">
        <v>883</v>
      </c>
      <c r="AW176" s="9" t="s">
        <v>74</v>
      </c>
      <c r="AX176" s="9">
        <v>2020</v>
      </c>
      <c r="AY176" s="9">
        <v>66</v>
      </c>
      <c r="AZ176" s="9">
        <v>1</v>
      </c>
      <c r="BA176" s="9" t="s">
        <v>74</v>
      </c>
      <c r="BB176" s="9" t="s">
        <v>74</v>
      </c>
      <c r="BC176" s="9" t="s">
        <v>74</v>
      </c>
      <c r="BD176" s="9" t="s">
        <v>74</v>
      </c>
      <c r="BE176" s="9">
        <v>7</v>
      </c>
      <c r="BF176" s="9">
        <v>13</v>
      </c>
      <c r="BG176" s="9" t="s">
        <v>74</v>
      </c>
      <c r="BH176" s="9" t="s">
        <v>884</v>
      </c>
      <c r="BI176" s="9" t="s">
        <v>885</v>
      </c>
      <c r="BJ176" s="9" t="s">
        <v>74</v>
      </c>
      <c r="BK176" s="9" t="s">
        <v>74</v>
      </c>
      <c r="BL176" s="9">
        <v>7</v>
      </c>
      <c r="BM176" s="9" t="s">
        <v>886</v>
      </c>
      <c r="BN176" s="9" t="s">
        <v>97</v>
      </c>
      <c r="BO176" s="9" t="s">
        <v>887</v>
      </c>
      <c r="BP176" s="9" t="s">
        <v>888</v>
      </c>
      <c r="BQ176" s="9" t="s">
        <v>74</v>
      </c>
      <c r="BR176" s="9" t="s">
        <v>99</v>
      </c>
      <c r="BS176" s="9" t="s">
        <v>100</v>
      </c>
      <c r="BT176" s="9" t="s">
        <v>101</v>
      </c>
      <c r="BU176" s="9" t="s">
        <v>102</v>
      </c>
      <c r="BV176" s="9" t="s">
        <v>889</v>
      </c>
      <c r="BW176" s="9" t="s">
        <v>132</v>
      </c>
    </row>
    <row r="177" spans="1:75" x14ac:dyDescent="0.2">
      <c r="A177" s="3">
        <v>701000000</v>
      </c>
      <c r="B177" s="3" t="s">
        <v>2092</v>
      </c>
      <c r="C177" s="3" t="s">
        <v>72</v>
      </c>
      <c r="D177" s="3" t="s">
        <v>3244</v>
      </c>
      <c r="E177" s="34">
        <v>1</v>
      </c>
      <c r="F177" s="3" t="s">
        <v>74</v>
      </c>
      <c r="G177" s="3" t="s">
        <v>74</v>
      </c>
      <c r="H177" s="3" t="s">
        <v>74</v>
      </c>
      <c r="I177" s="3" t="s">
        <v>3245</v>
      </c>
      <c r="J177" s="3" t="s">
        <v>74</v>
      </c>
      <c r="K177" s="3" t="s">
        <v>3246</v>
      </c>
      <c r="L177" s="3" t="s">
        <v>3247</v>
      </c>
      <c r="M177" s="3" t="s">
        <v>3248</v>
      </c>
      <c r="N177" s="3" t="s">
        <v>74</v>
      </c>
      <c r="O177" s="3" t="s">
        <v>74</v>
      </c>
      <c r="P177" s="3" t="s">
        <v>78</v>
      </c>
      <c r="Q177" s="3" t="s">
        <v>79</v>
      </c>
      <c r="R177" s="3" t="s">
        <v>74</v>
      </c>
      <c r="S177" s="3" t="s">
        <v>74</v>
      </c>
      <c r="T177" s="3" t="s">
        <v>74</v>
      </c>
      <c r="U177" s="3" t="s">
        <v>74</v>
      </c>
      <c r="V177" s="3" t="s">
        <v>74</v>
      </c>
      <c r="W177" s="3" t="s">
        <v>74</v>
      </c>
      <c r="X177" s="3" t="s">
        <v>3249</v>
      </c>
      <c r="Y177" s="3" t="s">
        <v>3250</v>
      </c>
      <c r="Z177" s="3" t="s">
        <v>3251</v>
      </c>
      <c r="AA177" s="3" t="s">
        <v>3252</v>
      </c>
      <c r="AB177" s="3" t="s">
        <v>3253</v>
      </c>
      <c r="AC177" s="3" t="s">
        <v>3254</v>
      </c>
      <c r="AD177" s="3" t="s">
        <v>3255</v>
      </c>
      <c r="AE177" s="3" t="s">
        <v>3256</v>
      </c>
      <c r="AF177" s="3" t="s">
        <v>3257</v>
      </c>
      <c r="AG177" s="3" t="s">
        <v>3258</v>
      </c>
      <c r="AH177" s="3" t="s">
        <v>3259</v>
      </c>
      <c r="AI177" s="3" t="s">
        <v>74</v>
      </c>
      <c r="AJ177" s="3">
        <v>21</v>
      </c>
      <c r="AK177" s="3">
        <v>67</v>
      </c>
      <c r="AL177" s="3">
        <v>67</v>
      </c>
      <c r="AM177" s="3">
        <v>36</v>
      </c>
      <c r="AN177" s="3">
        <v>36</v>
      </c>
      <c r="AO177" s="3" t="s">
        <v>3260</v>
      </c>
      <c r="AP177" s="3" t="s">
        <v>3261</v>
      </c>
      <c r="AQ177" s="3" t="s">
        <v>3262</v>
      </c>
      <c r="AR177" s="3" t="s">
        <v>3263</v>
      </c>
      <c r="AS177" s="3" t="s">
        <v>3264</v>
      </c>
      <c r="AT177" s="3" t="s">
        <v>74</v>
      </c>
      <c r="AU177" s="3" t="s">
        <v>3265</v>
      </c>
      <c r="AV177" s="3" t="s">
        <v>3266</v>
      </c>
      <c r="AW177" s="3" t="s">
        <v>3267</v>
      </c>
      <c r="AX177" s="3">
        <v>2024</v>
      </c>
      <c r="AY177" s="3">
        <v>391</v>
      </c>
      <c r="AZ177" s="3">
        <v>16</v>
      </c>
      <c r="BA177" s="3" t="s">
        <v>74</v>
      </c>
      <c r="BB177" s="3" t="s">
        <v>74</v>
      </c>
      <c r="BC177" s="3" t="s">
        <v>74</v>
      </c>
      <c r="BD177" s="3" t="s">
        <v>74</v>
      </c>
      <c r="BE177" s="3">
        <v>1475</v>
      </c>
      <c r="BF177" s="3">
        <v>1485</v>
      </c>
      <c r="BG177" s="3" t="s">
        <v>74</v>
      </c>
      <c r="BH177" s="3" t="s">
        <v>3268</v>
      </c>
      <c r="BI177" s="3" t="str">
        <f>HYPERLINK("http://dx.doi.org/10.1056/NEJMoa2407107","http://dx.doi.org/10.1056/NEJMoa2407107")</f>
        <v>http://dx.doi.org/10.1056/NEJMoa2407107</v>
      </c>
      <c r="BJ177" s="3" t="s">
        <v>74</v>
      </c>
      <c r="BK177" s="3" t="s">
        <v>3269</v>
      </c>
      <c r="BL177" s="3">
        <v>11</v>
      </c>
      <c r="BM177" s="3" t="s">
        <v>2317</v>
      </c>
      <c r="BN177" s="3" t="s">
        <v>97</v>
      </c>
      <c r="BO177" s="3" t="s">
        <v>2318</v>
      </c>
      <c r="BP177" s="3" t="s">
        <v>3270</v>
      </c>
      <c r="BQ177" s="3">
        <v>39225278</v>
      </c>
      <c r="BR177" s="3" t="s">
        <v>74</v>
      </c>
      <c r="BS177" s="3" t="s">
        <v>100</v>
      </c>
      <c r="BT177" s="3" t="s">
        <v>100</v>
      </c>
      <c r="BU177" s="3" t="s">
        <v>102</v>
      </c>
      <c r="BV177" s="3" t="s">
        <v>3271</v>
      </c>
      <c r="BW177" s="3" t="str">
        <f>HYPERLINK("https%3A%2F%2Fwww.webofscience.com%2Fwos%2Fwoscc%2Ffull-record%2FWOS:001302089300001","View Full Record in Web of Science")</f>
        <v>View Full Record in Web of Science</v>
      </c>
    </row>
    <row r="178" spans="1:75" x14ac:dyDescent="0.2">
      <c r="A178" s="2">
        <v>711000000</v>
      </c>
      <c r="B178" s="3" t="s">
        <v>3924</v>
      </c>
      <c r="C178" s="10" t="s">
        <v>72</v>
      </c>
      <c r="D178" s="10" t="s">
        <v>4194</v>
      </c>
      <c r="E178" s="35">
        <v>1</v>
      </c>
      <c r="F178" s="10" t="s">
        <v>74</v>
      </c>
      <c r="G178" s="10" t="s">
        <v>74</v>
      </c>
      <c r="H178" s="10" t="s">
        <v>74</v>
      </c>
      <c r="I178" s="10" t="s">
        <v>4195</v>
      </c>
      <c r="J178" s="10" t="s">
        <v>74</v>
      </c>
      <c r="K178" s="10" t="s">
        <v>74</v>
      </c>
      <c r="L178" s="10" t="s">
        <v>4196</v>
      </c>
      <c r="M178" s="10" t="s">
        <v>3516</v>
      </c>
      <c r="N178" s="10" t="s">
        <v>74</v>
      </c>
      <c r="O178" s="10" t="s">
        <v>74</v>
      </c>
      <c r="P178" s="10" t="s">
        <v>78</v>
      </c>
      <c r="Q178" s="10" t="s">
        <v>79</v>
      </c>
      <c r="R178" s="10" t="s">
        <v>74</v>
      </c>
      <c r="S178" s="10" t="s">
        <v>74</v>
      </c>
      <c r="T178" s="10" t="s">
        <v>74</v>
      </c>
      <c r="U178" s="10" t="s">
        <v>74</v>
      </c>
      <c r="V178" s="10" t="s">
        <v>74</v>
      </c>
      <c r="W178" s="10" t="s">
        <v>4197</v>
      </c>
      <c r="X178" s="10" t="s">
        <v>4198</v>
      </c>
      <c r="Y178" s="10" t="s">
        <v>4199</v>
      </c>
      <c r="Z178" s="10" t="s">
        <v>4200</v>
      </c>
      <c r="AA178" s="10" t="s">
        <v>4201</v>
      </c>
      <c r="AB178" s="10" t="s">
        <v>4202</v>
      </c>
      <c r="AC178" s="10" t="s">
        <v>4203</v>
      </c>
      <c r="AD178" s="10" t="s">
        <v>4204</v>
      </c>
      <c r="AE178" s="10" t="s">
        <v>4205</v>
      </c>
      <c r="AF178" s="10" t="s">
        <v>4206</v>
      </c>
      <c r="AG178" s="10" t="s">
        <v>4207</v>
      </c>
      <c r="AH178" s="10" t="s">
        <v>4208</v>
      </c>
      <c r="AI178" s="10" t="s">
        <v>74</v>
      </c>
      <c r="AJ178" s="10">
        <v>891</v>
      </c>
      <c r="AK178" s="10">
        <v>49</v>
      </c>
      <c r="AL178" s="10">
        <v>50</v>
      </c>
      <c r="AM178" s="10">
        <v>7</v>
      </c>
      <c r="AN178" s="10">
        <v>39</v>
      </c>
      <c r="AO178" s="10" t="s">
        <v>176</v>
      </c>
      <c r="AP178" s="10" t="s">
        <v>177</v>
      </c>
      <c r="AQ178" s="10" t="s">
        <v>178</v>
      </c>
      <c r="AR178" s="10" t="s">
        <v>3528</v>
      </c>
      <c r="AS178" s="10" t="s">
        <v>3529</v>
      </c>
      <c r="AT178" s="10" t="s">
        <v>74</v>
      </c>
      <c r="AU178" s="10" t="s">
        <v>3530</v>
      </c>
      <c r="AV178" s="10" t="s">
        <v>3531</v>
      </c>
      <c r="AW178" s="10" t="s">
        <v>296</v>
      </c>
      <c r="AX178" s="10">
        <v>2024</v>
      </c>
      <c r="AY178" s="10">
        <v>134</v>
      </c>
      <c r="AZ178" s="10" t="s">
        <v>74</v>
      </c>
      <c r="BA178" s="10" t="s">
        <v>74</v>
      </c>
      <c r="BB178" s="10" t="s">
        <v>74</v>
      </c>
      <c r="BC178" s="10" t="s">
        <v>74</v>
      </c>
      <c r="BD178" s="10" t="s">
        <v>74</v>
      </c>
      <c r="BE178" s="10" t="s">
        <v>74</v>
      </c>
      <c r="BF178" s="10" t="s">
        <v>74</v>
      </c>
      <c r="BG178" s="10">
        <v>104080</v>
      </c>
      <c r="BH178" s="10" t="s">
        <v>4209</v>
      </c>
      <c r="BI178" s="10" t="s">
        <v>4210</v>
      </c>
      <c r="BJ178" s="10" t="s">
        <v>74</v>
      </c>
      <c r="BK178" s="10" t="s">
        <v>3007</v>
      </c>
      <c r="BL178" s="10">
        <v>62</v>
      </c>
      <c r="BM178" s="10" t="s">
        <v>2946</v>
      </c>
      <c r="BN178" s="10" t="s">
        <v>97</v>
      </c>
      <c r="BO178" s="10" t="s">
        <v>1510</v>
      </c>
      <c r="BP178" s="10" t="s">
        <v>4211</v>
      </c>
      <c r="BQ178" s="10" t="s">
        <v>74</v>
      </c>
      <c r="BR178" s="10" t="s">
        <v>3242</v>
      </c>
      <c r="BS178" s="10" t="s">
        <v>100</v>
      </c>
      <c r="BT178" s="10" t="s">
        <v>101</v>
      </c>
      <c r="BU178" s="10" t="s">
        <v>102</v>
      </c>
      <c r="BV178" s="10" t="s">
        <v>4212</v>
      </c>
      <c r="BW178" s="10" t="s">
        <v>132</v>
      </c>
    </row>
    <row r="179" spans="1:75" x14ac:dyDescent="0.2">
      <c r="A179" s="1">
        <v>713000000</v>
      </c>
      <c r="B179" s="3" t="s">
        <v>1849</v>
      </c>
      <c r="C179" s="11" t="s">
        <v>72</v>
      </c>
      <c r="D179" s="11" t="s">
        <v>1961</v>
      </c>
      <c r="E179" s="35">
        <v>1</v>
      </c>
      <c r="F179" s="11" t="s">
        <v>74</v>
      </c>
      <c r="G179" s="11" t="s">
        <v>74</v>
      </c>
      <c r="H179" s="11" t="s">
        <v>74</v>
      </c>
      <c r="I179" s="11" t="s">
        <v>1962</v>
      </c>
      <c r="J179" s="11" t="s">
        <v>74</v>
      </c>
      <c r="K179" s="11" t="s">
        <v>1963</v>
      </c>
      <c r="L179" s="11" t="s">
        <v>1964</v>
      </c>
      <c r="M179" s="11" t="s">
        <v>1965</v>
      </c>
      <c r="N179" s="11" t="s">
        <v>74</v>
      </c>
      <c r="O179" s="11" t="s">
        <v>74</v>
      </c>
      <c r="P179" s="11" t="s">
        <v>78</v>
      </c>
      <c r="Q179" s="11" t="s">
        <v>79</v>
      </c>
      <c r="R179" s="11" t="s">
        <v>74</v>
      </c>
      <c r="S179" s="11" t="s">
        <v>74</v>
      </c>
      <c r="T179" s="11" t="s">
        <v>74</v>
      </c>
      <c r="U179" s="11" t="s">
        <v>74</v>
      </c>
      <c r="V179" s="11" t="s">
        <v>74</v>
      </c>
      <c r="W179" s="11" t="s">
        <v>74</v>
      </c>
      <c r="X179" s="11" t="s">
        <v>1966</v>
      </c>
      <c r="Y179" s="11" t="s">
        <v>1967</v>
      </c>
      <c r="Z179" s="11" t="s">
        <v>1968</v>
      </c>
      <c r="AA179" s="11" t="s">
        <v>1969</v>
      </c>
      <c r="AB179" s="11" t="s">
        <v>1970</v>
      </c>
      <c r="AC179" s="11" t="s">
        <v>1971</v>
      </c>
      <c r="AD179" s="11" t="s">
        <v>1972</v>
      </c>
      <c r="AE179" s="11" t="s">
        <v>1973</v>
      </c>
      <c r="AF179" s="11" t="s">
        <v>1974</v>
      </c>
      <c r="AG179" s="11" t="s">
        <v>1975</v>
      </c>
      <c r="AH179" s="11" t="s">
        <v>1976</v>
      </c>
      <c r="AI179" s="11" t="s">
        <v>74</v>
      </c>
      <c r="AJ179" s="11">
        <v>41</v>
      </c>
      <c r="AK179" s="11">
        <v>1188</v>
      </c>
      <c r="AL179" s="11">
        <v>1225</v>
      </c>
      <c r="AM179" s="11">
        <v>52</v>
      </c>
      <c r="AN179" s="11">
        <v>415</v>
      </c>
      <c r="AO179" s="11" t="s">
        <v>1116</v>
      </c>
      <c r="AP179" s="11" t="s">
        <v>485</v>
      </c>
      <c r="AQ179" s="11" t="s">
        <v>1924</v>
      </c>
      <c r="AR179" s="11" t="s">
        <v>1977</v>
      </c>
      <c r="AS179" s="11" t="s">
        <v>74</v>
      </c>
      <c r="AT179" s="11" t="s">
        <v>74</v>
      </c>
      <c r="AU179" s="11" t="s">
        <v>1978</v>
      </c>
      <c r="AV179" s="11" t="s">
        <v>1979</v>
      </c>
      <c r="AW179" s="11" t="s">
        <v>215</v>
      </c>
      <c r="AX179" s="11">
        <v>2020</v>
      </c>
      <c r="AY179" s="11">
        <v>8</v>
      </c>
      <c r="AZ179" s="11">
        <v>6</v>
      </c>
      <c r="BA179" s="11" t="s">
        <v>74</v>
      </c>
      <c r="BB179" s="11" t="s">
        <v>74</v>
      </c>
      <c r="BC179" s="11" t="s">
        <v>74</v>
      </c>
      <c r="BD179" s="11" t="s">
        <v>74</v>
      </c>
      <c r="BE179" s="11">
        <v>585</v>
      </c>
      <c r="BF179" s="11">
        <v>596</v>
      </c>
      <c r="BG179" s="11" t="s">
        <v>74</v>
      </c>
      <c r="BH179" s="11" t="s">
        <v>74</v>
      </c>
      <c r="BI179" s="11" t="s">
        <v>74</v>
      </c>
      <c r="BJ179" s="11" t="s">
        <v>74</v>
      </c>
      <c r="BK179" s="11" t="s">
        <v>74</v>
      </c>
      <c r="BL179" s="11">
        <v>12</v>
      </c>
      <c r="BM179" s="11" t="s">
        <v>1980</v>
      </c>
      <c r="BN179" s="11" t="s">
        <v>97</v>
      </c>
      <c r="BO179" s="11" t="s">
        <v>1981</v>
      </c>
      <c r="BP179" s="11" t="s">
        <v>1982</v>
      </c>
      <c r="BQ179" s="11">
        <v>32526187</v>
      </c>
      <c r="BR179" s="11" t="s">
        <v>1512</v>
      </c>
      <c r="BS179" s="11" t="s">
        <v>100</v>
      </c>
      <c r="BT179" s="11" t="s">
        <v>101</v>
      </c>
      <c r="BU179" s="11" t="s">
        <v>102</v>
      </c>
      <c r="BV179" s="11" t="s">
        <v>1983</v>
      </c>
      <c r="BW179" s="11" t="s">
        <v>132</v>
      </c>
    </row>
    <row r="180" spans="1:75" x14ac:dyDescent="0.2">
      <c r="A180" s="3">
        <v>701000000</v>
      </c>
      <c r="B180" s="3" t="s">
        <v>2092</v>
      </c>
      <c r="C180" s="3" t="s">
        <v>72</v>
      </c>
      <c r="D180" s="3" t="s">
        <v>2117</v>
      </c>
      <c r="E180" s="34">
        <v>1</v>
      </c>
      <c r="F180" s="3" t="s">
        <v>74</v>
      </c>
      <c r="G180" s="3" t="s">
        <v>74</v>
      </c>
      <c r="H180" s="3" t="s">
        <v>74</v>
      </c>
      <c r="I180" s="3" t="s">
        <v>2118</v>
      </c>
      <c r="J180" s="3" t="s">
        <v>74</v>
      </c>
      <c r="K180" s="3" t="s">
        <v>74</v>
      </c>
      <c r="L180" s="3" t="s">
        <v>2119</v>
      </c>
      <c r="M180" s="3" t="s">
        <v>2120</v>
      </c>
      <c r="N180" s="3" t="s">
        <v>74</v>
      </c>
      <c r="O180" s="3" t="s">
        <v>74</v>
      </c>
      <c r="P180" s="3" t="s">
        <v>78</v>
      </c>
      <c r="Q180" s="3" t="s">
        <v>195</v>
      </c>
      <c r="R180" s="3" t="s">
        <v>74</v>
      </c>
      <c r="S180" s="3" t="s">
        <v>74</v>
      </c>
      <c r="T180" s="3" t="s">
        <v>74</v>
      </c>
      <c r="U180" s="3" t="s">
        <v>74</v>
      </c>
      <c r="V180" s="3" t="s">
        <v>74</v>
      </c>
      <c r="W180" s="3" t="s">
        <v>2121</v>
      </c>
      <c r="X180" s="3" t="s">
        <v>2122</v>
      </c>
      <c r="Y180" s="3" t="s">
        <v>2123</v>
      </c>
      <c r="Z180" s="3" t="s">
        <v>2124</v>
      </c>
      <c r="AA180" s="3" t="s">
        <v>2125</v>
      </c>
      <c r="AB180" s="3" t="s">
        <v>2126</v>
      </c>
      <c r="AC180" s="3" t="s">
        <v>2127</v>
      </c>
      <c r="AD180" s="3" t="s">
        <v>2128</v>
      </c>
      <c r="AE180" s="3" t="s">
        <v>2129</v>
      </c>
      <c r="AF180" s="3" t="s">
        <v>74</v>
      </c>
      <c r="AG180" s="3" t="s">
        <v>74</v>
      </c>
      <c r="AH180" s="3" t="s">
        <v>74</v>
      </c>
      <c r="AI180" s="3" t="s">
        <v>74</v>
      </c>
      <c r="AJ180" s="3">
        <v>282</v>
      </c>
      <c r="AK180" s="3">
        <v>165</v>
      </c>
      <c r="AL180" s="3">
        <v>189</v>
      </c>
      <c r="AM180" s="3">
        <v>4</v>
      </c>
      <c r="AN180" s="3">
        <v>25</v>
      </c>
      <c r="AO180" s="3" t="s">
        <v>2130</v>
      </c>
      <c r="AP180" s="3" t="s">
        <v>2131</v>
      </c>
      <c r="AQ180" s="3" t="s">
        <v>2132</v>
      </c>
      <c r="AR180" s="3" t="s">
        <v>2133</v>
      </c>
      <c r="AS180" s="3" t="s">
        <v>2134</v>
      </c>
      <c r="AT180" s="3" t="s">
        <v>74</v>
      </c>
      <c r="AU180" s="3" t="s">
        <v>2120</v>
      </c>
      <c r="AV180" s="3" t="s">
        <v>2135</v>
      </c>
      <c r="AW180" s="3" t="s">
        <v>1003</v>
      </c>
      <c r="AX180" s="3">
        <v>2020</v>
      </c>
      <c r="AY180" s="3">
        <v>41</v>
      </c>
      <c r="AZ180" s="3">
        <v>2</v>
      </c>
      <c r="BA180" s="3" t="s">
        <v>74</v>
      </c>
      <c r="BB180" s="3" t="s">
        <v>74</v>
      </c>
      <c r="BC180" s="3" t="s">
        <v>74</v>
      </c>
      <c r="BD180" s="3" t="s">
        <v>74</v>
      </c>
      <c r="BE180" s="3">
        <v>139</v>
      </c>
      <c r="BF180" s="3">
        <v>189</v>
      </c>
      <c r="BG180" s="3" t="s">
        <v>74</v>
      </c>
      <c r="BH180" s="3" t="s">
        <v>2136</v>
      </c>
      <c r="BI180" s="3" t="str">
        <f>HYPERLINK("http://dx.doi.org/10.1163/15685381-bja10010","http://dx.doi.org/10.1163/15685381-bja10010")</f>
        <v>http://dx.doi.org/10.1163/15685381-bja10010</v>
      </c>
      <c r="BJ180" s="3" t="s">
        <v>74</v>
      </c>
      <c r="BK180" s="3" t="s">
        <v>74</v>
      </c>
      <c r="BL180" s="3">
        <v>51</v>
      </c>
      <c r="BM180" s="3" t="s">
        <v>2137</v>
      </c>
      <c r="BN180" s="3" t="s">
        <v>97</v>
      </c>
      <c r="BO180" s="3" t="s">
        <v>2137</v>
      </c>
      <c r="BP180" s="3" t="s">
        <v>2138</v>
      </c>
      <c r="BQ180" s="3" t="s">
        <v>74</v>
      </c>
      <c r="BR180" s="3" t="s">
        <v>221</v>
      </c>
      <c r="BS180" s="3" t="s">
        <v>100</v>
      </c>
      <c r="BT180" s="3" t="s">
        <v>101</v>
      </c>
      <c r="BU180" s="3" t="s">
        <v>102</v>
      </c>
      <c r="BV180" s="3" t="s">
        <v>2139</v>
      </c>
      <c r="BW180" s="3" t="str">
        <f>HYPERLINK("https%3A%2F%2Fwww.webofscience.com%2Fwos%2Fwoscc%2Ffull-record%2FWOS:000535826400001","View Full Record in Web of Science")</f>
        <v>View Full Record in Web of Science</v>
      </c>
    </row>
    <row r="181" spans="1:75" ht="12.75" customHeight="1" x14ac:dyDescent="0.25">
      <c r="A181" s="2">
        <v>717000000</v>
      </c>
      <c r="B181" s="2" t="s">
        <v>133</v>
      </c>
      <c r="C181" s="11" t="s">
        <v>72</v>
      </c>
      <c r="D181" s="11" t="s">
        <v>163</v>
      </c>
      <c r="E181" s="35">
        <v>0.5</v>
      </c>
      <c r="F181" s="11" t="s">
        <v>74</v>
      </c>
      <c r="G181" s="11" t="s">
        <v>74</v>
      </c>
      <c r="H181" s="11" t="s">
        <v>74</v>
      </c>
      <c r="I181" s="11" t="s">
        <v>164</v>
      </c>
      <c r="J181" s="11" t="s">
        <v>74</v>
      </c>
      <c r="K181" s="11" t="s">
        <v>74</v>
      </c>
      <c r="L181" s="11" t="s">
        <v>165</v>
      </c>
      <c r="M181" s="11" t="s">
        <v>166</v>
      </c>
      <c r="N181" s="11" t="s">
        <v>74</v>
      </c>
      <c r="O181" s="11" t="s">
        <v>74</v>
      </c>
      <c r="P181" s="11" t="s">
        <v>78</v>
      </c>
      <c r="Q181" s="11" t="s">
        <v>79</v>
      </c>
      <c r="R181" s="11" t="s">
        <v>74</v>
      </c>
      <c r="S181" s="11" t="s">
        <v>74</v>
      </c>
      <c r="T181" s="11" t="s">
        <v>74</v>
      </c>
      <c r="U181" s="11" t="s">
        <v>74</v>
      </c>
      <c r="V181" s="11" t="s">
        <v>74</v>
      </c>
      <c r="W181" s="11" t="s">
        <v>167</v>
      </c>
      <c r="X181" s="11" t="s">
        <v>168</v>
      </c>
      <c r="Y181" s="11" t="s">
        <v>169</v>
      </c>
      <c r="Z181" s="11" t="s">
        <v>170</v>
      </c>
      <c r="AA181" s="11" t="s">
        <v>171</v>
      </c>
      <c r="AB181" s="11" t="s">
        <v>172</v>
      </c>
      <c r="AC181" s="11" t="s">
        <v>173</v>
      </c>
      <c r="AD181" s="11" t="s">
        <v>174</v>
      </c>
      <c r="AE181" s="11" t="s">
        <v>175</v>
      </c>
      <c r="AF181" s="11" t="s">
        <v>74</v>
      </c>
      <c r="AG181" s="11" t="s">
        <v>74</v>
      </c>
      <c r="AH181" s="11" t="s">
        <v>74</v>
      </c>
      <c r="AI181" s="11" t="s">
        <v>74</v>
      </c>
      <c r="AJ181" s="11">
        <v>126</v>
      </c>
      <c r="AK181" s="11">
        <v>37</v>
      </c>
      <c r="AL181" s="11">
        <v>37</v>
      </c>
      <c r="AM181" s="11">
        <v>29</v>
      </c>
      <c r="AN181" s="11">
        <v>54</v>
      </c>
      <c r="AO181" s="11" t="s">
        <v>176</v>
      </c>
      <c r="AP181" s="11" t="s">
        <v>177</v>
      </c>
      <c r="AQ181" s="11" t="s">
        <v>178</v>
      </c>
      <c r="AR181" s="11" t="s">
        <v>179</v>
      </c>
      <c r="AS181" s="11" t="s">
        <v>180</v>
      </c>
      <c r="AT181" s="11" t="s">
        <v>74</v>
      </c>
      <c r="AU181" s="11" t="s">
        <v>166</v>
      </c>
      <c r="AV181" s="11" t="s">
        <v>181</v>
      </c>
      <c r="AW181" s="11" t="s">
        <v>182</v>
      </c>
      <c r="AX181" s="11">
        <v>2023</v>
      </c>
      <c r="AY181" s="11">
        <v>46</v>
      </c>
      <c r="AZ181" s="11" t="s">
        <v>74</v>
      </c>
      <c r="BA181" s="11" t="s">
        <v>74</v>
      </c>
      <c r="BB181" s="11" t="s">
        <v>74</v>
      </c>
      <c r="BC181" s="11" t="s">
        <v>74</v>
      </c>
      <c r="BD181" s="11" t="s">
        <v>74</v>
      </c>
      <c r="BE181" s="11">
        <v>449</v>
      </c>
      <c r="BF181" s="11">
        <v>466</v>
      </c>
      <c r="BG181" s="11" t="s">
        <v>74</v>
      </c>
      <c r="BH181" s="11" t="s">
        <v>183</v>
      </c>
      <c r="BI181" s="30" t="s">
        <v>184</v>
      </c>
      <c r="BJ181" s="11" t="s">
        <v>74</v>
      </c>
      <c r="BK181" s="11" t="s">
        <v>185</v>
      </c>
      <c r="BL181" s="11">
        <v>18</v>
      </c>
      <c r="BM181" s="11" t="s">
        <v>186</v>
      </c>
      <c r="BN181" s="11" t="s">
        <v>159</v>
      </c>
      <c r="BO181" s="11" t="s">
        <v>187</v>
      </c>
      <c r="BP181" s="11" t="s">
        <v>188</v>
      </c>
      <c r="BQ181" s="11">
        <v>37582318</v>
      </c>
      <c r="BR181" s="11" t="s">
        <v>189</v>
      </c>
      <c r="BS181" s="11" t="s">
        <v>100</v>
      </c>
      <c r="BT181" s="11" t="s">
        <v>101</v>
      </c>
      <c r="BU181" s="11" t="s">
        <v>102</v>
      </c>
      <c r="BV181" s="11" t="s">
        <v>190</v>
      </c>
      <c r="BW181" s="11" t="s">
        <v>132</v>
      </c>
    </row>
    <row r="182" spans="1:75" x14ac:dyDescent="0.2">
      <c r="A182" s="3">
        <v>701000000</v>
      </c>
      <c r="B182" s="3" t="s">
        <v>2092</v>
      </c>
      <c r="C182" s="3" t="s">
        <v>72</v>
      </c>
      <c r="D182" s="3" t="s">
        <v>163</v>
      </c>
      <c r="E182" s="34">
        <v>0.5</v>
      </c>
      <c r="F182" s="3" t="s">
        <v>74</v>
      </c>
      <c r="G182" s="3" t="s">
        <v>74</v>
      </c>
      <c r="H182" s="3" t="s">
        <v>74</v>
      </c>
      <c r="I182" s="3" t="s">
        <v>164</v>
      </c>
      <c r="J182" s="3" t="s">
        <v>74</v>
      </c>
      <c r="K182" s="3" t="s">
        <v>74</v>
      </c>
      <c r="L182" s="3" t="s">
        <v>165</v>
      </c>
      <c r="M182" s="3" t="s">
        <v>166</v>
      </c>
      <c r="N182" s="3" t="s">
        <v>74</v>
      </c>
      <c r="O182" s="3" t="s">
        <v>74</v>
      </c>
      <c r="P182" s="3" t="s">
        <v>78</v>
      </c>
      <c r="Q182" s="3" t="s">
        <v>79</v>
      </c>
      <c r="R182" s="3" t="s">
        <v>74</v>
      </c>
      <c r="S182" s="3" t="s">
        <v>74</v>
      </c>
      <c r="T182" s="3" t="s">
        <v>74</v>
      </c>
      <c r="U182" s="3" t="s">
        <v>74</v>
      </c>
      <c r="V182" s="3" t="s">
        <v>74</v>
      </c>
      <c r="W182" s="3" t="s">
        <v>167</v>
      </c>
      <c r="X182" s="3" t="s">
        <v>168</v>
      </c>
      <c r="Y182" s="3" t="s">
        <v>169</v>
      </c>
      <c r="Z182" s="3" t="s">
        <v>170</v>
      </c>
      <c r="AA182" s="3" t="s">
        <v>171</v>
      </c>
      <c r="AB182" s="3" t="s">
        <v>172</v>
      </c>
      <c r="AC182" s="3" t="s">
        <v>173</v>
      </c>
      <c r="AD182" s="3" t="s">
        <v>174</v>
      </c>
      <c r="AE182" s="3" t="s">
        <v>175</v>
      </c>
      <c r="AF182" s="3" t="s">
        <v>74</v>
      </c>
      <c r="AG182" s="3" t="s">
        <v>74</v>
      </c>
      <c r="AH182" s="3" t="s">
        <v>74</v>
      </c>
      <c r="AI182" s="3" t="s">
        <v>74</v>
      </c>
      <c r="AJ182" s="3">
        <v>126</v>
      </c>
      <c r="AK182" s="3">
        <v>37</v>
      </c>
      <c r="AL182" s="3">
        <v>37</v>
      </c>
      <c r="AM182" s="3">
        <v>29</v>
      </c>
      <c r="AN182" s="3">
        <v>54</v>
      </c>
      <c r="AO182" s="3" t="s">
        <v>176</v>
      </c>
      <c r="AP182" s="3" t="s">
        <v>177</v>
      </c>
      <c r="AQ182" s="3" t="s">
        <v>178</v>
      </c>
      <c r="AR182" s="3" t="s">
        <v>179</v>
      </c>
      <c r="AS182" s="3" t="s">
        <v>180</v>
      </c>
      <c r="AT182" s="3" t="s">
        <v>74</v>
      </c>
      <c r="AU182" s="3" t="s">
        <v>166</v>
      </c>
      <c r="AV182" s="3" t="s">
        <v>181</v>
      </c>
      <c r="AW182" s="3" t="s">
        <v>182</v>
      </c>
      <c r="AX182" s="3">
        <v>2023</v>
      </c>
      <c r="AY182" s="3">
        <v>46</v>
      </c>
      <c r="AZ182" s="3" t="s">
        <v>74</v>
      </c>
      <c r="BA182" s="3" t="s">
        <v>74</v>
      </c>
      <c r="BB182" s="3" t="s">
        <v>74</v>
      </c>
      <c r="BC182" s="3" t="s">
        <v>74</v>
      </c>
      <c r="BD182" s="3" t="s">
        <v>74</v>
      </c>
      <c r="BE182" s="3">
        <v>449</v>
      </c>
      <c r="BF182" s="3">
        <v>466</v>
      </c>
      <c r="BG182" s="3" t="s">
        <v>74</v>
      </c>
      <c r="BH182" s="3" t="s">
        <v>183</v>
      </c>
      <c r="BI182" s="3" t="str">
        <f>HYPERLINK("http://dx.doi.org/10.1016/j.bodyim.2023.07.010","http://dx.doi.org/10.1016/j.bodyim.2023.07.010")</f>
        <v>http://dx.doi.org/10.1016/j.bodyim.2023.07.010</v>
      </c>
      <c r="BJ182" s="3" t="s">
        <v>74</v>
      </c>
      <c r="BK182" s="3" t="s">
        <v>185</v>
      </c>
      <c r="BL182" s="3">
        <v>18</v>
      </c>
      <c r="BM182" s="3" t="s">
        <v>186</v>
      </c>
      <c r="BN182" s="3" t="s">
        <v>159</v>
      </c>
      <c r="BO182" s="3" t="s">
        <v>187</v>
      </c>
      <c r="BP182" s="3" t="s">
        <v>188</v>
      </c>
      <c r="BQ182" s="3">
        <v>37582318</v>
      </c>
      <c r="BR182" s="3" t="s">
        <v>189</v>
      </c>
      <c r="BS182" s="3" t="s">
        <v>100</v>
      </c>
      <c r="BT182" s="3" t="s">
        <v>101</v>
      </c>
      <c r="BU182" s="3" t="s">
        <v>102</v>
      </c>
      <c r="BV182" s="3" t="s">
        <v>190</v>
      </c>
      <c r="BW182" s="3" t="str">
        <f>HYPERLINK("https%3A%2F%2Fwww.webofscience.com%2Fwos%2Fwoscc%2Ffull-record%2FWOS:001085067100001","View Full Record in Web of Science")</f>
        <v>View Full Record in Web of Science</v>
      </c>
    </row>
    <row r="183" spans="1:75" x14ac:dyDescent="0.2">
      <c r="A183" s="2">
        <v>704000000</v>
      </c>
      <c r="B183" s="3" t="s">
        <v>303</v>
      </c>
      <c r="C183" s="11" t="s">
        <v>72</v>
      </c>
      <c r="D183" s="11" t="s">
        <v>737</v>
      </c>
      <c r="E183" s="35">
        <v>1</v>
      </c>
      <c r="F183" s="11" t="s">
        <v>74</v>
      </c>
      <c r="G183" s="11" t="s">
        <v>74</v>
      </c>
      <c r="H183" s="11" t="s">
        <v>74</v>
      </c>
      <c r="I183" s="11" t="s">
        <v>738</v>
      </c>
      <c r="J183" s="11" t="s">
        <v>74</v>
      </c>
      <c r="K183" s="11" t="s">
        <v>74</v>
      </c>
      <c r="L183" s="11" t="s">
        <v>739</v>
      </c>
      <c r="M183" s="11" t="s">
        <v>716</v>
      </c>
      <c r="N183" s="11" t="s">
        <v>74</v>
      </c>
      <c r="O183" s="11" t="s">
        <v>74</v>
      </c>
      <c r="P183" s="11" t="s">
        <v>78</v>
      </c>
      <c r="Q183" s="11" t="s">
        <v>79</v>
      </c>
      <c r="R183" s="11" t="s">
        <v>74</v>
      </c>
      <c r="S183" s="11" t="s">
        <v>74</v>
      </c>
      <c r="T183" s="11" t="s">
        <v>74</v>
      </c>
      <c r="U183" s="11" t="s">
        <v>74</v>
      </c>
      <c r="V183" s="11" t="s">
        <v>74</v>
      </c>
      <c r="W183" s="11" t="s">
        <v>74</v>
      </c>
      <c r="X183" s="11" t="s">
        <v>740</v>
      </c>
      <c r="Y183" s="11" t="s">
        <v>741</v>
      </c>
      <c r="Z183" s="11" t="s">
        <v>742</v>
      </c>
      <c r="AA183" s="11" t="s">
        <v>743</v>
      </c>
      <c r="AB183" s="11" t="s">
        <v>744</v>
      </c>
      <c r="AC183" s="11" t="s">
        <v>745</v>
      </c>
      <c r="AD183" s="11" t="s">
        <v>746</v>
      </c>
      <c r="AE183" s="11" t="s">
        <v>747</v>
      </c>
      <c r="AF183" s="11" t="s">
        <v>748</v>
      </c>
      <c r="AG183" s="11" t="s">
        <v>74</v>
      </c>
      <c r="AH183" s="11" t="s">
        <v>749</v>
      </c>
      <c r="AI183" s="11" t="s">
        <v>74</v>
      </c>
      <c r="AJ183" s="11">
        <v>264</v>
      </c>
      <c r="AK183" s="11">
        <v>115</v>
      </c>
      <c r="AL183" s="11">
        <v>117</v>
      </c>
      <c r="AM183" s="11">
        <v>29</v>
      </c>
      <c r="AN183" s="11">
        <v>201</v>
      </c>
      <c r="AO183" s="11" t="s">
        <v>208</v>
      </c>
      <c r="AP183" s="11" t="s">
        <v>209</v>
      </c>
      <c r="AQ183" s="11" t="s">
        <v>210</v>
      </c>
      <c r="AR183" s="11" t="s">
        <v>728</v>
      </c>
      <c r="AS183" s="11" t="s">
        <v>729</v>
      </c>
      <c r="AT183" s="11" t="s">
        <v>74</v>
      </c>
      <c r="AU183" s="11" t="s">
        <v>730</v>
      </c>
      <c r="AV183" s="11" t="s">
        <v>731</v>
      </c>
      <c r="AW183" s="11" t="s">
        <v>182</v>
      </c>
      <c r="AX183" s="11">
        <v>2021</v>
      </c>
      <c r="AY183" s="11">
        <v>173</v>
      </c>
      <c r="AZ183" s="11">
        <v>1</v>
      </c>
      <c r="BA183" s="11" t="s">
        <v>74</v>
      </c>
      <c r="BB183" s="11" t="s">
        <v>74</v>
      </c>
      <c r="BC183" s="11" t="s">
        <v>74</v>
      </c>
      <c r="BD183" s="11" t="s">
        <v>74</v>
      </c>
      <c r="BE183" s="11">
        <v>148</v>
      </c>
      <c r="BF183" s="11">
        <v>166</v>
      </c>
      <c r="BG183" s="11" t="s">
        <v>74</v>
      </c>
      <c r="BH183" s="11" t="s">
        <v>750</v>
      </c>
      <c r="BI183" s="11" t="s">
        <v>751</v>
      </c>
      <c r="BJ183" s="11" t="s">
        <v>74</v>
      </c>
      <c r="BK183" s="11" t="s">
        <v>752</v>
      </c>
      <c r="BL183" s="11">
        <v>19</v>
      </c>
      <c r="BM183" s="11" t="s">
        <v>407</v>
      </c>
      <c r="BN183" s="11" t="s">
        <v>97</v>
      </c>
      <c r="BO183" s="11" t="s">
        <v>407</v>
      </c>
      <c r="BP183" s="11" t="s">
        <v>753</v>
      </c>
      <c r="BQ183" s="11">
        <v>33219524</v>
      </c>
      <c r="BR183" s="11" t="s">
        <v>74</v>
      </c>
      <c r="BS183" s="11" t="s">
        <v>100</v>
      </c>
      <c r="BT183" s="11" t="s">
        <v>101</v>
      </c>
      <c r="BU183" s="11" t="s">
        <v>102</v>
      </c>
      <c r="BV183" s="11" t="s">
        <v>754</v>
      </c>
      <c r="BW183" s="11" t="s">
        <v>132</v>
      </c>
    </row>
    <row r="184" spans="1:75" x14ac:dyDescent="0.2">
      <c r="A184" s="2">
        <v>711000000</v>
      </c>
      <c r="B184" s="3" t="s">
        <v>3924</v>
      </c>
      <c r="C184" s="11" t="s">
        <v>72</v>
      </c>
      <c r="D184" s="11" t="s">
        <v>4075</v>
      </c>
      <c r="E184" s="35">
        <v>0.5</v>
      </c>
      <c r="F184" s="11" t="s">
        <v>74</v>
      </c>
      <c r="G184" s="11" t="s">
        <v>74</v>
      </c>
      <c r="H184" s="11" t="s">
        <v>74</v>
      </c>
      <c r="I184" s="11" t="s">
        <v>4076</v>
      </c>
      <c r="J184" s="11" t="s">
        <v>74</v>
      </c>
      <c r="K184" s="11" t="s">
        <v>74</v>
      </c>
      <c r="L184" s="11" t="s">
        <v>4077</v>
      </c>
      <c r="M184" s="11" t="s">
        <v>4078</v>
      </c>
      <c r="N184" s="11" t="s">
        <v>74</v>
      </c>
      <c r="O184" s="11" t="s">
        <v>74</v>
      </c>
      <c r="P184" s="11" t="s">
        <v>78</v>
      </c>
      <c r="Q184" s="11" t="s">
        <v>195</v>
      </c>
      <c r="R184" s="11" t="s">
        <v>74</v>
      </c>
      <c r="S184" s="11" t="s">
        <v>74</v>
      </c>
      <c r="T184" s="11" t="s">
        <v>74</v>
      </c>
      <c r="U184" s="11" t="s">
        <v>74</v>
      </c>
      <c r="V184" s="11" t="s">
        <v>74</v>
      </c>
      <c r="W184" s="11" t="s">
        <v>4079</v>
      </c>
      <c r="X184" s="11" t="s">
        <v>4080</v>
      </c>
      <c r="Y184" s="11" t="s">
        <v>4081</v>
      </c>
      <c r="Z184" s="11" t="s">
        <v>4082</v>
      </c>
      <c r="AA184" s="11" t="s">
        <v>4083</v>
      </c>
      <c r="AB184" s="11" t="s">
        <v>4084</v>
      </c>
      <c r="AC184" s="11" t="s">
        <v>4085</v>
      </c>
      <c r="AD184" s="11" t="s">
        <v>4086</v>
      </c>
      <c r="AE184" s="11" t="s">
        <v>4087</v>
      </c>
      <c r="AF184" s="11" t="s">
        <v>4088</v>
      </c>
      <c r="AG184" s="11" t="s">
        <v>4089</v>
      </c>
      <c r="AH184" s="11" t="s">
        <v>4090</v>
      </c>
      <c r="AI184" s="11" t="s">
        <v>74</v>
      </c>
      <c r="AJ184" s="11">
        <v>259</v>
      </c>
      <c r="AK184" s="11">
        <v>46</v>
      </c>
      <c r="AL184" s="11">
        <v>47</v>
      </c>
      <c r="AM184" s="11">
        <v>9</v>
      </c>
      <c r="AN184" s="11">
        <v>29</v>
      </c>
      <c r="AO184" s="11" t="s">
        <v>89</v>
      </c>
      <c r="AP184" s="11" t="s">
        <v>90</v>
      </c>
      <c r="AQ184" s="11" t="s">
        <v>91</v>
      </c>
      <c r="AR184" s="11" t="s">
        <v>74</v>
      </c>
      <c r="AS184" s="11" t="s">
        <v>4091</v>
      </c>
      <c r="AT184" s="11" t="s">
        <v>74</v>
      </c>
      <c r="AU184" s="11" t="s">
        <v>4078</v>
      </c>
      <c r="AV184" s="11" t="s">
        <v>4092</v>
      </c>
      <c r="AW184" s="11" t="s">
        <v>125</v>
      </c>
      <c r="AX184" s="11">
        <v>2023</v>
      </c>
      <c r="AY184" s="11">
        <v>13</v>
      </c>
      <c r="AZ184" s="11">
        <v>2</v>
      </c>
      <c r="BA184" s="11" t="s">
        <v>74</v>
      </c>
      <c r="BB184" s="11" t="s">
        <v>74</v>
      </c>
      <c r="BC184" s="11" t="s">
        <v>74</v>
      </c>
      <c r="BD184" s="11" t="s">
        <v>74</v>
      </c>
      <c r="BE184" s="11" t="s">
        <v>74</v>
      </c>
      <c r="BF184" s="11" t="s">
        <v>74</v>
      </c>
      <c r="BG184" s="11">
        <v>466</v>
      </c>
      <c r="BH184" s="11" t="s">
        <v>4093</v>
      </c>
      <c r="BI184" s="11" t="s">
        <v>4094</v>
      </c>
      <c r="BJ184" s="11" t="s">
        <v>74</v>
      </c>
      <c r="BK184" s="11" t="s">
        <v>74</v>
      </c>
      <c r="BL184" s="11">
        <v>44</v>
      </c>
      <c r="BM184" s="11" t="s">
        <v>4095</v>
      </c>
      <c r="BN184" s="11" t="s">
        <v>97</v>
      </c>
      <c r="BO184" s="11" t="s">
        <v>4096</v>
      </c>
      <c r="BP184" s="11" t="s">
        <v>4097</v>
      </c>
      <c r="BQ184" s="11">
        <v>36836823</v>
      </c>
      <c r="BR184" s="11" t="s">
        <v>330</v>
      </c>
      <c r="BS184" s="11" t="s">
        <v>100</v>
      </c>
      <c r="BT184" s="11" t="s">
        <v>101</v>
      </c>
      <c r="BU184" s="11" t="s">
        <v>102</v>
      </c>
      <c r="BV184" s="11" t="s">
        <v>4098</v>
      </c>
      <c r="BW184" s="11" t="s">
        <v>132</v>
      </c>
    </row>
    <row r="185" spans="1:75" x14ac:dyDescent="0.2">
      <c r="A185" s="2">
        <v>708000000</v>
      </c>
      <c r="B185" s="3" t="s">
        <v>4307</v>
      </c>
      <c r="C185" s="11" t="s">
        <v>72</v>
      </c>
      <c r="D185" s="11" t="s">
        <v>4075</v>
      </c>
      <c r="E185" s="35">
        <v>0.5</v>
      </c>
      <c r="F185" s="11" t="s">
        <v>74</v>
      </c>
      <c r="G185" s="11" t="s">
        <v>74</v>
      </c>
      <c r="H185" s="11" t="s">
        <v>74</v>
      </c>
      <c r="I185" s="11" t="s">
        <v>4076</v>
      </c>
      <c r="J185" s="11" t="s">
        <v>74</v>
      </c>
      <c r="K185" s="11" t="s">
        <v>74</v>
      </c>
      <c r="L185" s="11" t="s">
        <v>4077</v>
      </c>
      <c r="M185" s="11" t="s">
        <v>4078</v>
      </c>
      <c r="N185" s="11" t="s">
        <v>74</v>
      </c>
      <c r="O185" s="11" t="s">
        <v>74</v>
      </c>
      <c r="P185" s="11" t="s">
        <v>78</v>
      </c>
      <c r="Q185" s="11" t="s">
        <v>195</v>
      </c>
      <c r="R185" s="11" t="s">
        <v>74</v>
      </c>
      <c r="S185" s="11" t="s">
        <v>74</v>
      </c>
      <c r="T185" s="11" t="s">
        <v>74</v>
      </c>
      <c r="U185" s="11" t="s">
        <v>74</v>
      </c>
      <c r="V185" s="11" t="s">
        <v>74</v>
      </c>
      <c r="W185" s="11" t="s">
        <v>4079</v>
      </c>
      <c r="X185" s="11" t="s">
        <v>4080</v>
      </c>
      <c r="Y185" s="11" t="s">
        <v>4081</v>
      </c>
      <c r="Z185" s="11" t="s">
        <v>4082</v>
      </c>
      <c r="AA185" s="11" t="s">
        <v>4083</v>
      </c>
      <c r="AB185" s="11" t="s">
        <v>4084</v>
      </c>
      <c r="AC185" s="11" t="s">
        <v>4085</v>
      </c>
      <c r="AD185" s="11" t="s">
        <v>4086</v>
      </c>
      <c r="AE185" s="11" t="s">
        <v>4087</v>
      </c>
      <c r="AF185" s="11" t="s">
        <v>4088</v>
      </c>
      <c r="AG185" s="11" t="s">
        <v>4089</v>
      </c>
      <c r="AH185" s="11" t="s">
        <v>4090</v>
      </c>
      <c r="AI185" s="11" t="s">
        <v>74</v>
      </c>
      <c r="AJ185" s="11">
        <v>259</v>
      </c>
      <c r="AK185" s="11">
        <v>46</v>
      </c>
      <c r="AL185" s="11">
        <v>47</v>
      </c>
      <c r="AM185" s="11">
        <v>9</v>
      </c>
      <c r="AN185" s="11">
        <v>29</v>
      </c>
      <c r="AO185" s="11" t="s">
        <v>89</v>
      </c>
      <c r="AP185" s="11" t="s">
        <v>90</v>
      </c>
      <c r="AQ185" s="11" t="s">
        <v>91</v>
      </c>
      <c r="AR185" s="11" t="s">
        <v>74</v>
      </c>
      <c r="AS185" s="11" t="s">
        <v>4091</v>
      </c>
      <c r="AT185" s="11" t="s">
        <v>74</v>
      </c>
      <c r="AU185" s="11" t="s">
        <v>4078</v>
      </c>
      <c r="AV185" s="11" t="s">
        <v>4092</v>
      </c>
      <c r="AW185" s="11" t="s">
        <v>125</v>
      </c>
      <c r="AX185" s="11">
        <v>2023</v>
      </c>
      <c r="AY185" s="11">
        <v>13</v>
      </c>
      <c r="AZ185" s="11">
        <v>2</v>
      </c>
      <c r="BA185" s="11" t="s">
        <v>74</v>
      </c>
      <c r="BB185" s="11" t="s">
        <v>74</v>
      </c>
      <c r="BC185" s="11" t="s">
        <v>74</v>
      </c>
      <c r="BD185" s="11" t="s">
        <v>74</v>
      </c>
      <c r="BE185" s="11" t="s">
        <v>74</v>
      </c>
      <c r="BF185" s="11" t="s">
        <v>74</v>
      </c>
      <c r="BG185" s="11">
        <v>466</v>
      </c>
      <c r="BH185" s="11" t="s">
        <v>4093</v>
      </c>
      <c r="BI185" s="11" t="s">
        <v>4094</v>
      </c>
      <c r="BJ185" s="11" t="s">
        <v>74</v>
      </c>
      <c r="BK185" s="11" t="s">
        <v>74</v>
      </c>
      <c r="BL185" s="11">
        <v>44</v>
      </c>
      <c r="BM185" s="11" t="s">
        <v>4095</v>
      </c>
      <c r="BN185" s="11" t="s">
        <v>97</v>
      </c>
      <c r="BO185" s="11" t="s">
        <v>4096</v>
      </c>
      <c r="BP185" s="11" t="s">
        <v>4097</v>
      </c>
      <c r="BQ185" s="11">
        <v>36836823</v>
      </c>
      <c r="BR185" s="11" t="s">
        <v>330</v>
      </c>
      <c r="BS185" s="11" t="s">
        <v>100</v>
      </c>
      <c r="BT185" s="11" t="s">
        <v>101</v>
      </c>
      <c r="BU185" s="11" t="s">
        <v>102</v>
      </c>
      <c r="BV185" s="11" t="s">
        <v>4098</v>
      </c>
      <c r="BW185" s="11" t="s">
        <v>132</v>
      </c>
    </row>
    <row r="186" spans="1:75" x14ac:dyDescent="0.2">
      <c r="A186" s="3">
        <v>701000000</v>
      </c>
      <c r="B186" s="3" t="s">
        <v>2092</v>
      </c>
      <c r="C186" s="3" t="s">
        <v>72</v>
      </c>
      <c r="D186" s="3" t="s">
        <v>2346</v>
      </c>
      <c r="E186" s="34">
        <v>1</v>
      </c>
      <c r="F186" s="3" t="s">
        <v>74</v>
      </c>
      <c r="G186" s="3" t="s">
        <v>74</v>
      </c>
      <c r="H186" s="3" t="s">
        <v>74</v>
      </c>
      <c r="I186" s="3" t="s">
        <v>2347</v>
      </c>
      <c r="J186" s="3" t="s">
        <v>74</v>
      </c>
      <c r="K186" s="3" t="s">
        <v>74</v>
      </c>
      <c r="L186" s="3" t="s">
        <v>2348</v>
      </c>
      <c r="M186" s="3" t="s">
        <v>2349</v>
      </c>
      <c r="N186" s="3" t="s">
        <v>74</v>
      </c>
      <c r="O186" s="3" t="s">
        <v>74</v>
      </c>
      <c r="P186" s="3" t="s">
        <v>78</v>
      </c>
      <c r="Q186" s="3" t="s">
        <v>79</v>
      </c>
      <c r="R186" s="3" t="s">
        <v>74</v>
      </c>
      <c r="S186" s="3" t="s">
        <v>74</v>
      </c>
      <c r="T186" s="3" t="s">
        <v>74</v>
      </c>
      <c r="U186" s="3" t="s">
        <v>74</v>
      </c>
      <c r="V186" s="3" t="s">
        <v>74</v>
      </c>
      <c r="W186" s="3" t="s">
        <v>2350</v>
      </c>
      <c r="X186" s="3" t="s">
        <v>2351</v>
      </c>
      <c r="Y186" s="3" t="s">
        <v>2352</v>
      </c>
      <c r="Z186" s="3" t="s">
        <v>2353</v>
      </c>
      <c r="AA186" s="3" t="s">
        <v>2354</v>
      </c>
      <c r="AB186" s="3" t="s">
        <v>2355</v>
      </c>
      <c r="AC186" s="3" t="s">
        <v>2356</v>
      </c>
      <c r="AD186" s="3" t="s">
        <v>2357</v>
      </c>
      <c r="AE186" s="3" t="s">
        <v>2358</v>
      </c>
      <c r="AF186" s="3" t="s">
        <v>2359</v>
      </c>
      <c r="AG186" s="3" t="s">
        <v>2360</v>
      </c>
      <c r="AH186" s="3" t="s">
        <v>2361</v>
      </c>
      <c r="AI186" s="3" t="s">
        <v>74</v>
      </c>
      <c r="AJ186" s="3">
        <v>88</v>
      </c>
      <c r="AK186" s="3">
        <v>15</v>
      </c>
      <c r="AL186" s="3">
        <v>15</v>
      </c>
      <c r="AM186" s="3">
        <v>29</v>
      </c>
      <c r="AN186" s="3">
        <v>49</v>
      </c>
      <c r="AO186" s="3" t="s">
        <v>1146</v>
      </c>
      <c r="AP186" s="3" t="s">
        <v>539</v>
      </c>
      <c r="AQ186" s="3" t="s">
        <v>1147</v>
      </c>
      <c r="AR186" s="3" t="s">
        <v>2362</v>
      </c>
      <c r="AS186" s="3" t="s">
        <v>2363</v>
      </c>
      <c r="AT186" s="3" t="s">
        <v>74</v>
      </c>
      <c r="AU186" s="3" t="s">
        <v>2364</v>
      </c>
      <c r="AV186" s="3" t="s">
        <v>2365</v>
      </c>
      <c r="AW186" s="3" t="s">
        <v>2366</v>
      </c>
      <c r="AX186" s="3">
        <v>2024</v>
      </c>
      <c r="AY186" s="3">
        <v>482</v>
      </c>
      <c r="AZ186" s="3" t="s">
        <v>74</v>
      </c>
      <c r="BA186" s="3" t="s">
        <v>74</v>
      </c>
      <c r="BB186" s="3" t="s">
        <v>74</v>
      </c>
      <c r="BC186" s="3" t="s">
        <v>74</v>
      </c>
      <c r="BD186" s="3" t="s">
        <v>74</v>
      </c>
      <c r="BE186" s="3" t="s">
        <v>74</v>
      </c>
      <c r="BF186" s="3" t="s">
        <v>74</v>
      </c>
      <c r="BG186" s="3">
        <v>148750</v>
      </c>
      <c r="BH186" s="3" t="s">
        <v>2367</v>
      </c>
      <c r="BI186" s="3" t="str">
        <f>HYPERLINK("http://dx.doi.org/10.1016/j.cej.2024.148750","http://dx.doi.org/10.1016/j.cej.2024.148750")</f>
        <v>http://dx.doi.org/10.1016/j.cej.2024.148750</v>
      </c>
      <c r="BJ186" s="3" t="s">
        <v>74</v>
      </c>
      <c r="BK186" s="3" t="s">
        <v>1125</v>
      </c>
      <c r="BL186" s="3">
        <v>18</v>
      </c>
      <c r="BM186" s="3" t="s">
        <v>2368</v>
      </c>
      <c r="BN186" s="3" t="s">
        <v>97</v>
      </c>
      <c r="BO186" s="3" t="s">
        <v>2369</v>
      </c>
      <c r="BP186" s="3" t="s">
        <v>2370</v>
      </c>
      <c r="BQ186" s="3" t="s">
        <v>74</v>
      </c>
      <c r="BR186" s="3" t="s">
        <v>74</v>
      </c>
      <c r="BS186" s="3" t="s">
        <v>100</v>
      </c>
      <c r="BT186" s="3" t="s">
        <v>101</v>
      </c>
      <c r="BU186" s="3" t="s">
        <v>102</v>
      </c>
      <c r="BV186" s="3" t="s">
        <v>2371</v>
      </c>
      <c r="BW186" s="3" t="str">
        <f>HYPERLINK("https%3A%2F%2Fwww.webofscience.com%2Fwos%2Fwoscc%2Ffull-record%2FWOS:001173048800001","View Full Record in Web of Science")</f>
        <v>View Full Record in Web of Science</v>
      </c>
    </row>
    <row r="187" spans="1:75" x14ac:dyDescent="0.2">
      <c r="A187" s="3">
        <v>701000000</v>
      </c>
      <c r="B187" s="3" t="s">
        <v>2092</v>
      </c>
      <c r="C187" s="3" t="s">
        <v>72</v>
      </c>
      <c r="D187" s="3" t="s">
        <v>3289</v>
      </c>
      <c r="E187" s="34">
        <v>1</v>
      </c>
      <c r="F187" s="3" t="s">
        <v>74</v>
      </c>
      <c r="G187" s="3" t="s">
        <v>74</v>
      </c>
      <c r="H187" s="3" t="s">
        <v>74</v>
      </c>
      <c r="I187" s="3" t="s">
        <v>3290</v>
      </c>
      <c r="J187" s="3" t="s">
        <v>74</v>
      </c>
      <c r="K187" s="3" t="s">
        <v>3291</v>
      </c>
      <c r="L187" s="3" t="s">
        <v>3292</v>
      </c>
      <c r="M187" s="3" t="s">
        <v>3248</v>
      </c>
      <c r="N187" s="3" t="s">
        <v>74</v>
      </c>
      <c r="O187" s="3" t="s">
        <v>74</v>
      </c>
      <c r="P187" s="3" t="s">
        <v>78</v>
      </c>
      <c r="Q187" s="3" t="s">
        <v>79</v>
      </c>
      <c r="R187" s="3" t="s">
        <v>74</v>
      </c>
      <c r="S187" s="3" t="s">
        <v>74</v>
      </c>
      <c r="T187" s="3" t="s">
        <v>74</v>
      </c>
      <c r="U187" s="3" t="s">
        <v>74</v>
      </c>
      <c r="V187" s="3" t="s">
        <v>74</v>
      </c>
      <c r="W187" s="3" t="s">
        <v>74</v>
      </c>
      <c r="X187" s="3" t="s">
        <v>3293</v>
      </c>
      <c r="Y187" s="3" t="s">
        <v>3294</v>
      </c>
      <c r="Z187" s="3" t="s">
        <v>3295</v>
      </c>
      <c r="AA187" s="3" t="s">
        <v>3296</v>
      </c>
      <c r="AB187" s="3" t="s">
        <v>3297</v>
      </c>
      <c r="AC187" s="3" t="s">
        <v>3298</v>
      </c>
      <c r="AD187" s="3" t="s">
        <v>3299</v>
      </c>
      <c r="AE187" s="3" t="s">
        <v>3300</v>
      </c>
      <c r="AF187" s="3" t="s">
        <v>3301</v>
      </c>
      <c r="AG187" s="3" t="s">
        <v>3302</v>
      </c>
      <c r="AH187" s="3" t="s">
        <v>3303</v>
      </c>
      <c r="AI187" s="3" t="s">
        <v>74</v>
      </c>
      <c r="AJ187" s="3">
        <v>23</v>
      </c>
      <c r="AK187" s="3">
        <v>389</v>
      </c>
      <c r="AL187" s="3">
        <v>420</v>
      </c>
      <c r="AM187" s="3">
        <v>4</v>
      </c>
      <c r="AN187" s="3">
        <v>84</v>
      </c>
      <c r="AO187" s="3" t="s">
        <v>3260</v>
      </c>
      <c r="AP187" s="3" t="s">
        <v>3261</v>
      </c>
      <c r="AQ187" s="3" t="s">
        <v>3262</v>
      </c>
      <c r="AR187" s="3" t="s">
        <v>3263</v>
      </c>
      <c r="AS187" s="3" t="s">
        <v>3264</v>
      </c>
      <c r="AT187" s="3" t="s">
        <v>74</v>
      </c>
      <c r="AU187" s="3" t="s">
        <v>3265</v>
      </c>
      <c r="AV187" s="3" t="s">
        <v>3266</v>
      </c>
      <c r="AW187" s="3" t="s">
        <v>3304</v>
      </c>
      <c r="AX187" s="3">
        <v>2021</v>
      </c>
      <c r="AY187" s="3">
        <v>384</v>
      </c>
      <c r="AZ187" s="3">
        <v>2</v>
      </c>
      <c r="BA187" s="3" t="s">
        <v>74</v>
      </c>
      <c r="BB187" s="3" t="s">
        <v>74</v>
      </c>
      <c r="BC187" s="3" t="s">
        <v>74</v>
      </c>
      <c r="BD187" s="3" t="s">
        <v>74</v>
      </c>
      <c r="BE187" s="3">
        <v>105</v>
      </c>
      <c r="BF187" s="3">
        <v>116</v>
      </c>
      <c r="BG187" s="3" t="s">
        <v>74</v>
      </c>
      <c r="BH187" s="3" t="s">
        <v>3305</v>
      </c>
      <c r="BI187" s="3" t="str">
        <f>HYPERLINK("http://dx.doi.org/10.1056/NEJMoa2025797","http://dx.doi.org/10.1056/NEJMoa2025797")</f>
        <v>http://dx.doi.org/10.1056/NEJMoa2025797</v>
      </c>
      <c r="BJ187" s="3" t="s">
        <v>74</v>
      </c>
      <c r="BK187" s="3" t="s">
        <v>74</v>
      </c>
      <c r="BL187" s="3">
        <v>12</v>
      </c>
      <c r="BM187" s="3" t="s">
        <v>2317</v>
      </c>
      <c r="BN187" s="3" t="s">
        <v>97</v>
      </c>
      <c r="BO187" s="3" t="s">
        <v>2318</v>
      </c>
      <c r="BP187" s="3" t="s">
        <v>3306</v>
      </c>
      <c r="BQ187" s="3">
        <v>33185990</v>
      </c>
      <c r="BR187" s="3" t="s">
        <v>3307</v>
      </c>
      <c r="BS187" s="3" t="s">
        <v>100</v>
      </c>
      <c r="BT187" s="3" t="s">
        <v>101</v>
      </c>
      <c r="BU187" s="3" t="s">
        <v>102</v>
      </c>
      <c r="BV187" s="3" t="s">
        <v>3308</v>
      </c>
      <c r="BW187" s="3" t="str">
        <f>HYPERLINK("https%3A%2F%2Fwww.webofscience.com%2Fwos%2Fwoscc%2Ffull-record%2FWOS:000609886200010","View Full Record in Web of Science")</f>
        <v>View Full Record in Web of Science</v>
      </c>
    </row>
    <row r="188" spans="1:75" x14ac:dyDescent="0.2">
      <c r="A188" s="3">
        <v>702000000</v>
      </c>
      <c r="B188" s="3" t="s">
        <v>954</v>
      </c>
      <c r="C188" s="3" t="s">
        <v>72</v>
      </c>
      <c r="D188" s="3" t="s">
        <v>1324</v>
      </c>
      <c r="E188" s="34">
        <v>1</v>
      </c>
      <c r="F188" s="3" t="s">
        <v>74</v>
      </c>
      <c r="G188" s="3" t="s">
        <v>74</v>
      </c>
      <c r="H188" s="3" t="s">
        <v>74</v>
      </c>
      <c r="I188" s="3" t="s">
        <v>1325</v>
      </c>
      <c r="J188" s="3" t="s">
        <v>74</v>
      </c>
      <c r="K188" s="3" t="s">
        <v>74</v>
      </c>
      <c r="L188" s="3" t="s">
        <v>1326</v>
      </c>
      <c r="M188" s="3" t="s">
        <v>1327</v>
      </c>
      <c r="N188" s="3" t="s">
        <v>74</v>
      </c>
      <c r="O188" s="3" t="s">
        <v>74</v>
      </c>
      <c r="P188" s="3" t="s">
        <v>78</v>
      </c>
      <c r="Q188" s="3" t="s">
        <v>79</v>
      </c>
      <c r="R188" s="3" t="s">
        <v>74</v>
      </c>
      <c r="S188" s="3" t="s">
        <v>74</v>
      </c>
      <c r="T188" s="3" t="s">
        <v>74</v>
      </c>
      <c r="U188" s="3" t="s">
        <v>74</v>
      </c>
      <c r="V188" s="3" t="s">
        <v>74</v>
      </c>
      <c r="W188" s="3" t="s">
        <v>1328</v>
      </c>
      <c r="X188" s="3" t="s">
        <v>1329</v>
      </c>
      <c r="Y188" s="3" t="s">
        <v>1330</v>
      </c>
      <c r="Z188" s="3" t="s">
        <v>1331</v>
      </c>
      <c r="AA188" s="3" t="s">
        <v>1242</v>
      </c>
      <c r="AB188" s="3" t="s">
        <v>1332</v>
      </c>
      <c r="AC188" s="3" t="s">
        <v>1333</v>
      </c>
      <c r="AD188" s="3" t="s">
        <v>1334</v>
      </c>
      <c r="AE188" s="3" t="s">
        <v>1335</v>
      </c>
      <c r="AF188" s="3" t="s">
        <v>1336</v>
      </c>
      <c r="AG188" s="3" t="s">
        <v>1337</v>
      </c>
      <c r="AH188" s="3" t="s">
        <v>1338</v>
      </c>
      <c r="AI188" s="3" t="s">
        <v>74</v>
      </c>
      <c r="AJ188" s="3">
        <v>26</v>
      </c>
      <c r="AK188" s="3">
        <v>166</v>
      </c>
      <c r="AL188" s="3">
        <v>177</v>
      </c>
      <c r="AM188" s="3">
        <v>10</v>
      </c>
      <c r="AN188" s="3">
        <v>106</v>
      </c>
      <c r="AO188" s="3" t="s">
        <v>89</v>
      </c>
      <c r="AP188" s="3" t="s">
        <v>90</v>
      </c>
      <c r="AQ188" s="3" t="s">
        <v>91</v>
      </c>
      <c r="AR188" s="3" t="s">
        <v>74</v>
      </c>
      <c r="AS188" s="3" t="s">
        <v>1339</v>
      </c>
      <c r="AT188" s="3" t="s">
        <v>74</v>
      </c>
      <c r="AU188" s="3" t="s">
        <v>1340</v>
      </c>
      <c r="AV188" s="3" t="s">
        <v>1341</v>
      </c>
      <c r="AW188" s="3" t="s">
        <v>296</v>
      </c>
      <c r="AX188" s="3">
        <v>2021</v>
      </c>
      <c r="AY188" s="3">
        <v>21</v>
      </c>
      <c r="AZ188" s="3">
        <v>2</v>
      </c>
      <c r="BA188" s="3" t="s">
        <v>74</v>
      </c>
      <c r="BB188" s="3" t="s">
        <v>74</v>
      </c>
      <c r="BC188" s="3" t="s">
        <v>74</v>
      </c>
      <c r="BD188" s="3" t="s">
        <v>74</v>
      </c>
      <c r="BE188" s="3" t="s">
        <v>74</v>
      </c>
      <c r="BF188" s="3" t="s">
        <v>74</v>
      </c>
      <c r="BG188" s="3">
        <v>413</v>
      </c>
      <c r="BH188" s="3" t="s">
        <v>1342</v>
      </c>
      <c r="BI188" s="3" t="str">
        <f>HYPERLINK("http://dx.doi.org/10.3390/s21020413","http://dx.doi.org/10.3390/s21020413")</f>
        <v>http://dx.doi.org/10.3390/s21020413</v>
      </c>
      <c r="BJ188" s="3" t="s">
        <v>74</v>
      </c>
      <c r="BK188" s="3" t="s">
        <v>74</v>
      </c>
      <c r="BL188" s="3">
        <v>23</v>
      </c>
      <c r="BM188" s="3" t="s">
        <v>1343</v>
      </c>
      <c r="BN188" s="3" t="s">
        <v>97</v>
      </c>
      <c r="BO188" s="3" t="s">
        <v>1344</v>
      </c>
      <c r="BP188" s="3" t="s">
        <v>1345</v>
      </c>
      <c r="BQ188" s="3">
        <v>33430149</v>
      </c>
      <c r="BR188" s="3" t="s">
        <v>330</v>
      </c>
      <c r="BS188" s="3" t="s">
        <v>100</v>
      </c>
      <c r="BT188" s="3" t="s">
        <v>101</v>
      </c>
      <c r="BU188" s="3" t="s">
        <v>102</v>
      </c>
      <c r="BV188" s="3" t="s">
        <v>1346</v>
      </c>
      <c r="BW188" s="3" t="str">
        <f>HYPERLINK("https%3A%2F%2Fwww.webofscience.com%2Fwos%2Fwoscc%2Ffull-record%2FWOS:000611711900001","View Full Record in Web of Science")</f>
        <v>View Full Record in Web of Science</v>
      </c>
    </row>
    <row r="189" spans="1:75" x14ac:dyDescent="0.2">
      <c r="A189" s="3">
        <v>701000000</v>
      </c>
      <c r="B189" s="3" t="s">
        <v>2092</v>
      </c>
      <c r="C189" s="3" t="s">
        <v>72</v>
      </c>
      <c r="D189" s="3" t="s">
        <v>2798</v>
      </c>
      <c r="E189" s="34">
        <v>1</v>
      </c>
      <c r="F189" s="3" t="s">
        <v>74</v>
      </c>
      <c r="G189" s="3" t="s">
        <v>74</v>
      </c>
      <c r="H189" s="3" t="s">
        <v>74</v>
      </c>
      <c r="I189" s="3" t="s">
        <v>2799</v>
      </c>
      <c r="J189" s="3" t="s">
        <v>74</v>
      </c>
      <c r="K189" s="3" t="s">
        <v>2773</v>
      </c>
      <c r="L189" s="3" t="s">
        <v>2800</v>
      </c>
      <c r="M189" s="3" t="s">
        <v>2775</v>
      </c>
      <c r="N189" s="3" t="s">
        <v>74</v>
      </c>
      <c r="O189" s="3" t="s">
        <v>74</v>
      </c>
      <c r="P189" s="3" t="s">
        <v>78</v>
      </c>
      <c r="Q189" s="3" t="s">
        <v>79</v>
      </c>
      <c r="R189" s="3" t="s">
        <v>74</v>
      </c>
      <c r="S189" s="3" t="s">
        <v>74</v>
      </c>
      <c r="T189" s="3" t="s">
        <v>74</v>
      </c>
      <c r="U189" s="3" t="s">
        <v>74</v>
      </c>
      <c r="V189" s="3" t="s">
        <v>74</v>
      </c>
      <c r="W189" s="3" t="s">
        <v>74</v>
      </c>
      <c r="X189" s="3" t="s">
        <v>2801</v>
      </c>
      <c r="Y189" s="3" t="s">
        <v>74</v>
      </c>
      <c r="Z189" s="3" t="s">
        <v>2802</v>
      </c>
      <c r="AA189" s="3" t="s">
        <v>2803</v>
      </c>
      <c r="AB189" s="3" t="s">
        <v>2804</v>
      </c>
      <c r="AC189" s="3" t="s">
        <v>2805</v>
      </c>
      <c r="AD189" s="3" t="s">
        <v>2806</v>
      </c>
      <c r="AE189" s="3" t="s">
        <v>2807</v>
      </c>
      <c r="AF189" s="3" t="s">
        <v>2785</v>
      </c>
      <c r="AG189" s="3" t="s">
        <v>2785</v>
      </c>
      <c r="AH189" s="3" t="s">
        <v>2786</v>
      </c>
      <c r="AI189" s="3" t="s">
        <v>74</v>
      </c>
      <c r="AJ189" s="3">
        <v>160</v>
      </c>
      <c r="AK189" s="3">
        <v>875</v>
      </c>
      <c r="AL189" s="3">
        <v>914</v>
      </c>
      <c r="AM189" s="3">
        <v>7</v>
      </c>
      <c r="AN189" s="3">
        <v>66</v>
      </c>
      <c r="AO189" s="3" t="s">
        <v>2787</v>
      </c>
      <c r="AP189" s="3" t="s">
        <v>485</v>
      </c>
      <c r="AQ189" s="3" t="s">
        <v>2788</v>
      </c>
      <c r="AR189" s="3" t="s">
        <v>2789</v>
      </c>
      <c r="AS189" s="3" t="s">
        <v>2790</v>
      </c>
      <c r="AT189" s="3" t="s">
        <v>74</v>
      </c>
      <c r="AU189" s="3" t="s">
        <v>2791</v>
      </c>
      <c r="AV189" s="3" t="s">
        <v>2792</v>
      </c>
      <c r="AW189" s="3" t="s">
        <v>296</v>
      </c>
      <c r="AX189" s="3">
        <v>2020</v>
      </c>
      <c r="AY189" s="3">
        <v>14</v>
      </c>
      <c r="AZ189" s="3">
        <v>1</v>
      </c>
      <c r="BA189" s="3" t="s">
        <v>74</v>
      </c>
      <c r="BB189" s="3" t="s">
        <v>74</v>
      </c>
      <c r="BC189" s="3" t="s">
        <v>74</v>
      </c>
      <c r="BD189" s="3" t="s">
        <v>74</v>
      </c>
      <c r="BE189" s="3">
        <v>4</v>
      </c>
      <c r="BF189" s="3">
        <v>22</v>
      </c>
      <c r="BG189" s="3" t="s">
        <v>74</v>
      </c>
      <c r="BH189" s="3" t="s">
        <v>2808</v>
      </c>
      <c r="BI189" s="3" t="str">
        <f>HYPERLINK("http://dx.doi.org/10.1093/ecco-jcc/jjz180","http://dx.doi.org/10.1093/ecco-jcc/jjz180")</f>
        <v>http://dx.doi.org/10.1093/ecco-jcc/jjz180</v>
      </c>
      <c r="BJ189" s="3" t="s">
        <v>74</v>
      </c>
      <c r="BK189" s="3" t="s">
        <v>74</v>
      </c>
      <c r="BL189" s="3">
        <v>19</v>
      </c>
      <c r="BM189" s="3" t="s">
        <v>2794</v>
      </c>
      <c r="BN189" s="3" t="s">
        <v>97</v>
      </c>
      <c r="BO189" s="3" t="s">
        <v>2794</v>
      </c>
      <c r="BP189" s="3" t="s">
        <v>2809</v>
      </c>
      <c r="BQ189" s="3">
        <v>31711158</v>
      </c>
      <c r="BR189" s="3" t="s">
        <v>2810</v>
      </c>
      <c r="BS189" s="3" t="s">
        <v>100</v>
      </c>
      <c r="BT189" s="3" t="s">
        <v>101</v>
      </c>
      <c r="BU189" s="3" t="s">
        <v>102</v>
      </c>
      <c r="BV189" s="3" t="s">
        <v>2811</v>
      </c>
      <c r="BW189" s="3" t="str">
        <f>HYPERLINK("https%3A%2F%2Fwww.webofscience.com%2Fwos%2Fwoscc%2Ffull-record%2FWOS:000517278200002","View Full Record in Web of Science")</f>
        <v>View Full Record in Web of Science</v>
      </c>
    </row>
    <row r="190" spans="1:75" x14ac:dyDescent="0.2">
      <c r="A190" s="2">
        <v>711000000</v>
      </c>
      <c r="B190" s="3" t="s">
        <v>3924</v>
      </c>
      <c r="C190" s="11" t="s">
        <v>72</v>
      </c>
      <c r="D190" s="11" t="s">
        <v>3992</v>
      </c>
      <c r="E190" s="35">
        <v>1</v>
      </c>
      <c r="F190" s="11" t="s">
        <v>74</v>
      </c>
      <c r="G190" s="11" t="s">
        <v>74</v>
      </c>
      <c r="H190" s="11" t="s">
        <v>74</v>
      </c>
      <c r="I190" s="11" t="s">
        <v>3993</v>
      </c>
      <c r="J190" s="11" t="s">
        <v>74</v>
      </c>
      <c r="K190" s="11" t="s">
        <v>74</v>
      </c>
      <c r="L190" s="11" t="s">
        <v>3994</v>
      </c>
      <c r="M190" s="11" t="s">
        <v>3995</v>
      </c>
      <c r="N190" s="11" t="s">
        <v>74</v>
      </c>
      <c r="O190" s="11" t="s">
        <v>74</v>
      </c>
      <c r="P190" s="11" t="s">
        <v>78</v>
      </c>
      <c r="Q190" s="11" t="s">
        <v>79</v>
      </c>
      <c r="R190" s="11" t="s">
        <v>74</v>
      </c>
      <c r="S190" s="11" t="s">
        <v>74</v>
      </c>
      <c r="T190" s="11" t="s">
        <v>74</v>
      </c>
      <c r="U190" s="11" t="s">
        <v>74</v>
      </c>
      <c r="V190" s="11" t="s">
        <v>74</v>
      </c>
      <c r="W190" s="11" t="s">
        <v>3996</v>
      </c>
      <c r="X190" s="11" t="s">
        <v>3997</v>
      </c>
      <c r="Y190" s="11" t="s">
        <v>3998</v>
      </c>
      <c r="Z190" s="11" t="s">
        <v>3999</v>
      </c>
      <c r="AA190" s="11" t="s">
        <v>4000</v>
      </c>
      <c r="AB190" s="11" t="s">
        <v>4001</v>
      </c>
      <c r="AC190" s="11" t="s">
        <v>4002</v>
      </c>
      <c r="AD190" s="11" t="s">
        <v>4003</v>
      </c>
      <c r="AE190" s="11" t="s">
        <v>4004</v>
      </c>
      <c r="AF190" s="11" t="s">
        <v>4005</v>
      </c>
      <c r="AG190" s="11" t="s">
        <v>4006</v>
      </c>
      <c r="AH190" s="11" t="s">
        <v>4007</v>
      </c>
      <c r="AI190" s="11" t="s">
        <v>74</v>
      </c>
      <c r="AJ190" s="11">
        <v>24</v>
      </c>
      <c r="AK190" s="11">
        <v>171</v>
      </c>
      <c r="AL190" s="11">
        <v>174</v>
      </c>
      <c r="AM190" s="11">
        <v>3</v>
      </c>
      <c r="AN190" s="11">
        <v>32</v>
      </c>
      <c r="AO190" s="11" t="s">
        <v>176</v>
      </c>
      <c r="AP190" s="11" t="s">
        <v>177</v>
      </c>
      <c r="AQ190" s="11" t="s">
        <v>178</v>
      </c>
      <c r="AR190" s="11" t="s">
        <v>4008</v>
      </c>
      <c r="AS190" s="11" t="s">
        <v>4009</v>
      </c>
      <c r="AT190" s="11" t="s">
        <v>74</v>
      </c>
      <c r="AU190" s="11" t="s">
        <v>4010</v>
      </c>
      <c r="AV190" s="11" t="s">
        <v>4011</v>
      </c>
      <c r="AW190" s="11" t="s">
        <v>1003</v>
      </c>
      <c r="AX190" s="11">
        <v>2021</v>
      </c>
      <c r="AY190" s="11">
        <v>74</v>
      </c>
      <c r="AZ190" s="11">
        <v>5</v>
      </c>
      <c r="BA190" s="11" t="s">
        <v>74</v>
      </c>
      <c r="BB190" s="11" t="s">
        <v>74</v>
      </c>
      <c r="BC190" s="11" t="s">
        <v>74</v>
      </c>
      <c r="BD190" s="11" t="s">
        <v>74</v>
      </c>
      <c r="BE190" s="11">
        <v>1097</v>
      </c>
      <c r="BF190" s="11">
        <v>1108</v>
      </c>
      <c r="BG190" s="11" t="s">
        <v>74</v>
      </c>
      <c r="BH190" s="11" t="s">
        <v>4012</v>
      </c>
      <c r="BI190" s="11" t="s">
        <v>4013</v>
      </c>
      <c r="BJ190" s="11" t="s">
        <v>74</v>
      </c>
      <c r="BK190" s="11" t="s">
        <v>1743</v>
      </c>
      <c r="BL190" s="11">
        <v>12</v>
      </c>
      <c r="BM190" s="11" t="s">
        <v>2794</v>
      </c>
      <c r="BN190" s="11" t="s">
        <v>97</v>
      </c>
      <c r="BO190" s="11" t="s">
        <v>2794</v>
      </c>
      <c r="BP190" s="11" t="s">
        <v>4014</v>
      </c>
      <c r="BQ190" s="11">
        <v>33227350</v>
      </c>
      <c r="BR190" s="11" t="s">
        <v>221</v>
      </c>
      <c r="BS190" s="11" t="s">
        <v>100</v>
      </c>
      <c r="BT190" s="11" t="s">
        <v>101</v>
      </c>
      <c r="BU190" s="11" t="s">
        <v>102</v>
      </c>
      <c r="BV190" s="11" t="s">
        <v>4015</v>
      </c>
      <c r="BW190" s="11" t="s">
        <v>132</v>
      </c>
    </row>
    <row r="191" spans="1:75" x14ac:dyDescent="0.2">
      <c r="A191" s="2">
        <v>711000000</v>
      </c>
      <c r="B191" s="3" t="s">
        <v>3924</v>
      </c>
      <c r="C191" s="11" t="s">
        <v>72</v>
      </c>
      <c r="D191" s="11" t="s">
        <v>4016</v>
      </c>
      <c r="E191" s="35">
        <v>1</v>
      </c>
      <c r="F191" s="11" t="s">
        <v>74</v>
      </c>
      <c r="G191" s="11" t="s">
        <v>74</v>
      </c>
      <c r="H191" s="11" t="s">
        <v>74</v>
      </c>
      <c r="I191" s="11" t="s">
        <v>4017</v>
      </c>
      <c r="J191" s="11" t="s">
        <v>74</v>
      </c>
      <c r="K191" s="11" t="s">
        <v>4018</v>
      </c>
      <c r="L191" s="11" t="s">
        <v>4019</v>
      </c>
      <c r="M191" s="11" t="s">
        <v>3995</v>
      </c>
      <c r="N191" s="11" t="s">
        <v>74</v>
      </c>
      <c r="O191" s="11" t="s">
        <v>74</v>
      </c>
      <c r="P191" s="11" t="s">
        <v>78</v>
      </c>
      <c r="Q191" s="11" t="s">
        <v>79</v>
      </c>
      <c r="R191" s="11" t="s">
        <v>74</v>
      </c>
      <c r="S191" s="11" t="s">
        <v>74</v>
      </c>
      <c r="T191" s="11" t="s">
        <v>74</v>
      </c>
      <c r="U191" s="11" t="s">
        <v>74</v>
      </c>
      <c r="V191" s="11" t="s">
        <v>74</v>
      </c>
      <c r="W191" s="11" t="s">
        <v>4020</v>
      </c>
      <c r="X191" s="11" t="s">
        <v>4021</v>
      </c>
      <c r="Y191" s="11" t="s">
        <v>4022</v>
      </c>
      <c r="Z191" s="11" t="s">
        <v>4023</v>
      </c>
      <c r="AA191" s="11" t="s">
        <v>4024</v>
      </c>
      <c r="AB191" s="11" t="s">
        <v>4001</v>
      </c>
      <c r="AC191" s="11" t="s">
        <v>4002</v>
      </c>
      <c r="AD191" s="11" t="s">
        <v>4025</v>
      </c>
      <c r="AE191" s="11" t="s">
        <v>4026</v>
      </c>
      <c r="AF191" s="11" t="s">
        <v>4005</v>
      </c>
      <c r="AG191" s="11" t="s">
        <v>4006</v>
      </c>
      <c r="AH191" s="11" t="s">
        <v>4027</v>
      </c>
      <c r="AI191" s="11" t="s">
        <v>74</v>
      </c>
      <c r="AJ191" s="11">
        <v>20</v>
      </c>
      <c r="AK191" s="11">
        <v>308</v>
      </c>
      <c r="AL191" s="11">
        <v>315</v>
      </c>
      <c r="AM191" s="11">
        <v>3</v>
      </c>
      <c r="AN191" s="11">
        <v>26</v>
      </c>
      <c r="AO191" s="11" t="s">
        <v>176</v>
      </c>
      <c r="AP191" s="11" t="s">
        <v>177</v>
      </c>
      <c r="AQ191" s="11" t="s">
        <v>178</v>
      </c>
      <c r="AR191" s="11" t="s">
        <v>4008</v>
      </c>
      <c r="AS191" s="11" t="s">
        <v>4009</v>
      </c>
      <c r="AT191" s="11" t="s">
        <v>74</v>
      </c>
      <c r="AU191" s="11" t="s">
        <v>4010</v>
      </c>
      <c r="AV191" s="11" t="s">
        <v>4011</v>
      </c>
      <c r="AW191" s="11" t="s">
        <v>1021</v>
      </c>
      <c r="AX191" s="11">
        <v>2020</v>
      </c>
      <c r="AY191" s="11">
        <v>73</v>
      </c>
      <c r="AZ191" s="11">
        <v>4</v>
      </c>
      <c r="BA191" s="11" t="s">
        <v>74</v>
      </c>
      <c r="BB191" s="11" t="s">
        <v>74</v>
      </c>
      <c r="BC191" s="11" t="s">
        <v>74</v>
      </c>
      <c r="BD191" s="11" t="s">
        <v>74</v>
      </c>
      <c r="BE191" s="11">
        <v>842</v>
      </c>
      <c r="BF191" s="11">
        <v>854</v>
      </c>
      <c r="BG191" s="11" t="s">
        <v>74</v>
      </c>
      <c r="BH191" s="11" t="s">
        <v>4028</v>
      </c>
      <c r="BI191" s="11" t="s">
        <v>4029</v>
      </c>
      <c r="BJ191" s="11" t="s">
        <v>74</v>
      </c>
      <c r="BK191" s="11" t="s">
        <v>74</v>
      </c>
      <c r="BL191" s="11">
        <v>13</v>
      </c>
      <c r="BM191" s="11" t="s">
        <v>2794</v>
      </c>
      <c r="BN191" s="11" t="s">
        <v>97</v>
      </c>
      <c r="BO191" s="11" t="s">
        <v>2794</v>
      </c>
      <c r="BP191" s="11" t="s">
        <v>4030</v>
      </c>
      <c r="BQ191" s="11">
        <v>32673741</v>
      </c>
      <c r="BR191" s="11" t="s">
        <v>4031</v>
      </c>
      <c r="BS191" s="11" t="s">
        <v>100</v>
      </c>
      <c r="BT191" s="11" t="s">
        <v>101</v>
      </c>
      <c r="BU191" s="11" t="s">
        <v>102</v>
      </c>
      <c r="BV191" s="11" t="s">
        <v>4032</v>
      </c>
      <c r="BW191" s="11" t="s">
        <v>132</v>
      </c>
    </row>
    <row r="192" spans="1:75" x14ac:dyDescent="0.2">
      <c r="A192" s="2">
        <v>710000000</v>
      </c>
      <c r="B192" s="3" t="s">
        <v>4417</v>
      </c>
      <c r="C192" s="11" t="s">
        <v>72</v>
      </c>
      <c r="D192" s="11" t="s">
        <v>4525</v>
      </c>
      <c r="E192" s="35">
        <v>1</v>
      </c>
      <c r="F192" s="11" t="s">
        <v>74</v>
      </c>
      <c r="G192" s="11" t="s">
        <v>74</v>
      </c>
      <c r="H192" s="11" t="s">
        <v>74</v>
      </c>
      <c r="I192" s="11" t="s">
        <v>4526</v>
      </c>
      <c r="J192" s="11" t="s">
        <v>74</v>
      </c>
      <c r="K192" s="11" t="s">
        <v>74</v>
      </c>
      <c r="L192" s="11" t="s">
        <v>4527</v>
      </c>
      <c r="M192" s="11" t="s">
        <v>77</v>
      </c>
      <c r="N192" s="11" t="s">
        <v>74</v>
      </c>
      <c r="O192" s="11" t="s">
        <v>74</v>
      </c>
      <c r="P192" s="11" t="s">
        <v>78</v>
      </c>
      <c r="Q192" s="11" t="s">
        <v>79</v>
      </c>
      <c r="R192" s="11" t="s">
        <v>74</v>
      </c>
      <c r="S192" s="11" t="s">
        <v>74</v>
      </c>
      <c r="T192" s="11" t="s">
        <v>74</v>
      </c>
      <c r="U192" s="11" t="s">
        <v>74</v>
      </c>
      <c r="V192" s="11" t="s">
        <v>74</v>
      </c>
      <c r="W192" s="11" t="s">
        <v>4528</v>
      </c>
      <c r="X192" s="11" t="s">
        <v>4529</v>
      </c>
      <c r="Y192" s="11" t="s">
        <v>4530</v>
      </c>
      <c r="Z192" s="11" t="s">
        <v>4531</v>
      </c>
      <c r="AA192" s="11" t="s">
        <v>4532</v>
      </c>
      <c r="AB192" s="11" t="s">
        <v>4533</v>
      </c>
      <c r="AC192" s="11" t="s">
        <v>4534</v>
      </c>
      <c r="AD192" s="11" t="s">
        <v>4535</v>
      </c>
      <c r="AE192" s="11" t="s">
        <v>4536</v>
      </c>
      <c r="AF192" s="11" t="s">
        <v>74</v>
      </c>
      <c r="AG192" s="11" t="s">
        <v>74</v>
      </c>
      <c r="AH192" s="11" t="s">
        <v>74</v>
      </c>
      <c r="AI192" s="11" t="s">
        <v>74</v>
      </c>
      <c r="AJ192" s="11">
        <v>59</v>
      </c>
      <c r="AK192" s="11">
        <v>79</v>
      </c>
      <c r="AL192" s="11">
        <v>82</v>
      </c>
      <c r="AM192" s="11">
        <v>6</v>
      </c>
      <c r="AN192" s="11">
        <v>126</v>
      </c>
      <c r="AO192" s="11" t="s">
        <v>89</v>
      </c>
      <c r="AP192" s="11" t="s">
        <v>90</v>
      </c>
      <c r="AQ192" s="11" t="s">
        <v>91</v>
      </c>
      <c r="AR192" s="11" t="s">
        <v>74</v>
      </c>
      <c r="AS192" s="11" t="s">
        <v>92</v>
      </c>
      <c r="AT192" s="11" t="s">
        <v>74</v>
      </c>
      <c r="AU192" s="11" t="s">
        <v>93</v>
      </c>
      <c r="AV192" s="11" t="s">
        <v>94</v>
      </c>
      <c r="AW192" s="11" t="s">
        <v>271</v>
      </c>
      <c r="AX192" s="11">
        <v>2021</v>
      </c>
      <c r="AY192" s="11">
        <v>9</v>
      </c>
      <c r="AZ192" s="11">
        <v>15</v>
      </c>
      <c r="BA192" s="11" t="s">
        <v>74</v>
      </c>
      <c r="BB192" s="11" t="s">
        <v>74</v>
      </c>
      <c r="BC192" s="11" t="s">
        <v>74</v>
      </c>
      <c r="BD192" s="11" t="s">
        <v>74</v>
      </c>
      <c r="BE192" s="11" t="s">
        <v>74</v>
      </c>
      <c r="BF192" s="11" t="s">
        <v>74</v>
      </c>
      <c r="BG192" s="11">
        <v>1788</v>
      </c>
      <c r="BH192" s="11" t="s">
        <v>4537</v>
      </c>
      <c r="BI192" s="11" t="s">
        <v>4538</v>
      </c>
      <c r="BJ192" s="11" t="s">
        <v>74</v>
      </c>
      <c r="BK192" s="11" t="s">
        <v>74</v>
      </c>
      <c r="BL192" s="11">
        <v>17</v>
      </c>
      <c r="BM192" s="11" t="s">
        <v>94</v>
      </c>
      <c r="BN192" s="11" t="s">
        <v>97</v>
      </c>
      <c r="BO192" s="11" t="s">
        <v>94</v>
      </c>
      <c r="BP192" s="11" t="s">
        <v>4539</v>
      </c>
      <c r="BQ192" s="11" t="s">
        <v>74</v>
      </c>
      <c r="BR192" s="11" t="s">
        <v>381</v>
      </c>
      <c r="BS192" s="11" t="s">
        <v>100</v>
      </c>
      <c r="BT192" s="11" t="s">
        <v>101</v>
      </c>
      <c r="BU192" s="11" t="s">
        <v>102</v>
      </c>
      <c r="BV192" s="11" t="s">
        <v>4540</v>
      </c>
      <c r="BW192" s="11" t="s">
        <v>132</v>
      </c>
    </row>
    <row r="193" spans="1:75" x14ac:dyDescent="0.2">
      <c r="A193" s="2">
        <v>710000000</v>
      </c>
      <c r="B193" s="3" t="s">
        <v>4417</v>
      </c>
      <c r="C193" s="11" t="s">
        <v>72</v>
      </c>
      <c r="D193" s="11" t="s">
        <v>4541</v>
      </c>
      <c r="E193" s="35">
        <v>1</v>
      </c>
      <c r="F193" s="11" t="s">
        <v>74</v>
      </c>
      <c r="G193" s="11" t="s">
        <v>74</v>
      </c>
      <c r="H193" s="11" t="s">
        <v>74</v>
      </c>
      <c r="I193" s="11" t="s">
        <v>4542</v>
      </c>
      <c r="J193" s="11" t="s">
        <v>74</v>
      </c>
      <c r="K193" s="11" t="s">
        <v>74</v>
      </c>
      <c r="L193" s="11" t="s">
        <v>4543</v>
      </c>
      <c r="M193" s="11" t="s">
        <v>4544</v>
      </c>
      <c r="N193" s="11" t="s">
        <v>74</v>
      </c>
      <c r="O193" s="11" t="s">
        <v>74</v>
      </c>
      <c r="P193" s="11" t="s">
        <v>78</v>
      </c>
      <c r="Q193" s="11" t="s">
        <v>79</v>
      </c>
      <c r="R193" s="11" t="s">
        <v>74</v>
      </c>
      <c r="S193" s="11" t="s">
        <v>74</v>
      </c>
      <c r="T193" s="11" t="s">
        <v>74</v>
      </c>
      <c r="U193" s="11" t="s">
        <v>74</v>
      </c>
      <c r="V193" s="11" t="s">
        <v>74</v>
      </c>
      <c r="W193" s="11" t="s">
        <v>4545</v>
      </c>
      <c r="X193" s="11" t="s">
        <v>4546</v>
      </c>
      <c r="Y193" s="11" t="s">
        <v>4547</v>
      </c>
      <c r="Z193" s="11" t="s">
        <v>4548</v>
      </c>
      <c r="AA193" s="11" t="s">
        <v>4549</v>
      </c>
      <c r="AB193" s="11" t="s">
        <v>4550</v>
      </c>
      <c r="AC193" s="11" t="s">
        <v>4551</v>
      </c>
      <c r="AD193" s="11" t="s">
        <v>4552</v>
      </c>
      <c r="AE193" s="11" t="s">
        <v>4553</v>
      </c>
      <c r="AF193" s="11" t="s">
        <v>74</v>
      </c>
      <c r="AG193" s="11" t="s">
        <v>74</v>
      </c>
      <c r="AH193" s="11" t="s">
        <v>74</v>
      </c>
      <c r="AI193" s="11" t="s">
        <v>74</v>
      </c>
      <c r="AJ193" s="11">
        <v>93</v>
      </c>
      <c r="AK193" s="11">
        <v>31</v>
      </c>
      <c r="AL193" s="11">
        <v>31</v>
      </c>
      <c r="AM193" s="11">
        <v>31</v>
      </c>
      <c r="AN193" s="11">
        <v>47</v>
      </c>
      <c r="AO193" s="11" t="s">
        <v>4554</v>
      </c>
      <c r="AP193" s="11" t="s">
        <v>4555</v>
      </c>
      <c r="AQ193" s="11" t="s">
        <v>4556</v>
      </c>
      <c r="AR193" s="11" t="s">
        <v>4557</v>
      </c>
      <c r="AS193" s="11" t="s">
        <v>4558</v>
      </c>
      <c r="AT193" s="11" t="s">
        <v>74</v>
      </c>
      <c r="AU193" s="11" t="s">
        <v>4559</v>
      </c>
      <c r="AV193" s="11" t="s">
        <v>4560</v>
      </c>
      <c r="AW193" s="11" t="s">
        <v>2260</v>
      </c>
      <c r="AX193" s="11">
        <v>2024</v>
      </c>
      <c r="AY193" s="11">
        <v>15</v>
      </c>
      <c r="AZ193" s="11">
        <v>1</v>
      </c>
      <c r="BA193" s="11" t="s">
        <v>74</v>
      </c>
      <c r="BB193" s="11" t="s">
        <v>74</v>
      </c>
      <c r="BC193" s="11" t="s">
        <v>74</v>
      </c>
      <c r="BD193" s="11" t="s">
        <v>74</v>
      </c>
      <c r="BE193" s="11">
        <v>95</v>
      </c>
      <c r="BF193" s="11">
        <v>143</v>
      </c>
      <c r="BG193" s="11" t="s">
        <v>74</v>
      </c>
      <c r="BH193" s="11" t="s">
        <v>4561</v>
      </c>
      <c r="BI193" s="11" t="s">
        <v>4562</v>
      </c>
      <c r="BJ193" s="11" t="s">
        <v>74</v>
      </c>
      <c r="BK193" s="11" t="s">
        <v>74</v>
      </c>
      <c r="BL193" s="11">
        <v>49</v>
      </c>
      <c r="BM193" s="11" t="s">
        <v>4563</v>
      </c>
      <c r="BN193" s="11" t="s">
        <v>159</v>
      </c>
      <c r="BO193" s="11" t="s">
        <v>4564</v>
      </c>
      <c r="BP193" s="11" t="s">
        <v>4565</v>
      </c>
      <c r="BQ193" s="11" t="s">
        <v>74</v>
      </c>
      <c r="BR193" s="11" t="s">
        <v>99</v>
      </c>
      <c r="BS193" s="11" t="s">
        <v>100</v>
      </c>
      <c r="BT193" s="11" t="s">
        <v>101</v>
      </c>
      <c r="BU193" s="11" t="s">
        <v>102</v>
      </c>
      <c r="BV193" s="11" t="s">
        <v>4566</v>
      </c>
      <c r="BW193" s="11" t="s">
        <v>132</v>
      </c>
    </row>
    <row r="194" spans="1:75" x14ac:dyDescent="0.2">
      <c r="A194" s="2">
        <v>703000000</v>
      </c>
      <c r="B194" s="43" t="s">
        <v>106</v>
      </c>
      <c r="C194" s="2" t="s">
        <v>72</v>
      </c>
      <c r="D194" s="2" t="s">
        <v>73</v>
      </c>
      <c r="E194" s="36">
        <v>0.5</v>
      </c>
      <c r="F194" s="2" t="s">
        <v>74</v>
      </c>
      <c r="G194" s="2" t="s">
        <v>74</v>
      </c>
      <c r="H194" s="2" t="s">
        <v>74</v>
      </c>
      <c r="I194" s="2" t="s">
        <v>75</v>
      </c>
      <c r="J194" s="2" t="s">
        <v>74</v>
      </c>
      <c r="K194" s="2" t="s">
        <v>74</v>
      </c>
      <c r="L194" s="2" t="s">
        <v>76</v>
      </c>
      <c r="M194" s="2" t="s">
        <v>77</v>
      </c>
      <c r="N194" s="2" t="s">
        <v>74</v>
      </c>
      <c r="O194" s="2" t="s">
        <v>74</v>
      </c>
      <c r="P194" s="2" t="s">
        <v>78</v>
      </c>
      <c r="Q194" s="2" t="s">
        <v>79</v>
      </c>
      <c r="R194" s="2" t="s">
        <v>74</v>
      </c>
      <c r="S194" s="2" t="s">
        <v>74</v>
      </c>
      <c r="T194" s="2" t="s">
        <v>74</v>
      </c>
      <c r="U194" s="2" t="s">
        <v>74</v>
      </c>
      <c r="V194" s="2" t="s">
        <v>74</v>
      </c>
      <c r="W194" s="2" t="s">
        <v>80</v>
      </c>
      <c r="X194" s="2" t="s">
        <v>81</v>
      </c>
      <c r="Y194" s="2" t="s">
        <v>82</v>
      </c>
      <c r="Z194" s="2" t="s">
        <v>83</v>
      </c>
      <c r="AA194" s="2" t="s">
        <v>84</v>
      </c>
      <c r="AB194" s="2" t="s">
        <v>85</v>
      </c>
      <c r="AC194" s="2" t="s">
        <v>86</v>
      </c>
      <c r="AD194" s="2" t="s">
        <v>87</v>
      </c>
      <c r="AE194" s="2" t="s">
        <v>88</v>
      </c>
      <c r="AF194" s="2" t="s">
        <v>74</v>
      </c>
      <c r="AG194" s="2" t="s">
        <v>74</v>
      </c>
      <c r="AH194" s="2" t="s">
        <v>74</v>
      </c>
      <c r="AI194" s="2" t="s">
        <v>74</v>
      </c>
      <c r="AJ194" s="2">
        <v>88</v>
      </c>
      <c r="AK194" s="2">
        <v>38</v>
      </c>
      <c r="AL194" s="2">
        <v>38</v>
      </c>
      <c r="AM194" s="2">
        <v>6</v>
      </c>
      <c r="AN194" s="2">
        <v>52</v>
      </c>
      <c r="AO194" s="2" t="s">
        <v>89</v>
      </c>
      <c r="AP194" s="2" t="s">
        <v>90</v>
      </c>
      <c r="AQ194" s="2" t="s">
        <v>91</v>
      </c>
      <c r="AR194" s="2" t="s">
        <v>74</v>
      </c>
      <c r="AS194" s="2" t="s">
        <v>92</v>
      </c>
      <c r="AT194" s="2" t="s">
        <v>74</v>
      </c>
      <c r="AU194" s="2" t="s">
        <v>93</v>
      </c>
      <c r="AV194" s="2" t="s">
        <v>94</v>
      </c>
      <c r="AW194" s="2" t="s">
        <v>95</v>
      </c>
      <c r="AX194" s="2">
        <v>2022</v>
      </c>
      <c r="AY194" s="2">
        <v>10</v>
      </c>
      <c r="AZ194" s="2">
        <v>14</v>
      </c>
      <c r="BA194" s="2" t="s">
        <v>74</v>
      </c>
      <c r="BB194" s="2" t="s">
        <v>74</v>
      </c>
      <c r="BC194" s="2" t="s">
        <v>74</v>
      </c>
      <c r="BD194" s="2" t="s">
        <v>74</v>
      </c>
      <c r="BE194" s="2" t="s">
        <v>74</v>
      </c>
      <c r="BF194" s="2" t="s">
        <v>74</v>
      </c>
      <c r="BG194" s="2">
        <v>2452</v>
      </c>
      <c r="BH194" s="2" t="s">
        <v>96</v>
      </c>
      <c r="BI194" s="2" t="str">
        <f>HYPERLINK("http://dx.doi.org/10.3390/math10142452","http://dx.doi.org/10.3390/math10142452")</f>
        <v>http://dx.doi.org/10.3390/math10142452</v>
      </c>
      <c r="BJ194" s="2" t="s">
        <v>74</v>
      </c>
      <c r="BK194" s="2" t="s">
        <v>74</v>
      </c>
      <c r="BL194" s="2">
        <v>21</v>
      </c>
      <c r="BM194" s="2" t="s">
        <v>94</v>
      </c>
      <c r="BN194" s="2" t="s">
        <v>97</v>
      </c>
      <c r="BO194" s="2" t="s">
        <v>94</v>
      </c>
      <c r="BP194" s="2" t="s">
        <v>98</v>
      </c>
      <c r="BQ194" s="2" t="s">
        <v>74</v>
      </c>
      <c r="BR194" s="2" t="s">
        <v>99</v>
      </c>
      <c r="BS194" s="2" t="s">
        <v>100</v>
      </c>
      <c r="BT194" s="2" t="s">
        <v>101</v>
      </c>
      <c r="BU194" s="2" t="s">
        <v>102</v>
      </c>
      <c r="BV194" s="2" t="s">
        <v>103</v>
      </c>
      <c r="BW194" s="2" t="str">
        <f>HYPERLINK("https%3A%2F%2Fwww.webofscience.com%2Fwos%2Fwoscc%2Ffull-record%2FWOS:000833823700001","View Full Record in Web of Science")</f>
        <v>View Full Record in Web of Science</v>
      </c>
    </row>
    <row r="195" spans="1:75" x14ac:dyDescent="0.2">
      <c r="A195" s="2">
        <v>710000000</v>
      </c>
      <c r="B195" s="3" t="s">
        <v>4417</v>
      </c>
      <c r="C195" s="11" t="s">
        <v>72</v>
      </c>
      <c r="D195" s="11" t="s">
        <v>73</v>
      </c>
      <c r="E195" s="35">
        <v>0.5</v>
      </c>
      <c r="F195" s="11" t="s">
        <v>74</v>
      </c>
      <c r="G195" s="11" t="s">
        <v>74</v>
      </c>
      <c r="H195" s="11" t="s">
        <v>74</v>
      </c>
      <c r="I195" s="11" t="s">
        <v>75</v>
      </c>
      <c r="J195" s="11" t="s">
        <v>74</v>
      </c>
      <c r="K195" s="11" t="s">
        <v>74</v>
      </c>
      <c r="L195" s="11" t="s">
        <v>76</v>
      </c>
      <c r="M195" s="11" t="s">
        <v>77</v>
      </c>
      <c r="N195" s="11" t="s">
        <v>74</v>
      </c>
      <c r="O195" s="11" t="s">
        <v>74</v>
      </c>
      <c r="P195" s="11" t="s">
        <v>78</v>
      </c>
      <c r="Q195" s="11" t="s">
        <v>79</v>
      </c>
      <c r="R195" s="11" t="s">
        <v>74</v>
      </c>
      <c r="S195" s="11" t="s">
        <v>74</v>
      </c>
      <c r="T195" s="11" t="s">
        <v>74</v>
      </c>
      <c r="U195" s="11" t="s">
        <v>74</v>
      </c>
      <c r="V195" s="11" t="s">
        <v>74</v>
      </c>
      <c r="W195" s="11" t="s">
        <v>80</v>
      </c>
      <c r="X195" s="11" t="s">
        <v>81</v>
      </c>
      <c r="Y195" s="11" t="s">
        <v>82</v>
      </c>
      <c r="Z195" s="11" t="s">
        <v>83</v>
      </c>
      <c r="AA195" s="11" t="s">
        <v>84</v>
      </c>
      <c r="AB195" s="11" t="s">
        <v>85</v>
      </c>
      <c r="AC195" s="11" t="s">
        <v>86</v>
      </c>
      <c r="AD195" s="11" t="s">
        <v>87</v>
      </c>
      <c r="AE195" s="11" t="s">
        <v>88</v>
      </c>
      <c r="AF195" s="11" t="s">
        <v>74</v>
      </c>
      <c r="AG195" s="11" t="s">
        <v>74</v>
      </c>
      <c r="AH195" s="11" t="s">
        <v>74</v>
      </c>
      <c r="AI195" s="11" t="s">
        <v>74</v>
      </c>
      <c r="AJ195" s="11">
        <v>88</v>
      </c>
      <c r="AK195" s="11">
        <v>38</v>
      </c>
      <c r="AL195" s="11">
        <v>38</v>
      </c>
      <c r="AM195" s="11">
        <v>6</v>
      </c>
      <c r="AN195" s="11">
        <v>52</v>
      </c>
      <c r="AO195" s="11" t="s">
        <v>89</v>
      </c>
      <c r="AP195" s="11" t="s">
        <v>90</v>
      </c>
      <c r="AQ195" s="11" t="s">
        <v>91</v>
      </c>
      <c r="AR195" s="11" t="s">
        <v>74</v>
      </c>
      <c r="AS195" s="11" t="s">
        <v>92</v>
      </c>
      <c r="AT195" s="11" t="s">
        <v>74</v>
      </c>
      <c r="AU195" s="11" t="s">
        <v>93</v>
      </c>
      <c r="AV195" s="11" t="s">
        <v>94</v>
      </c>
      <c r="AW195" s="11" t="s">
        <v>95</v>
      </c>
      <c r="AX195" s="11">
        <v>2022</v>
      </c>
      <c r="AY195" s="11">
        <v>10</v>
      </c>
      <c r="AZ195" s="11">
        <v>14</v>
      </c>
      <c r="BA195" s="11" t="s">
        <v>74</v>
      </c>
      <c r="BB195" s="11" t="s">
        <v>74</v>
      </c>
      <c r="BC195" s="11" t="s">
        <v>74</v>
      </c>
      <c r="BD195" s="11" t="s">
        <v>74</v>
      </c>
      <c r="BE195" s="11" t="s">
        <v>74</v>
      </c>
      <c r="BF195" s="11" t="s">
        <v>74</v>
      </c>
      <c r="BG195" s="11">
        <v>2452</v>
      </c>
      <c r="BH195" s="11" t="s">
        <v>96</v>
      </c>
      <c r="BI195" s="11" t="s">
        <v>4524</v>
      </c>
      <c r="BJ195" s="11" t="s">
        <v>74</v>
      </c>
      <c r="BK195" s="11" t="s">
        <v>74</v>
      </c>
      <c r="BL195" s="11">
        <v>21</v>
      </c>
      <c r="BM195" s="11" t="s">
        <v>94</v>
      </c>
      <c r="BN195" s="11" t="s">
        <v>97</v>
      </c>
      <c r="BO195" s="11" t="s">
        <v>94</v>
      </c>
      <c r="BP195" s="11" t="s">
        <v>98</v>
      </c>
      <c r="BQ195" s="11" t="s">
        <v>74</v>
      </c>
      <c r="BR195" s="11" t="s">
        <v>99</v>
      </c>
      <c r="BS195" s="11" t="s">
        <v>100</v>
      </c>
      <c r="BT195" s="11" t="s">
        <v>101</v>
      </c>
      <c r="BU195" s="11" t="s">
        <v>102</v>
      </c>
      <c r="BV195" s="11" t="s">
        <v>103</v>
      </c>
      <c r="BW195" s="11" t="s">
        <v>132</v>
      </c>
    </row>
    <row r="196" spans="1:75" x14ac:dyDescent="0.2">
      <c r="A196" s="3">
        <v>701000000</v>
      </c>
      <c r="B196" s="3" t="s">
        <v>2092</v>
      </c>
      <c r="C196" s="3" t="s">
        <v>72</v>
      </c>
      <c r="D196" s="3" t="s">
        <v>3203</v>
      </c>
      <c r="E196" s="34">
        <v>1</v>
      </c>
      <c r="F196" s="3" t="s">
        <v>74</v>
      </c>
      <c r="G196" s="3" t="s">
        <v>74</v>
      </c>
      <c r="H196" s="3" t="s">
        <v>74</v>
      </c>
      <c r="I196" s="3" t="s">
        <v>3204</v>
      </c>
      <c r="J196" s="3" t="s">
        <v>74</v>
      </c>
      <c r="K196" s="3" t="s">
        <v>74</v>
      </c>
      <c r="L196" s="3" t="s">
        <v>3205</v>
      </c>
      <c r="M196" s="3" t="s">
        <v>1690</v>
      </c>
      <c r="N196" s="3" t="s">
        <v>74</v>
      </c>
      <c r="O196" s="3" t="s">
        <v>74</v>
      </c>
      <c r="P196" s="3" t="s">
        <v>78</v>
      </c>
      <c r="Q196" s="3" t="s">
        <v>79</v>
      </c>
      <c r="R196" s="3" t="s">
        <v>74</v>
      </c>
      <c r="S196" s="3" t="s">
        <v>74</v>
      </c>
      <c r="T196" s="3" t="s">
        <v>74</v>
      </c>
      <c r="U196" s="3" t="s">
        <v>74</v>
      </c>
      <c r="V196" s="3" t="s">
        <v>74</v>
      </c>
      <c r="W196" s="3" t="s">
        <v>74</v>
      </c>
      <c r="X196" s="3" t="s">
        <v>3206</v>
      </c>
      <c r="Y196" s="3" t="s">
        <v>3207</v>
      </c>
      <c r="Z196" s="3" t="s">
        <v>3208</v>
      </c>
      <c r="AA196" s="3" t="s">
        <v>3209</v>
      </c>
      <c r="AB196" s="3" t="s">
        <v>3210</v>
      </c>
      <c r="AC196" s="3" t="s">
        <v>3211</v>
      </c>
      <c r="AD196" s="3" t="s">
        <v>3212</v>
      </c>
      <c r="AE196" s="3" t="s">
        <v>3213</v>
      </c>
      <c r="AF196" s="3" t="s">
        <v>3214</v>
      </c>
      <c r="AG196" s="3" t="s">
        <v>3215</v>
      </c>
      <c r="AH196" s="3" t="s">
        <v>3216</v>
      </c>
      <c r="AI196" s="3" t="s">
        <v>74</v>
      </c>
      <c r="AJ196" s="3">
        <v>76</v>
      </c>
      <c r="AK196" s="3">
        <v>190</v>
      </c>
      <c r="AL196" s="3">
        <v>194</v>
      </c>
      <c r="AM196" s="3">
        <v>34</v>
      </c>
      <c r="AN196" s="3">
        <v>59</v>
      </c>
      <c r="AO196" s="3" t="s">
        <v>265</v>
      </c>
      <c r="AP196" s="3" t="s">
        <v>266</v>
      </c>
      <c r="AQ196" s="3" t="s">
        <v>267</v>
      </c>
      <c r="AR196" s="3" t="s">
        <v>74</v>
      </c>
      <c r="AS196" s="3" t="s">
        <v>1702</v>
      </c>
      <c r="AT196" s="3" t="s">
        <v>74</v>
      </c>
      <c r="AU196" s="3" t="s">
        <v>1703</v>
      </c>
      <c r="AV196" s="3" t="s">
        <v>1704</v>
      </c>
      <c r="AW196" s="3" t="s">
        <v>3217</v>
      </c>
      <c r="AX196" s="3">
        <v>2022</v>
      </c>
      <c r="AY196" s="3">
        <v>13</v>
      </c>
      <c r="AZ196" s="3">
        <v>1</v>
      </c>
      <c r="BA196" s="3" t="s">
        <v>74</v>
      </c>
      <c r="BB196" s="3" t="s">
        <v>74</v>
      </c>
      <c r="BC196" s="3" t="s">
        <v>74</v>
      </c>
      <c r="BD196" s="3" t="s">
        <v>74</v>
      </c>
      <c r="BE196" s="3" t="s">
        <v>74</v>
      </c>
      <c r="BF196" s="3" t="s">
        <v>74</v>
      </c>
      <c r="BG196" s="3">
        <v>517</v>
      </c>
      <c r="BH196" s="3" t="s">
        <v>3218</v>
      </c>
      <c r="BI196" s="3" t="str">
        <f>HYPERLINK("http://dx.doi.org/10.1038/s41467-021-27668-9","http://dx.doi.org/10.1038/s41467-021-27668-9")</f>
        <v>http://dx.doi.org/10.1038/s41467-021-27668-9</v>
      </c>
      <c r="BJ196" s="3" t="s">
        <v>74</v>
      </c>
      <c r="BK196" s="3" t="s">
        <v>74</v>
      </c>
      <c r="BL196" s="3">
        <v>14</v>
      </c>
      <c r="BM196" s="3" t="s">
        <v>1280</v>
      </c>
      <c r="BN196" s="3" t="s">
        <v>277</v>
      </c>
      <c r="BO196" s="3" t="s">
        <v>1281</v>
      </c>
      <c r="BP196" s="3" t="s">
        <v>3219</v>
      </c>
      <c r="BQ196" s="3">
        <v>35082277</v>
      </c>
      <c r="BR196" s="3" t="s">
        <v>3220</v>
      </c>
      <c r="BS196" s="3" t="s">
        <v>100</v>
      </c>
      <c r="BT196" s="3" t="s">
        <v>101</v>
      </c>
      <c r="BU196" s="3" t="s">
        <v>102</v>
      </c>
      <c r="BV196" s="3" t="s">
        <v>3221</v>
      </c>
      <c r="BW196" s="3" t="str">
        <f>HYPERLINK("https%3A%2F%2Fwww.webofscience.com%2Fwos%2Fwoscc%2Ffull-record%2FWOS:000747407100009","View Full Record in Web of Science")</f>
        <v>View Full Record in Web of Science</v>
      </c>
    </row>
    <row r="197" spans="1:75" x14ac:dyDescent="0.2">
      <c r="A197" s="3">
        <v>716000000</v>
      </c>
      <c r="B197" s="3" t="s">
        <v>3682</v>
      </c>
      <c r="C197" s="11" t="s">
        <v>72</v>
      </c>
      <c r="D197" s="11" t="s">
        <v>3882</v>
      </c>
      <c r="E197" s="35">
        <v>1</v>
      </c>
      <c r="F197" s="11" t="s">
        <v>74</v>
      </c>
      <c r="G197" s="11" t="s">
        <v>74</v>
      </c>
      <c r="H197" s="11" t="s">
        <v>74</v>
      </c>
      <c r="I197" s="11" t="s">
        <v>3883</v>
      </c>
      <c r="J197" s="11" t="s">
        <v>74</v>
      </c>
      <c r="K197" s="11" t="s">
        <v>74</v>
      </c>
      <c r="L197" s="11" t="s">
        <v>3884</v>
      </c>
      <c r="M197" s="11" t="s">
        <v>3885</v>
      </c>
      <c r="N197" s="11" t="s">
        <v>74</v>
      </c>
      <c r="O197" s="11" t="s">
        <v>74</v>
      </c>
      <c r="P197" s="11" t="s">
        <v>78</v>
      </c>
      <c r="Q197" s="11" t="s">
        <v>195</v>
      </c>
      <c r="R197" s="11" t="s">
        <v>74</v>
      </c>
      <c r="S197" s="11" t="s">
        <v>74</v>
      </c>
      <c r="T197" s="11" t="s">
        <v>74</v>
      </c>
      <c r="U197" s="11" t="s">
        <v>74</v>
      </c>
      <c r="V197" s="11" t="s">
        <v>74</v>
      </c>
      <c r="W197" s="11" t="s">
        <v>3886</v>
      </c>
      <c r="X197" s="11" t="s">
        <v>3887</v>
      </c>
      <c r="Y197" s="11" t="s">
        <v>3888</v>
      </c>
      <c r="Z197" s="11" t="s">
        <v>3889</v>
      </c>
      <c r="AA197" s="11" t="s">
        <v>3890</v>
      </c>
      <c r="AB197" s="11" t="s">
        <v>3891</v>
      </c>
      <c r="AC197" s="11" t="s">
        <v>3892</v>
      </c>
      <c r="AD197" s="11" t="s">
        <v>3893</v>
      </c>
      <c r="AE197" s="11" t="s">
        <v>3894</v>
      </c>
      <c r="AF197" s="11" t="s">
        <v>74</v>
      </c>
      <c r="AG197" s="11" t="s">
        <v>74</v>
      </c>
      <c r="AH197" s="11" t="s">
        <v>74</v>
      </c>
      <c r="AI197" s="11" t="s">
        <v>74</v>
      </c>
      <c r="AJ197" s="11">
        <v>129</v>
      </c>
      <c r="AK197" s="11">
        <v>159</v>
      </c>
      <c r="AL197" s="11">
        <v>178</v>
      </c>
      <c r="AM197" s="11">
        <v>4</v>
      </c>
      <c r="AN197" s="11">
        <v>35</v>
      </c>
      <c r="AO197" s="11" t="s">
        <v>176</v>
      </c>
      <c r="AP197" s="11" t="s">
        <v>177</v>
      </c>
      <c r="AQ197" s="11" t="s">
        <v>178</v>
      </c>
      <c r="AR197" s="11" t="s">
        <v>3895</v>
      </c>
      <c r="AS197" s="11" t="s">
        <v>3896</v>
      </c>
      <c r="AT197" s="11" t="s">
        <v>74</v>
      </c>
      <c r="AU197" s="11" t="s">
        <v>3897</v>
      </c>
      <c r="AV197" s="11" t="s">
        <v>3898</v>
      </c>
      <c r="AW197" s="11" t="s">
        <v>271</v>
      </c>
      <c r="AX197" s="11">
        <v>2020</v>
      </c>
      <c r="AY197" s="11">
        <v>72</v>
      </c>
      <c r="AZ197" s="11" t="s">
        <v>74</v>
      </c>
      <c r="BA197" s="11" t="s">
        <v>74</v>
      </c>
      <c r="BB197" s="11" t="s">
        <v>74</v>
      </c>
      <c r="BC197" s="11" t="s">
        <v>74</v>
      </c>
      <c r="BD197" s="11" t="s">
        <v>74</v>
      </c>
      <c r="BE197" s="11">
        <v>50</v>
      </c>
      <c r="BF197" s="11">
        <v>58</v>
      </c>
      <c r="BG197" s="11" t="s">
        <v>74</v>
      </c>
      <c r="BH197" s="11" t="s">
        <v>3899</v>
      </c>
      <c r="BI197" s="11" t="s">
        <v>3900</v>
      </c>
      <c r="BJ197" s="11" t="s">
        <v>74</v>
      </c>
      <c r="BK197" s="11" t="s">
        <v>74</v>
      </c>
      <c r="BL197" s="11">
        <v>9</v>
      </c>
      <c r="BM197" s="11" t="s">
        <v>1956</v>
      </c>
      <c r="BN197" s="11" t="s">
        <v>277</v>
      </c>
      <c r="BO197" s="11" t="s">
        <v>1957</v>
      </c>
      <c r="BP197" s="11" t="s">
        <v>3901</v>
      </c>
      <c r="BQ197" s="11">
        <v>32544796</v>
      </c>
      <c r="BR197" s="11" t="s">
        <v>74</v>
      </c>
      <c r="BS197" s="11" t="s">
        <v>100</v>
      </c>
      <c r="BT197" s="11" t="s">
        <v>101</v>
      </c>
      <c r="BU197" s="11" t="s">
        <v>102</v>
      </c>
      <c r="BV197" s="11" t="s">
        <v>3902</v>
      </c>
      <c r="BW197" s="11" t="s">
        <v>132</v>
      </c>
    </row>
    <row r="198" spans="1:75" x14ac:dyDescent="0.2">
      <c r="A198" s="3">
        <v>701000000</v>
      </c>
      <c r="B198" s="3" t="s">
        <v>2092</v>
      </c>
      <c r="C198" s="3" t="s">
        <v>72</v>
      </c>
      <c r="D198" s="3" t="s">
        <v>2416</v>
      </c>
      <c r="E198" s="34">
        <v>1</v>
      </c>
      <c r="F198" s="3" t="s">
        <v>74</v>
      </c>
      <c r="G198" s="3" t="s">
        <v>74</v>
      </c>
      <c r="H198" s="3" t="s">
        <v>74</v>
      </c>
      <c r="I198" s="3" t="s">
        <v>2417</v>
      </c>
      <c r="J198" s="3" t="s">
        <v>74</v>
      </c>
      <c r="K198" s="3" t="s">
        <v>74</v>
      </c>
      <c r="L198" s="3" t="s">
        <v>2418</v>
      </c>
      <c r="M198" s="3" t="s">
        <v>2419</v>
      </c>
      <c r="N198" s="3" t="s">
        <v>74</v>
      </c>
      <c r="O198" s="3" t="s">
        <v>74</v>
      </c>
      <c r="P198" s="3" t="s">
        <v>78</v>
      </c>
      <c r="Q198" s="3" t="s">
        <v>195</v>
      </c>
      <c r="R198" s="3" t="s">
        <v>74</v>
      </c>
      <c r="S198" s="3" t="s">
        <v>74</v>
      </c>
      <c r="T198" s="3" t="s">
        <v>74</v>
      </c>
      <c r="U198" s="3" t="s">
        <v>74</v>
      </c>
      <c r="V198" s="3" t="s">
        <v>74</v>
      </c>
      <c r="W198" s="3" t="s">
        <v>2420</v>
      </c>
      <c r="X198" s="3" t="s">
        <v>2421</v>
      </c>
      <c r="Y198" s="3" t="s">
        <v>2422</v>
      </c>
      <c r="Z198" s="3" t="s">
        <v>2423</v>
      </c>
      <c r="AA198" s="3" t="s">
        <v>2424</v>
      </c>
      <c r="AB198" s="3" t="s">
        <v>2425</v>
      </c>
      <c r="AC198" s="3" t="s">
        <v>74</v>
      </c>
      <c r="AD198" s="3" t="s">
        <v>2426</v>
      </c>
      <c r="AE198" s="3" t="s">
        <v>2427</v>
      </c>
      <c r="AF198" s="3" t="s">
        <v>74</v>
      </c>
      <c r="AG198" s="3" t="s">
        <v>74</v>
      </c>
      <c r="AH198" s="3" t="s">
        <v>74</v>
      </c>
      <c r="AI198" s="3" t="s">
        <v>74</v>
      </c>
      <c r="AJ198" s="3">
        <v>582</v>
      </c>
      <c r="AK198" s="3">
        <v>140</v>
      </c>
      <c r="AL198" s="3">
        <v>153</v>
      </c>
      <c r="AM198" s="3">
        <v>42</v>
      </c>
      <c r="AN198" s="3">
        <v>245</v>
      </c>
      <c r="AO198" s="3" t="s">
        <v>176</v>
      </c>
      <c r="AP198" s="3" t="s">
        <v>177</v>
      </c>
      <c r="AQ198" s="3" t="s">
        <v>1200</v>
      </c>
      <c r="AR198" s="3" t="s">
        <v>2428</v>
      </c>
      <c r="AS198" s="3" t="s">
        <v>2429</v>
      </c>
      <c r="AT198" s="3" t="s">
        <v>74</v>
      </c>
      <c r="AU198" s="3" t="s">
        <v>2430</v>
      </c>
      <c r="AV198" s="3" t="s">
        <v>2431</v>
      </c>
      <c r="AW198" s="3" t="s">
        <v>95</v>
      </c>
      <c r="AX198" s="3">
        <v>2021</v>
      </c>
      <c r="AY198" s="3">
        <v>218</v>
      </c>
      <c r="AZ198" s="3" t="s">
        <v>74</v>
      </c>
      <c r="BA198" s="3" t="s">
        <v>74</v>
      </c>
      <c r="BB198" s="3" t="s">
        <v>74</v>
      </c>
      <c r="BC198" s="3" t="s">
        <v>74</v>
      </c>
      <c r="BD198" s="3" t="s">
        <v>74</v>
      </c>
      <c r="BE198" s="3" t="s">
        <v>74</v>
      </c>
      <c r="BF198" s="3" t="s">
        <v>74</v>
      </c>
      <c r="BG198" s="3">
        <v>103637</v>
      </c>
      <c r="BH198" s="3" t="s">
        <v>2432</v>
      </c>
      <c r="BI198" s="3" t="str">
        <f>HYPERLINK("http://dx.doi.org/10.1016/j.earscirev.2021.103637","http://dx.doi.org/10.1016/j.earscirev.2021.103637")</f>
        <v>http://dx.doi.org/10.1016/j.earscirev.2021.103637</v>
      </c>
      <c r="BJ198" s="3" t="s">
        <v>74</v>
      </c>
      <c r="BK198" s="3" t="s">
        <v>734</v>
      </c>
      <c r="BL198" s="3">
        <v>34</v>
      </c>
      <c r="BM198" s="3" t="s">
        <v>2433</v>
      </c>
      <c r="BN198" s="3" t="s">
        <v>277</v>
      </c>
      <c r="BO198" s="3" t="s">
        <v>2434</v>
      </c>
      <c r="BP198" s="3" t="s">
        <v>2435</v>
      </c>
      <c r="BQ198" s="3" t="s">
        <v>74</v>
      </c>
      <c r="BR198" s="3" t="s">
        <v>2436</v>
      </c>
      <c r="BS198" s="3" t="s">
        <v>100</v>
      </c>
      <c r="BT198" s="3" t="s">
        <v>101</v>
      </c>
      <c r="BU198" s="3" t="s">
        <v>102</v>
      </c>
      <c r="BV198" s="3" t="s">
        <v>2437</v>
      </c>
      <c r="BW198" s="3" t="str">
        <f>HYPERLINK("https%3A%2F%2Fwww.webofscience.com%2Fwos%2Fwoscc%2Ffull-record%2FWOS:000670181300002","View Full Record in Web of Science")</f>
        <v>View Full Record in Web of Science</v>
      </c>
    </row>
    <row r="199" spans="1:75" ht="12.75" customHeight="1" x14ac:dyDescent="0.25">
      <c r="A199" s="2">
        <v>717000000</v>
      </c>
      <c r="B199" s="2" t="s">
        <v>133</v>
      </c>
      <c r="C199" s="11" t="s">
        <v>72</v>
      </c>
      <c r="D199" s="11" t="s">
        <v>134</v>
      </c>
      <c r="E199" s="35">
        <v>1</v>
      </c>
      <c r="F199" s="11" t="s">
        <v>74</v>
      </c>
      <c r="G199" s="11" t="s">
        <v>74</v>
      </c>
      <c r="H199" s="11" t="s">
        <v>74</v>
      </c>
      <c r="I199" s="11" t="s">
        <v>135</v>
      </c>
      <c r="J199" s="11" t="s">
        <v>74</v>
      </c>
      <c r="K199" s="11" t="s">
        <v>74</v>
      </c>
      <c r="L199" s="11" t="s">
        <v>136</v>
      </c>
      <c r="M199" s="11" t="s">
        <v>137</v>
      </c>
      <c r="N199" s="11" t="s">
        <v>74</v>
      </c>
      <c r="O199" s="11" t="s">
        <v>74</v>
      </c>
      <c r="P199" s="11" t="s">
        <v>78</v>
      </c>
      <c r="Q199" s="11" t="s">
        <v>79</v>
      </c>
      <c r="R199" s="11" t="s">
        <v>74</v>
      </c>
      <c r="S199" s="11" t="s">
        <v>74</v>
      </c>
      <c r="T199" s="11" t="s">
        <v>74</v>
      </c>
      <c r="U199" s="11" t="s">
        <v>74</v>
      </c>
      <c r="V199" s="11" t="s">
        <v>74</v>
      </c>
      <c r="W199" s="11" t="s">
        <v>138</v>
      </c>
      <c r="X199" s="11" t="s">
        <v>139</v>
      </c>
      <c r="Y199" s="11" t="s">
        <v>140</v>
      </c>
      <c r="Z199" s="11" t="s">
        <v>141</v>
      </c>
      <c r="AA199" s="11" t="s">
        <v>142</v>
      </c>
      <c r="AB199" s="11" t="s">
        <v>143</v>
      </c>
      <c r="AC199" s="11" t="s">
        <v>144</v>
      </c>
      <c r="AD199" s="11" t="s">
        <v>145</v>
      </c>
      <c r="AE199" s="11" t="s">
        <v>74</v>
      </c>
      <c r="AF199" s="11" t="s">
        <v>146</v>
      </c>
      <c r="AG199" s="11" t="s">
        <v>147</v>
      </c>
      <c r="AH199" s="11" t="s">
        <v>148</v>
      </c>
      <c r="AI199" s="11" t="s">
        <v>74</v>
      </c>
      <c r="AJ199" s="11">
        <v>49</v>
      </c>
      <c r="AK199" s="11">
        <v>7</v>
      </c>
      <c r="AL199" s="11">
        <v>7</v>
      </c>
      <c r="AM199" s="11">
        <v>11</v>
      </c>
      <c r="AN199" s="11">
        <v>13</v>
      </c>
      <c r="AO199" s="11" t="s">
        <v>149</v>
      </c>
      <c r="AP199" s="11" t="s">
        <v>150</v>
      </c>
      <c r="AQ199" s="11" t="s">
        <v>151</v>
      </c>
      <c r="AR199" s="11" t="s">
        <v>74</v>
      </c>
      <c r="AS199" s="11" t="s">
        <v>152</v>
      </c>
      <c r="AT199" s="11" t="s">
        <v>74</v>
      </c>
      <c r="AU199" s="11" t="s">
        <v>153</v>
      </c>
      <c r="AV199" s="11" t="s">
        <v>154</v>
      </c>
      <c r="AW199" s="11" t="s">
        <v>155</v>
      </c>
      <c r="AX199" s="11">
        <v>2024</v>
      </c>
      <c r="AY199" s="11">
        <v>12</v>
      </c>
      <c r="AZ199" s="11">
        <v>1</v>
      </c>
      <c r="BA199" s="11" t="s">
        <v>74</v>
      </c>
      <c r="BB199" s="11" t="s">
        <v>74</v>
      </c>
      <c r="BC199" s="11" t="s">
        <v>74</v>
      </c>
      <c r="BD199" s="11" t="s">
        <v>74</v>
      </c>
      <c r="BE199" s="11" t="s">
        <v>74</v>
      </c>
      <c r="BF199" s="11" t="s">
        <v>74</v>
      </c>
      <c r="BG199" s="11">
        <v>208</v>
      </c>
      <c r="BH199" s="11" t="s">
        <v>156</v>
      </c>
      <c r="BI199" s="30" t="s">
        <v>157</v>
      </c>
      <c r="BJ199" s="11" t="s">
        <v>74</v>
      </c>
      <c r="BK199" s="11" t="s">
        <v>74</v>
      </c>
      <c r="BL199" s="11">
        <v>11</v>
      </c>
      <c r="BM199" s="11" t="s">
        <v>158</v>
      </c>
      <c r="BN199" s="11" t="s">
        <v>159</v>
      </c>
      <c r="BO199" s="11" t="s">
        <v>160</v>
      </c>
      <c r="BP199" s="11" t="s">
        <v>161</v>
      </c>
      <c r="BQ199" s="11">
        <v>38622687</v>
      </c>
      <c r="BR199" s="11" t="s">
        <v>99</v>
      </c>
      <c r="BS199" s="11" t="s">
        <v>100</v>
      </c>
      <c r="BT199" s="11" t="s">
        <v>101</v>
      </c>
      <c r="BU199" s="11" t="s">
        <v>102</v>
      </c>
      <c r="BV199" s="11" t="s">
        <v>162</v>
      </c>
      <c r="BW199" s="11" t="s">
        <v>132</v>
      </c>
    </row>
    <row r="200" spans="1:75" x14ac:dyDescent="0.2">
      <c r="A200" s="2">
        <v>711000000</v>
      </c>
      <c r="B200" s="3" t="s">
        <v>3924</v>
      </c>
      <c r="C200" s="11" t="s">
        <v>72</v>
      </c>
      <c r="D200" s="11" t="s">
        <v>4120</v>
      </c>
      <c r="E200" s="35">
        <v>1</v>
      </c>
      <c r="F200" s="11" t="s">
        <v>74</v>
      </c>
      <c r="G200" s="11" t="s">
        <v>74</v>
      </c>
      <c r="H200" s="11" t="s">
        <v>74</v>
      </c>
      <c r="I200" s="11" t="s">
        <v>4121</v>
      </c>
      <c r="J200" s="11" t="s">
        <v>74</v>
      </c>
      <c r="K200" s="11" t="s">
        <v>74</v>
      </c>
      <c r="L200" s="11" t="s">
        <v>4122</v>
      </c>
      <c r="M200" s="11" t="s">
        <v>639</v>
      </c>
      <c r="N200" s="11" t="s">
        <v>74</v>
      </c>
      <c r="O200" s="11" t="s">
        <v>74</v>
      </c>
      <c r="P200" s="11" t="s">
        <v>78</v>
      </c>
      <c r="Q200" s="11" t="s">
        <v>195</v>
      </c>
      <c r="R200" s="11" t="s">
        <v>74</v>
      </c>
      <c r="S200" s="11" t="s">
        <v>74</v>
      </c>
      <c r="T200" s="11" t="s">
        <v>74</v>
      </c>
      <c r="U200" s="11" t="s">
        <v>74</v>
      </c>
      <c r="V200" s="11" t="s">
        <v>74</v>
      </c>
      <c r="W200" s="11" t="s">
        <v>4123</v>
      </c>
      <c r="X200" s="11" t="s">
        <v>4124</v>
      </c>
      <c r="Y200" s="11" t="s">
        <v>4125</v>
      </c>
      <c r="Z200" s="11" t="s">
        <v>4126</v>
      </c>
      <c r="AA200" s="11" t="s">
        <v>4127</v>
      </c>
      <c r="AB200" s="11" t="s">
        <v>4128</v>
      </c>
      <c r="AC200" s="11" t="s">
        <v>4129</v>
      </c>
      <c r="AD200" s="11" t="s">
        <v>4130</v>
      </c>
      <c r="AE200" s="11" t="s">
        <v>4131</v>
      </c>
      <c r="AF200" s="11" t="s">
        <v>74</v>
      </c>
      <c r="AG200" s="11" t="s">
        <v>74</v>
      </c>
      <c r="AH200" s="11" t="s">
        <v>74</v>
      </c>
      <c r="AI200" s="11" t="s">
        <v>74</v>
      </c>
      <c r="AJ200" s="11">
        <v>239</v>
      </c>
      <c r="AK200" s="11">
        <v>91</v>
      </c>
      <c r="AL200" s="11">
        <v>93</v>
      </c>
      <c r="AM200" s="11">
        <v>36</v>
      </c>
      <c r="AN200" s="11">
        <v>171</v>
      </c>
      <c r="AO200" s="11" t="s">
        <v>89</v>
      </c>
      <c r="AP200" s="11" t="s">
        <v>90</v>
      </c>
      <c r="AQ200" s="11" t="s">
        <v>91</v>
      </c>
      <c r="AR200" s="11" t="s">
        <v>74</v>
      </c>
      <c r="AS200" s="11" t="s">
        <v>649</v>
      </c>
      <c r="AT200" s="11" t="s">
        <v>74</v>
      </c>
      <c r="AU200" s="11" t="s">
        <v>639</v>
      </c>
      <c r="AV200" s="11" t="s">
        <v>650</v>
      </c>
      <c r="AW200" s="11" t="s">
        <v>125</v>
      </c>
      <c r="AX200" s="11">
        <v>2023</v>
      </c>
      <c r="AY200" s="11">
        <v>28</v>
      </c>
      <c r="AZ200" s="11">
        <v>3</v>
      </c>
      <c r="BA200" s="11" t="s">
        <v>74</v>
      </c>
      <c r="BB200" s="11" t="s">
        <v>74</v>
      </c>
      <c r="BC200" s="11" t="s">
        <v>74</v>
      </c>
      <c r="BD200" s="11" t="s">
        <v>74</v>
      </c>
      <c r="BE200" s="11" t="s">
        <v>74</v>
      </c>
      <c r="BF200" s="11" t="s">
        <v>74</v>
      </c>
      <c r="BG200" s="11">
        <v>1447</v>
      </c>
      <c r="BH200" s="11" t="s">
        <v>4132</v>
      </c>
      <c r="BI200" s="11" t="s">
        <v>4133</v>
      </c>
      <c r="BJ200" s="11" t="s">
        <v>74</v>
      </c>
      <c r="BK200" s="11" t="s">
        <v>74</v>
      </c>
      <c r="BL200" s="11">
        <v>22</v>
      </c>
      <c r="BM200" s="11" t="s">
        <v>654</v>
      </c>
      <c r="BN200" s="11" t="s">
        <v>97</v>
      </c>
      <c r="BO200" s="11" t="s">
        <v>655</v>
      </c>
      <c r="BP200" s="11" t="s">
        <v>4134</v>
      </c>
      <c r="BQ200" s="11">
        <v>36771108</v>
      </c>
      <c r="BR200" s="11" t="s">
        <v>381</v>
      </c>
      <c r="BS200" s="11" t="s">
        <v>100</v>
      </c>
      <c r="BT200" s="11" t="s">
        <v>101</v>
      </c>
      <c r="BU200" s="11" t="s">
        <v>102</v>
      </c>
      <c r="BV200" s="11" t="s">
        <v>4135</v>
      </c>
      <c r="BW200" s="11" t="s">
        <v>132</v>
      </c>
    </row>
    <row r="201" spans="1:75" x14ac:dyDescent="0.2">
      <c r="A201" s="3">
        <v>701000000</v>
      </c>
      <c r="B201" s="3" t="s">
        <v>2092</v>
      </c>
      <c r="C201" s="3" t="s">
        <v>72</v>
      </c>
      <c r="D201" s="3" t="s">
        <v>3659</v>
      </c>
      <c r="E201" s="34">
        <v>1</v>
      </c>
      <c r="F201" s="3" t="s">
        <v>74</v>
      </c>
      <c r="G201" s="3" t="s">
        <v>74</v>
      </c>
      <c r="H201" s="3" t="s">
        <v>74</v>
      </c>
      <c r="I201" s="3" t="s">
        <v>3660</v>
      </c>
      <c r="J201" s="3" t="s">
        <v>74</v>
      </c>
      <c r="K201" s="3" t="s">
        <v>74</v>
      </c>
      <c r="L201" s="3" t="s">
        <v>3661</v>
      </c>
      <c r="M201" s="3" t="s">
        <v>3662</v>
      </c>
      <c r="N201" s="3" t="s">
        <v>74</v>
      </c>
      <c r="O201" s="3" t="s">
        <v>74</v>
      </c>
      <c r="P201" s="3" t="s">
        <v>78</v>
      </c>
      <c r="Q201" s="3" t="s">
        <v>79</v>
      </c>
      <c r="R201" s="3" t="s">
        <v>74</v>
      </c>
      <c r="S201" s="3" t="s">
        <v>74</v>
      </c>
      <c r="T201" s="3" t="s">
        <v>74</v>
      </c>
      <c r="U201" s="3" t="s">
        <v>74</v>
      </c>
      <c r="V201" s="3" t="s">
        <v>74</v>
      </c>
      <c r="W201" s="3" t="s">
        <v>74</v>
      </c>
      <c r="X201" s="3" t="s">
        <v>3663</v>
      </c>
      <c r="Y201" s="3" t="s">
        <v>3664</v>
      </c>
      <c r="Z201" s="3" t="s">
        <v>3665</v>
      </c>
      <c r="AA201" s="3" t="s">
        <v>3666</v>
      </c>
      <c r="AB201" s="3" t="s">
        <v>3667</v>
      </c>
      <c r="AC201" s="3" t="s">
        <v>3668</v>
      </c>
      <c r="AD201" s="3" t="s">
        <v>3669</v>
      </c>
      <c r="AE201" s="3" t="s">
        <v>3670</v>
      </c>
      <c r="AF201" s="3" t="s">
        <v>3671</v>
      </c>
      <c r="AG201" s="3" t="s">
        <v>3672</v>
      </c>
      <c r="AH201" s="3" t="s">
        <v>3673</v>
      </c>
      <c r="AI201" s="3" t="s">
        <v>74</v>
      </c>
      <c r="AJ201" s="3">
        <v>53</v>
      </c>
      <c r="AK201" s="3">
        <v>139</v>
      </c>
      <c r="AL201" s="3">
        <v>142</v>
      </c>
      <c r="AM201" s="3">
        <v>12</v>
      </c>
      <c r="AN201" s="3">
        <v>83</v>
      </c>
      <c r="AO201" s="3" t="s">
        <v>149</v>
      </c>
      <c r="AP201" s="3" t="s">
        <v>150</v>
      </c>
      <c r="AQ201" s="3" t="s">
        <v>151</v>
      </c>
      <c r="AR201" s="3" t="s">
        <v>3674</v>
      </c>
      <c r="AS201" s="3" t="s">
        <v>74</v>
      </c>
      <c r="AT201" s="3" t="s">
        <v>74</v>
      </c>
      <c r="AU201" s="3" t="s">
        <v>3675</v>
      </c>
      <c r="AV201" s="3" t="s">
        <v>3676</v>
      </c>
      <c r="AW201" s="3" t="s">
        <v>3677</v>
      </c>
      <c r="AX201" s="3">
        <v>2021</v>
      </c>
      <c r="AY201" s="3">
        <v>11</v>
      </c>
      <c r="AZ201" s="3">
        <v>1</v>
      </c>
      <c r="BA201" s="3" t="s">
        <v>74</v>
      </c>
      <c r="BB201" s="3" t="s">
        <v>74</v>
      </c>
      <c r="BC201" s="3" t="s">
        <v>74</v>
      </c>
      <c r="BD201" s="3" t="s">
        <v>74</v>
      </c>
      <c r="BE201" s="3" t="s">
        <v>74</v>
      </c>
      <c r="BF201" s="3" t="s">
        <v>74</v>
      </c>
      <c r="BG201" s="3">
        <v>67</v>
      </c>
      <c r="BH201" s="3" t="s">
        <v>3678</v>
      </c>
      <c r="BI201" s="3" t="str">
        <f>HYPERLINK("http://dx.doi.org/10.1038/s41398-020-01150-4","http://dx.doi.org/10.1038/s41398-020-01150-4")</f>
        <v>http://dx.doi.org/10.1038/s41398-020-01150-4</v>
      </c>
      <c r="BJ201" s="3" t="s">
        <v>74</v>
      </c>
      <c r="BK201" s="3" t="s">
        <v>74</v>
      </c>
      <c r="BL201" s="3">
        <v>11</v>
      </c>
      <c r="BM201" s="3" t="s">
        <v>3679</v>
      </c>
      <c r="BN201" s="3" t="s">
        <v>277</v>
      </c>
      <c r="BO201" s="3" t="s">
        <v>3679</v>
      </c>
      <c r="BP201" s="3" t="s">
        <v>3680</v>
      </c>
      <c r="BQ201" s="3">
        <v>33479211</v>
      </c>
      <c r="BR201" s="3" t="s">
        <v>330</v>
      </c>
      <c r="BS201" s="3" t="s">
        <v>100</v>
      </c>
      <c r="BT201" s="3" t="s">
        <v>101</v>
      </c>
      <c r="BU201" s="3" t="s">
        <v>102</v>
      </c>
      <c r="BV201" s="3" t="s">
        <v>3681</v>
      </c>
      <c r="BW201" s="3" t="str">
        <f>HYPERLINK("https%3A%2F%2Fwww.webofscience.com%2Fwos%2Fwoscc%2Ffull-record%2FWOS:000613011300001","View Full Record in Web of Science")</f>
        <v>View Full Record in Web of Science</v>
      </c>
    </row>
    <row r="202" spans="1:75" x14ac:dyDescent="0.2">
      <c r="A202" s="3">
        <v>701000000</v>
      </c>
      <c r="B202" s="3" t="s">
        <v>2092</v>
      </c>
      <c r="C202" s="3" t="s">
        <v>72</v>
      </c>
      <c r="D202" s="3" t="s">
        <v>3580</v>
      </c>
      <c r="E202" s="34">
        <v>0.5</v>
      </c>
      <c r="F202" s="3" t="s">
        <v>74</v>
      </c>
      <c r="G202" s="3" t="s">
        <v>74</v>
      </c>
      <c r="H202" s="3" t="s">
        <v>74</v>
      </c>
      <c r="I202" s="3" t="s">
        <v>3581</v>
      </c>
      <c r="J202" s="3" t="s">
        <v>74</v>
      </c>
      <c r="K202" s="3" t="s">
        <v>74</v>
      </c>
      <c r="L202" s="3" t="s">
        <v>3582</v>
      </c>
      <c r="M202" s="3" t="s">
        <v>3583</v>
      </c>
      <c r="N202" s="3" t="s">
        <v>74</v>
      </c>
      <c r="O202" s="3" t="s">
        <v>74</v>
      </c>
      <c r="P202" s="3" t="s">
        <v>78</v>
      </c>
      <c r="Q202" s="3" t="s">
        <v>79</v>
      </c>
      <c r="R202" s="3" t="s">
        <v>74</v>
      </c>
      <c r="S202" s="3" t="s">
        <v>74</v>
      </c>
      <c r="T202" s="3" t="s">
        <v>74</v>
      </c>
      <c r="U202" s="3" t="s">
        <v>74</v>
      </c>
      <c r="V202" s="3" t="s">
        <v>74</v>
      </c>
      <c r="W202" s="3" t="s">
        <v>74</v>
      </c>
      <c r="X202" s="3" t="s">
        <v>3584</v>
      </c>
      <c r="Y202" s="3" t="s">
        <v>3585</v>
      </c>
      <c r="Z202" s="3" t="s">
        <v>3586</v>
      </c>
      <c r="AA202" s="3" t="s">
        <v>3587</v>
      </c>
      <c r="AB202" s="3" t="s">
        <v>3588</v>
      </c>
      <c r="AC202" s="3" t="s">
        <v>3589</v>
      </c>
      <c r="AD202" s="3" t="s">
        <v>3590</v>
      </c>
      <c r="AE202" s="3" t="s">
        <v>3591</v>
      </c>
      <c r="AF202" s="3" t="s">
        <v>3592</v>
      </c>
      <c r="AG202" s="3" t="s">
        <v>3593</v>
      </c>
      <c r="AH202" s="3" t="s">
        <v>3594</v>
      </c>
      <c r="AI202" s="3" t="s">
        <v>74</v>
      </c>
      <c r="AJ202" s="3">
        <v>78</v>
      </c>
      <c r="AK202" s="3">
        <v>49</v>
      </c>
      <c r="AL202" s="3">
        <v>51</v>
      </c>
      <c r="AM202" s="3">
        <v>39</v>
      </c>
      <c r="AN202" s="3">
        <v>72</v>
      </c>
      <c r="AO202" s="3" t="s">
        <v>1784</v>
      </c>
      <c r="AP202" s="3" t="s">
        <v>320</v>
      </c>
      <c r="AQ202" s="3" t="s">
        <v>1785</v>
      </c>
      <c r="AR202" s="3" t="s">
        <v>3595</v>
      </c>
      <c r="AS202" s="3" t="s">
        <v>74</v>
      </c>
      <c r="AT202" s="3" t="s">
        <v>74</v>
      </c>
      <c r="AU202" s="3" t="s">
        <v>3596</v>
      </c>
      <c r="AV202" s="3" t="s">
        <v>3597</v>
      </c>
      <c r="AW202" s="3" t="s">
        <v>3598</v>
      </c>
      <c r="AX202" s="3">
        <v>2024</v>
      </c>
      <c r="AY202" s="3">
        <v>10</v>
      </c>
      <c r="AZ202" s="3">
        <v>6</v>
      </c>
      <c r="BA202" s="3" t="s">
        <v>74</v>
      </c>
      <c r="BB202" s="3" t="s">
        <v>74</v>
      </c>
      <c r="BC202" s="3" t="s">
        <v>74</v>
      </c>
      <c r="BD202" s="3" t="s">
        <v>74</v>
      </c>
      <c r="BE202" s="3" t="s">
        <v>74</v>
      </c>
      <c r="BF202" s="3" t="s">
        <v>74</v>
      </c>
      <c r="BG202" s="3" t="s">
        <v>3599</v>
      </c>
      <c r="BH202" s="3" t="s">
        <v>3600</v>
      </c>
      <c r="BI202" s="3" t="str">
        <f>HYPERLINK("http://dx.doi.org/10.1126/sciadv.adj5778","http://dx.doi.org/10.1126/sciadv.adj5778")</f>
        <v>http://dx.doi.org/10.1126/sciadv.adj5778</v>
      </c>
      <c r="BJ202" s="3" t="s">
        <v>74</v>
      </c>
      <c r="BK202" s="3" t="s">
        <v>74</v>
      </c>
      <c r="BL202" s="3">
        <v>19</v>
      </c>
      <c r="BM202" s="3" t="s">
        <v>1280</v>
      </c>
      <c r="BN202" s="3" t="s">
        <v>97</v>
      </c>
      <c r="BO202" s="3" t="s">
        <v>1281</v>
      </c>
      <c r="BP202" s="3" t="s">
        <v>3601</v>
      </c>
      <c r="BQ202" s="3">
        <v>38324680</v>
      </c>
      <c r="BR202" s="3" t="s">
        <v>3220</v>
      </c>
      <c r="BS202" s="3" t="s">
        <v>100</v>
      </c>
      <c r="BT202" s="3" t="s">
        <v>100</v>
      </c>
      <c r="BU202" s="3" t="s">
        <v>102</v>
      </c>
      <c r="BV202" s="3" t="s">
        <v>3602</v>
      </c>
      <c r="BW202" s="3" t="str">
        <f>HYPERLINK("https%3A%2F%2Fwww.webofscience.com%2Fwos%2Fwoscc%2Ffull-record%2FWOS:001190871400011","View Full Record in Web of Science")</f>
        <v>View Full Record in Web of Science</v>
      </c>
    </row>
    <row r="203" spans="1:75" x14ac:dyDescent="0.2">
      <c r="A203" s="1">
        <v>720000000</v>
      </c>
      <c r="B203" s="3" t="s">
        <v>4284</v>
      </c>
      <c r="C203" s="12" t="s">
        <v>72</v>
      </c>
      <c r="D203" s="12" t="s">
        <v>3580</v>
      </c>
      <c r="E203" s="35">
        <v>0.5</v>
      </c>
      <c r="F203" s="12" t="s">
        <v>74</v>
      </c>
      <c r="G203" s="12" t="s">
        <v>74</v>
      </c>
      <c r="H203" s="12" t="s">
        <v>74</v>
      </c>
      <c r="I203" s="12" t="s">
        <v>3581</v>
      </c>
      <c r="J203" s="12" t="s">
        <v>74</v>
      </c>
      <c r="K203" s="12" t="s">
        <v>74</v>
      </c>
      <c r="L203" s="12" t="s">
        <v>3582</v>
      </c>
      <c r="M203" s="12" t="s">
        <v>3583</v>
      </c>
      <c r="N203" s="12" t="s">
        <v>74</v>
      </c>
      <c r="O203" s="12" t="s">
        <v>74</v>
      </c>
      <c r="P203" s="12" t="s">
        <v>78</v>
      </c>
      <c r="Q203" s="12" t="s">
        <v>79</v>
      </c>
      <c r="R203" s="12" t="s">
        <v>74</v>
      </c>
      <c r="S203" s="12" t="s">
        <v>74</v>
      </c>
      <c r="T203" s="12" t="s">
        <v>74</v>
      </c>
      <c r="U203" s="12" t="s">
        <v>74</v>
      </c>
      <c r="V203" s="12" t="s">
        <v>74</v>
      </c>
      <c r="W203" s="12" t="s">
        <v>74</v>
      </c>
      <c r="X203" s="12" t="s">
        <v>3584</v>
      </c>
      <c r="Y203" s="12" t="s">
        <v>3585</v>
      </c>
      <c r="Z203" s="12" t="s">
        <v>3586</v>
      </c>
      <c r="AA203" s="12" t="s">
        <v>3587</v>
      </c>
      <c r="AB203" s="12" t="s">
        <v>3588</v>
      </c>
      <c r="AC203" s="12" t="s">
        <v>3589</v>
      </c>
      <c r="AD203" s="12" t="s">
        <v>3590</v>
      </c>
      <c r="AE203" s="12" t="s">
        <v>3591</v>
      </c>
      <c r="AF203" s="12" t="s">
        <v>3592</v>
      </c>
      <c r="AG203" s="12" t="s">
        <v>3593</v>
      </c>
      <c r="AH203" s="12" t="s">
        <v>3594</v>
      </c>
      <c r="AI203" s="12" t="s">
        <v>74</v>
      </c>
      <c r="AJ203" s="12">
        <v>78</v>
      </c>
      <c r="AK203" s="12">
        <v>49</v>
      </c>
      <c r="AL203" s="12">
        <v>51</v>
      </c>
      <c r="AM203" s="12">
        <v>39</v>
      </c>
      <c r="AN203" s="12">
        <v>72</v>
      </c>
      <c r="AO203" s="12" t="s">
        <v>1784</v>
      </c>
      <c r="AP203" s="12" t="s">
        <v>320</v>
      </c>
      <c r="AQ203" s="12" t="s">
        <v>1785</v>
      </c>
      <c r="AR203" s="12" t="s">
        <v>3595</v>
      </c>
      <c r="AS203" s="12" t="s">
        <v>74</v>
      </c>
      <c r="AT203" s="12" t="s">
        <v>74</v>
      </c>
      <c r="AU203" s="12" t="s">
        <v>3596</v>
      </c>
      <c r="AV203" s="12" t="s">
        <v>3597</v>
      </c>
      <c r="AW203" s="12" t="s">
        <v>3598</v>
      </c>
      <c r="AX203" s="12">
        <v>2024</v>
      </c>
      <c r="AY203" s="12">
        <v>10</v>
      </c>
      <c r="AZ203" s="12">
        <v>6</v>
      </c>
      <c r="BA203" s="12" t="s">
        <v>74</v>
      </c>
      <c r="BB203" s="12" t="s">
        <v>74</v>
      </c>
      <c r="BC203" s="12" t="s">
        <v>74</v>
      </c>
      <c r="BD203" s="12" t="s">
        <v>74</v>
      </c>
      <c r="BE203" s="12" t="s">
        <v>74</v>
      </c>
      <c r="BF203" s="12" t="s">
        <v>74</v>
      </c>
      <c r="BG203" s="12" t="s">
        <v>3599</v>
      </c>
      <c r="BH203" s="12" t="s">
        <v>3600</v>
      </c>
      <c r="BI203" s="12" t="s">
        <v>4306</v>
      </c>
      <c r="BJ203" s="12" t="s">
        <v>74</v>
      </c>
      <c r="BK203" s="12" t="s">
        <v>74</v>
      </c>
      <c r="BL203" s="12">
        <v>19</v>
      </c>
      <c r="BM203" s="12" t="s">
        <v>1280</v>
      </c>
      <c r="BN203" s="12" t="s">
        <v>97</v>
      </c>
      <c r="BO203" s="12" t="s">
        <v>1281</v>
      </c>
      <c r="BP203" s="12" t="s">
        <v>3601</v>
      </c>
      <c r="BQ203" s="12">
        <v>38324680</v>
      </c>
      <c r="BR203" s="12" t="s">
        <v>3220</v>
      </c>
      <c r="BS203" s="12" t="s">
        <v>100</v>
      </c>
      <c r="BT203" s="12" t="s">
        <v>100</v>
      </c>
      <c r="BU203" s="12" t="s">
        <v>102</v>
      </c>
      <c r="BV203" s="12" t="s">
        <v>3602</v>
      </c>
      <c r="BW203" s="12" t="s">
        <v>132</v>
      </c>
    </row>
    <row r="204" spans="1:75" x14ac:dyDescent="0.2">
      <c r="A204" s="3">
        <v>716000000</v>
      </c>
      <c r="B204" s="3" t="s">
        <v>3682</v>
      </c>
      <c r="C204" s="12" t="s">
        <v>72</v>
      </c>
      <c r="D204" s="12" t="s">
        <v>3732</v>
      </c>
      <c r="E204" s="35">
        <v>1</v>
      </c>
      <c r="F204" s="12" t="s">
        <v>74</v>
      </c>
      <c r="G204" s="12" t="s">
        <v>74</v>
      </c>
      <c r="H204" s="12" t="s">
        <v>74</v>
      </c>
      <c r="I204" s="12" t="s">
        <v>3733</v>
      </c>
      <c r="J204" s="12" t="s">
        <v>74</v>
      </c>
      <c r="K204" s="12" t="s">
        <v>74</v>
      </c>
      <c r="L204" s="12" t="s">
        <v>3734</v>
      </c>
      <c r="M204" s="12" t="s">
        <v>3735</v>
      </c>
      <c r="N204" s="12" t="s">
        <v>74</v>
      </c>
      <c r="O204" s="12" t="s">
        <v>74</v>
      </c>
      <c r="P204" s="12" t="s">
        <v>78</v>
      </c>
      <c r="Q204" s="12" t="s">
        <v>79</v>
      </c>
      <c r="R204" s="12" t="s">
        <v>74</v>
      </c>
      <c r="S204" s="12" t="s">
        <v>74</v>
      </c>
      <c r="T204" s="12" t="s">
        <v>74</v>
      </c>
      <c r="U204" s="12" t="s">
        <v>74</v>
      </c>
      <c r="V204" s="12" t="s">
        <v>74</v>
      </c>
      <c r="W204" s="12" t="s">
        <v>3736</v>
      </c>
      <c r="X204" s="12" t="s">
        <v>74</v>
      </c>
      <c r="Y204" s="12" t="s">
        <v>3737</v>
      </c>
      <c r="Z204" s="12" t="s">
        <v>3738</v>
      </c>
      <c r="AA204" s="12" t="s">
        <v>3739</v>
      </c>
      <c r="AB204" s="12" t="s">
        <v>3740</v>
      </c>
      <c r="AC204" s="12" t="s">
        <v>3741</v>
      </c>
      <c r="AD204" s="12" t="s">
        <v>3742</v>
      </c>
      <c r="AE204" s="12" t="s">
        <v>3743</v>
      </c>
      <c r="AF204" s="12" t="s">
        <v>3744</v>
      </c>
      <c r="AG204" s="12" t="s">
        <v>3745</v>
      </c>
      <c r="AH204" s="12" t="s">
        <v>3746</v>
      </c>
      <c r="AI204" s="12" t="s">
        <v>74</v>
      </c>
      <c r="AJ204" s="12">
        <v>38</v>
      </c>
      <c r="AK204" s="12">
        <v>22</v>
      </c>
      <c r="AL204" s="12">
        <v>22</v>
      </c>
      <c r="AM204" s="12">
        <v>4</v>
      </c>
      <c r="AN204" s="12">
        <v>21</v>
      </c>
      <c r="AO204" s="12" t="s">
        <v>3747</v>
      </c>
      <c r="AP204" s="12" t="s">
        <v>3748</v>
      </c>
      <c r="AQ204" s="12" t="s">
        <v>3749</v>
      </c>
      <c r="AR204" s="12" t="s">
        <v>3750</v>
      </c>
      <c r="AS204" s="12" t="s">
        <v>3751</v>
      </c>
      <c r="AT204" s="12" t="s">
        <v>74</v>
      </c>
      <c r="AU204" s="12" t="s">
        <v>3752</v>
      </c>
      <c r="AV204" s="12" t="s">
        <v>3753</v>
      </c>
      <c r="AW204" s="12" t="s">
        <v>491</v>
      </c>
      <c r="AX204" s="12">
        <v>2023</v>
      </c>
      <c r="AY204" s="12">
        <v>249</v>
      </c>
      <c r="AZ204" s="12" t="s">
        <v>74</v>
      </c>
      <c r="BA204" s="12" t="s">
        <v>74</v>
      </c>
      <c r="BB204" s="12" t="s">
        <v>74</v>
      </c>
      <c r="BC204" s="12" t="s">
        <v>74</v>
      </c>
      <c r="BD204" s="12" t="s">
        <v>74</v>
      </c>
      <c r="BE204" s="12" t="s">
        <v>74</v>
      </c>
      <c r="BF204" s="12" t="s">
        <v>74</v>
      </c>
      <c r="BG204" s="12">
        <v>114101</v>
      </c>
      <c r="BH204" s="12" t="s">
        <v>3754</v>
      </c>
      <c r="BI204" s="12" t="s">
        <v>3755</v>
      </c>
      <c r="BJ204" s="12" t="s">
        <v>74</v>
      </c>
      <c r="BK204" s="12" t="s">
        <v>494</v>
      </c>
      <c r="BL204" s="12">
        <v>11</v>
      </c>
      <c r="BM204" s="12" t="s">
        <v>3756</v>
      </c>
      <c r="BN204" s="12" t="s">
        <v>97</v>
      </c>
      <c r="BO204" s="12" t="s">
        <v>3756</v>
      </c>
      <c r="BP204" s="12" t="s">
        <v>3757</v>
      </c>
      <c r="BQ204" s="12">
        <v>36805185</v>
      </c>
      <c r="BR204" s="12" t="s">
        <v>221</v>
      </c>
      <c r="BS204" s="12" t="s">
        <v>100</v>
      </c>
      <c r="BT204" s="12" t="s">
        <v>101</v>
      </c>
      <c r="BU204" s="12" t="s">
        <v>102</v>
      </c>
      <c r="BV204" s="12" t="s">
        <v>3758</v>
      </c>
      <c r="BW204" s="12" t="s">
        <v>132</v>
      </c>
    </row>
    <row r="205" spans="1:75" x14ac:dyDescent="0.2">
      <c r="A205" s="3">
        <v>701000000</v>
      </c>
      <c r="B205" s="3" t="s">
        <v>2092</v>
      </c>
      <c r="C205" s="3" t="s">
        <v>72</v>
      </c>
      <c r="D205" s="3" t="s">
        <v>3536</v>
      </c>
      <c r="E205" s="34">
        <v>0.5</v>
      </c>
      <c r="F205" s="3" t="s">
        <v>74</v>
      </c>
      <c r="G205" s="3" t="s">
        <v>74</v>
      </c>
      <c r="H205" s="3" t="s">
        <v>74</v>
      </c>
      <c r="I205" s="3" t="s">
        <v>3537</v>
      </c>
      <c r="J205" s="3" t="s">
        <v>74</v>
      </c>
      <c r="K205" s="3" t="s">
        <v>74</v>
      </c>
      <c r="L205" s="3" t="s">
        <v>3538</v>
      </c>
      <c r="M205" s="3" t="s">
        <v>3539</v>
      </c>
      <c r="N205" s="3" t="s">
        <v>74</v>
      </c>
      <c r="O205" s="3" t="s">
        <v>74</v>
      </c>
      <c r="P205" s="3" t="s">
        <v>78</v>
      </c>
      <c r="Q205" s="3" t="s">
        <v>79</v>
      </c>
      <c r="R205" s="3" t="s">
        <v>74</v>
      </c>
      <c r="S205" s="3" t="s">
        <v>74</v>
      </c>
      <c r="T205" s="3" t="s">
        <v>74</v>
      </c>
      <c r="U205" s="3" t="s">
        <v>74</v>
      </c>
      <c r="V205" s="3" t="s">
        <v>74</v>
      </c>
      <c r="W205" s="3" t="s">
        <v>3540</v>
      </c>
      <c r="X205" s="3" t="s">
        <v>3541</v>
      </c>
      <c r="Y205" s="3" t="s">
        <v>3542</v>
      </c>
      <c r="Z205" s="3" t="s">
        <v>3543</v>
      </c>
      <c r="AA205" s="3" t="s">
        <v>3544</v>
      </c>
      <c r="AB205" s="3" t="s">
        <v>3545</v>
      </c>
      <c r="AC205" s="3" t="s">
        <v>3546</v>
      </c>
      <c r="AD205" s="3" t="s">
        <v>3547</v>
      </c>
      <c r="AE205" s="3" t="s">
        <v>3548</v>
      </c>
      <c r="AF205" s="3" t="s">
        <v>74</v>
      </c>
      <c r="AG205" s="3" t="s">
        <v>74</v>
      </c>
      <c r="AH205" s="3" t="s">
        <v>74</v>
      </c>
      <c r="AI205" s="3" t="s">
        <v>74</v>
      </c>
      <c r="AJ205" s="3">
        <v>28</v>
      </c>
      <c r="AK205" s="3">
        <v>168</v>
      </c>
      <c r="AL205" s="3">
        <v>174</v>
      </c>
      <c r="AM205" s="3">
        <v>25</v>
      </c>
      <c r="AN205" s="3">
        <v>159</v>
      </c>
      <c r="AO205" s="3" t="s">
        <v>3549</v>
      </c>
      <c r="AP205" s="3" t="s">
        <v>3550</v>
      </c>
      <c r="AQ205" s="3" t="s">
        <v>3551</v>
      </c>
      <c r="AR205" s="3" t="s">
        <v>3552</v>
      </c>
      <c r="AS205" s="3" t="s">
        <v>3553</v>
      </c>
      <c r="AT205" s="3" t="s">
        <v>74</v>
      </c>
      <c r="AU205" s="3" t="s">
        <v>3554</v>
      </c>
      <c r="AV205" s="3" t="s">
        <v>3555</v>
      </c>
      <c r="AW205" s="3" t="s">
        <v>491</v>
      </c>
      <c r="AX205" s="3">
        <v>2020</v>
      </c>
      <c r="AY205" s="3">
        <v>31</v>
      </c>
      <c r="AZ205" s="3">
        <v>4</v>
      </c>
      <c r="BA205" s="3" t="s">
        <v>74</v>
      </c>
      <c r="BB205" s="3" t="s">
        <v>74</v>
      </c>
      <c r="BC205" s="3" t="s">
        <v>74</v>
      </c>
      <c r="BD205" s="3" t="s">
        <v>74</v>
      </c>
      <c r="BE205" s="3">
        <v>408</v>
      </c>
      <c r="BF205" s="3">
        <v>423</v>
      </c>
      <c r="BG205" s="3">
        <v>956797620904154</v>
      </c>
      <c r="BH205" s="3" t="s">
        <v>3556</v>
      </c>
      <c r="BI205" s="3" t="str">
        <f>HYPERLINK("http://dx.doi.org/10.1177/0956797620904154","http://dx.doi.org/10.1177/0956797620904154")</f>
        <v>http://dx.doi.org/10.1177/0956797620904154</v>
      </c>
      <c r="BJ205" s="3" t="s">
        <v>74</v>
      </c>
      <c r="BK205" s="3" t="s">
        <v>3557</v>
      </c>
      <c r="BL205" s="3">
        <v>16</v>
      </c>
      <c r="BM205" s="3" t="s">
        <v>158</v>
      </c>
      <c r="BN205" s="3" t="s">
        <v>159</v>
      </c>
      <c r="BO205" s="3" t="s">
        <v>160</v>
      </c>
      <c r="BP205" s="3" t="s">
        <v>3558</v>
      </c>
      <c r="BQ205" s="3">
        <v>32196435</v>
      </c>
      <c r="BR205" s="3" t="s">
        <v>3070</v>
      </c>
      <c r="BS205" s="3" t="s">
        <v>100</v>
      </c>
      <c r="BT205" s="3" t="s">
        <v>101</v>
      </c>
      <c r="BU205" s="3" t="s">
        <v>102</v>
      </c>
      <c r="BV205" s="3" t="s">
        <v>3559</v>
      </c>
      <c r="BW205" s="3" t="str">
        <f>HYPERLINK("https%3A%2F%2Fwww.webofscience.com%2Fwos%2Fwoscc%2Ffull-record%2FWOS:000523870100001","View Full Record in Web of Science")</f>
        <v>View Full Record in Web of Science</v>
      </c>
    </row>
    <row r="206" spans="1:75" x14ac:dyDescent="0.2">
      <c r="A206" s="3">
        <v>716000000</v>
      </c>
      <c r="B206" s="3" t="s">
        <v>3682</v>
      </c>
      <c r="C206" s="12" t="s">
        <v>72</v>
      </c>
      <c r="D206" s="12" t="s">
        <v>3536</v>
      </c>
      <c r="E206" s="35">
        <v>0.5</v>
      </c>
      <c r="F206" s="12" t="s">
        <v>74</v>
      </c>
      <c r="G206" s="12" t="s">
        <v>74</v>
      </c>
      <c r="H206" s="12" t="s">
        <v>74</v>
      </c>
      <c r="I206" s="12" t="s">
        <v>3537</v>
      </c>
      <c r="J206" s="12" t="s">
        <v>74</v>
      </c>
      <c r="K206" s="12" t="s">
        <v>74</v>
      </c>
      <c r="L206" s="12" t="s">
        <v>3538</v>
      </c>
      <c r="M206" s="12" t="s">
        <v>3539</v>
      </c>
      <c r="N206" s="12" t="s">
        <v>74</v>
      </c>
      <c r="O206" s="12" t="s">
        <v>74</v>
      </c>
      <c r="P206" s="12" t="s">
        <v>78</v>
      </c>
      <c r="Q206" s="12" t="s">
        <v>79</v>
      </c>
      <c r="R206" s="12" t="s">
        <v>74</v>
      </c>
      <c r="S206" s="12" t="s">
        <v>74</v>
      </c>
      <c r="T206" s="12" t="s">
        <v>74</v>
      </c>
      <c r="U206" s="12" t="s">
        <v>74</v>
      </c>
      <c r="V206" s="12" t="s">
        <v>74</v>
      </c>
      <c r="W206" s="12" t="s">
        <v>3540</v>
      </c>
      <c r="X206" s="12" t="s">
        <v>3541</v>
      </c>
      <c r="Y206" s="12" t="s">
        <v>3542</v>
      </c>
      <c r="Z206" s="12" t="s">
        <v>3543</v>
      </c>
      <c r="AA206" s="12" t="s">
        <v>3544</v>
      </c>
      <c r="AB206" s="12" t="s">
        <v>3545</v>
      </c>
      <c r="AC206" s="12" t="s">
        <v>3546</v>
      </c>
      <c r="AD206" s="12" t="s">
        <v>3547</v>
      </c>
      <c r="AE206" s="12" t="s">
        <v>3548</v>
      </c>
      <c r="AF206" s="12" t="s">
        <v>74</v>
      </c>
      <c r="AG206" s="12" t="s">
        <v>74</v>
      </c>
      <c r="AH206" s="12" t="s">
        <v>74</v>
      </c>
      <c r="AI206" s="12" t="s">
        <v>74</v>
      </c>
      <c r="AJ206" s="12">
        <v>28</v>
      </c>
      <c r="AK206" s="12">
        <v>168</v>
      </c>
      <c r="AL206" s="12">
        <v>174</v>
      </c>
      <c r="AM206" s="12">
        <v>25</v>
      </c>
      <c r="AN206" s="12">
        <v>159</v>
      </c>
      <c r="AO206" s="12" t="s">
        <v>3549</v>
      </c>
      <c r="AP206" s="12" t="s">
        <v>3550</v>
      </c>
      <c r="AQ206" s="12" t="s">
        <v>3551</v>
      </c>
      <c r="AR206" s="12" t="s">
        <v>3552</v>
      </c>
      <c r="AS206" s="12" t="s">
        <v>3553</v>
      </c>
      <c r="AT206" s="12" t="s">
        <v>74</v>
      </c>
      <c r="AU206" s="12" t="s">
        <v>3554</v>
      </c>
      <c r="AV206" s="12" t="s">
        <v>3555</v>
      </c>
      <c r="AW206" s="12" t="s">
        <v>491</v>
      </c>
      <c r="AX206" s="12">
        <v>2020</v>
      </c>
      <c r="AY206" s="12">
        <v>31</v>
      </c>
      <c r="AZ206" s="12">
        <v>4</v>
      </c>
      <c r="BA206" s="12" t="s">
        <v>74</v>
      </c>
      <c r="BB206" s="12" t="s">
        <v>74</v>
      </c>
      <c r="BC206" s="12" t="s">
        <v>74</v>
      </c>
      <c r="BD206" s="12" t="s">
        <v>74</v>
      </c>
      <c r="BE206" s="12">
        <v>408</v>
      </c>
      <c r="BF206" s="12">
        <v>423</v>
      </c>
      <c r="BG206" s="12">
        <v>956797620904154</v>
      </c>
      <c r="BH206" s="12" t="s">
        <v>3556</v>
      </c>
      <c r="BI206" s="12" t="s">
        <v>3863</v>
      </c>
      <c r="BJ206" s="12" t="s">
        <v>74</v>
      </c>
      <c r="BK206" s="12" t="s">
        <v>3557</v>
      </c>
      <c r="BL206" s="12">
        <v>16</v>
      </c>
      <c r="BM206" s="12" t="s">
        <v>158</v>
      </c>
      <c r="BN206" s="12" t="s">
        <v>159</v>
      </c>
      <c r="BO206" s="12" t="s">
        <v>160</v>
      </c>
      <c r="BP206" s="12" t="s">
        <v>3558</v>
      </c>
      <c r="BQ206" s="12">
        <v>32196435</v>
      </c>
      <c r="BR206" s="12" t="s">
        <v>3070</v>
      </c>
      <c r="BS206" s="12" t="s">
        <v>100</v>
      </c>
      <c r="BT206" s="12" t="s">
        <v>101</v>
      </c>
      <c r="BU206" s="12" t="s">
        <v>102</v>
      </c>
      <c r="BV206" s="12" t="s">
        <v>3559</v>
      </c>
      <c r="BW206" s="12" t="s">
        <v>132</v>
      </c>
    </row>
    <row r="207" spans="1:75" x14ac:dyDescent="0.2">
      <c r="A207" s="2">
        <v>717000000</v>
      </c>
      <c r="B207" s="2" t="s">
        <v>133</v>
      </c>
      <c r="C207" s="12" t="s">
        <v>72</v>
      </c>
      <c r="D207" s="12" t="s">
        <v>250</v>
      </c>
      <c r="E207" s="35">
        <v>0.25</v>
      </c>
      <c r="F207" s="12" t="s">
        <v>74</v>
      </c>
      <c r="G207" s="12" t="s">
        <v>74</v>
      </c>
      <c r="H207" s="12" t="s">
        <v>74</v>
      </c>
      <c r="I207" s="12" t="s">
        <v>251</v>
      </c>
      <c r="J207" s="12" t="s">
        <v>74</v>
      </c>
      <c r="K207" s="12" t="s">
        <v>74</v>
      </c>
      <c r="L207" s="12" t="s">
        <v>252</v>
      </c>
      <c r="M207" s="12" t="s">
        <v>253</v>
      </c>
      <c r="N207" s="12" t="s">
        <v>74</v>
      </c>
      <c r="O207" s="12" t="s">
        <v>74</v>
      </c>
      <c r="P207" s="12" t="s">
        <v>78</v>
      </c>
      <c r="Q207" s="12" t="s">
        <v>79</v>
      </c>
      <c r="R207" s="12" t="s">
        <v>74</v>
      </c>
      <c r="S207" s="12" t="s">
        <v>74</v>
      </c>
      <c r="T207" s="12" t="s">
        <v>74</v>
      </c>
      <c r="U207" s="12" t="s">
        <v>74</v>
      </c>
      <c r="V207" s="12" t="s">
        <v>74</v>
      </c>
      <c r="W207" s="12" t="s">
        <v>74</v>
      </c>
      <c r="X207" s="12" t="s">
        <v>254</v>
      </c>
      <c r="Y207" s="12" t="s">
        <v>255</v>
      </c>
      <c r="Z207" s="12" t="s">
        <v>256</v>
      </c>
      <c r="AA207" s="12" t="s">
        <v>257</v>
      </c>
      <c r="AB207" s="12" t="s">
        <v>258</v>
      </c>
      <c r="AC207" s="12" t="s">
        <v>259</v>
      </c>
      <c r="AD207" s="12" t="s">
        <v>260</v>
      </c>
      <c r="AE207" s="12" t="s">
        <v>261</v>
      </c>
      <c r="AF207" s="12" t="s">
        <v>262</v>
      </c>
      <c r="AG207" s="12" t="s">
        <v>263</v>
      </c>
      <c r="AH207" s="12" t="s">
        <v>264</v>
      </c>
      <c r="AI207" s="12" t="s">
        <v>74</v>
      </c>
      <c r="AJ207" s="12">
        <v>132</v>
      </c>
      <c r="AK207" s="12">
        <v>102</v>
      </c>
      <c r="AL207" s="12">
        <v>108</v>
      </c>
      <c r="AM207" s="12">
        <v>24</v>
      </c>
      <c r="AN207" s="12">
        <v>62</v>
      </c>
      <c r="AO207" s="12" t="s">
        <v>265</v>
      </c>
      <c r="AP207" s="12" t="s">
        <v>266</v>
      </c>
      <c r="AQ207" s="12" t="s">
        <v>267</v>
      </c>
      <c r="AR207" s="12" t="s">
        <v>268</v>
      </c>
      <c r="AS207" s="12" t="s">
        <v>74</v>
      </c>
      <c r="AT207" s="12" t="s">
        <v>74</v>
      </c>
      <c r="AU207" s="12" t="s">
        <v>269</v>
      </c>
      <c r="AV207" s="12" t="s">
        <v>270</v>
      </c>
      <c r="AW207" s="12" t="s">
        <v>271</v>
      </c>
      <c r="AX207" s="12">
        <v>2021</v>
      </c>
      <c r="AY207" s="12">
        <v>5</v>
      </c>
      <c r="AZ207" s="12">
        <v>8</v>
      </c>
      <c r="BA207" s="12" t="s">
        <v>74</v>
      </c>
      <c r="BB207" s="12" t="s">
        <v>74</v>
      </c>
      <c r="BC207" s="12" t="s">
        <v>74</v>
      </c>
      <c r="BD207" s="12" t="s">
        <v>74</v>
      </c>
      <c r="BE207" s="12">
        <v>1089</v>
      </c>
      <c r="BF207" s="12" t="s">
        <v>272</v>
      </c>
      <c r="BG207" s="12" t="s">
        <v>74</v>
      </c>
      <c r="BH207" s="12" t="s">
        <v>273</v>
      </c>
      <c r="BI207" s="12" t="s">
        <v>274</v>
      </c>
      <c r="BJ207" s="12" t="s">
        <v>74</v>
      </c>
      <c r="BK207" s="12" t="s">
        <v>275</v>
      </c>
      <c r="BL207" s="12">
        <v>25</v>
      </c>
      <c r="BM207" s="12" t="s">
        <v>276</v>
      </c>
      <c r="BN207" s="12" t="s">
        <v>277</v>
      </c>
      <c r="BO207" s="12" t="s">
        <v>278</v>
      </c>
      <c r="BP207" s="12" t="s">
        <v>279</v>
      </c>
      <c r="BQ207" s="12">
        <v>34341554</v>
      </c>
      <c r="BR207" s="12" t="s">
        <v>280</v>
      </c>
      <c r="BS207" s="12" t="s">
        <v>100</v>
      </c>
      <c r="BT207" s="12" t="s">
        <v>101</v>
      </c>
      <c r="BU207" s="12" t="s">
        <v>102</v>
      </c>
      <c r="BV207" s="12" t="s">
        <v>281</v>
      </c>
      <c r="BW207" s="12" t="s">
        <v>132</v>
      </c>
    </row>
    <row r="208" spans="1:75" x14ac:dyDescent="0.2">
      <c r="A208" s="3">
        <v>701000000</v>
      </c>
      <c r="B208" s="3" t="s">
        <v>2092</v>
      </c>
      <c r="C208" s="3" t="s">
        <v>72</v>
      </c>
      <c r="D208" s="3" t="s">
        <v>250</v>
      </c>
      <c r="E208" s="35">
        <v>0.25</v>
      </c>
      <c r="F208" s="3" t="s">
        <v>74</v>
      </c>
      <c r="G208" s="3" t="s">
        <v>74</v>
      </c>
      <c r="H208" s="3" t="s">
        <v>74</v>
      </c>
      <c r="I208" s="3" t="s">
        <v>251</v>
      </c>
      <c r="J208" s="3" t="s">
        <v>74</v>
      </c>
      <c r="K208" s="3" t="s">
        <v>74</v>
      </c>
      <c r="L208" s="3" t="s">
        <v>252</v>
      </c>
      <c r="M208" s="3" t="s">
        <v>253</v>
      </c>
      <c r="N208" s="3" t="s">
        <v>74</v>
      </c>
      <c r="O208" s="3" t="s">
        <v>74</v>
      </c>
      <c r="P208" s="3" t="s">
        <v>78</v>
      </c>
      <c r="Q208" s="3" t="s">
        <v>79</v>
      </c>
      <c r="R208" s="3" t="s">
        <v>74</v>
      </c>
      <c r="S208" s="3" t="s">
        <v>74</v>
      </c>
      <c r="T208" s="3" t="s">
        <v>74</v>
      </c>
      <c r="U208" s="3" t="s">
        <v>74</v>
      </c>
      <c r="V208" s="3" t="s">
        <v>74</v>
      </c>
      <c r="W208" s="3" t="s">
        <v>74</v>
      </c>
      <c r="X208" s="3" t="s">
        <v>254</v>
      </c>
      <c r="Y208" s="3" t="s">
        <v>255</v>
      </c>
      <c r="Z208" s="3" t="s">
        <v>256</v>
      </c>
      <c r="AA208" s="3" t="s">
        <v>257</v>
      </c>
      <c r="AB208" s="3" t="s">
        <v>258</v>
      </c>
      <c r="AC208" s="3" t="s">
        <v>259</v>
      </c>
      <c r="AD208" s="3" t="s">
        <v>260</v>
      </c>
      <c r="AE208" s="3" t="s">
        <v>261</v>
      </c>
      <c r="AF208" s="3" t="s">
        <v>262</v>
      </c>
      <c r="AG208" s="3" t="s">
        <v>263</v>
      </c>
      <c r="AH208" s="3" t="s">
        <v>264</v>
      </c>
      <c r="AI208" s="3" t="s">
        <v>74</v>
      </c>
      <c r="AJ208" s="3">
        <v>132</v>
      </c>
      <c r="AK208" s="3">
        <v>102</v>
      </c>
      <c r="AL208" s="3">
        <v>108</v>
      </c>
      <c r="AM208" s="3">
        <v>24</v>
      </c>
      <c r="AN208" s="3">
        <v>62</v>
      </c>
      <c r="AO208" s="3" t="s">
        <v>265</v>
      </c>
      <c r="AP208" s="3" t="s">
        <v>266</v>
      </c>
      <c r="AQ208" s="3" t="s">
        <v>267</v>
      </c>
      <c r="AR208" s="3" t="s">
        <v>268</v>
      </c>
      <c r="AS208" s="3" t="s">
        <v>74</v>
      </c>
      <c r="AT208" s="3" t="s">
        <v>74</v>
      </c>
      <c r="AU208" s="3" t="s">
        <v>269</v>
      </c>
      <c r="AV208" s="3" t="s">
        <v>270</v>
      </c>
      <c r="AW208" s="3" t="s">
        <v>271</v>
      </c>
      <c r="AX208" s="3">
        <v>2021</v>
      </c>
      <c r="AY208" s="3">
        <v>5</v>
      </c>
      <c r="AZ208" s="3">
        <v>8</v>
      </c>
      <c r="BA208" s="3" t="s">
        <v>74</v>
      </c>
      <c r="BB208" s="3" t="s">
        <v>74</v>
      </c>
      <c r="BC208" s="3" t="s">
        <v>74</v>
      </c>
      <c r="BD208" s="3" t="s">
        <v>74</v>
      </c>
      <c r="BE208" s="3">
        <v>1089</v>
      </c>
      <c r="BF208" s="3" t="s">
        <v>272</v>
      </c>
      <c r="BG208" s="3" t="s">
        <v>74</v>
      </c>
      <c r="BH208" s="3" t="s">
        <v>273</v>
      </c>
      <c r="BI208" s="3" t="str">
        <f>HYPERLINK("http://dx.doi.org/10.1038/s41562-021-01173-x","http://dx.doi.org/10.1038/s41562-021-01173-x")</f>
        <v>http://dx.doi.org/10.1038/s41562-021-01173-x</v>
      </c>
      <c r="BJ208" s="3" t="s">
        <v>74</v>
      </c>
      <c r="BK208" s="3" t="s">
        <v>275</v>
      </c>
      <c r="BL208" s="3">
        <v>25</v>
      </c>
      <c r="BM208" s="3" t="s">
        <v>276</v>
      </c>
      <c r="BN208" s="3" t="s">
        <v>277</v>
      </c>
      <c r="BO208" s="3" t="s">
        <v>278</v>
      </c>
      <c r="BP208" s="3" t="s">
        <v>279</v>
      </c>
      <c r="BQ208" s="3">
        <v>34341554</v>
      </c>
      <c r="BR208" s="3" t="s">
        <v>280</v>
      </c>
      <c r="BS208" s="3" t="s">
        <v>100</v>
      </c>
      <c r="BT208" s="3" t="s">
        <v>101</v>
      </c>
      <c r="BU208" s="3" t="s">
        <v>102</v>
      </c>
      <c r="BV208" s="3" t="s">
        <v>281</v>
      </c>
      <c r="BW208" s="3" t="str">
        <f>HYPERLINK("https%3A%2F%2Fwww.webofscience.com%2Fwos%2Fwoscc%2Ffull-record%2FWOS:000680374200002","View Full Record in Web of Science")</f>
        <v>View Full Record in Web of Science</v>
      </c>
    </row>
    <row r="209" spans="1:75" x14ac:dyDescent="0.2">
      <c r="A209" s="1">
        <v>714000000</v>
      </c>
      <c r="B209" s="3" t="s">
        <v>3903</v>
      </c>
      <c r="C209" s="13" t="s">
        <v>72</v>
      </c>
      <c r="D209" s="13" t="s">
        <v>250</v>
      </c>
      <c r="E209" s="35">
        <v>0.25</v>
      </c>
      <c r="F209" s="13" t="s">
        <v>74</v>
      </c>
      <c r="G209" s="13" t="s">
        <v>74</v>
      </c>
      <c r="H209" s="13" t="s">
        <v>74</v>
      </c>
      <c r="I209" s="13" t="s">
        <v>251</v>
      </c>
      <c r="J209" s="13" t="s">
        <v>74</v>
      </c>
      <c r="K209" s="13" t="s">
        <v>74</v>
      </c>
      <c r="L209" s="13" t="s">
        <v>252</v>
      </c>
      <c r="M209" s="13" t="s">
        <v>253</v>
      </c>
      <c r="N209" s="13" t="s">
        <v>74</v>
      </c>
      <c r="O209" s="13" t="s">
        <v>74</v>
      </c>
      <c r="P209" s="13" t="s">
        <v>78</v>
      </c>
      <c r="Q209" s="13" t="s">
        <v>79</v>
      </c>
      <c r="R209" s="13" t="s">
        <v>74</v>
      </c>
      <c r="S209" s="13" t="s">
        <v>74</v>
      </c>
      <c r="T209" s="13" t="s">
        <v>74</v>
      </c>
      <c r="U209" s="13" t="s">
        <v>74</v>
      </c>
      <c r="V209" s="13" t="s">
        <v>74</v>
      </c>
      <c r="W209" s="13" t="s">
        <v>74</v>
      </c>
      <c r="X209" s="13" t="s">
        <v>254</v>
      </c>
      <c r="Y209" s="13" t="s">
        <v>255</v>
      </c>
      <c r="Z209" s="13" t="s">
        <v>256</v>
      </c>
      <c r="AA209" s="13" t="s">
        <v>257</v>
      </c>
      <c r="AB209" s="13" t="s">
        <v>258</v>
      </c>
      <c r="AC209" s="13" t="s">
        <v>259</v>
      </c>
      <c r="AD209" s="13" t="s">
        <v>260</v>
      </c>
      <c r="AE209" s="13" t="s">
        <v>261</v>
      </c>
      <c r="AF209" s="13" t="s">
        <v>262</v>
      </c>
      <c r="AG209" s="13" t="s">
        <v>263</v>
      </c>
      <c r="AH209" s="13" t="s">
        <v>264</v>
      </c>
      <c r="AI209" s="13" t="s">
        <v>74</v>
      </c>
      <c r="AJ209" s="13">
        <v>132</v>
      </c>
      <c r="AK209" s="13">
        <v>102</v>
      </c>
      <c r="AL209" s="13">
        <v>108</v>
      </c>
      <c r="AM209" s="13">
        <v>24</v>
      </c>
      <c r="AN209" s="13">
        <v>62</v>
      </c>
      <c r="AO209" s="13" t="s">
        <v>265</v>
      </c>
      <c r="AP209" s="13" t="s">
        <v>266</v>
      </c>
      <c r="AQ209" s="13" t="s">
        <v>267</v>
      </c>
      <c r="AR209" s="13" t="s">
        <v>268</v>
      </c>
      <c r="AS209" s="13" t="s">
        <v>74</v>
      </c>
      <c r="AT209" s="13" t="s">
        <v>74</v>
      </c>
      <c r="AU209" s="13" t="s">
        <v>269</v>
      </c>
      <c r="AV209" s="13" t="s">
        <v>270</v>
      </c>
      <c r="AW209" s="13" t="s">
        <v>271</v>
      </c>
      <c r="AX209" s="13">
        <v>2021</v>
      </c>
      <c r="AY209" s="13">
        <v>5</v>
      </c>
      <c r="AZ209" s="13">
        <v>8</v>
      </c>
      <c r="BA209" s="13" t="s">
        <v>74</v>
      </c>
      <c r="BB209" s="13" t="s">
        <v>74</v>
      </c>
      <c r="BC209" s="13" t="s">
        <v>74</v>
      </c>
      <c r="BD209" s="13" t="s">
        <v>74</v>
      </c>
      <c r="BE209" s="13">
        <v>1089</v>
      </c>
      <c r="BF209" s="13" t="s">
        <v>272</v>
      </c>
      <c r="BG209" s="13" t="s">
        <v>74</v>
      </c>
      <c r="BH209" s="13" t="s">
        <v>273</v>
      </c>
      <c r="BI209" s="13" t="s">
        <v>274</v>
      </c>
      <c r="BJ209" s="13" t="s">
        <v>74</v>
      </c>
      <c r="BK209" s="13" t="s">
        <v>275</v>
      </c>
      <c r="BL209" s="13">
        <v>25</v>
      </c>
      <c r="BM209" s="13" t="s">
        <v>276</v>
      </c>
      <c r="BN209" s="13" t="s">
        <v>277</v>
      </c>
      <c r="BO209" s="13" t="s">
        <v>278</v>
      </c>
      <c r="BP209" s="13" t="s">
        <v>279</v>
      </c>
      <c r="BQ209" s="13">
        <v>34341554</v>
      </c>
      <c r="BR209" s="13" t="s">
        <v>280</v>
      </c>
      <c r="BS209" s="13" t="s">
        <v>100</v>
      </c>
      <c r="BT209" s="13" t="s">
        <v>101</v>
      </c>
      <c r="BU209" s="13" t="s">
        <v>102</v>
      </c>
      <c r="BV209" s="13" t="s">
        <v>281</v>
      </c>
      <c r="BW209" s="13" t="s">
        <v>132</v>
      </c>
    </row>
    <row r="210" spans="1:75" x14ac:dyDescent="0.2">
      <c r="A210" s="2">
        <v>711000000</v>
      </c>
      <c r="B210" s="3" t="s">
        <v>3924</v>
      </c>
      <c r="C210" s="13" t="s">
        <v>72</v>
      </c>
      <c r="D210" s="13" t="s">
        <v>250</v>
      </c>
      <c r="E210" s="35">
        <v>0.25</v>
      </c>
      <c r="F210" s="13" t="s">
        <v>74</v>
      </c>
      <c r="G210" s="13" t="s">
        <v>74</v>
      </c>
      <c r="H210" s="13" t="s">
        <v>74</v>
      </c>
      <c r="I210" s="13" t="s">
        <v>251</v>
      </c>
      <c r="J210" s="13" t="s">
        <v>74</v>
      </c>
      <c r="K210" s="13" t="s">
        <v>74</v>
      </c>
      <c r="L210" s="13" t="s">
        <v>252</v>
      </c>
      <c r="M210" s="13" t="s">
        <v>253</v>
      </c>
      <c r="N210" s="13" t="s">
        <v>74</v>
      </c>
      <c r="O210" s="13" t="s">
        <v>74</v>
      </c>
      <c r="P210" s="13" t="s">
        <v>78</v>
      </c>
      <c r="Q210" s="13" t="s">
        <v>79</v>
      </c>
      <c r="R210" s="13" t="s">
        <v>74</v>
      </c>
      <c r="S210" s="13" t="s">
        <v>74</v>
      </c>
      <c r="T210" s="13" t="s">
        <v>74</v>
      </c>
      <c r="U210" s="13" t="s">
        <v>74</v>
      </c>
      <c r="V210" s="13" t="s">
        <v>74</v>
      </c>
      <c r="W210" s="13" t="s">
        <v>74</v>
      </c>
      <c r="X210" s="13" t="s">
        <v>254</v>
      </c>
      <c r="Y210" s="13" t="s">
        <v>255</v>
      </c>
      <c r="Z210" s="13" t="s">
        <v>256</v>
      </c>
      <c r="AA210" s="13" t="s">
        <v>257</v>
      </c>
      <c r="AB210" s="13" t="s">
        <v>258</v>
      </c>
      <c r="AC210" s="13" t="s">
        <v>259</v>
      </c>
      <c r="AD210" s="13" t="s">
        <v>260</v>
      </c>
      <c r="AE210" s="13" t="s">
        <v>261</v>
      </c>
      <c r="AF210" s="13" t="s">
        <v>262</v>
      </c>
      <c r="AG210" s="13" t="s">
        <v>263</v>
      </c>
      <c r="AH210" s="13" t="s">
        <v>264</v>
      </c>
      <c r="AI210" s="13" t="s">
        <v>74</v>
      </c>
      <c r="AJ210" s="13">
        <v>132</v>
      </c>
      <c r="AK210" s="13">
        <v>102</v>
      </c>
      <c r="AL210" s="13">
        <v>108</v>
      </c>
      <c r="AM210" s="13">
        <v>24</v>
      </c>
      <c r="AN210" s="13">
        <v>62</v>
      </c>
      <c r="AO210" s="13" t="s">
        <v>265</v>
      </c>
      <c r="AP210" s="13" t="s">
        <v>266</v>
      </c>
      <c r="AQ210" s="13" t="s">
        <v>267</v>
      </c>
      <c r="AR210" s="13" t="s">
        <v>268</v>
      </c>
      <c r="AS210" s="13" t="s">
        <v>74</v>
      </c>
      <c r="AT210" s="13" t="s">
        <v>74</v>
      </c>
      <c r="AU210" s="13" t="s">
        <v>269</v>
      </c>
      <c r="AV210" s="13" t="s">
        <v>270</v>
      </c>
      <c r="AW210" s="13" t="s">
        <v>271</v>
      </c>
      <c r="AX210" s="13">
        <v>2021</v>
      </c>
      <c r="AY210" s="13">
        <v>5</v>
      </c>
      <c r="AZ210" s="13">
        <v>8</v>
      </c>
      <c r="BA210" s="13" t="s">
        <v>74</v>
      </c>
      <c r="BB210" s="13" t="s">
        <v>74</v>
      </c>
      <c r="BC210" s="13" t="s">
        <v>74</v>
      </c>
      <c r="BD210" s="13" t="s">
        <v>74</v>
      </c>
      <c r="BE210" s="13">
        <v>1089</v>
      </c>
      <c r="BF210" s="13" t="s">
        <v>272</v>
      </c>
      <c r="BG210" s="13" t="s">
        <v>74</v>
      </c>
      <c r="BH210" s="13" t="s">
        <v>273</v>
      </c>
      <c r="BI210" s="13" t="s">
        <v>274</v>
      </c>
      <c r="BJ210" s="13" t="s">
        <v>74</v>
      </c>
      <c r="BK210" s="13" t="s">
        <v>275</v>
      </c>
      <c r="BL210" s="13">
        <v>25</v>
      </c>
      <c r="BM210" s="13" t="s">
        <v>276</v>
      </c>
      <c r="BN210" s="13" t="s">
        <v>277</v>
      </c>
      <c r="BO210" s="13" t="s">
        <v>278</v>
      </c>
      <c r="BP210" s="13" t="s">
        <v>279</v>
      </c>
      <c r="BQ210" s="13">
        <v>34341554</v>
      </c>
      <c r="BR210" s="13" t="s">
        <v>280</v>
      </c>
      <c r="BS210" s="13" t="s">
        <v>100</v>
      </c>
      <c r="BT210" s="13" t="s">
        <v>101</v>
      </c>
      <c r="BU210" s="13" t="s">
        <v>102</v>
      </c>
      <c r="BV210" s="13" t="s">
        <v>281</v>
      </c>
      <c r="BW210" s="13" t="s">
        <v>132</v>
      </c>
    </row>
    <row r="211" spans="1:75" x14ac:dyDescent="0.2">
      <c r="A211" s="3">
        <v>701000000</v>
      </c>
      <c r="B211" s="3" t="s">
        <v>2092</v>
      </c>
      <c r="C211" s="3" t="s">
        <v>72</v>
      </c>
      <c r="D211" s="3" t="s">
        <v>2298</v>
      </c>
      <c r="E211" s="34">
        <v>1</v>
      </c>
      <c r="F211" s="3" t="s">
        <v>74</v>
      </c>
      <c r="G211" s="3" t="s">
        <v>74</v>
      </c>
      <c r="H211" s="3" t="s">
        <v>74</v>
      </c>
      <c r="I211" s="3" t="s">
        <v>2299</v>
      </c>
      <c r="J211" s="3" t="s">
        <v>74</v>
      </c>
      <c r="K211" s="3" t="s">
        <v>74</v>
      </c>
      <c r="L211" s="3" t="s">
        <v>2300</v>
      </c>
      <c r="M211" s="3" t="s">
        <v>2301</v>
      </c>
      <c r="N211" s="3" t="s">
        <v>74</v>
      </c>
      <c r="O211" s="3" t="s">
        <v>74</v>
      </c>
      <c r="P211" s="3" t="s">
        <v>78</v>
      </c>
      <c r="Q211" s="3" t="s">
        <v>79</v>
      </c>
      <c r="R211" s="3" t="s">
        <v>74</v>
      </c>
      <c r="S211" s="3" t="s">
        <v>74</v>
      </c>
      <c r="T211" s="3" t="s">
        <v>74</v>
      </c>
      <c r="U211" s="3" t="s">
        <v>74</v>
      </c>
      <c r="V211" s="3" t="s">
        <v>74</v>
      </c>
      <c r="W211" s="3" t="s">
        <v>2302</v>
      </c>
      <c r="X211" s="3" t="s">
        <v>2303</v>
      </c>
      <c r="Y211" s="3" t="s">
        <v>2304</v>
      </c>
      <c r="Z211" s="3" t="s">
        <v>2305</v>
      </c>
      <c r="AA211" s="3" t="s">
        <v>2306</v>
      </c>
      <c r="AB211" s="3" t="s">
        <v>2307</v>
      </c>
      <c r="AC211" s="3" t="s">
        <v>2308</v>
      </c>
      <c r="AD211" s="3" t="s">
        <v>74</v>
      </c>
      <c r="AE211" s="3" t="s">
        <v>74</v>
      </c>
      <c r="AF211" s="3" t="s">
        <v>74</v>
      </c>
      <c r="AG211" s="3" t="s">
        <v>74</v>
      </c>
      <c r="AH211" s="3" t="s">
        <v>74</v>
      </c>
      <c r="AI211" s="3" t="s">
        <v>74</v>
      </c>
      <c r="AJ211" s="3">
        <v>151</v>
      </c>
      <c r="AK211" s="3">
        <v>379</v>
      </c>
      <c r="AL211" s="3">
        <v>394</v>
      </c>
      <c r="AM211" s="3">
        <v>23</v>
      </c>
      <c r="AN211" s="3">
        <v>105</v>
      </c>
      <c r="AO211" s="3" t="s">
        <v>2309</v>
      </c>
      <c r="AP211" s="3" t="s">
        <v>2310</v>
      </c>
      <c r="AQ211" s="3" t="s">
        <v>2311</v>
      </c>
      <c r="AR211" s="3" t="s">
        <v>2312</v>
      </c>
      <c r="AS211" s="3" t="s">
        <v>2313</v>
      </c>
      <c r="AT211" s="3" t="s">
        <v>74</v>
      </c>
      <c r="AU211" s="3" t="s">
        <v>2314</v>
      </c>
      <c r="AV211" s="3" t="s">
        <v>2315</v>
      </c>
      <c r="AW211" s="3" t="s">
        <v>74</v>
      </c>
      <c r="AX211" s="3">
        <v>2021</v>
      </c>
      <c r="AY211" s="3">
        <v>122</v>
      </c>
      <c r="AZ211" s="3">
        <v>7</v>
      </c>
      <c r="BA211" s="3" t="s">
        <v>74</v>
      </c>
      <c r="BB211" s="3" t="s">
        <v>74</v>
      </c>
      <c r="BC211" s="3" t="s">
        <v>74</v>
      </c>
      <c r="BD211" s="3" t="s">
        <v>74</v>
      </c>
      <c r="BE211" s="3">
        <v>474</v>
      </c>
      <c r="BF211" s="3">
        <v>488</v>
      </c>
      <c r="BG211" s="3" t="s">
        <v>74</v>
      </c>
      <c r="BH211" s="3" t="s">
        <v>2316</v>
      </c>
      <c r="BI211" s="3" t="str">
        <f>HYPERLINK("http://dx.doi.org/10.4149/BLL_2021_078","http://dx.doi.org/10.4149/BLL_2021_078")</f>
        <v>http://dx.doi.org/10.4149/BLL_2021_078</v>
      </c>
      <c r="BJ211" s="3" t="s">
        <v>74</v>
      </c>
      <c r="BK211" s="3" t="s">
        <v>74</v>
      </c>
      <c r="BL211" s="3">
        <v>15</v>
      </c>
      <c r="BM211" s="3" t="s">
        <v>2317</v>
      </c>
      <c r="BN211" s="3" t="s">
        <v>97</v>
      </c>
      <c r="BO211" s="3" t="s">
        <v>2318</v>
      </c>
      <c r="BP211" s="3" t="s">
        <v>2319</v>
      </c>
      <c r="BQ211" s="3">
        <v>34161115</v>
      </c>
      <c r="BR211" s="3" t="s">
        <v>99</v>
      </c>
      <c r="BS211" s="3" t="s">
        <v>100</v>
      </c>
      <c r="BT211" s="3" t="s">
        <v>101</v>
      </c>
      <c r="BU211" s="3" t="s">
        <v>102</v>
      </c>
      <c r="BV211" s="3" t="s">
        <v>2320</v>
      </c>
      <c r="BW211" s="3" t="str">
        <f>HYPERLINK("https%3A%2F%2Fwww.webofscience.com%2Fwos%2Fwoscc%2Ffull-record%2FWOS:000669039200006","View Full Record in Web of Science")</f>
        <v>View Full Record in Web of Science</v>
      </c>
    </row>
    <row r="212" spans="1:75" x14ac:dyDescent="0.2">
      <c r="A212" s="3">
        <v>701000000</v>
      </c>
      <c r="B212" s="3" t="s">
        <v>2092</v>
      </c>
      <c r="C212" s="3" t="s">
        <v>72</v>
      </c>
      <c r="D212" s="3" t="s">
        <v>3054</v>
      </c>
      <c r="E212" s="34">
        <v>0.33333333333333298</v>
      </c>
      <c r="F212" s="3" t="s">
        <v>74</v>
      </c>
      <c r="G212" s="3" t="s">
        <v>74</v>
      </c>
      <c r="H212" s="3" t="s">
        <v>74</v>
      </c>
      <c r="I212" s="3" t="s">
        <v>3055</v>
      </c>
      <c r="J212" s="3" t="s">
        <v>74</v>
      </c>
      <c r="K212" s="3" t="s">
        <v>74</v>
      </c>
      <c r="L212" s="3" t="s">
        <v>3056</v>
      </c>
      <c r="M212" s="3" t="s">
        <v>1938</v>
      </c>
      <c r="N212" s="3" t="s">
        <v>74</v>
      </c>
      <c r="O212" s="3" t="s">
        <v>74</v>
      </c>
      <c r="P212" s="3" t="s">
        <v>78</v>
      </c>
      <c r="Q212" s="3" t="s">
        <v>79</v>
      </c>
      <c r="R212" s="3" t="s">
        <v>74</v>
      </c>
      <c r="S212" s="3" t="s">
        <v>74</v>
      </c>
      <c r="T212" s="3" t="s">
        <v>74</v>
      </c>
      <c r="U212" s="3" t="s">
        <v>74</v>
      </c>
      <c r="V212" s="3" t="s">
        <v>74</v>
      </c>
      <c r="W212" s="3" t="s">
        <v>74</v>
      </c>
      <c r="X212" s="3" t="s">
        <v>3057</v>
      </c>
      <c r="Y212" s="3" t="s">
        <v>3058</v>
      </c>
      <c r="Z212" s="3" t="s">
        <v>3059</v>
      </c>
      <c r="AA212" s="3" t="s">
        <v>3060</v>
      </c>
      <c r="AB212" s="3" t="s">
        <v>3061</v>
      </c>
      <c r="AC212" s="3" t="s">
        <v>3062</v>
      </c>
      <c r="AD212" s="3" t="s">
        <v>3063</v>
      </c>
      <c r="AE212" s="3" t="s">
        <v>3064</v>
      </c>
      <c r="AF212" s="3" t="s">
        <v>3065</v>
      </c>
      <c r="AG212" s="3" t="s">
        <v>3066</v>
      </c>
      <c r="AH212" s="3" t="s">
        <v>3067</v>
      </c>
      <c r="AI212" s="3" t="s">
        <v>74</v>
      </c>
      <c r="AJ212" s="3">
        <v>30</v>
      </c>
      <c r="AK212" s="3">
        <v>139</v>
      </c>
      <c r="AL212" s="3">
        <v>144</v>
      </c>
      <c r="AM212" s="3">
        <v>0</v>
      </c>
      <c r="AN212" s="3">
        <v>37</v>
      </c>
      <c r="AO212" s="3" t="s">
        <v>1041</v>
      </c>
      <c r="AP212" s="3" t="s">
        <v>1042</v>
      </c>
      <c r="AQ212" s="3" t="s">
        <v>1043</v>
      </c>
      <c r="AR212" s="3" t="s">
        <v>1949</v>
      </c>
      <c r="AS212" s="3" t="s">
        <v>1950</v>
      </c>
      <c r="AT212" s="3" t="s">
        <v>74</v>
      </c>
      <c r="AU212" s="3" t="s">
        <v>1951</v>
      </c>
      <c r="AV212" s="3" t="s">
        <v>1952</v>
      </c>
      <c r="AW212" s="3" t="s">
        <v>243</v>
      </c>
      <c r="AX212" s="3">
        <v>2020</v>
      </c>
      <c r="AY212" s="3">
        <v>19</v>
      </c>
      <c r="AZ212" s="3">
        <v>11</v>
      </c>
      <c r="BA212" s="3" t="s">
        <v>74</v>
      </c>
      <c r="BB212" s="3" t="s">
        <v>74</v>
      </c>
      <c r="BC212" s="3" t="s">
        <v>74</v>
      </c>
      <c r="BD212" s="3" t="s">
        <v>74</v>
      </c>
      <c r="BE212" s="3">
        <v>908</v>
      </c>
      <c r="BF212" s="3">
        <v>918</v>
      </c>
      <c r="BG212" s="3" t="s">
        <v>74</v>
      </c>
      <c r="BH212" s="3" t="s">
        <v>3068</v>
      </c>
      <c r="BI212" s="3" t="str">
        <f>HYPERLINK("http://dx.doi.org/10.1016/S1474-4422(20)30312-4","http://dx.doi.org/10.1016/S1474-4422(20)30312-4")</f>
        <v>http://dx.doi.org/10.1016/S1474-4422(20)30312-4</v>
      </c>
      <c r="BJ212" s="3" t="s">
        <v>74</v>
      </c>
      <c r="BK212" s="3" t="s">
        <v>74</v>
      </c>
      <c r="BL212" s="3">
        <v>11</v>
      </c>
      <c r="BM212" s="3" t="s">
        <v>1956</v>
      </c>
      <c r="BN212" s="3" t="s">
        <v>97</v>
      </c>
      <c r="BO212" s="3" t="s">
        <v>1957</v>
      </c>
      <c r="BP212" s="3" t="s">
        <v>3069</v>
      </c>
      <c r="BQ212" s="3">
        <v>33098801</v>
      </c>
      <c r="BR212" s="3" t="s">
        <v>3070</v>
      </c>
      <c r="BS212" s="3" t="s">
        <v>100</v>
      </c>
      <c r="BT212" s="3" t="s">
        <v>101</v>
      </c>
      <c r="BU212" s="3" t="s">
        <v>102</v>
      </c>
      <c r="BV212" s="3" t="s">
        <v>3071</v>
      </c>
      <c r="BW212" s="3" t="str">
        <f>HYPERLINK("https%3A%2F%2Fwww.webofscience.com%2Fwos%2Fwoscc%2Ffull-record%2FWOS:000581121200023","View Full Record in Web of Science")</f>
        <v>View Full Record in Web of Science</v>
      </c>
    </row>
    <row r="213" spans="1:75" x14ac:dyDescent="0.2">
      <c r="A213" s="3">
        <v>716000000</v>
      </c>
      <c r="B213" s="3" t="s">
        <v>3682</v>
      </c>
      <c r="C213" s="13" t="s">
        <v>72</v>
      </c>
      <c r="D213" s="13" t="s">
        <v>3054</v>
      </c>
      <c r="E213" s="34">
        <v>0.33333333333333298</v>
      </c>
      <c r="F213" s="13" t="s">
        <v>74</v>
      </c>
      <c r="G213" s="13" t="s">
        <v>74</v>
      </c>
      <c r="H213" s="13" t="s">
        <v>74</v>
      </c>
      <c r="I213" s="13" t="s">
        <v>3055</v>
      </c>
      <c r="J213" s="13" t="s">
        <v>74</v>
      </c>
      <c r="K213" s="13" t="s">
        <v>74</v>
      </c>
      <c r="L213" s="13" t="s">
        <v>3056</v>
      </c>
      <c r="M213" s="13" t="s">
        <v>1938</v>
      </c>
      <c r="N213" s="13" t="s">
        <v>74</v>
      </c>
      <c r="O213" s="13" t="s">
        <v>74</v>
      </c>
      <c r="P213" s="13" t="s">
        <v>78</v>
      </c>
      <c r="Q213" s="13" t="s">
        <v>79</v>
      </c>
      <c r="R213" s="13" t="s">
        <v>74</v>
      </c>
      <c r="S213" s="13" t="s">
        <v>74</v>
      </c>
      <c r="T213" s="13" t="s">
        <v>74</v>
      </c>
      <c r="U213" s="13" t="s">
        <v>74</v>
      </c>
      <c r="V213" s="13" t="s">
        <v>74</v>
      </c>
      <c r="W213" s="13" t="s">
        <v>74</v>
      </c>
      <c r="X213" s="13" t="s">
        <v>3057</v>
      </c>
      <c r="Y213" s="13" t="s">
        <v>3058</v>
      </c>
      <c r="Z213" s="13" t="s">
        <v>3059</v>
      </c>
      <c r="AA213" s="13" t="s">
        <v>3060</v>
      </c>
      <c r="AB213" s="13" t="s">
        <v>3061</v>
      </c>
      <c r="AC213" s="13" t="s">
        <v>3062</v>
      </c>
      <c r="AD213" s="13" t="s">
        <v>3063</v>
      </c>
      <c r="AE213" s="13" t="s">
        <v>3064</v>
      </c>
      <c r="AF213" s="13" t="s">
        <v>3065</v>
      </c>
      <c r="AG213" s="13" t="s">
        <v>3066</v>
      </c>
      <c r="AH213" s="13" t="s">
        <v>3067</v>
      </c>
      <c r="AI213" s="13" t="s">
        <v>74</v>
      </c>
      <c r="AJ213" s="13">
        <v>30</v>
      </c>
      <c r="AK213" s="13">
        <v>139</v>
      </c>
      <c r="AL213" s="13">
        <v>144</v>
      </c>
      <c r="AM213" s="13">
        <v>0</v>
      </c>
      <c r="AN213" s="13">
        <v>37</v>
      </c>
      <c r="AO213" s="13" t="s">
        <v>1041</v>
      </c>
      <c r="AP213" s="13" t="s">
        <v>1042</v>
      </c>
      <c r="AQ213" s="13" t="s">
        <v>1043</v>
      </c>
      <c r="AR213" s="13" t="s">
        <v>1949</v>
      </c>
      <c r="AS213" s="13" t="s">
        <v>1950</v>
      </c>
      <c r="AT213" s="13" t="s">
        <v>74</v>
      </c>
      <c r="AU213" s="13" t="s">
        <v>1951</v>
      </c>
      <c r="AV213" s="13" t="s">
        <v>1952</v>
      </c>
      <c r="AW213" s="13" t="s">
        <v>243</v>
      </c>
      <c r="AX213" s="13">
        <v>2020</v>
      </c>
      <c r="AY213" s="13">
        <v>19</v>
      </c>
      <c r="AZ213" s="13">
        <v>11</v>
      </c>
      <c r="BA213" s="13" t="s">
        <v>74</v>
      </c>
      <c r="BB213" s="13" t="s">
        <v>74</v>
      </c>
      <c r="BC213" s="13" t="s">
        <v>74</v>
      </c>
      <c r="BD213" s="13" t="s">
        <v>74</v>
      </c>
      <c r="BE213" s="13">
        <v>908</v>
      </c>
      <c r="BF213" s="13">
        <v>918</v>
      </c>
      <c r="BG213" s="13" t="s">
        <v>74</v>
      </c>
      <c r="BH213" s="13" t="s">
        <v>3068</v>
      </c>
      <c r="BI213" s="13" t="s">
        <v>3824</v>
      </c>
      <c r="BJ213" s="13" t="s">
        <v>74</v>
      </c>
      <c r="BK213" s="13" t="s">
        <v>74</v>
      </c>
      <c r="BL213" s="13">
        <v>11</v>
      </c>
      <c r="BM213" s="13" t="s">
        <v>1956</v>
      </c>
      <c r="BN213" s="13" t="s">
        <v>97</v>
      </c>
      <c r="BO213" s="13" t="s">
        <v>1957</v>
      </c>
      <c r="BP213" s="13" t="s">
        <v>3069</v>
      </c>
      <c r="BQ213" s="13">
        <v>33098801</v>
      </c>
      <c r="BR213" s="13" t="s">
        <v>3070</v>
      </c>
      <c r="BS213" s="13" t="s">
        <v>100</v>
      </c>
      <c r="BT213" s="13" t="s">
        <v>101</v>
      </c>
      <c r="BU213" s="13" t="s">
        <v>102</v>
      </c>
      <c r="BV213" s="13" t="s">
        <v>3071</v>
      </c>
      <c r="BW213" s="13" t="s">
        <v>132</v>
      </c>
    </row>
    <row r="214" spans="1:75" x14ac:dyDescent="0.2">
      <c r="A214" s="2">
        <v>711000000</v>
      </c>
      <c r="B214" s="3" t="s">
        <v>3924</v>
      </c>
      <c r="C214" s="13" t="s">
        <v>72</v>
      </c>
      <c r="D214" s="13" t="s">
        <v>3054</v>
      </c>
      <c r="E214" s="34">
        <v>0.33333333333333298</v>
      </c>
      <c r="F214" s="13" t="s">
        <v>74</v>
      </c>
      <c r="G214" s="13" t="s">
        <v>74</v>
      </c>
      <c r="H214" s="13" t="s">
        <v>74</v>
      </c>
      <c r="I214" s="13" t="s">
        <v>3055</v>
      </c>
      <c r="J214" s="13" t="s">
        <v>74</v>
      </c>
      <c r="K214" s="13" t="s">
        <v>74</v>
      </c>
      <c r="L214" s="13" t="s">
        <v>3056</v>
      </c>
      <c r="M214" s="13" t="s">
        <v>1938</v>
      </c>
      <c r="N214" s="13" t="s">
        <v>74</v>
      </c>
      <c r="O214" s="13" t="s">
        <v>74</v>
      </c>
      <c r="P214" s="13" t="s">
        <v>78</v>
      </c>
      <c r="Q214" s="13" t="s">
        <v>79</v>
      </c>
      <c r="R214" s="13" t="s">
        <v>74</v>
      </c>
      <c r="S214" s="13" t="s">
        <v>74</v>
      </c>
      <c r="T214" s="13" t="s">
        <v>74</v>
      </c>
      <c r="U214" s="13" t="s">
        <v>74</v>
      </c>
      <c r="V214" s="13" t="s">
        <v>74</v>
      </c>
      <c r="W214" s="13" t="s">
        <v>74</v>
      </c>
      <c r="X214" s="13" t="s">
        <v>3057</v>
      </c>
      <c r="Y214" s="13" t="s">
        <v>3058</v>
      </c>
      <c r="Z214" s="13" t="s">
        <v>3059</v>
      </c>
      <c r="AA214" s="13" t="s">
        <v>3060</v>
      </c>
      <c r="AB214" s="13" t="s">
        <v>3061</v>
      </c>
      <c r="AC214" s="13" t="s">
        <v>3062</v>
      </c>
      <c r="AD214" s="13" t="s">
        <v>3063</v>
      </c>
      <c r="AE214" s="13" t="s">
        <v>3064</v>
      </c>
      <c r="AF214" s="13" t="s">
        <v>3065</v>
      </c>
      <c r="AG214" s="13" t="s">
        <v>3066</v>
      </c>
      <c r="AH214" s="13" t="s">
        <v>3067</v>
      </c>
      <c r="AI214" s="13" t="s">
        <v>74</v>
      </c>
      <c r="AJ214" s="13">
        <v>30</v>
      </c>
      <c r="AK214" s="13">
        <v>139</v>
      </c>
      <c r="AL214" s="13">
        <v>144</v>
      </c>
      <c r="AM214" s="13">
        <v>0</v>
      </c>
      <c r="AN214" s="13">
        <v>37</v>
      </c>
      <c r="AO214" s="13" t="s">
        <v>1041</v>
      </c>
      <c r="AP214" s="13" t="s">
        <v>1042</v>
      </c>
      <c r="AQ214" s="13" t="s">
        <v>1043</v>
      </c>
      <c r="AR214" s="13" t="s">
        <v>1949</v>
      </c>
      <c r="AS214" s="13" t="s">
        <v>1950</v>
      </c>
      <c r="AT214" s="13" t="s">
        <v>74</v>
      </c>
      <c r="AU214" s="13" t="s">
        <v>1951</v>
      </c>
      <c r="AV214" s="13" t="s">
        <v>1952</v>
      </c>
      <c r="AW214" s="13" t="s">
        <v>243</v>
      </c>
      <c r="AX214" s="13">
        <v>2020</v>
      </c>
      <c r="AY214" s="13">
        <v>19</v>
      </c>
      <c r="AZ214" s="13">
        <v>11</v>
      </c>
      <c r="BA214" s="13" t="s">
        <v>74</v>
      </c>
      <c r="BB214" s="13" t="s">
        <v>74</v>
      </c>
      <c r="BC214" s="13" t="s">
        <v>74</v>
      </c>
      <c r="BD214" s="13" t="s">
        <v>74</v>
      </c>
      <c r="BE214" s="13">
        <v>908</v>
      </c>
      <c r="BF214" s="13">
        <v>918</v>
      </c>
      <c r="BG214" s="13" t="s">
        <v>74</v>
      </c>
      <c r="BH214" s="13" t="s">
        <v>3068</v>
      </c>
      <c r="BI214" s="13" t="s">
        <v>3824</v>
      </c>
      <c r="BJ214" s="13" t="s">
        <v>74</v>
      </c>
      <c r="BK214" s="13" t="s">
        <v>74</v>
      </c>
      <c r="BL214" s="13">
        <v>11</v>
      </c>
      <c r="BM214" s="13" t="s">
        <v>1956</v>
      </c>
      <c r="BN214" s="13" t="s">
        <v>97</v>
      </c>
      <c r="BO214" s="13" t="s">
        <v>1957</v>
      </c>
      <c r="BP214" s="13" t="s">
        <v>3069</v>
      </c>
      <c r="BQ214" s="13">
        <v>33098801</v>
      </c>
      <c r="BR214" s="13" t="s">
        <v>3070</v>
      </c>
      <c r="BS214" s="13" t="s">
        <v>100</v>
      </c>
      <c r="BT214" s="13" t="s">
        <v>101</v>
      </c>
      <c r="BU214" s="13" t="s">
        <v>102</v>
      </c>
      <c r="BV214" s="13" t="s">
        <v>3071</v>
      </c>
      <c r="BW214" s="13" t="s">
        <v>132</v>
      </c>
    </row>
    <row r="215" spans="1:75" x14ac:dyDescent="0.2">
      <c r="A215" s="3">
        <v>705000000</v>
      </c>
      <c r="B215" s="3" t="s">
        <v>1514</v>
      </c>
      <c r="C215" s="3" t="s">
        <v>72</v>
      </c>
      <c r="D215" s="3" t="s">
        <v>1769</v>
      </c>
      <c r="E215" s="34">
        <v>1</v>
      </c>
      <c r="F215" s="3" t="s">
        <v>74</v>
      </c>
      <c r="G215" s="3" t="s">
        <v>74</v>
      </c>
      <c r="H215" s="3" t="s">
        <v>74</v>
      </c>
      <c r="I215" s="3" t="s">
        <v>1770</v>
      </c>
      <c r="J215" s="3" t="s">
        <v>74</v>
      </c>
      <c r="K215" s="3" t="s">
        <v>74</v>
      </c>
      <c r="L215" s="3" t="s">
        <v>1771</v>
      </c>
      <c r="M215" s="3" t="s">
        <v>1772</v>
      </c>
      <c r="N215" s="3" t="s">
        <v>74</v>
      </c>
      <c r="O215" s="3" t="s">
        <v>74</v>
      </c>
      <c r="P215" s="3" t="s">
        <v>78</v>
      </c>
      <c r="Q215" s="3" t="s">
        <v>79</v>
      </c>
      <c r="R215" s="3" t="s">
        <v>74</v>
      </c>
      <c r="S215" s="3" t="s">
        <v>74</v>
      </c>
      <c r="T215" s="3" t="s">
        <v>74</v>
      </c>
      <c r="U215" s="3" t="s">
        <v>74</v>
      </c>
      <c r="V215" s="3" t="s">
        <v>74</v>
      </c>
      <c r="W215" s="3" t="s">
        <v>74</v>
      </c>
      <c r="X215" s="3" t="s">
        <v>1773</v>
      </c>
      <c r="Y215" s="3" t="s">
        <v>1774</v>
      </c>
      <c r="Z215" s="3" t="s">
        <v>1775</v>
      </c>
      <c r="AA215" s="3" t="s">
        <v>1776</v>
      </c>
      <c r="AB215" s="3" t="s">
        <v>1777</v>
      </c>
      <c r="AC215" s="3" t="s">
        <v>1778</v>
      </c>
      <c r="AD215" s="3" t="s">
        <v>1779</v>
      </c>
      <c r="AE215" s="3" t="s">
        <v>1780</v>
      </c>
      <c r="AF215" s="3" t="s">
        <v>1781</v>
      </c>
      <c r="AG215" s="3" t="s">
        <v>1782</v>
      </c>
      <c r="AH215" s="3" t="s">
        <v>1783</v>
      </c>
      <c r="AI215" s="3" t="s">
        <v>74</v>
      </c>
      <c r="AJ215" s="3">
        <v>61</v>
      </c>
      <c r="AK215" s="3">
        <v>424</v>
      </c>
      <c r="AL215" s="3">
        <v>449</v>
      </c>
      <c r="AM215" s="3">
        <v>49</v>
      </c>
      <c r="AN215" s="3">
        <v>641</v>
      </c>
      <c r="AO215" s="3" t="s">
        <v>1784</v>
      </c>
      <c r="AP215" s="3" t="s">
        <v>320</v>
      </c>
      <c r="AQ215" s="3" t="s">
        <v>1785</v>
      </c>
      <c r="AR215" s="3" t="s">
        <v>1786</v>
      </c>
      <c r="AS215" s="3" t="s">
        <v>1787</v>
      </c>
      <c r="AT215" s="3" t="s">
        <v>74</v>
      </c>
      <c r="AU215" s="3" t="s">
        <v>1772</v>
      </c>
      <c r="AV215" s="3" t="s">
        <v>1788</v>
      </c>
      <c r="AW215" s="3" t="s">
        <v>1789</v>
      </c>
      <c r="AX215" s="3">
        <v>2020</v>
      </c>
      <c r="AY215" s="3">
        <v>368</v>
      </c>
      <c r="AZ215" s="3">
        <v>6492</v>
      </c>
      <c r="BA215" s="3" t="s">
        <v>74</v>
      </c>
      <c r="BB215" s="3" t="s">
        <v>74</v>
      </c>
      <c r="BC215" s="3" t="s">
        <v>74</v>
      </c>
      <c r="BD215" s="3" t="s">
        <v>74</v>
      </c>
      <c r="BE215" s="3">
        <v>772</v>
      </c>
      <c r="BF215" s="3" t="s">
        <v>272</v>
      </c>
      <c r="BG215" s="3" t="s">
        <v>74</v>
      </c>
      <c r="BH215" s="3" t="s">
        <v>1790</v>
      </c>
      <c r="BI215" s="3" t="str">
        <f>HYPERLINK("http://dx.doi.org/10.1126/science.aba6880","http://dx.doi.org/10.1126/science.aba6880")</f>
        <v>http://dx.doi.org/10.1126/science.aba6880</v>
      </c>
      <c r="BJ215" s="3" t="s">
        <v>74</v>
      </c>
      <c r="BK215" s="3" t="s">
        <v>74</v>
      </c>
      <c r="BL215" s="3">
        <v>29</v>
      </c>
      <c r="BM215" s="3" t="s">
        <v>1280</v>
      </c>
      <c r="BN215" s="3" t="s">
        <v>97</v>
      </c>
      <c r="BO215" s="3" t="s">
        <v>1281</v>
      </c>
      <c r="BP215" s="3" t="s">
        <v>1791</v>
      </c>
      <c r="BQ215" s="3">
        <v>32409476</v>
      </c>
      <c r="BR215" s="3" t="s">
        <v>1792</v>
      </c>
      <c r="BS215" s="3" t="s">
        <v>100</v>
      </c>
      <c r="BT215" s="3" t="s">
        <v>101</v>
      </c>
      <c r="BU215" s="3" t="s">
        <v>102</v>
      </c>
      <c r="BV215" s="3" t="s">
        <v>1793</v>
      </c>
      <c r="BW215" s="3" t="str">
        <f>HYPERLINK("https%3A%2F%2Fwww.webofscience.com%2Fwos%2Fwoscc%2Ffull-record%2FWOS:000535608300047","View Full Record in Web of Science")</f>
        <v>View Full Record in Web of Science</v>
      </c>
    </row>
    <row r="216" spans="1:75" x14ac:dyDescent="0.2">
      <c r="A216" s="3">
        <v>701000000</v>
      </c>
      <c r="B216" s="3" t="s">
        <v>2092</v>
      </c>
      <c r="C216" s="3" t="s">
        <v>72</v>
      </c>
      <c r="D216" s="3" t="s">
        <v>2718</v>
      </c>
      <c r="E216" s="34">
        <v>1</v>
      </c>
      <c r="F216" s="3" t="s">
        <v>74</v>
      </c>
      <c r="G216" s="3" t="s">
        <v>74</v>
      </c>
      <c r="H216" s="3" t="s">
        <v>74</v>
      </c>
      <c r="I216" s="3" t="s">
        <v>2719</v>
      </c>
      <c r="J216" s="3" t="s">
        <v>74</v>
      </c>
      <c r="K216" s="3" t="s">
        <v>74</v>
      </c>
      <c r="L216" s="3" t="s">
        <v>2720</v>
      </c>
      <c r="M216" s="3" t="s">
        <v>2721</v>
      </c>
      <c r="N216" s="3" t="s">
        <v>74</v>
      </c>
      <c r="O216" s="3" t="s">
        <v>74</v>
      </c>
      <c r="P216" s="3" t="s">
        <v>78</v>
      </c>
      <c r="Q216" s="3" t="s">
        <v>79</v>
      </c>
      <c r="R216" s="3" t="s">
        <v>74</v>
      </c>
      <c r="S216" s="3" t="s">
        <v>74</v>
      </c>
      <c r="T216" s="3" t="s">
        <v>74</v>
      </c>
      <c r="U216" s="3" t="s">
        <v>74</v>
      </c>
      <c r="V216" s="3" t="s">
        <v>74</v>
      </c>
      <c r="W216" s="3" t="s">
        <v>74</v>
      </c>
      <c r="X216" s="3" t="s">
        <v>2722</v>
      </c>
      <c r="Y216" s="3" t="s">
        <v>2723</v>
      </c>
      <c r="Z216" s="3" t="s">
        <v>2724</v>
      </c>
      <c r="AA216" s="3" t="s">
        <v>2725</v>
      </c>
      <c r="AB216" s="3" t="s">
        <v>2726</v>
      </c>
      <c r="AC216" s="3" t="s">
        <v>2727</v>
      </c>
      <c r="AD216" s="3" t="s">
        <v>2728</v>
      </c>
      <c r="AE216" s="3" t="s">
        <v>2729</v>
      </c>
      <c r="AF216" s="3" t="s">
        <v>2730</v>
      </c>
      <c r="AG216" s="3" t="s">
        <v>2731</v>
      </c>
      <c r="AH216" s="3" t="s">
        <v>2732</v>
      </c>
      <c r="AI216" s="3" t="s">
        <v>74</v>
      </c>
      <c r="AJ216" s="3">
        <v>175</v>
      </c>
      <c r="AK216" s="3">
        <v>116</v>
      </c>
      <c r="AL216" s="3">
        <v>124</v>
      </c>
      <c r="AM216" s="3">
        <v>73</v>
      </c>
      <c r="AN216" s="3">
        <v>198</v>
      </c>
      <c r="AO216" s="3" t="s">
        <v>2733</v>
      </c>
      <c r="AP216" s="3" t="s">
        <v>2734</v>
      </c>
      <c r="AQ216" s="3" t="s">
        <v>2735</v>
      </c>
      <c r="AR216" s="3" t="s">
        <v>2736</v>
      </c>
      <c r="AS216" s="3" t="s">
        <v>2737</v>
      </c>
      <c r="AT216" s="3" t="s">
        <v>74</v>
      </c>
      <c r="AU216" s="3" t="s">
        <v>2738</v>
      </c>
      <c r="AV216" s="3" t="s">
        <v>2739</v>
      </c>
      <c r="AW216" s="3" t="s">
        <v>2740</v>
      </c>
      <c r="AX216" s="3">
        <v>2023</v>
      </c>
      <c r="AY216" s="3">
        <v>159</v>
      </c>
      <c r="AZ216" s="3">
        <v>5</v>
      </c>
      <c r="BA216" s="3" t="s">
        <v>74</v>
      </c>
      <c r="BB216" s="3" t="s">
        <v>74</v>
      </c>
      <c r="BC216" s="3" t="s">
        <v>74</v>
      </c>
      <c r="BD216" s="3" t="s">
        <v>74</v>
      </c>
      <c r="BE216" s="3" t="s">
        <v>74</v>
      </c>
      <c r="BF216" s="3" t="s">
        <v>74</v>
      </c>
      <c r="BG216" s="3">
        <v>54801</v>
      </c>
      <c r="BH216" s="3" t="s">
        <v>2741</v>
      </c>
      <c r="BI216" s="3" t="str">
        <f>HYPERLINK("http://dx.doi.org/10.1063/5.0155600","http://dx.doi.org/10.1063/5.0155600")</f>
        <v>http://dx.doi.org/10.1063/5.0155600</v>
      </c>
      <c r="BJ216" s="3" t="s">
        <v>74</v>
      </c>
      <c r="BK216" s="3" t="s">
        <v>74</v>
      </c>
      <c r="BL216" s="3">
        <v>24</v>
      </c>
      <c r="BM216" s="3" t="s">
        <v>2742</v>
      </c>
      <c r="BN216" s="3" t="s">
        <v>97</v>
      </c>
      <c r="BO216" s="3" t="s">
        <v>2743</v>
      </c>
      <c r="BP216" s="3" t="s">
        <v>2744</v>
      </c>
      <c r="BQ216" s="3">
        <v>37526163</v>
      </c>
      <c r="BR216" s="3" t="s">
        <v>1561</v>
      </c>
      <c r="BS216" s="3" t="s">
        <v>100</v>
      </c>
      <c r="BT216" s="3" t="s">
        <v>100</v>
      </c>
      <c r="BU216" s="3" t="s">
        <v>102</v>
      </c>
      <c r="BV216" s="3" t="s">
        <v>2745</v>
      </c>
      <c r="BW216" s="3" t="str">
        <f>HYPERLINK("https%3A%2F%2Fwww.webofscience.com%2Fwos%2Fwoscc%2Ffull-record%2FWOS:001041174500011","View Full Record in Web of Science")</f>
        <v>View Full Record in Web of Science</v>
      </c>
    </row>
    <row r="217" spans="1:75" x14ac:dyDescent="0.2">
      <c r="A217" s="3">
        <v>702000000</v>
      </c>
      <c r="B217" s="3" t="s">
        <v>954</v>
      </c>
      <c r="C217" s="3" t="s">
        <v>72</v>
      </c>
      <c r="D217" s="3" t="s">
        <v>1260</v>
      </c>
      <c r="E217" s="34">
        <v>1</v>
      </c>
      <c r="F217" s="3" t="s">
        <v>74</v>
      </c>
      <c r="G217" s="3" t="s">
        <v>74</v>
      </c>
      <c r="H217" s="3" t="s">
        <v>74</v>
      </c>
      <c r="I217" s="3" t="s">
        <v>1261</v>
      </c>
      <c r="J217" s="3" t="s">
        <v>74</v>
      </c>
      <c r="K217" s="3" t="s">
        <v>74</v>
      </c>
      <c r="L217" s="3" t="s">
        <v>1262</v>
      </c>
      <c r="M217" s="3" t="s">
        <v>1263</v>
      </c>
      <c r="N217" s="3" t="s">
        <v>74</v>
      </c>
      <c r="O217" s="3" t="s">
        <v>74</v>
      </c>
      <c r="P217" s="3" t="s">
        <v>78</v>
      </c>
      <c r="Q217" s="3" t="s">
        <v>79</v>
      </c>
      <c r="R217" s="3" t="s">
        <v>74</v>
      </c>
      <c r="S217" s="3" t="s">
        <v>74</v>
      </c>
      <c r="T217" s="3" t="s">
        <v>74</v>
      </c>
      <c r="U217" s="3" t="s">
        <v>74</v>
      </c>
      <c r="V217" s="3" t="s">
        <v>74</v>
      </c>
      <c r="W217" s="3" t="s">
        <v>74</v>
      </c>
      <c r="X217" s="3" t="s">
        <v>1264</v>
      </c>
      <c r="Y217" s="3" t="s">
        <v>1265</v>
      </c>
      <c r="Z217" s="3" t="s">
        <v>1266</v>
      </c>
      <c r="AA217" s="3" t="s">
        <v>1267</v>
      </c>
      <c r="AB217" s="3" t="s">
        <v>1268</v>
      </c>
      <c r="AC217" s="3" t="s">
        <v>1269</v>
      </c>
      <c r="AD217" s="3" t="s">
        <v>1270</v>
      </c>
      <c r="AE217" s="3" t="s">
        <v>1271</v>
      </c>
      <c r="AF217" s="3" t="s">
        <v>1272</v>
      </c>
      <c r="AG217" s="3" t="s">
        <v>1273</v>
      </c>
      <c r="AH217" s="3" t="s">
        <v>1274</v>
      </c>
      <c r="AI217" s="3" t="s">
        <v>74</v>
      </c>
      <c r="AJ217" s="3">
        <v>44</v>
      </c>
      <c r="AK217" s="3">
        <v>406</v>
      </c>
      <c r="AL217" s="3">
        <v>428</v>
      </c>
      <c r="AM217" s="3">
        <v>141</v>
      </c>
      <c r="AN217" s="3">
        <v>1210</v>
      </c>
      <c r="AO217" s="3" t="s">
        <v>265</v>
      </c>
      <c r="AP217" s="3" t="s">
        <v>266</v>
      </c>
      <c r="AQ217" s="3" t="s">
        <v>267</v>
      </c>
      <c r="AR217" s="3" t="s">
        <v>1275</v>
      </c>
      <c r="AS217" s="3" t="s">
        <v>1276</v>
      </c>
      <c r="AT217" s="3" t="s">
        <v>74</v>
      </c>
      <c r="AU217" s="3" t="s">
        <v>1263</v>
      </c>
      <c r="AV217" s="3" t="s">
        <v>1277</v>
      </c>
      <c r="AW217" s="3" t="s">
        <v>1278</v>
      </c>
      <c r="AX217" s="3">
        <v>2020</v>
      </c>
      <c r="AY217" s="3">
        <v>584</v>
      </c>
      <c r="AZ217" s="3">
        <v>7821</v>
      </c>
      <c r="BA217" s="3" t="s">
        <v>74</v>
      </c>
      <c r="BB217" s="3" t="s">
        <v>74</v>
      </c>
      <c r="BC217" s="3" t="s">
        <v>74</v>
      </c>
      <c r="BD217" s="3" t="s">
        <v>74</v>
      </c>
      <c r="BE217" s="3">
        <v>387</v>
      </c>
      <c r="BF217" s="3" t="s">
        <v>272</v>
      </c>
      <c r="BG217" s="3" t="s">
        <v>74</v>
      </c>
      <c r="BH217" s="3" t="s">
        <v>1279</v>
      </c>
      <c r="BI217" s="3" t="str">
        <f>HYPERLINK("http://dx.doi.org/10.1038/s41586-020-2594-0","http://dx.doi.org/10.1038/s41586-020-2594-0")</f>
        <v>http://dx.doi.org/10.1038/s41586-020-2594-0</v>
      </c>
      <c r="BJ217" s="3" t="s">
        <v>74</v>
      </c>
      <c r="BK217" s="3" t="s">
        <v>74</v>
      </c>
      <c r="BL217" s="3">
        <v>19</v>
      </c>
      <c r="BM217" s="3" t="s">
        <v>1280</v>
      </c>
      <c r="BN217" s="3" t="s">
        <v>97</v>
      </c>
      <c r="BO217" s="3" t="s">
        <v>1281</v>
      </c>
      <c r="BP217" s="3" t="s">
        <v>1282</v>
      </c>
      <c r="BQ217" s="3">
        <v>32814885</v>
      </c>
      <c r="BR217" s="3" t="s">
        <v>74</v>
      </c>
      <c r="BS217" s="3" t="s">
        <v>100</v>
      </c>
      <c r="BT217" s="3" t="s">
        <v>101</v>
      </c>
      <c r="BU217" s="3" t="s">
        <v>102</v>
      </c>
      <c r="BV217" s="3" t="s">
        <v>1283</v>
      </c>
      <c r="BW217" s="3" t="str">
        <f>HYPERLINK("https%3A%2F%2Fwww.webofscience.com%2Fwos%2Fwoscc%2Ffull-record%2FWOS:000563935100014","View Full Record in Web of Science")</f>
        <v>View Full Record in Web of Science</v>
      </c>
    </row>
    <row r="218" spans="1:75" x14ac:dyDescent="0.2">
      <c r="A218" s="2">
        <v>720000000</v>
      </c>
      <c r="B218" s="3" t="s">
        <v>4284</v>
      </c>
      <c r="C218" s="13" t="s">
        <v>72</v>
      </c>
      <c r="D218" s="13" t="s">
        <v>4285</v>
      </c>
      <c r="E218" s="35">
        <v>1</v>
      </c>
      <c r="F218" s="13" t="s">
        <v>74</v>
      </c>
      <c r="G218" s="13" t="s">
        <v>74</v>
      </c>
      <c r="H218" s="13" t="s">
        <v>74</v>
      </c>
      <c r="I218" s="13" t="s">
        <v>4286</v>
      </c>
      <c r="J218" s="13" t="s">
        <v>74</v>
      </c>
      <c r="K218" s="13" t="s">
        <v>74</v>
      </c>
      <c r="L218" s="13" t="s">
        <v>4287</v>
      </c>
      <c r="M218" s="13" t="s">
        <v>4288</v>
      </c>
      <c r="N218" s="13" t="s">
        <v>74</v>
      </c>
      <c r="O218" s="13" t="s">
        <v>74</v>
      </c>
      <c r="P218" s="13" t="s">
        <v>78</v>
      </c>
      <c r="Q218" s="13" t="s">
        <v>79</v>
      </c>
      <c r="R218" s="13" t="s">
        <v>74</v>
      </c>
      <c r="S218" s="13" t="s">
        <v>74</v>
      </c>
      <c r="T218" s="13" t="s">
        <v>74</v>
      </c>
      <c r="U218" s="13" t="s">
        <v>74</v>
      </c>
      <c r="V218" s="13" t="s">
        <v>74</v>
      </c>
      <c r="W218" s="13" t="s">
        <v>4289</v>
      </c>
      <c r="X218" s="13" t="s">
        <v>4290</v>
      </c>
      <c r="Y218" s="13" t="s">
        <v>4291</v>
      </c>
      <c r="Z218" s="13" t="s">
        <v>4292</v>
      </c>
      <c r="AA218" s="13" t="s">
        <v>4293</v>
      </c>
      <c r="AB218" s="13" t="s">
        <v>4294</v>
      </c>
      <c r="AC218" s="13" t="s">
        <v>4295</v>
      </c>
      <c r="AD218" s="13" t="s">
        <v>4296</v>
      </c>
      <c r="AE218" s="13" t="s">
        <v>4297</v>
      </c>
      <c r="AF218" s="13" t="s">
        <v>74</v>
      </c>
      <c r="AG218" s="13" t="s">
        <v>74</v>
      </c>
      <c r="AH218" s="13" t="s">
        <v>74</v>
      </c>
      <c r="AI218" s="13" t="s">
        <v>74</v>
      </c>
      <c r="AJ218" s="13">
        <v>166</v>
      </c>
      <c r="AK218" s="13">
        <v>76</v>
      </c>
      <c r="AL218" s="13">
        <v>80</v>
      </c>
      <c r="AM218" s="13">
        <v>12</v>
      </c>
      <c r="AN218" s="13">
        <v>36</v>
      </c>
      <c r="AO218" s="13" t="s">
        <v>1090</v>
      </c>
      <c r="AP218" s="13" t="s">
        <v>1091</v>
      </c>
      <c r="AQ218" s="13" t="s">
        <v>1092</v>
      </c>
      <c r="AR218" s="13" t="s">
        <v>4298</v>
      </c>
      <c r="AS218" s="13" t="s">
        <v>4299</v>
      </c>
      <c r="AT218" s="13" t="s">
        <v>74</v>
      </c>
      <c r="AU218" s="13" t="s">
        <v>4300</v>
      </c>
      <c r="AV218" s="13" t="s">
        <v>4301</v>
      </c>
      <c r="AW218" s="13" t="s">
        <v>491</v>
      </c>
      <c r="AX218" s="13">
        <v>2022</v>
      </c>
      <c r="AY218" s="13">
        <v>186</v>
      </c>
      <c r="AZ218" s="13" t="s">
        <v>74</v>
      </c>
      <c r="BA218" s="13" t="s">
        <v>74</v>
      </c>
      <c r="BB218" s="13" t="s">
        <v>74</v>
      </c>
      <c r="BC218" s="13" t="s">
        <v>74</v>
      </c>
      <c r="BD218" s="13" t="s">
        <v>74</v>
      </c>
      <c r="BE218" s="13" t="s">
        <v>74</v>
      </c>
      <c r="BF218" s="13" t="s">
        <v>74</v>
      </c>
      <c r="BG218" s="13">
        <v>109063</v>
      </c>
      <c r="BH218" s="13" t="s">
        <v>4302</v>
      </c>
      <c r="BI218" s="13" t="s">
        <v>4303</v>
      </c>
      <c r="BJ218" s="13" t="s">
        <v>74</v>
      </c>
      <c r="BK218" s="13" t="s">
        <v>1816</v>
      </c>
      <c r="BL218" s="13">
        <v>23</v>
      </c>
      <c r="BM218" s="13" t="s">
        <v>3397</v>
      </c>
      <c r="BN218" s="13" t="s">
        <v>97</v>
      </c>
      <c r="BO218" s="13" t="s">
        <v>3397</v>
      </c>
      <c r="BP218" s="13" t="s">
        <v>4304</v>
      </c>
      <c r="BQ218" s="13">
        <v>34547367</v>
      </c>
      <c r="BR218" s="13" t="s">
        <v>280</v>
      </c>
      <c r="BS218" s="13" t="s">
        <v>100</v>
      </c>
      <c r="BT218" s="13" t="s">
        <v>101</v>
      </c>
      <c r="BU218" s="13" t="s">
        <v>102</v>
      </c>
      <c r="BV218" s="13" t="s">
        <v>4305</v>
      </c>
      <c r="BW218" s="13" t="s">
        <v>132</v>
      </c>
    </row>
    <row r="221" spans="1:75" x14ac:dyDescent="0.2">
      <c r="A221" s="3" t="s">
        <v>4846</v>
      </c>
    </row>
    <row r="222" spans="1:75" x14ac:dyDescent="0.2">
      <c r="A222" s="3" t="s">
        <v>4847</v>
      </c>
    </row>
    <row r="225" spans="1:5" ht="15" x14ac:dyDescent="0.25">
      <c r="A225" s="37" t="s">
        <v>4874</v>
      </c>
      <c r="B225" s="38"/>
      <c r="C225" s="38"/>
      <c r="D225" s="38"/>
      <c r="E225" s="45"/>
    </row>
    <row r="226" spans="1:5" ht="15" x14ac:dyDescent="0.25">
      <c r="A226" s="37" t="s">
        <v>4830</v>
      </c>
      <c r="B226" s="39" t="s">
        <v>4870</v>
      </c>
      <c r="C226" s="39" t="s">
        <v>4869</v>
      </c>
      <c r="D226" s="40" t="s">
        <v>4872</v>
      </c>
      <c r="E226" s="46" t="s">
        <v>4873</v>
      </c>
    </row>
    <row r="227" spans="1:5" x14ac:dyDescent="0.2">
      <c r="A227" s="47" t="s">
        <v>106</v>
      </c>
      <c r="B227" s="47">
        <v>1500</v>
      </c>
      <c r="C227" s="47">
        <v>1500</v>
      </c>
      <c r="D227" s="47">
        <f t="shared" ref="D227:D243" si="0">SUBTOTAL(9,B227:C227)</f>
        <v>3000</v>
      </c>
      <c r="E227" s="50">
        <f>D227/D$244</f>
        <v>2.5125628140703518E-3</v>
      </c>
    </row>
    <row r="228" spans="1:5" x14ac:dyDescent="0.2">
      <c r="A228" s="48" t="s">
        <v>107</v>
      </c>
      <c r="B228" s="47">
        <v>3000</v>
      </c>
      <c r="C228" s="47">
        <v>3000</v>
      </c>
      <c r="D228" s="47">
        <f t="shared" si="0"/>
        <v>6000</v>
      </c>
      <c r="E228" s="50">
        <f t="shared" ref="E228:E243" si="1">D228/D$244</f>
        <v>5.0251256281407036E-3</v>
      </c>
    </row>
    <row r="229" spans="1:5" x14ac:dyDescent="0.2">
      <c r="A229" s="47" t="s">
        <v>133</v>
      </c>
      <c r="B229" s="47">
        <v>12750</v>
      </c>
      <c r="C229" s="47">
        <v>12750</v>
      </c>
      <c r="D229" s="47">
        <f t="shared" si="0"/>
        <v>25500</v>
      </c>
      <c r="E229" s="50">
        <f t="shared" si="1"/>
        <v>2.1356783919597989E-2</v>
      </c>
    </row>
    <row r="230" spans="1:5" x14ac:dyDescent="0.2">
      <c r="A230" s="48" t="s">
        <v>303</v>
      </c>
      <c r="B230" s="47">
        <v>81000</v>
      </c>
      <c r="C230" s="47">
        <v>81000</v>
      </c>
      <c r="D230" s="47">
        <f t="shared" si="0"/>
        <v>162000</v>
      </c>
      <c r="E230" s="50">
        <f t="shared" si="1"/>
        <v>0.135678391959799</v>
      </c>
    </row>
    <row r="231" spans="1:5" x14ac:dyDescent="0.2">
      <c r="A231" s="48" t="s">
        <v>954</v>
      </c>
      <c r="B231" s="47">
        <v>43500</v>
      </c>
      <c r="C231" s="47">
        <v>43500</v>
      </c>
      <c r="D231" s="47">
        <f t="shared" si="0"/>
        <v>87000</v>
      </c>
      <c r="E231" s="50">
        <f t="shared" si="1"/>
        <v>7.2864321608040197E-2</v>
      </c>
    </row>
    <row r="232" spans="1:5" x14ac:dyDescent="0.2">
      <c r="A232" s="48" t="s">
        <v>1347</v>
      </c>
      <c r="B232" s="47">
        <v>19000</v>
      </c>
      <c r="C232" s="47">
        <v>19000</v>
      </c>
      <c r="D232" s="47">
        <f t="shared" si="0"/>
        <v>38000</v>
      </c>
      <c r="E232" s="50">
        <f t="shared" si="1"/>
        <v>3.1825795644891124E-2</v>
      </c>
    </row>
    <row r="233" spans="1:5" x14ac:dyDescent="0.2">
      <c r="A233" s="47" t="s">
        <v>1514</v>
      </c>
      <c r="B233" s="47">
        <v>40500</v>
      </c>
      <c r="C233" s="47">
        <v>40500</v>
      </c>
      <c r="D233" s="47">
        <f t="shared" si="0"/>
        <v>81000</v>
      </c>
      <c r="E233" s="50">
        <f t="shared" si="1"/>
        <v>6.78391959798995E-2</v>
      </c>
    </row>
    <row r="234" spans="1:5" x14ac:dyDescent="0.2">
      <c r="A234" s="47" t="s">
        <v>1821</v>
      </c>
      <c r="B234" s="47">
        <v>3000</v>
      </c>
      <c r="C234" s="47">
        <v>3000</v>
      </c>
      <c r="D234" s="47">
        <f t="shared" si="0"/>
        <v>6000</v>
      </c>
      <c r="E234" s="50">
        <f t="shared" si="1"/>
        <v>5.0251256281407036E-3</v>
      </c>
    </row>
    <row r="235" spans="1:5" x14ac:dyDescent="0.2">
      <c r="A235" s="47" t="s">
        <v>1849</v>
      </c>
      <c r="B235" s="47">
        <v>16500</v>
      </c>
      <c r="C235" s="47">
        <v>16500</v>
      </c>
      <c r="D235" s="47">
        <f t="shared" si="0"/>
        <v>33000</v>
      </c>
      <c r="E235" s="50">
        <f t="shared" si="1"/>
        <v>2.7638190954773871E-2</v>
      </c>
    </row>
    <row r="236" spans="1:5" x14ac:dyDescent="0.2">
      <c r="A236" s="47" t="s">
        <v>2003</v>
      </c>
      <c r="B236" s="47">
        <v>12000</v>
      </c>
      <c r="C236" s="47">
        <v>12000</v>
      </c>
      <c r="D236" s="47">
        <f t="shared" si="0"/>
        <v>24000</v>
      </c>
      <c r="E236" s="50">
        <f t="shared" si="1"/>
        <v>2.0100502512562814E-2</v>
      </c>
    </row>
    <row r="237" spans="1:5" x14ac:dyDescent="0.2">
      <c r="A237" s="47" t="s">
        <v>2092</v>
      </c>
      <c r="B237" s="47">
        <v>218750</v>
      </c>
      <c r="C237" s="47">
        <v>218750</v>
      </c>
      <c r="D237" s="47">
        <f t="shared" si="0"/>
        <v>437500</v>
      </c>
      <c r="E237" s="50">
        <f t="shared" si="1"/>
        <v>0.36641541038525965</v>
      </c>
    </row>
    <row r="238" spans="1:5" x14ac:dyDescent="0.2">
      <c r="A238" s="47" t="s">
        <v>3682</v>
      </c>
      <c r="B238" s="47">
        <v>37000</v>
      </c>
      <c r="C238" s="47">
        <v>37000</v>
      </c>
      <c r="D238" s="47">
        <f t="shared" si="0"/>
        <v>74000</v>
      </c>
      <c r="E238" s="50">
        <f t="shared" si="1"/>
        <v>6.1976549413735343E-2</v>
      </c>
    </row>
    <row r="239" spans="1:5" x14ac:dyDescent="0.2">
      <c r="A239" s="47" t="s">
        <v>3903</v>
      </c>
      <c r="B239" s="47">
        <v>3750</v>
      </c>
      <c r="C239" s="47">
        <v>3750</v>
      </c>
      <c r="D239" s="47">
        <f t="shared" si="0"/>
        <v>7500</v>
      </c>
      <c r="E239" s="50">
        <f t="shared" si="1"/>
        <v>6.2814070351758797E-3</v>
      </c>
    </row>
    <row r="240" spans="1:5" x14ac:dyDescent="0.2">
      <c r="A240" s="47" t="s">
        <v>3924</v>
      </c>
      <c r="B240" s="47">
        <v>55250</v>
      </c>
      <c r="C240" s="47">
        <v>55250</v>
      </c>
      <c r="D240" s="47">
        <f t="shared" si="0"/>
        <v>110500</v>
      </c>
      <c r="E240" s="50">
        <f t="shared" si="1"/>
        <v>9.2546063651591293E-2</v>
      </c>
    </row>
    <row r="241" spans="1:5" x14ac:dyDescent="0.2">
      <c r="A241" s="47" t="s">
        <v>4284</v>
      </c>
      <c r="B241" s="47">
        <v>4500</v>
      </c>
      <c r="C241" s="47">
        <v>4500</v>
      </c>
      <c r="D241" s="47">
        <f t="shared" si="0"/>
        <v>9000</v>
      </c>
      <c r="E241" s="50">
        <f t="shared" si="1"/>
        <v>7.537688442211055E-3</v>
      </c>
    </row>
    <row r="242" spans="1:5" x14ac:dyDescent="0.2">
      <c r="A242" s="48" t="s">
        <v>4307</v>
      </c>
      <c r="B242" s="47">
        <v>16500</v>
      </c>
      <c r="C242" s="47">
        <v>16500</v>
      </c>
      <c r="D242" s="47">
        <f t="shared" si="0"/>
        <v>33000</v>
      </c>
      <c r="E242" s="50">
        <f t="shared" si="1"/>
        <v>2.7638190954773871E-2</v>
      </c>
    </row>
    <row r="243" spans="1:5" x14ac:dyDescent="0.2">
      <c r="A243" s="48" t="s">
        <v>4417</v>
      </c>
      <c r="B243" s="47">
        <v>28500</v>
      </c>
      <c r="C243" s="47">
        <v>28500</v>
      </c>
      <c r="D243" s="47">
        <f t="shared" si="0"/>
        <v>57000</v>
      </c>
      <c r="E243" s="50">
        <f t="shared" si="1"/>
        <v>4.7738693467336682E-2</v>
      </c>
    </row>
    <row r="244" spans="1:5" x14ac:dyDescent="0.2">
      <c r="A244" s="47"/>
      <c r="B244" s="47"/>
      <c r="C244" s="47"/>
      <c r="D244" s="49">
        <f>SUM(D227:D243)</f>
        <v>1194000</v>
      </c>
      <c r="E244" s="51">
        <f>SUBTOTAL(9,E227:E243)</f>
        <v>1</v>
      </c>
    </row>
    <row r="245" spans="1:5" x14ac:dyDescent="0.2">
      <c r="A245" s="44"/>
      <c r="B245" s="44"/>
      <c r="C245" s="44"/>
      <c r="D245" s="44"/>
    </row>
    <row r="246" spans="1:5" x14ac:dyDescent="0.2">
      <c r="A246" s="44"/>
      <c r="B246" s="44"/>
      <c r="C246" s="44"/>
      <c r="D246" s="44"/>
    </row>
    <row r="247" spans="1:5" x14ac:dyDescent="0.2">
      <c r="A247" s="44"/>
      <c r="B247" s="44"/>
      <c r="C247" s="44"/>
      <c r="D247" s="44"/>
    </row>
    <row r="248" spans="1:5" x14ac:dyDescent="0.2">
      <c r="A248" s="44"/>
      <c r="B248" s="44"/>
      <c r="C248" s="44"/>
      <c r="D248" s="44"/>
    </row>
    <row r="249" spans="1:5" x14ac:dyDescent="0.2">
      <c r="A249" s="44"/>
      <c r="B249" s="44"/>
      <c r="C249" s="44"/>
      <c r="D249" s="44"/>
    </row>
    <row r="250" spans="1:5" x14ac:dyDescent="0.2">
      <c r="A250" s="44"/>
      <c r="B250" s="44"/>
      <c r="C250" s="44"/>
      <c r="D250" s="44"/>
    </row>
    <row r="251" spans="1:5" x14ac:dyDescent="0.2">
      <c r="A251" s="44"/>
      <c r="B251" s="44"/>
      <c r="C251" s="44"/>
      <c r="D251" s="44"/>
    </row>
    <row r="252" spans="1:5" x14ac:dyDescent="0.2">
      <c r="A252" s="44"/>
      <c r="B252" s="44"/>
      <c r="C252" s="44"/>
      <c r="D252" s="44"/>
    </row>
    <row r="253" spans="1:5" x14ac:dyDescent="0.2">
      <c r="A253" s="44"/>
      <c r="B253" s="44"/>
      <c r="C253" s="44"/>
      <c r="D253" s="44"/>
    </row>
    <row r="254" spans="1:5" x14ac:dyDescent="0.2">
      <c r="A254" s="44"/>
      <c r="B254" s="44"/>
      <c r="C254" s="44"/>
      <c r="D254" s="44"/>
    </row>
    <row r="255" spans="1:5" x14ac:dyDescent="0.2">
      <c r="A255" s="44"/>
      <c r="B255" s="44"/>
      <c r="C255" s="44"/>
      <c r="D255" s="44"/>
    </row>
    <row r="256" spans="1:5" x14ac:dyDescent="0.2">
      <c r="A256" s="44"/>
      <c r="B256" s="44"/>
      <c r="C256" s="44"/>
      <c r="D256" s="44"/>
    </row>
    <row r="257" spans="1:4" x14ac:dyDescent="0.2">
      <c r="A257" s="44"/>
      <c r="B257" s="44"/>
      <c r="C257" s="44"/>
      <c r="D257" s="44"/>
    </row>
    <row r="258" spans="1:4" x14ac:dyDescent="0.2">
      <c r="A258" s="44"/>
      <c r="B258" s="44"/>
      <c r="C258" s="44"/>
      <c r="D258" s="44"/>
    </row>
    <row r="259" spans="1:4" x14ac:dyDescent="0.2">
      <c r="A259" s="44"/>
      <c r="B259" s="44"/>
      <c r="C259" s="44"/>
      <c r="D259" s="44"/>
    </row>
    <row r="260" spans="1:4" x14ac:dyDescent="0.2">
      <c r="A260" s="44"/>
      <c r="B260" s="44"/>
      <c r="C260" s="44"/>
      <c r="D260" s="44"/>
    </row>
    <row r="261" spans="1:4" x14ac:dyDescent="0.2">
      <c r="A261" s="44"/>
      <c r="B261" s="44"/>
      <c r="C261" s="44"/>
      <c r="D261" s="44"/>
    </row>
    <row r="262" spans="1:4" x14ac:dyDescent="0.2">
      <c r="A262" s="44"/>
      <c r="B262" s="44"/>
      <c r="C262" s="44"/>
      <c r="D262" s="44"/>
    </row>
    <row r="263" spans="1:4" x14ac:dyDescent="0.2">
      <c r="A263" s="44"/>
      <c r="B263" s="44"/>
      <c r="C263" s="44"/>
      <c r="D263" s="44"/>
    </row>
    <row r="264" spans="1:4" x14ac:dyDescent="0.2">
      <c r="A264" s="44"/>
      <c r="B264" s="44"/>
      <c r="C264" s="44"/>
      <c r="D264" s="44"/>
    </row>
    <row r="265" spans="1:4" x14ac:dyDescent="0.2">
      <c r="A265" s="44"/>
      <c r="B265" s="44"/>
      <c r="C265" s="44"/>
      <c r="D265" s="44"/>
    </row>
    <row r="266" spans="1:4" x14ac:dyDescent="0.2">
      <c r="A266" s="44"/>
      <c r="B266" s="44"/>
      <c r="C266" s="44"/>
      <c r="D266" s="44"/>
    </row>
    <row r="267" spans="1:4" x14ac:dyDescent="0.2">
      <c r="A267" s="44"/>
      <c r="B267" s="44"/>
      <c r="C267" s="44"/>
      <c r="D267" s="44"/>
    </row>
    <row r="268" spans="1:4" x14ac:dyDescent="0.2">
      <c r="A268" s="44"/>
      <c r="B268" s="44"/>
      <c r="C268" s="44"/>
      <c r="D268" s="44"/>
    </row>
    <row r="269" spans="1:4" x14ac:dyDescent="0.2">
      <c r="A269" s="44"/>
      <c r="B269" s="44"/>
      <c r="C269" s="44"/>
      <c r="D269" s="44"/>
    </row>
    <row r="270" spans="1:4" x14ac:dyDescent="0.2">
      <c r="A270" s="44"/>
      <c r="B270" s="44"/>
      <c r="C270" s="44"/>
      <c r="D270" s="44"/>
    </row>
    <row r="271" spans="1:4" x14ac:dyDescent="0.2">
      <c r="A271" s="44"/>
      <c r="B271" s="44"/>
      <c r="C271" s="44"/>
      <c r="D271" s="44"/>
    </row>
    <row r="272" spans="1:4" x14ac:dyDescent="0.2">
      <c r="A272" s="44"/>
      <c r="B272" s="44"/>
      <c r="C272" s="44"/>
      <c r="D272" s="44"/>
    </row>
    <row r="273" spans="1:4" x14ac:dyDescent="0.2">
      <c r="A273" s="44"/>
      <c r="B273" s="44"/>
      <c r="C273" s="44"/>
      <c r="D273" s="44"/>
    </row>
    <row r="274" spans="1:4" x14ac:dyDescent="0.2">
      <c r="A274" s="44"/>
      <c r="B274" s="44"/>
      <c r="C274" s="44"/>
      <c r="D274" s="44"/>
    </row>
    <row r="275" spans="1:4" x14ac:dyDescent="0.2">
      <c r="A275" s="44"/>
      <c r="B275" s="44"/>
      <c r="C275" s="44"/>
      <c r="D275" s="44"/>
    </row>
    <row r="276" spans="1:4" x14ac:dyDescent="0.2">
      <c r="A276" s="44"/>
      <c r="B276" s="44"/>
      <c r="C276" s="44"/>
      <c r="D276" s="44"/>
    </row>
    <row r="277" spans="1:4" x14ac:dyDescent="0.2">
      <c r="A277" s="44"/>
      <c r="B277" s="44"/>
      <c r="C277" s="44"/>
      <c r="D277" s="44"/>
    </row>
    <row r="278" spans="1:4" x14ac:dyDescent="0.2">
      <c r="A278" s="44"/>
      <c r="B278" s="44"/>
      <c r="C278" s="44"/>
      <c r="D278" s="44"/>
    </row>
    <row r="279" spans="1:4" x14ac:dyDescent="0.2">
      <c r="A279" s="44"/>
      <c r="B279" s="44"/>
      <c r="C279" s="44"/>
      <c r="D279" s="44"/>
    </row>
    <row r="280" spans="1:4" x14ac:dyDescent="0.2">
      <c r="A280" s="44"/>
      <c r="B280" s="44"/>
      <c r="C280" s="44"/>
      <c r="D280" s="44"/>
    </row>
    <row r="281" spans="1:4" x14ac:dyDescent="0.2">
      <c r="A281" s="44"/>
      <c r="B281" s="44"/>
      <c r="C281" s="44"/>
      <c r="D281" s="44"/>
    </row>
    <row r="282" spans="1:4" x14ac:dyDescent="0.2">
      <c r="A282" s="44"/>
      <c r="B282" s="44"/>
      <c r="C282" s="44"/>
      <c r="D282" s="44"/>
    </row>
    <row r="283" spans="1:4" x14ac:dyDescent="0.2">
      <c r="A283" s="44"/>
      <c r="B283" s="44"/>
      <c r="C283" s="44"/>
      <c r="D283" s="44"/>
    </row>
    <row r="284" spans="1:4" x14ac:dyDescent="0.2">
      <c r="A284" s="44"/>
      <c r="B284" s="44"/>
      <c r="C284" s="44"/>
      <c r="D284" s="44"/>
    </row>
    <row r="285" spans="1:4" x14ac:dyDescent="0.2">
      <c r="A285" s="44"/>
      <c r="B285" s="44"/>
      <c r="C285" s="44"/>
      <c r="D285" s="44"/>
    </row>
    <row r="286" spans="1:4" x14ac:dyDescent="0.2">
      <c r="A286" s="44"/>
      <c r="B286" s="44"/>
      <c r="C286" s="44"/>
      <c r="D286" s="44"/>
    </row>
    <row r="287" spans="1:4" x14ac:dyDescent="0.2">
      <c r="A287" s="44"/>
      <c r="B287" s="44"/>
      <c r="C287" s="44"/>
      <c r="D287" s="44"/>
    </row>
    <row r="288" spans="1:4" x14ac:dyDescent="0.2">
      <c r="A288" s="44"/>
      <c r="B288" s="44"/>
      <c r="C288" s="44"/>
      <c r="D288" s="44"/>
    </row>
    <row r="289" spans="1:4" x14ac:dyDescent="0.2">
      <c r="A289" s="44"/>
      <c r="B289" s="44"/>
      <c r="C289" s="44"/>
      <c r="D289" s="44"/>
    </row>
    <row r="290" spans="1:4" x14ac:dyDescent="0.2">
      <c r="A290" s="44"/>
      <c r="B290" s="44"/>
      <c r="C290" s="44"/>
      <c r="D290" s="44"/>
    </row>
    <row r="291" spans="1:4" x14ac:dyDescent="0.2">
      <c r="A291" s="44"/>
      <c r="B291" s="44"/>
      <c r="C291" s="44"/>
      <c r="D291" s="44"/>
    </row>
    <row r="292" spans="1:4" x14ac:dyDescent="0.2">
      <c r="A292" s="44"/>
      <c r="B292" s="44"/>
      <c r="C292" s="44"/>
      <c r="D292" s="44"/>
    </row>
    <row r="293" spans="1:4" x14ac:dyDescent="0.2">
      <c r="A293" s="44"/>
      <c r="B293" s="44"/>
      <c r="C293" s="44"/>
      <c r="D293" s="44"/>
    </row>
    <row r="294" spans="1:4" x14ac:dyDescent="0.2">
      <c r="A294" s="44"/>
      <c r="B294" s="44"/>
      <c r="C294" s="44"/>
      <c r="D294" s="44"/>
    </row>
    <row r="295" spans="1:4" x14ac:dyDescent="0.2">
      <c r="A295" s="44"/>
      <c r="B295" s="44"/>
      <c r="C295" s="44"/>
      <c r="D295" s="44"/>
    </row>
    <row r="296" spans="1:4" x14ac:dyDescent="0.2">
      <c r="A296" s="44"/>
      <c r="B296" s="44"/>
      <c r="C296" s="44"/>
      <c r="D296" s="44"/>
    </row>
    <row r="297" spans="1:4" x14ac:dyDescent="0.2">
      <c r="A297" s="44"/>
      <c r="B297" s="44"/>
      <c r="C297" s="44"/>
      <c r="D297" s="44"/>
    </row>
    <row r="298" spans="1:4" x14ac:dyDescent="0.2">
      <c r="A298" s="44"/>
      <c r="B298" s="44"/>
      <c r="C298" s="44"/>
      <c r="D298" s="44"/>
    </row>
    <row r="299" spans="1:4" x14ac:dyDescent="0.2">
      <c r="A299" s="44"/>
      <c r="B299" s="44"/>
      <c r="C299" s="44"/>
      <c r="D299" s="44"/>
    </row>
    <row r="300" spans="1:4" x14ac:dyDescent="0.2">
      <c r="A300" s="44"/>
      <c r="B300" s="44"/>
      <c r="C300" s="44"/>
      <c r="D300" s="44"/>
    </row>
    <row r="301" spans="1:4" x14ac:dyDescent="0.2">
      <c r="A301" s="44"/>
      <c r="B301" s="44"/>
      <c r="C301" s="44"/>
      <c r="D301" s="44"/>
    </row>
    <row r="302" spans="1:4" x14ac:dyDescent="0.2">
      <c r="A302" s="44"/>
      <c r="B302" s="44"/>
      <c r="C302" s="44"/>
      <c r="D302" s="44"/>
    </row>
    <row r="303" spans="1:4" x14ac:dyDescent="0.2">
      <c r="A303" s="44"/>
      <c r="B303" s="44"/>
      <c r="C303" s="44"/>
      <c r="D303" s="44"/>
    </row>
    <row r="304" spans="1:4" x14ac:dyDescent="0.2">
      <c r="A304" s="44"/>
      <c r="B304" s="44"/>
      <c r="C304" s="44"/>
      <c r="D304" s="44"/>
    </row>
    <row r="305" spans="1:4" x14ac:dyDescent="0.2">
      <c r="A305" s="44"/>
      <c r="B305" s="44"/>
      <c r="C305" s="44"/>
      <c r="D305" s="44"/>
    </row>
    <row r="306" spans="1:4" x14ac:dyDescent="0.2">
      <c r="A306" s="44"/>
      <c r="B306" s="44"/>
      <c r="C306" s="44"/>
      <c r="D306" s="44"/>
    </row>
    <row r="307" spans="1:4" x14ac:dyDescent="0.2">
      <c r="A307" s="44"/>
      <c r="B307" s="44"/>
      <c r="C307" s="44"/>
      <c r="D307" s="44"/>
    </row>
    <row r="308" spans="1:4" x14ac:dyDescent="0.2">
      <c r="A308" s="44"/>
      <c r="B308" s="44"/>
      <c r="C308" s="44"/>
      <c r="D308" s="44"/>
    </row>
    <row r="309" spans="1:4" x14ac:dyDescent="0.2">
      <c r="A309" s="44"/>
      <c r="B309" s="44"/>
      <c r="C309" s="44"/>
      <c r="D309" s="44"/>
    </row>
    <row r="310" spans="1:4" x14ac:dyDescent="0.2">
      <c r="A310" s="44"/>
      <c r="B310" s="44"/>
      <c r="C310" s="44"/>
      <c r="D310" s="44"/>
    </row>
    <row r="311" spans="1:4" x14ac:dyDescent="0.2">
      <c r="A311" s="44"/>
      <c r="B311" s="44"/>
      <c r="C311" s="44"/>
      <c r="D311" s="44"/>
    </row>
    <row r="312" spans="1:4" x14ac:dyDescent="0.2">
      <c r="A312" s="44"/>
      <c r="B312" s="44"/>
      <c r="C312" s="44"/>
      <c r="D312" s="44"/>
    </row>
    <row r="313" spans="1:4" x14ac:dyDescent="0.2">
      <c r="A313" s="44"/>
      <c r="B313" s="44"/>
      <c r="C313" s="44"/>
      <c r="D313" s="44"/>
    </row>
    <row r="314" spans="1:4" x14ac:dyDescent="0.2">
      <c r="A314" s="44"/>
      <c r="B314" s="44"/>
      <c r="C314" s="44"/>
      <c r="D314" s="44"/>
    </row>
    <row r="315" spans="1:4" x14ac:dyDescent="0.2">
      <c r="A315" s="44"/>
      <c r="B315" s="44"/>
      <c r="C315" s="44"/>
      <c r="D315" s="44"/>
    </row>
    <row r="316" spans="1:4" x14ac:dyDescent="0.2">
      <c r="A316" s="44"/>
      <c r="B316" s="44"/>
      <c r="C316" s="44"/>
      <c r="D316" s="44"/>
    </row>
    <row r="317" spans="1:4" x14ac:dyDescent="0.2">
      <c r="A317" s="44"/>
      <c r="B317" s="44"/>
      <c r="C317" s="44"/>
      <c r="D317" s="44"/>
    </row>
    <row r="318" spans="1:4" x14ac:dyDescent="0.2">
      <c r="A318" s="44"/>
      <c r="B318" s="44"/>
      <c r="C318" s="44"/>
      <c r="D318" s="44"/>
    </row>
    <row r="319" spans="1:4" x14ac:dyDescent="0.2">
      <c r="A319" s="44"/>
      <c r="B319" s="44"/>
      <c r="C319" s="44"/>
      <c r="D319" s="44"/>
    </row>
    <row r="320" spans="1:4" x14ac:dyDescent="0.2">
      <c r="A320" s="44"/>
      <c r="B320" s="44"/>
      <c r="C320" s="44"/>
      <c r="D320" s="44"/>
    </row>
    <row r="321" spans="1:4" x14ac:dyDescent="0.2">
      <c r="A321" s="44"/>
      <c r="B321" s="44"/>
      <c r="C321" s="44"/>
      <c r="D321" s="44"/>
    </row>
    <row r="322" spans="1:4" x14ac:dyDescent="0.2">
      <c r="A322" s="44"/>
      <c r="B322" s="44"/>
      <c r="C322" s="44"/>
      <c r="D322" s="44"/>
    </row>
    <row r="323" spans="1:4" x14ac:dyDescent="0.2">
      <c r="A323" s="44"/>
      <c r="B323" s="44"/>
      <c r="C323" s="44"/>
      <c r="D323" s="44"/>
    </row>
    <row r="324" spans="1:4" x14ac:dyDescent="0.2">
      <c r="A324" s="44"/>
      <c r="B324" s="44"/>
      <c r="C324" s="44"/>
      <c r="D324" s="44"/>
    </row>
    <row r="325" spans="1:4" x14ac:dyDescent="0.2">
      <c r="A325" s="44"/>
      <c r="B325" s="44"/>
      <c r="C325" s="44"/>
      <c r="D325" s="44"/>
    </row>
    <row r="326" spans="1:4" x14ac:dyDescent="0.2">
      <c r="A326" s="44"/>
      <c r="B326" s="44"/>
      <c r="C326" s="44"/>
      <c r="D326" s="44"/>
    </row>
    <row r="327" spans="1:4" x14ac:dyDescent="0.2">
      <c r="A327" s="44"/>
      <c r="B327" s="44"/>
      <c r="C327" s="44"/>
      <c r="D327" s="44"/>
    </row>
    <row r="328" spans="1:4" x14ac:dyDescent="0.2">
      <c r="A328" s="44"/>
      <c r="B328" s="44"/>
      <c r="C328" s="44"/>
      <c r="D328" s="44"/>
    </row>
    <row r="329" spans="1:4" x14ac:dyDescent="0.2">
      <c r="A329" s="44"/>
      <c r="B329" s="44"/>
      <c r="C329" s="44"/>
      <c r="D329" s="44"/>
    </row>
    <row r="330" spans="1:4" x14ac:dyDescent="0.2">
      <c r="A330" s="44"/>
      <c r="B330" s="44"/>
      <c r="C330" s="44"/>
      <c r="D330" s="44"/>
    </row>
    <row r="331" spans="1:4" x14ac:dyDescent="0.2">
      <c r="A331" s="44"/>
      <c r="B331" s="44"/>
      <c r="C331" s="44"/>
      <c r="D331" s="44"/>
    </row>
    <row r="332" spans="1:4" x14ac:dyDescent="0.2">
      <c r="A332" s="44"/>
      <c r="B332" s="44"/>
      <c r="C332" s="44"/>
      <c r="D332" s="44"/>
    </row>
    <row r="333" spans="1:4" x14ac:dyDescent="0.2">
      <c r="A333" s="44"/>
      <c r="B333" s="44"/>
      <c r="C333" s="44"/>
      <c r="D333" s="44"/>
    </row>
    <row r="334" spans="1:4" x14ac:dyDescent="0.2">
      <c r="A334" s="44"/>
      <c r="B334" s="44"/>
      <c r="C334" s="44"/>
      <c r="D334" s="44"/>
    </row>
    <row r="335" spans="1:4" x14ac:dyDescent="0.2">
      <c r="A335" s="44"/>
      <c r="B335" s="44"/>
      <c r="C335" s="44"/>
      <c r="D335" s="44"/>
    </row>
    <row r="336" spans="1:4" x14ac:dyDescent="0.2">
      <c r="A336" s="44"/>
      <c r="B336" s="44"/>
      <c r="C336" s="44"/>
      <c r="D336" s="44"/>
    </row>
    <row r="337" spans="1:4" x14ac:dyDescent="0.2">
      <c r="A337" s="44"/>
      <c r="B337" s="44"/>
      <c r="C337" s="44"/>
      <c r="D337" s="44"/>
    </row>
    <row r="338" spans="1:4" x14ac:dyDescent="0.2">
      <c r="A338" s="44"/>
      <c r="B338" s="44"/>
      <c r="C338" s="44"/>
      <c r="D338" s="44"/>
    </row>
    <row r="339" spans="1:4" x14ac:dyDescent="0.2">
      <c r="A339" s="44"/>
      <c r="B339" s="44"/>
      <c r="C339" s="44"/>
      <c r="D339" s="44"/>
    </row>
    <row r="340" spans="1:4" x14ac:dyDescent="0.2">
      <c r="A340" s="44"/>
      <c r="B340" s="44"/>
      <c r="C340" s="44"/>
      <c r="D340" s="44"/>
    </row>
    <row r="341" spans="1:4" x14ac:dyDescent="0.2">
      <c r="A341" s="44"/>
      <c r="B341" s="44"/>
      <c r="C341" s="44"/>
      <c r="D341" s="44"/>
    </row>
    <row r="342" spans="1:4" x14ac:dyDescent="0.2">
      <c r="A342" s="44"/>
      <c r="B342" s="44"/>
      <c r="C342" s="44"/>
      <c r="D342" s="44"/>
    </row>
    <row r="343" spans="1:4" x14ac:dyDescent="0.2">
      <c r="A343" s="44"/>
      <c r="B343" s="44"/>
      <c r="C343" s="44"/>
      <c r="D343" s="44"/>
    </row>
    <row r="344" spans="1:4" x14ac:dyDescent="0.2">
      <c r="A344" s="44"/>
      <c r="B344" s="44"/>
      <c r="C344" s="44"/>
      <c r="D344" s="44"/>
    </row>
    <row r="345" spans="1:4" x14ac:dyDescent="0.2">
      <c r="A345" s="44"/>
      <c r="B345" s="44"/>
      <c r="C345" s="44"/>
      <c r="D345" s="44"/>
    </row>
    <row r="346" spans="1:4" x14ac:dyDescent="0.2">
      <c r="A346" s="44"/>
      <c r="B346" s="44"/>
      <c r="C346" s="44"/>
      <c r="D346" s="44"/>
    </row>
    <row r="347" spans="1:4" x14ac:dyDescent="0.2">
      <c r="A347" s="44"/>
      <c r="B347" s="44"/>
      <c r="C347" s="44"/>
      <c r="D347" s="44"/>
    </row>
    <row r="348" spans="1:4" x14ac:dyDescent="0.2">
      <c r="A348" s="44"/>
      <c r="B348" s="44"/>
      <c r="C348" s="44"/>
      <c r="D348" s="44"/>
    </row>
    <row r="349" spans="1:4" x14ac:dyDescent="0.2">
      <c r="A349" s="44"/>
      <c r="B349" s="44"/>
      <c r="C349" s="44"/>
      <c r="D349" s="44"/>
    </row>
    <row r="350" spans="1:4" x14ac:dyDescent="0.2">
      <c r="A350" s="44"/>
      <c r="B350" s="44"/>
      <c r="C350" s="44"/>
      <c r="D350" s="44"/>
    </row>
    <row r="351" spans="1:4" x14ac:dyDescent="0.2">
      <c r="A351" s="44"/>
      <c r="B351" s="44"/>
      <c r="C351" s="44"/>
      <c r="D351" s="44"/>
    </row>
    <row r="352" spans="1:4" x14ac:dyDescent="0.2">
      <c r="A352" s="44"/>
      <c r="B352" s="44"/>
      <c r="C352" s="44"/>
      <c r="D352" s="44"/>
    </row>
  </sheetData>
  <autoFilter ref="A1:CH218"/>
  <sortState ref="A2:BV218">
    <sortCondition ref="D2"/>
  </sortState>
  <hyperlinks>
    <hyperlink ref="BI56" r:id="rId1"/>
    <hyperlink ref="BI199" r:id="rId2"/>
    <hyperlink ref="BI181" r:id="rId3"/>
  </hyperlinks>
  <pageMargins left="0.75" right="0.75" top="1" bottom="1" header="0.5" footer="0.5"/>
  <pageSetup orientation="portrait" horizontalDpi="300" verticalDpi="300" r:id="rId4"/>
  <headerFooter alignWithMargins="0"/>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
  <sheetViews>
    <sheetView workbookViewId="0">
      <selection activeCell="D16" sqref="D16"/>
    </sheetView>
  </sheetViews>
  <sheetFormatPr defaultRowHeight="15" x14ac:dyDescent="0.25"/>
  <cols>
    <col min="1" max="1" width="14.7109375" bestFit="1" customWidth="1"/>
    <col min="2" max="2" width="10.85546875" bestFit="1" customWidth="1"/>
    <col min="4" max="4" width="43.5703125" bestFit="1" customWidth="1"/>
    <col min="5" max="5" width="43.42578125" bestFit="1" customWidth="1"/>
    <col min="6" max="6" width="11.5703125" customWidth="1"/>
    <col min="7" max="7" width="17.42578125" bestFit="1" customWidth="1"/>
    <col min="8" max="8" width="13.28515625" bestFit="1" customWidth="1"/>
    <col min="9" max="9" width="33.28515625" bestFit="1" customWidth="1"/>
    <col min="10" max="10" width="13.140625" bestFit="1" customWidth="1"/>
    <col min="11" max="11" width="13.28515625" bestFit="1" customWidth="1"/>
    <col min="12" max="12" width="33.85546875" bestFit="1" customWidth="1"/>
    <col min="13" max="13" width="34.85546875" bestFit="1" customWidth="1"/>
    <col min="15" max="15" width="9.7109375" bestFit="1" customWidth="1"/>
    <col min="16" max="16" width="10.42578125" bestFit="1" customWidth="1"/>
    <col min="17" max="17" width="15.28515625" bestFit="1" customWidth="1"/>
  </cols>
  <sheetData>
    <row r="1" spans="1:17" s="23" customFormat="1" x14ac:dyDescent="0.25">
      <c r="A1" s="23" t="s">
        <v>4808</v>
      </c>
      <c r="B1" s="23" t="s">
        <v>4809</v>
      </c>
      <c r="C1" s="23" t="s">
        <v>4810</v>
      </c>
      <c r="D1" s="23" t="s">
        <v>4811</v>
      </c>
      <c r="E1" s="23" t="s">
        <v>4812</v>
      </c>
      <c r="F1" s="23" t="s">
        <v>21</v>
      </c>
      <c r="G1" s="23" t="s">
        <v>4816</v>
      </c>
      <c r="H1" s="23" t="s">
        <v>4813</v>
      </c>
      <c r="I1" s="23" t="s">
        <v>4814</v>
      </c>
      <c r="J1" s="23" t="s">
        <v>4815</v>
      </c>
      <c r="K1" s="23" t="s">
        <v>4817</v>
      </c>
      <c r="L1" s="23" t="s">
        <v>4818</v>
      </c>
      <c r="M1" s="23" t="s">
        <v>4819</v>
      </c>
      <c r="N1" s="23" t="s">
        <v>4820</v>
      </c>
      <c r="O1" s="23" t="s">
        <v>4821</v>
      </c>
      <c r="P1" s="23" t="s">
        <v>4822</v>
      </c>
      <c r="Q1" s="23" t="s">
        <v>4823</v>
      </c>
    </row>
    <row r="2" spans="1:17" x14ac:dyDescent="0.25">
      <c r="F2" s="22"/>
      <c r="G2" s="22"/>
      <c r="H2" s="22"/>
      <c r="I2" s="22"/>
      <c r="J2" s="22"/>
      <c r="K2" s="22"/>
      <c r="L2" s="22"/>
      <c r="M2" s="22"/>
      <c r="O2" s="24"/>
      <c r="P2" s="25"/>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activeCell="C2" sqref="C2"/>
    </sheetView>
  </sheetViews>
  <sheetFormatPr defaultRowHeight="15" x14ac:dyDescent="0.25"/>
  <cols>
    <col min="1" max="1" width="83.85546875" customWidth="1"/>
    <col min="2" max="2" width="45.28515625" customWidth="1"/>
    <col min="3" max="3" width="36.5703125" customWidth="1"/>
    <col min="5" max="5" width="38.7109375" customWidth="1"/>
    <col min="6" max="6" width="17.28515625" bestFit="1" customWidth="1"/>
    <col min="7" max="7" width="72.7109375" customWidth="1"/>
    <col min="8" max="8" width="10.140625" bestFit="1" customWidth="1"/>
  </cols>
  <sheetData>
    <row r="1" spans="1:9" s="23" customFormat="1" x14ac:dyDescent="0.25">
      <c r="A1" s="23" t="s">
        <v>4830</v>
      </c>
      <c r="B1" s="23" t="s">
        <v>4831</v>
      </c>
      <c r="C1" s="23" t="s">
        <v>4863</v>
      </c>
      <c r="D1" s="23" t="s">
        <v>4824</v>
      </c>
      <c r="E1" s="23" t="s">
        <v>4829</v>
      </c>
      <c r="F1" s="23" t="s">
        <v>4828</v>
      </c>
      <c r="G1" s="23" t="s">
        <v>4827</v>
      </c>
      <c r="H1" s="23" t="s">
        <v>4826</v>
      </c>
      <c r="I1" s="23" t="s">
        <v>4825</v>
      </c>
    </row>
    <row r="2" spans="1:9" ht="30" x14ac:dyDescent="0.25">
      <c r="A2" t="s">
        <v>4861</v>
      </c>
      <c r="B2" s="29" t="s">
        <v>4862</v>
      </c>
      <c r="C2" s="29" t="s">
        <v>4865</v>
      </c>
      <c r="D2">
        <v>1291001</v>
      </c>
      <c r="E2" t="s">
        <v>4836</v>
      </c>
      <c r="F2" t="s">
        <v>4833</v>
      </c>
      <c r="G2" t="s">
        <v>4832</v>
      </c>
      <c r="H2" t="s">
        <v>4837</v>
      </c>
      <c r="I2" s="28" t="s">
        <v>4838</v>
      </c>
    </row>
    <row r="3" spans="1:9" x14ac:dyDescent="0.25">
      <c r="A3" t="s">
        <v>2092</v>
      </c>
      <c r="B3" s="29" t="s">
        <v>4835</v>
      </c>
      <c r="C3" s="29" t="s">
        <v>4864</v>
      </c>
      <c r="D3">
        <v>1289010</v>
      </c>
      <c r="E3" t="s">
        <v>4839</v>
      </c>
      <c r="F3" t="s">
        <v>4833</v>
      </c>
      <c r="G3" t="s">
        <v>4832</v>
      </c>
      <c r="H3" t="s">
        <v>4840</v>
      </c>
      <c r="I3" s="28" t="s">
        <v>4841</v>
      </c>
    </row>
    <row r="4" spans="1:9" ht="45" x14ac:dyDescent="0.25">
      <c r="A4" t="s">
        <v>3924</v>
      </c>
      <c r="B4" s="29" t="s">
        <v>4834</v>
      </c>
      <c r="C4" s="29" t="s">
        <v>4866</v>
      </c>
      <c r="D4">
        <v>1222973</v>
      </c>
      <c r="E4" t="s">
        <v>4842</v>
      </c>
      <c r="F4" t="s">
        <v>4833</v>
      </c>
      <c r="G4" t="s">
        <v>4843</v>
      </c>
      <c r="H4" t="s">
        <v>4844</v>
      </c>
      <c r="I4" s="28" t="s">
        <v>4845</v>
      </c>
    </row>
    <row r="5" spans="1:9" x14ac:dyDescent="0.25">
      <c r="A5" t="s">
        <v>2092</v>
      </c>
      <c r="B5" s="29" t="s">
        <v>4854</v>
      </c>
      <c r="C5" s="29" t="s">
        <v>4867</v>
      </c>
      <c r="D5">
        <v>1203746</v>
      </c>
      <c r="E5" t="s">
        <v>4851</v>
      </c>
      <c r="F5" t="s">
        <v>4833</v>
      </c>
      <c r="G5" t="s">
        <v>4850</v>
      </c>
      <c r="H5" t="s">
        <v>4852</v>
      </c>
      <c r="I5" s="28" t="s">
        <v>4853</v>
      </c>
    </row>
    <row r="6" spans="1:9" x14ac:dyDescent="0.25">
      <c r="A6" t="s">
        <v>2092</v>
      </c>
      <c r="B6" s="29" t="s">
        <v>4854</v>
      </c>
      <c r="C6" s="29" t="s">
        <v>4867</v>
      </c>
      <c r="D6">
        <v>1202971</v>
      </c>
      <c r="E6" t="s">
        <v>4855</v>
      </c>
      <c r="F6" t="s">
        <v>4833</v>
      </c>
      <c r="G6" t="s">
        <v>4850</v>
      </c>
      <c r="H6" t="s">
        <v>4856</v>
      </c>
      <c r="I6" s="28" t="s">
        <v>4857</v>
      </c>
    </row>
    <row r="7" spans="1:9" ht="30" x14ac:dyDescent="0.25">
      <c r="A7" t="s">
        <v>3924</v>
      </c>
      <c r="B7" s="29" t="s">
        <v>4834</v>
      </c>
      <c r="C7" s="29" t="s">
        <v>4868</v>
      </c>
      <c r="D7">
        <v>1225910</v>
      </c>
      <c r="E7" t="s">
        <v>4858</v>
      </c>
      <c r="F7" t="s">
        <v>4833</v>
      </c>
      <c r="G7" t="s">
        <v>4850</v>
      </c>
      <c r="H7" t="s">
        <v>4859</v>
      </c>
      <c r="I7" s="28" t="s">
        <v>4860</v>
      </c>
    </row>
    <row r="8" spans="1:9" x14ac:dyDescent="0.25">
      <c r="B8" s="29"/>
      <c r="C8" s="29"/>
      <c r="I8" s="28"/>
    </row>
    <row r="9" spans="1:9" x14ac:dyDescent="0.25">
      <c r="B9" s="29"/>
      <c r="C9" s="29"/>
      <c r="I9" s="28"/>
    </row>
    <row r="10" spans="1:9" x14ac:dyDescent="0.25">
      <c r="A10" s="37" t="s">
        <v>4871</v>
      </c>
      <c r="B10" s="38"/>
      <c r="C10" s="38"/>
      <c r="D10" s="38"/>
    </row>
    <row r="11" spans="1:9" x14ac:dyDescent="0.25">
      <c r="A11" s="37" t="s">
        <v>4830</v>
      </c>
      <c r="B11" s="39" t="s">
        <v>4870</v>
      </c>
      <c r="C11" s="39" t="s">
        <v>4869</v>
      </c>
      <c r="D11" s="40" t="s">
        <v>4872</v>
      </c>
    </row>
    <row r="12" spans="1:9" x14ac:dyDescent="0.25">
      <c r="A12" s="38" t="s">
        <v>2092</v>
      </c>
      <c r="B12" s="41">
        <v>16250</v>
      </c>
      <c r="C12" s="41">
        <v>16250</v>
      </c>
      <c r="D12" s="41">
        <f>SUM(B12:C12)</f>
        <v>32500</v>
      </c>
    </row>
    <row r="13" spans="1:9" x14ac:dyDescent="0.25">
      <c r="A13" s="38" t="s">
        <v>3924</v>
      </c>
      <c r="B13" s="41">
        <v>13750</v>
      </c>
      <c r="C13" s="41">
        <v>13750</v>
      </c>
      <c r="D13" s="41">
        <f>SUM(B13:C13)</f>
        <v>27500</v>
      </c>
    </row>
    <row r="14" spans="1:9" x14ac:dyDescent="0.25">
      <c r="A14" s="38"/>
      <c r="B14" s="41"/>
      <c r="C14" s="41"/>
      <c r="D14" s="42">
        <f>SUM(D12:D13)</f>
        <v>60000</v>
      </c>
    </row>
  </sheetData>
  <autoFilter ref="A1:J7"/>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7358CC42BDBE4FBD864E7175EB4E01" ma:contentTypeVersion="17" ma:contentTypeDescription="Create a new document." ma:contentTypeScope="" ma:versionID="48224dea7e0c3819419bba9ee913191c">
  <xsd:schema xmlns:xsd="http://www.w3.org/2001/XMLSchema" xmlns:xs="http://www.w3.org/2001/XMLSchema" xmlns:p="http://schemas.microsoft.com/office/2006/metadata/properties" xmlns:ns3="0265ae25-8b5a-4d79-acc1-504b1c54301f" xmlns:ns4="6be2c6d7-449b-4d15-8c7d-c5acd344f0a7" targetNamespace="http://schemas.microsoft.com/office/2006/metadata/properties" ma:root="true" ma:fieldsID="5bc5e127b279cc1a817d7909eb3dcb90" ns3:_="" ns4:_="">
    <xsd:import namespace="0265ae25-8b5a-4d79-acc1-504b1c54301f"/>
    <xsd:import namespace="6be2c6d7-449b-4d15-8c7d-c5acd344f0a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LengthInSeconds" minOccurs="0"/>
                <xsd:element ref="ns3:MediaServiceObjectDetectorVersions" minOccurs="0"/>
                <xsd:element ref="ns3:_activity" minOccurs="0"/>
                <xsd:element ref="ns4:SharedWithUsers" minOccurs="0"/>
                <xsd:element ref="ns4:SharedWithDetails" minOccurs="0"/>
                <xsd:element ref="ns4:SharingHintHash" minOccurs="0"/>
                <xsd:element ref="ns3:MediaServiceSearchPropertie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65ae25-8b5a-4d79-acc1-504b1c5430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_activity" ma:index="19" nillable="true" ma:displayName="_activity" ma:hidden="true" ma:internalName="_activity">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SystemTags" ma:index="24"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be2c6d7-449b-4d15-8c7d-c5acd344f0a7"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0265ae25-8b5a-4d79-acc1-504b1c54301f" xsi:nil="true"/>
  </documentManagement>
</p:properties>
</file>

<file path=customXml/itemProps1.xml><?xml version="1.0" encoding="utf-8"?>
<ds:datastoreItem xmlns:ds="http://schemas.openxmlformats.org/officeDocument/2006/customXml" ds:itemID="{56F20117-0B14-4FC7-8280-41DB696EC8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65ae25-8b5a-4d79-acc1-504b1c54301f"/>
    <ds:schemaRef ds:uri="6be2c6d7-449b-4d15-8c7d-c5acd344f0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A922E0F-FFEA-4560-AF0A-B22F709A82B5}">
  <ds:schemaRefs>
    <ds:schemaRef ds:uri="http://schemas.microsoft.com/sharepoint/v3/contenttype/forms"/>
  </ds:schemaRefs>
</ds:datastoreItem>
</file>

<file path=customXml/itemProps3.xml><?xml version="1.0" encoding="utf-8"?>
<ds:datastoreItem xmlns:ds="http://schemas.openxmlformats.org/officeDocument/2006/customXml" ds:itemID="{56DC783E-BA37-4247-8F74-6D91AA573F8D}">
  <ds:schemaRefs>
    <ds:schemaRef ds:uri="http://purl.org/dc/terms/"/>
    <ds:schemaRef ds:uri="http://schemas.microsoft.com/office/2006/documentManagement/types"/>
    <ds:schemaRef ds:uri="http://schemas.openxmlformats.org/package/2006/metadata/core-properties"/>
    <ds:schemaRef ds:uri="0265ae25-8b5a-4d79-acc1-504b1c54301f"/>
    <ds:schemaRef ds:uri="http://purl.org/dc/elements/1.1/"/>
    <ds:schemaRef ds:uri="6be2c6d7-449b-4d15-8c7d-c5acd344f0a7"/>
    <ds:schemaRef ds:uri="http://www.w3.org/XML/1998/namespace"/>
    <ds:schemaRef ds:uri="http://purl.org/dc/dcmitype/"/>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5</vt:i4>
      </vt:variant>
    </vt:vector>
  </HeadingPairs>
  <TitlesOfParts>
    <vt:vector size="5" baseType="lpstr">
      <vt:lpstr>Prehľad</vt:lpstr>
      <vt:lpstr>Nature Index</vt:lpstr>
      <vt:lpstr>HCP</vt:lpstr>
      <vt:lpstr>ERC</vt:lpstr>
      <vt:lpstr>Patenty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Lukáč Stanislav</dc:creator>
  <cp:lastModifiedBy>Kanovský Martin</cp:lastModifiedBy>
  <dcterms:created xsi:type="dcterms:W3CDTF">2025-02-10T14:27:37Z</dcterms:created>
  <dcterms:modified xsi:type="dcterms:W3CDTF">2025-02-28T09:16:46Z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0x010100197358CC42BDBE4FBD864E7175EB4E01</vt:lpwstr>
  </property>
</Properties>
</file>