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inedu4-my.sharepoint.com/personal/maria_lompartova_minedu_sk/Documents/Dokumenty/LOMPARTOVA 2025/Rôzne/Tab na WEB/"/>
    </mc:Choice>
  </mc:AlternateContent>
  <xr:revisionPtr revIDLastSave="399" documentId="8_{B1858EEF-8171-4EA2-9590-83B24849C419}" xr6:coauthVersionLast="47" xr6:coauthVersionMax="47" xr10:uidLastSave="{229A8214-F8B9-489F-8FFE-9FE817CA2995}"/>
  <bookViews>
    <workbookView xWindow="-120" yWindow="-120" windowWidth="29040" windowHeight="15720" activeTab="1" xr2:uid="{00000000-000D-0000-FFFF-FFFF00000000}"/>
  </bookViews>
  <sheets>
    <sheet name="BV havárie" sheetId="6" r:id="rId1"/>
    <sheet name="KV havárie" sheetId="5" r:id="rId2"/>
  </sheets>
  <definedNames>
    <definedName name="_xlnm._FilterDatabase" localSheetId="0" hidden="1">'BV havárie'!$A$3:$H$221</definedName>
    <definedName name="_xlnm._FilterDatabase" localSheetId="1" hidden="1">'KV havárie'!$A$4:$H$198</definedName>
    <definedName name="_xlnm.Print_Titles" localSheetId="0">'BV havárie'!$3:$3</definedName>
    <definedName name="_xlnm.Print_Titles" localSheetId="1">'KV havárie'!$4:$4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8" i="6" l="1"/>
  <c r="F199" i="6"/>
  <c r="F195" i="6"/>
  <c r="F190" i="6"/>
  <c r="F176" i="6"/>
  <c r="F175" i="6"/>
  <c r="F172" i="6"/>
  <c r="F159" i="6"/>
  <c r="F136" i="6"/>
  <c r="F135" i="6"/>
  <c r="F116" i="6"/>
  <c r="F104" i="6"/>
  <c r="F95" i="6"/>
  <c r="F93" i="6"/>
  <c r="F86" i="6"/>
  <c r="F85" i="6"/>
  <c r="F80" i="6"/>
  <c r="F76" i="6"/>
  <c r="F51" i="6"/>
  <c r="F50" i="6"/>
  <c r="F42" i="6"/>
  <c r="F18" i="6"/>
  <c r="F198" i="5"/>
  <c r="F172" i="5"/>
  <c r="F155" i="5"/>
  <c r="F144" i="5"/>
  <c r="F61" i="5"/>
  <c r="F74" i="5"/>
  <c r="F38" i="5"/>
  <c r="F100" i="5"/>
  <c r="F221" i="6" l="1"/>
</calcChain>
</file>

<file path=xl/sharedStrings.xml><?xml version="1.0" encoding="utf-8"?>
<sst xmlns="http://schemas.openxmlformats.org/spreadsheetml/2006/main" count="2894" uniqueCount="1332">
  <si>
    <t>Kraj sídla zriaď.</t>
  </si>
  <si>
    <t>Zriaďovateľ</t>
  </si>
  <si>
    <t>Škola</t>
  </si>
  <si>
    <t>Ulica</t>
  </si>
  <si>
    <t>Obec</t>
  </si>
  <si>
    <t>Dôvod</t>
  </si>
  <si>
    <t>Kvartál</t>
  </si>
  <si>
    <t>Výška pridelených finančných prostriedkov v €</t>
  </si>
  <si>
    <t>BA</t>
  </si>
  <si>
    <t>Základná škola s materskou školou</t>
  </si>
  <si>
    <t>TV</t>
  </si>
  <si>
    <t>Reedukačné centrum</t>
  </si>
  <si>
    <t>NR</t>
  </si>
  <si>
    <t>ZA</t>
  </si>
  <si>
    <t>Regionálny úrad školskej správy v Žiline</t>
  </si>
  <si>
    <t>BB</t>
  </si>
  <si>
    <t>Regionálny úrad školskej správy v Banskej Bystrici</t>
  </si>
  <si>
    <t>KE</t>
  </si>
  <si>
    <t>Regionálny úrad školskej správy v Košiciach</t>
  </si>
  <si>
    <t>Regionálny úrad školskej správy v Bratislave</t>
  </si>
  <si>
    <t>Špeciálna základná škola s materskou školou</t>
  </si>
  <si>
    <t>Regionálny úrad školskej správy v Nitre</t>
  </si>
  <si>
    <t>Havárie kapitálové výdavky spolu</t>
  </si>
  <si>
    <t>Havárie bežné výdavky spolu</t>
  </si>
  <si>
    <t>Košice-Sever</t>
  </si>
  <si>
    <t>Komenského 3</t>
  </si>
  <si>
    <t>Bankov 15</t>
  </si>
  <si>
    <t>1Q</t>
  </si>
  <si>
    <t>Bratislava-Staré Mesto</t>
  </si>
  <si>
    <t>Lietavská Lúčka</t>
  </si>
  <si>
    <t>Havarijná situácia plynovej kotolne</t>
  </si>
  <si>
    <t>Diagnostické centrum</t>
  </si>
  <si>
    <t>Bratislava-Ružinov</t>
  </si>
  <si>
    <t>Karpatská 1</t>
  </si>
  <si>
    <t>Zlaté Moravce</t>
  </si>
  <si>
    <t>Mierová 137</t>
  </si>
  <si>
    <t>Tornaľa</t>
  </si>
  <si>
    <t>Obec Smolenice</t>
  </si>
  <si>
    <t>Obec Dechtice</t>
  </si>
  <si>
    <t>Smolenice</t>
  </si>
  <si>
    <t>Dechtice 514</t>
  </si>
  <si>
    <t>Dechtice</t>
  </si>
  <si>
    <t>Havarijný stav plynovej kotolne v ZŠ</t>
  </si>
  <si>
    <t>Slovinská 1</t>
  </si>
  <si>
    <t>Prílepská 6</t>
  </si>
  <si>
    <t>Skalka 36</t>
  </si>
  <si>
    <t>Havarijná situácia regulačných ventilov na radiátoroch-nefunkčné</t>
  </si>
  <si>
    <t>Havarijný stav podláh v internáte RC ZM</t>
  </si>
  <si>
    <t>Havarijná situácia suterenných priestorov</t>
  </si>
  <si>
    <t>Havária elektroinštalácie v objekte RC</t>
  </si>
  <si>
    <t>odstránenie havarijného stavu elektrického zariadenia - hlavného rozvádzača</t>
  </si>
  <si>
    <t>TC</t>
  </si>
  <si>
    <t>PO</t>
  </si>
  <si>
    <t>Obec Holice</t>
  </si>
  <si>
    <t>Obec Slatina nad Bebravou</t>
  </si>
  <si>
    <t>Obec Záriečie</t>
  </si>
  <si>
    <t>Mesto Komárno</t>
  </si>
  <si>
    <t>Mesto Šaľa</t>
  </si>
  <si>
    <t>Obec Hájske</t>
  </si>
  <si>
    <t>Obec Pukanec</t>
  </si>
  <si>
    <t>Rímskokatolícka cirkev Biskupstvo Nitra</t>
  </si>
  <si>
    <t>Obec Klokočov</t>
  </si>
  <si>
    <t>Obec Oščadnica</t>
  </si>
  <si>
    <t>Obec Veľké Dravce</t>
  </si>
  <si>
    <t>Mesto Svidník</t>
  </si>
  <si>
    <t>Obec Hermanovce</t>
  </si>
  <si>
    <t>Obec Vyšný Žipov</t>
  </si>
  <si>
    <t>Obec Kluknava</t>
  </si>
  <si>
    <t>Gymnázium</t>
  </si>
  <si>
    <t>Základná škola s vyučovacím jazykom maďarským - Alapiskola</t>
  </si>
  <si>
    <t>Základná škola s materskou školou Jozefa Murgaša</t>
  </si>
  <si>
    <t>Základná škola</t>
  </si>
  <si>
    <t>Základná škola svätého Marka</t>
  </si>
  <si>
    <t>Základná škola s vyučovacím jazykom maďarským</t>
  </si>
  <si>
    <t>Metodova 2</t>
  </si>
  <si>
    <t>Póšfa 82</t>
  </si>
  <si>
    <t>Holice</t>
  </si>
  <si>
    <t>Slatina nad Bebravou 154</t>
  </si>
  <si>
    <t>Slatina nad Bebravou</t>
  </si>
  <si>
    <t>Záriečie 136</t>
  </si>
  <si>
    <t>Záriečie</t>
  </si>
  <si>
    <t>Eötvösova ul. 39</t>
  </si>
  <si>
    <t>Komárno</t>
  </si>
  <si>
    <t>Horná 22</t>
  </si>
  <si>
    <t>Šaľa</t>
  </si>
  <si>
    <t>Hájske 67</t>
  </si>
  <si>
    <t>Hájske</t>
  </si>
  <si>
    <t>Štiavnická cesta 26</t>
  </si>
  <si>
    <t>Pukanec</t>
  </si>
  <si>
    <t>Petzwalova 1</t>
  </si>
  <si>
    <t>Nitra</t>
  </si>
  <si>
    <t>Ústredie 976</t>
  </si>
  <si>
    <t>Klokočov</t>
  </si>
  <si>
    <t>Oščadnica 1374</t>
  </si>
  <si>
    <t>Oščadnica</t>
  </si>
  <si>
    <t>Veľké Dravce 220</t>
  </si>
  <si>
    <t>Veľké Dravce</t>
  </si>
  <si>
    <t>8. mája 640/39</t>
  </si>
  <si>
    <t>Svidník</t>
  </si>
  <si>
    <t>Hermanovce 374</t>
  </si>
  <si>
    <t>Hermanovce</t>
  </si>
  <si>
    <t>Vyšný Žipov 220</t>
  </si>
  <si>
    <t>Vyšný Žipov</t>
  </si>
  <si>
    <t>Kluknava 43</t>
  </si>
  <si>
    <t>Kluknava</t>
  </si>
  <si>
    <t>Havarijný stav vo výmenmníkovej stanici tepla - vtekanie spodnej vody</t>
  </si>
  <si>
    <t>Odstránenie havarijného stavu strešného plášťa ZŠ</t>
  </si>
  <si>
    <t>Odstránenie HS podláh - telocvičňa a náraďovňa ZŠ s MŠ Slatina n/B.</t>
  </si>
  <si>
    <t>Havarijný stav kotolne</t>
  </si>
  <si>
    <t>Havarijný stav striech telocvične ZŠ s VJM Eotvosova KN</t>
  </si>
  <si>
    <t xml:space="preserve">Havarijný stav hyg. priestorov ZŠ s MŠ J. Murgaša, Horná 22 Šaľa - 1. etapa </t>
  </si>
  <si>
    <t>Havarijný stav strechy na ZŠ s MŠ Hájske</t>
  </si>
  <si>
    <t>Havarijný stav strechy ZŠ Pukanec</t>
  </si>
  <si>
    <t>Havarijný stav striech, bleskozvodu pav. B,C ZŠ sv. Marka Petzwalova 1 NR</t>
  </si>
  <si>
    <t>Havarijný stav strešného plášťa</t>
  </si>
  <si>
    <t>Havarijný stav obvodového muriva telocvične</t>
  </si>
  <si>
    <t>Havária rozvodov kúrenia</t>
  </si>
  <si>
    <t>Odstránenie HS elektroinštalácie ZŠ 8.mája</t>
  </si>
  <si>
    <t xml:space="preserve">Odstránenie HS strechy ZŠ </t>
  </si>
  <si>
    <t>HS elektroinštalácie pav. A ZŠ</t>
  </si>
  <si>
    <t>2Q</t>
  </si>
  <si>
    <t>Obec Slovenský Grob</t>
  </si>
  <si>
    <t>Regionálny úrad školskej správy v Trnave</t>
  </si>
  <si>
    <t>Obec Šoporňa</t>
  </si>
  <si>
    <t>Obec Veľké Úľany</t>
  </si>
  <si>
    <t>Obec Košúty</t>
  </si>
  <si>
    <t>Trnavský samosprávny kraj</t>
  </si>
  <si>
    <t>Obec Modrany</t>
  </si>
  <si>
    <t>Obec Veľké Ripňany</t>
  </si>
  <si>
    <t>Obec Zákamenné</t>
  </si>
  <si>
    <t>Obec Chlebnice</t>
  </si>
  <si>
    <t>Mesto Martin</t>
  </si>
  <si>
    <t>Obec Podvysoká</t>
  </si>
  <si>
    <t>Mesto Ružomberok</t>
  </si>
  <si>
    <t>Obec Svrčinovec</t>
  </si>
  <si>
    <t>Obec Važec</t>
  </si>
  <si>
    <t>Mesto Tornaľa</t>
  </si>
  <si>
    <t>Obec Klenovec</t>
  </si>
  <si>
    <t>Mesto Rimavská Sobota</t>
  </si>
  <si>
    <t>Regionálny úrad školskej správy v Prešove</t>
  </si>
  <si>
    <t>Obec Papín</t>
  </si>
  <si>
    <t>Obec Rožkovany</t>
  </si>
  <si>
    <t>Obec Pakostov</t>
  </si>
  <si>
    <t>Gréckokatolícke arcibiskupstvo Prešov</t>
  </si>
  <si>
    <t>Spojená škola</t>
  </si>
  <si>
    <t>Novohradská 3</t>
  </si>
  <si>
    <t>Bilíkova 24</t>
  </si>
  <si>
    <t>Bratislava-Dúbravka</t>
  </si>
  <si>
    <t>Nevädzová 3</t>
  </si>
  <si>
    <t>Žehrianska 9</t>
  </si>
  <si>
    <t>Bratislava-Petržalka</t>
  </si>
  <si>
    <t>Pribinova 16/1</t>
  </si>
  <si>
    <t>Malacky</t>
  </si>
  <si>
    <t>Centrum poradenstva a prevencie</t>
  </si>
  <si>
    <t>M. R. Štefánika 15</t>
  </si>
  <si>
    <t>Pezinok</t>
  </si>
  <si>
    <t>Školská 11</t>
  </si>
  <si>
    <t>Slovenský Grob</t>
  </si>
  <si>
    <t>Špeciálna základná škola</t>
  </si>
  <si>
    <t>Štúrova 573</t>
  </si>
  <si>
    <t>Šaštín-Stráže</t>
  </si>
  <si>
    <t>Komenského 133</t>
  </si>
  <si>
    <t>Šoporňa</t>
  </si>
  <si>
    <t>Základná škola Mihálya Borsosa s vyučovacím jazykom maďarským - Borsos Mihály Alapiskola</t>
  </si>
  <si>
    <t>Štefana Majora 8</t>
  </si>
  <si>
    <t>Veľké Úľany</t>
  </si>
  <si>
    <t>Základná škola Jerguša Ferka</t>
  </si>
  <si>
    <t>Košúty 27</t>
  </si>
  <si>
    <t>Košúty</t>
  </si>
  <si>
    <t>Stredná odborná škola obchodu a služieb</t>
  </si>
  <si>
    <t>Lomonosovova 2797/6</t>
  </si>
  <si>
    <t>Trnava</t>
  </si>
  <si>
    <t>Pohraničná 9</t>
  </si>
  <si>
    <t>Základná škola Gergelya Édesa s vyučovacím jazykom maďarským - Édes Gergely Alapiskola</t>
  </si>
  <si>
    <t>Hlavná 359</t>
  </si>
  <si>
    <t>Modrany</t>
  </si>
  <si>
    <t>Školská 528</t>
  </si>
  <si>
    <t>Veľké Ripňany</t>
  </si>
  <si>
    <t>Základná škola s materskou školou Jána Vojtaššáka</t>
  </si>
  <si>
    <t>Ulica Špitál 967/4</t>
  </si>
  <si>
    <t>Zákamenné</t>
  </si>
  <si>
    <t>Základná škola s materskou školou Jozefa Ligoša</t>
  </si>
  <si>
    <t>Chlebnice 134</t>
  </si>
  <si>
    <t>Chlebnice</t>
  </si>
  <si>
    <t>Základná škola Alexandra Dubčeka</t>
  </si>
  <si>
    <t>Družstevná 11</t>
  </si>
  <si>
    <t>Martin</t>
  </si>
  <si>
    <t>Podvysoká 307</t>
  </si>
  <si>
    <t>Podvysoká</t>
  </si>
  <si>
    <t>Bystrická cesta 14</t>
  </si>
  <si>
    <t>Ružomberok</t>
  </si>
  <si>
    <t>Svrčinovec 336</t>
  </si>
  <si>
    <t>Svrčinovec</t>
  </si>
  <si>
    <t>Špeciálna základná škola s materskou školou internátna</t>
  </si>
  <si>
    <t>Kúpeľná 97</t>
  </si>
  <si>
    <t>Liptovský Ján</t>
  </si>
  <si>
    <t>Školská 339</t>
  </si>
  <si>
    <t>Važec</t>
  </si>
  <si>
    <t>Základná škola Pavla Jozefa Šafárika</t>
  </si>
  <si>
    <t>Škultétyho 11</t>
  </si>
  <si>
    <t>Základná škola s materskou školou Vladimíra Mináča</t>
  </si>
  <si>
    <t>9. mája 718</t>
  </si>
  <si>
    <t>Klenovec</t>
  </si>
  <si>
    <t>Základná škola Mihálya Tompu s vyučovacím jazykom maďarským - Tompa Mihály Alapiskola</t>
  </si>
  <si>
    <t>Šrobárova 11/12</t>
  </si>
  <si>
    <t>Rimavská Sobota</t>
  </si>
  <si>
    <t>Základná škola Š. M. Daxnera</t>
  </si>
  <si>
    <t>Dr. V. Clementisa 1857/13</t>
  </si>
  <si>
    <t>SNP 15</t>
  </si>
  <si>
    <t>Sabinov</t>
  </si>
  <si>
    <t>Papín 199</t>
  </si>
  <si>
    <t>Papín</t>
  </si>
  <si>
    <t>Rožkovany 190</t>
  </si>
  <si>
    <t>Rožkovany</t>
  </si>
  <si>
    <t>Pakostov 102</t>
  </si>
  <si>
    <t>Pakostov</t>
  </si>
  <si>
    <t>Cirkevná základná škola sv. Juraja</t>
  </si>
  <si>
    <t>Soviet. hrdinov 819/111</t>
  </si>
  <si>
    <t>Havarijný stav rozvodov ZTI (zdravotechniky)</t>
  </si>
  <si>
    <t>Havária plynového kotla</t>
  </si>
  <si>
    <t>Havarijná situácia rozvodov kúrenia</t>
  </si>
  <si>
    <t>Havarijný stav expanzných nádob a ventilov na sytéme kúrenia</t>
  </si>
  <si>
    <t>Havarijný stav čerpadiel kúrenia</t>
  </si>
  <si>
    <t>Havária kanalizačných stúpačiek</t>
  </si>
  <si>
    <t>Havarijný stav rozvodov kanalizácie a zdravotechniky</t>
  </si>
  <si>
    <t>Havarijná situácia chodníka a kanalizácie</t>
  </si>
  <si>
    <t>Havarijný stav privádzača el.prúdu (vyskratovanie) od hl.prípojky</t>
  </si>
  <si>
    <t>havarijná situácia telocvične ZŠ</t>
  </si>
  <si>
    <t>Havarijná situácia vstupu a schodiska</t>
  </si>
  <si>
    <t>Havarijný stav osvetlenia v budove školy</t>
  </si>
  <si>
    <t>Havarijný stav elektroinštalácie na prízemí ZŠ</t>
  </si>
  <si>
    <t>Havarijný stav sociálnych zariadení budovy ZŠ</t>
  </si>
  <si>
    <t>Odstránenie havarijného stavu elektrickej inštalácie ZŠ</t>
  </si>
  <si>
    <t>Havarijná situácia priestorov dielní a učební SOŠ obchodu a služieb</t>
  </si>
  <si>
    <t>Havarijný stav strechy ZŠ Pohraničná 9 Komárno</t>
  </si>
  <si>
    <t>Havarijná situácia ÚK ZŠ s VJM</t>
  </si>
  <si>
    <t>Havarijný stav striech veľkej a malej telocvične ZŠ s MŠ Veľké Ripňany</t>
  </si>
  <si>
    <t>Havarijná situácia sociálnych zariadení</t>
  </si>
  <si>
    <t>Havarijný stav podlahy telocvične ZŠ</t>
  </si>
  <si>
    <t>Havarijný stav okien a výplní na budove školy</t>
  </si>
  <si>
    <t>Havarijný stav oplotenia areálu školy</t>
  </si>
  <si>
    <t>Havarijný stav strechy - objekt škola</t>
  </si>
  <si>
    <t>Havarijná situácia strešnej konštrukcie II. etapa</t>
  </si>
  <si>
    <t>Havarijná situácia strešnej krytiny v telocvični ZŠ</t>
  </si>
  <si>
    <t>Havarijný stav podláh RC ZM odd. matky s deťmi</t>
  </si>
  <si>
    <t>Havarijný stav telocvične</t>
  </si>
  <si>
    <t>Havária hygienických zariadení v objekte školy</t>
  </si>
  <si>
    <t>Havária soc.zariadení a spoločných priestorov v objekte školy</t>
  </si>
  <si>
    <t>Havária podlahovej krytiny v objekte školy</t>
  </si>
  <si>
    <t>Havárie podlahovej krytiny v objekte školy</t>
  </si>
  <si>
    <t>Odstránenie HS stien, stropov a podlah</t>
  </si>
  <si>
    <t>Odstránenie HS plynových kotlov v budove ZŠ</t>
  </si>
  <si>
    <t xml:space="preserve">Odstránenie HS kotolne </t>
  </si>
  <si>
    <t>Odstránenie HS podlahových plôch v škole po zemetrasení</t>
  </si>
  <si>
    <t>Odstránenie HS obvodového plášťa budovy CZŠ</t>
  </si>
  <si>
    <t>J. Valašťana Dolinského 1</t>
  </si>
  <si>
    <t>Havarijný stav potrubia vody</t>
  </si>
  <si>
    <t>Spojená škola internátna</t>
  </si>
  <si>
    <t>Hrdličkova 17</t>
  </si>
  <si>
    <t>Bratislava-Nové Mesto</t>
  </si>
  <si>
    <t>Výmena pohonov na reguláciu ohrevu TUV a detektora úniku plynu - havarijný stav</t>
  </si>
  <si>
    <t>Základná škola s materskou školou pre deti a žiakov so sluchovým postihnutím internátna</t>
  </si>
  <si>
    <t>Drotárska cesta 48</t>
  </si>
  <si>
    <t>Odstránenie havarijného stavu sanitárneho vybavenia sociálnych zariadení</t>
  </si>
  <si>
    <t>Trnavská 2</t>
  </si>
  <si>
    <t>Senec</t>
  </si>
  <si>
    <t>Havarijná situácia elektrorozvodov (NN) a zariadení</t>
  </si>
  <si>
    <t>Bratislavský samosprávny kraj</t>
  </si>
  <si>
    <t>Stredná priemyselná škola elektrotechnická</t>
  </si>
  <si>
    <t>Hálova 16</t>
  </si>
  <si>
    <t xml:space="preserve">Havária sociálnych zariadení </t>
  </si>
  <si>
    <t>Obec Báhoň</t>
  </si>
  <si>
    <t>Ul. 1. mája 3</t>
  </si>
  <si>
    <t>Báhoň</t>
  </si>
  <si>
    <t>Havarijný stav bleskozvodov</t>
  </si>
  <si>
    <t>Obec Blatné</t>
  </si>
  <si>
    <t>Šarfická 301</t>
  </si>
  <si>
    <t>Blatné</t>
  </si>
  <si>
    <t>Havarijný stav okenných konštrukcií</t>
  </si>
  <si>
    <t>Mestská časť Bratislava - Podunajské Biskupice</t>
  </si>
  <si>
    <t>Biskupická 21</t>
  </si>
  <si>
    <t>Bratislava-Podunajské Biskupice</t>
  </si>
  <si>
    <t>Havarijný stav systému kúrenia v objekte ZŠ</t>
  </si>
  <si>
    <t>Mestská časť Bratislava - Ružinov</t>
  </si>
  <si>
    <t>Základná škola Pavla Marcelyho</t>
  </si>
  <si>
    <t>Drieňová 16</t>
  </si>
  <si>
    <t>Havarijný stav asfaltovej plochy</t>
  </si>
  <si>
    <t>Mesto Modra</t>
  </si>
  <si>
    <t>Základná škola Ľudovíta Štúra</t>
  </si>
  <si>
    <t>Komenského 1/A</t>
  </si>
  <si>
    <t>Modra</t>
  </si>
  <si>
    <t>Havarijný stav strechy budovy ZŠ</t>
  </si>
  <si>
    <t>Vajanského 93</t>
  </si>
  <si>
    <t>Havarijný stav elektroinštalácie</t>
  </si>
  <si>
    <t>Mesto Senec</t>
  </si>
  <si>
    <t>Mlynská 50</t>
  </si>
  <si>
    <t xml:space="preserve">Havarijná situácia strešného plášťa </t>
  </si>
  <si>
    <t>Havarijná situácia telocvične ZŠ</t>
  </si>
  <si>
    <t>Mestská časť Bratislava - Vrakuňa</t>
  </si>
  <si>
    <t>Železničná 14</t>
  </si>
  <si>
    <t>Bratislava-Vrakuňa</t>
  </si>
  <si>
    <t>Havarijná situácia sociálnych zariadení a rozvodov zdravotechniky</t>
  </si>
  <si>
    <t>Mestská časť Bratislava - Staré Mesto</t>
  </si>
  <si>
    <t>Základná škola s materskou školou M. R. Štefánika</t>
  </si>
  <si>
    <t>Grösslingová 48</t>
  </si>
  <si>
    <t>Havarijný stav hygienických zariadení</t>
  </si>
  <si>
    <t>Havarijná sitácia priestorov dielní a učební SoŠ obchodu a služieb</t>
  </si>
  <si>
    <t>Nám.sv.Cyrila a Metoda 9</t>
  </si>
  <si>
    <t>Vrbové</t>
  </si>
  <si>
    <t>Havarijný stav prasknutého odpadového potrubia</t>
  </si>
  <si>
    <t>Mesto Dunajská Streda</t>
  </si>
  <si>
    <t>Základná škola Ármina Vámbéryho s vyučovacím jazykom maďarským - Vámbéry Ármin Alapiskola</t>
  </si>
  <si>
    <t>Hviezdoslavova ul. 2094/2</t>
  </si>
  <si>
    <t>Dunajská Streda</t>
  </si>
  <si>
    <t>Havarijný stav strechy</t>
  </si>
  <si>
    <t>Obec Kúty</t>
  </si>
  <si>
    <t>Základná škola Andreja Radlinského</t>
  </si>
  <si>
    <t>Školská 694</t>
  </si>
  <si>
    <t>Kúty</t>
  </si>
  <si>
    <t>Havarijný stav podlahy v telocvični ZŠ</t>
  </si>
  <si>
    <t>Obec Okoč</t>
  </si>
  <si>
    <t>Základná škola Jánosa Aranya s vyučovacím jazykom maďarským - Arany János Alapiskola</t>
  </si>
  <si>
    <t>Hlavná 509/22</t>
  </si>
  <si>
    <t>Okoč</t>
  </si>
  <si>
    <t>Havarijný stav hygienického zázemia v telocvični ZŠ</t>
  </si>
  <si>
    <t>Mesto Senica</t>
  </si>
  <si>
    <t>V. Paulínyho-Tótha 32</t>
  </si>
  <si>
    <t>Senica</t>
  </si>
  <si>
    <t>Odstránenie havarijného stavu podlahy telocvične</t>
  </si>
  <si>
    <t>Obec Šintava</t>
  </si>
  <si>
    <t>Základná škola s materskou školou kráľa Svätopluka</t>
  </si>
  <si>
    <t>Mierové nám. 10</t>
  </si>
  <si>
    <t>Šintava</t>
  </si>
  <si>
    <t>Oprava elektroinštalácie</t>
  </si>
  <si>
    <t>Obec Tomášikovo</t>
  </si>
  <si>
    <t>Základná škola s materskou školou s vyučovacím jazykom maďarským - Alapiskola és Óvoda</t>
  </si>
  <si>
    <t>Tomášikovo 4</t>
  </si>
  <si>
    <t>Tomášikovo</t>
  </si>
  <si>
    <t>Odstránenie havarijného stavu elektroinštalácie a svietidiel ZŠ</t>
  </si>
  <si>
    <t>Rímskokatolícka cirkev, Trnavská arcidiecéza</t>
  </si>
  <si>
    <t>Základná škola sv. Jozefa</t>
  </si>
  <si>
    <t>Pribinova 35</t>
  </si>
  <si>
    <t>Hlohovec</t>
  </si>
  <si>
    <t>Havarijný stav okien na budove školy</t>
  </si>
  <si>
    <t>Mesto Skalica</t>
  </si>
  <si>
    <t>Mallého 2</t>
  </si>
  <si>
    <t>Skalica</t>
  </si>
  <si>
    <t>Havarijná situácia školského bazéna na ZŠ</t>
  </si>
  <si>
    <t>Obec Horná Ves</t>
  </si>
  <si>
    <t>Horná Ves 360</t>
  </si>
  <si>
    <t>Horná Ves</t>
  </si>
  <si>
    <t>Havarijný stav okenných konštrukcií telocvične</t>
  </si>
  <si>
    <t>Obec Klátova Nová Ves</t>
  </si>
  <si>
    <t>Klátova Nová Ves 351</t>
  </si>
  <si>
    <t>Klátova Nová Ves</t>
  </si>
  <si>
    <t>Havarijný stav strechy pavilónu ZŠ, Klátova Nová Ves</t>
  </si>
  <si>
    <t>Obec Veľké Uherce</t>
  </si>
  <si>
    <t>Veľké Uherce 145</t>
  </si>
  <si>
    <t>Veľké Uherce</t>
  </si>
  <si>
    <t>Kotolňa ZŠ Veľké Uherce</t>
  </si>
  <si>
    <t>Špeciálna základná škola - Speciális Alapiskola</t>
  </si>
  <si>
    <t>Komárňanská 42</t>
  </si>
  <si>
    <t>Hurbanovo</t>
  </si>
  <si>
    <t>Odstránenie havárie povrchov vnútorných stien ŠZŠ s VJM</t>
  </si>
  <si>
    <t>Odborné učilište internátne</t>
  </si>
  <si>
    <t>Hviezdoslavova 68</t>
  </si>
  <si>
    <t>Nová Ves nad Žitavou</t>
  </si>
  <si>
    <t xml:space="preserve">Odstránenie havárie strechy kotolne OUI </t>
  </si>
  <si>
    <t>Havarijný stav hydroizolácie spodnej steny internátu a systému dažďovej kanal. v okolí</t>
  </si>
  <si>
    <t>Obec Bátorove Kosihy</t>
  </si>
  <si>
    <t>Bátorove Kosihy 892</t>
  </si>
  <si>
    <t>Bátorove Kosihy</t>
  </si>
  <si>
    <t xml:space="preserve">Odstránene havárie vnútorných rozvodov ZTI, soc. zariadení ZŠ </t>
  </si>
  <si>
    <t>Obec Farná</t>
  </si>
  <si>
    <t>Farná 151</t>
  </si>
  <si>
    <t>Farná</t>
  </si>
  <si>
    <t>Havarijný stav podlahových plôch telocvične ZŠ</t>
  </si>
  <si>
    <t>Havarijný stav okenných konštrukcií telocviční ZŠ</t>
  </si>
  <si>
    <t>Obec Solčany</t>
  </si>
  <si>
    <t>Hviezdoslavova 38</t>
  </si>
  <si>
    <t>Solčany</t>
  </si>
  <si>
    <t>Havarijný stav podlahy telocvične ZŠ s MŠ</t>
  </si>
  <si>
    <t>Obec Diakovce</t>
  </si>
  <si>
    <t>Základná škola s vyučovacím jazykom maďarským - Alapiskola, Školská 485, Diakovce - Deáki</t>
  </si>
  <si>
    <t>Školská 485</t>
  </si>
  <si>
    <t>Diakovce</t>
  </si>
  <si>
    <t>Havarijný stav podláh v ZŠ s VJM Diakovce</t>
  </si>
  <si>
    <t>Základná škola internátna pre žiakov s narušenou komunikačnou schopnosťou</t>
  </si>
  <si>
    <t>Jamník 42</t>
  </si>
  <si>
    <t>Jamník</t>
  </si>
  <si>
    <t>Havarijná situácia okien a dverí telocvične EP</t>
  </si>
  <si>
    <t>Jána Vojtaššáka 13</t>
  </si>
  <si>
    <t>Žilina</t>
  </si>
  <si>
    <t>Havarijný stav strešnej krytiny</t>
  </si>
  <si>
    <t>Mesto Bytča</t>
  </si>
  <si>
    <t>Eliáša Lániho 261/7</t>
  </si>
  <si>
    <t>Bytča</t>
  </si>
  <si>
    <t>Havarijná situácia strešnej konštrukcie</t>
  </si>
  <si>
    <t>Obec Kotešová</t>
  </si>
  <si>
    <t>Kotešová 378</t>
  </si>
  <si>
    <t>Kotešová</t>
  </si>
  <si>
    <t>Havarijný stav podlahových konštrukcií</t>
  </si>
  <si>
    <t>Obec Lokca</t>
  </si>
  <si>
    <t>Školská 71/3</t>
  </si>
  <si>
    <t>Lokca</t>
  </si>
  <si>
    <t>Havarijná situácia v telocvični</t>
  </si>
  <si>
    <t>Mesto Námestovo</t>
  </si>
  <si>
    <t>Komenského 495/33</t>
  </si>
  <si>
    <t>Námestovo</t>
  </si>
  <si>
    <t>Havarijná situácia elektroinštalácie v časti dielní</t>
  </si>
  <si>
    <t>Havarijný stav výplňových konštrukcií telocvične</t>
  </si>
  <si>
    <t>Obec Pucov</t>
  </si>
  <si>
    <t>Pucov 112</t>
  </si>
  <si>
    <t>Pucov</t>
  </si>
  <si>
    <t>Obec Skalité</t>
  </si>
  <si>
    <t>Kudlov 781</t>
  </si>
  <si>
    <t>Skalité</t>
  </si>
  <si>
    <t>Havarijný stav oporných múrov v areáli ZŠ s MŠ</t>
  </si>
  <si>
    <t>Obec Zákopčie</t>
  </si>
  <si>
    <t>Zákopčie 957</t>
  </si>
  <si>
    <t>Zákopčie</t>
  </si>
  <si>
    <t>Havarijná situácia strešnej konštrukcie telocvične</t>
  </si>
  <si>
    <t>Mesto Žilina</t>
  </si>
  <si>
    <t>Jarná 20</t>
  </si>
  <si>
    <t>Havarijná situácia kanalizácie</t>
  </si>
  <si>
    <t>Rímskokatolícka cirkev, Žilinská diecéza</t>
  </si>
  <si>
    <t>Katolícka základná škola s materskou školou Antona Bernoláka</t>
  </si>
  <si>
    <t>Ul. S. Tomášika 1</t>
  </si>
  <si>
    <t>Havarijný stav potrubia splaškovej kanalizácie</t>
  </si>
  <si>
    <t>Základná škola sv. Andreja Svorada a Benedikta</t>
  </si>
  <si>
    <t>Skalité 729</t>
  </si>
  <si>
    <t>Havarijná situácia elektroinštalácie 1.stupňa ZŠ</t>
  </si>
  <si>
    <t>Murgašova 580</t>
  </si>
  <si>
    <t>Kysucké Nové Mesto</t>
  </si>
  <si>
    <t>Havarijný stav podlahovej krytiny</t>
  </si>
  <si>
    <t>Gymnázium Martina Hattalu</t>
  </si>
  <si>
    <t>Železničiarov 278</t>
  </si>
  <si>
    <t>Trstená</t>
  </si>
  <si>
    <t>Gymnázium Jozefa Gregora Tajovského</t>
  </si>
  <si>
    <t>J.G.Tajovského 25</t>
  </si>
  <si>
    <t>Banská Bystrica</t>
  </si>
  <si>
    <t>Havária strechy v objekte školy</t>
  </si>
  <si>
    <t>Československej armády 18</t>
  </si>
  <si>
    <t>Kremnica</t>
  </si>
  <si>
    <t>Havária omietky komínového telesa</t>
  </si>
  <si>
    <t>Karola Supa 48</t>
  </si>
  <si>
    <t>Lučenec</t>
  </si>
  <si>
    <t>Havária okien, dverí v objekte školy a internátu</t>
  </si>
  <si>
    <t>Havária elektroinštalácie v učebniach školy</t>
  </si>
  <si>
    <t>Obec Horná Ždaňa</t>
  </si>
  <si>
    <t>Horná Ždaňa 107</t>
  </si>
  <si>
    <t>Horná Ždaňa</t>
  </si>
  <si>
    <t>Havária prepojovacej pergoly v objekte školy</t>
  </si>
  <si>
    <t>Obec Kokava nad Rimavicou</t>
  </si>
  <si>
    <t>Štúrova 70</t>
  </si>
  <si>
    <t>Kokava nad Rimavicou</t>
  </si>
  <si>
    <t>Havária kanalizácie v objekte školy</t>
  </si>
  <si>
    <t>Obec Nemecká</t>
  </si>
  <si>
    <t>Školská 35</t>
  </si>
  <si>
    <t>Nemecká</t>
  </si>
  <si>
    <t>Obec Teplý Vrch</t>
  </si>
  <si>
    <t>Základná škola s materskou školou Pavla Emanuela Dobšinského</t>
  </si>
  <si>
    <t>Teplý Vrch 57</t>
  </si>
  <si>
    <t>Teplý Vrch</t>
  </si>
  <si>
    <t>Havária elektroinštalácie a osvetlenia v objekte školy</t>
  </si>
  <si>
    <t>Obec Tekovská Breznica</t>
  </si>
  <si>
    <t>Tekovská Breznica 700</t>
  </si>
  <si>
    <t>Tekovská Breznica</t>
  </si>
  <si>
    <t>Havária soc.hyg.zariadení a šatní v objekte telocvične</t>
  </si>
  <si>
    <t>Mesto Detva</t>
  </si>
  <si>
    <t>Kukučínova 480/6</t>
  </si>
  <si>
    <t>Detva</t>
  </si>
  <si>
    <t>Havária omietky a muriva komínového telesa</t>
  </si>
  <si>
    <t>Odborné učilište internátne Viliama Gaňu</t>
  </si>
  <si>
    <t>Moskovská 17</t>
  </si>
  <si>
    <t>Havária okien telocvičňa</t>
  </si>
  <si>
    <t>Šrobárova 20</t>
  </si>
  <si>
    <t>Poprad</t>
  </si>
  <si>
    <t>Odstránenie HS v práčovni</t>
  </si>
  <si>
    <t>Spojená škola Pavla Sabadoša internátna</t>
  </si>
  <si>
    <t>Duklianska 2</t>
  </si>
  <si>
    <t>Prešov</t>
  </si>
  <si>
    <t>Matice slovenskej 11</t>
  </si>
  <si>
    <t>Odstránenie HS elektroinštalácie v pavilóne A a C</t>
  </si>
  <si>
    <t>Odstránenie HS vykurovania</t>
  </si>
  <si>
    <t>Levočská 24</t>
  </si>
  <si>
    <t>Stará Ľubovňa</t>
  </si>
  <si>
    <t>Odstránenie HS okenných výplní</t>
  </si>
  <si>
    <t>Budovateľská 1309</t>
  </si>
  <si>
    <t>Vranov nad Topľou</t>
  </si>
  <si>
    <t>Odstránenie HS zastrešenia vstupu do budov, atiky a jej upevnenia</t>
  </si>
  <si>
    <t>Obec Hrabkov</t>
  </si>
  <si>
    <t>Hrabkov 159</t>
  </si>
  <si>
    <t>Hrabkov</t>
  </si>
  <si>
    <t>Odstránenie HS strechy rozcvičovne</t>
  </si>
  <si>
    <t>Obec Košarovce</t>
  </si>
  <si>
    <t>Košarovce 16</t>
  </si>
  <si>
    <t>Košarovce</t>
  </si>
  <si>
    <t>Odstránenie HS poškodenej krytiny strechy</t>
  </si>
  <si>
    <t>Mesto Vranov nad Topľou</t>
  </si>
  <si>
    <t>Juh 1054</t>
  </si>
  <si>
    <t xml:space="preserve">Odstránenie HS strechy nad učebňami a chodbou </t>
  </si>
  <si>
    <t>Palárikova 1602/1</t>
  </si>
  <si>
    <t>Snina</t>
  </si>
  <si>
    <t>Odstránenie HS balkóna</t>
  </si>
  <si>
    <t>Odstránenie HS kanalizačného potrubia v suteréne</t>
  </si>
  <si>
    <t>Obec Bystré</t>
  </si>
  <si>
    <t>Hermanovská 347/7</t>
  </si>
  <si>
    <t>Bystré</t>
  </si>
  <si>
    <t>Odstránenie HS vykurovacieho systému</t>
  </si>
  <si>
    <t>Nová 803</t>
  </si>
  <si>
    <t>Dobšiná</t>
  </si>
  <si>
    <t>odstránenie havarijného stavu sociálnych zariadení</t>
  </si>
  <si>
    <t>odstránenie havarijného stavu stropu chodbových priestorov</t>
  </si>
  <si>
    <t>Slovenská 69/56</t>
  </si>
  <si>
    <t>Gelnica</t>
  </si>
  <si>
    <t>Odstránenie havarijného stavu vodovodného potrubia</t>
  </si>
  <si>
    <t>Karpatská 8</t>
  </si>
  <si>
    <t>Košice-Staré Mesto</t>
  </si>
  <si>
    <t>odstránenie havarijného stavu dažďovej kanalizácie pod budovou CPP</t>
  </si>
  <si>
    <t>Gymnázium Milana Rastislava Štefánika</t>
  </si>
  <si>
    <t>Nám. L. Novomeského 4</t>
  </si>
  <si>
    <t>odstránenie havarijného stavu rozvodov vody</t>
  </si>
  <si>
    <t>Opatovská cesta 101</t>
  </si>
  <si>
    <t>Košice-Vyšné Opátske</t>
  </si>
  <si>
    <t>odstránenie havarijného stavu kanalizácie v objekte kuchyňa, suterén a v areáli parkoviska SŠ</t>
  </si>
  <si>
    <t>Hlavná 53</t>
  </si>
  <si>
    <t>Moldava nad Bodvou</t>
  </si>
  <si>
    <t>odstránenie havarijného stavu strechy objektu dielňa</t>
  </si>
  <si>
    <t>Richnava 189</t>
  </si>
  <si>
    <t>Richnava</t>
  </si>
  <si>
    <t>odstránenie havarijného stavu interiérových svietidiel</t>
  </si>
  <si>
    <t>Abovská 244/18</t>
  </si>
  <si>
    <t>Ždaňa</t>
  </si>
  <si>
    <t>Košický samosprávny kraj</t>
  </si>
  <si>
    <t>Školská 7</t>
  </si>
  <si>
    <t>Spišská Nová Ves</t>
  </si>
  <si>
    <t>odstránenie havarijného stavu omietok, stien v odborných učebniach</t>
  </si>
  <si>
    <t>Obec Bežovce</t>
  </si>
  <si>
    <t>Bežovce 417</t>
  </si>
  <si>
    <t>Bežovce</t>
  </si>
  <si>
    <t>odstránenie havarijného stavu telocvične z dôsledkov zemetrasenia - poškodené okenné výplne, strecha, podlaha</t>
  </si>
  <si>
    <t>Obec Cejkov</t>
  </si>
  <si>
    <t>Školská 333/2</t>
  </si>
  <si>
    <t>Cejkov</t>
  </si>
  <si>
    <t>odstránenie havarijného stavu podláh v priestoroch ZŠ</t>
  </si>
  <si>
    <t>Obec Kuzmice</t>
  </si>
  <si>
    <t>Hlavná 267</t>
  </si>
  <si>
    <t>Kuzmice</t>
  </si>
  <si>
    <t>odstránenie havarijného stavu strechy nad vstupnou chodbou</t>
  </si>
  <si>
    <t>Obec Parchovany</t>
  </si>
  <si>
    <t>Hlavná 462</t>
  </si>
  <si>
    <t>Parchovany</t>
  </si>
  <si>
    <t xml:space="preserve">odstránenie havarijného stavu podláh </t>
  </si>
  <si>
    <t>Mesto Sečovce</t>
  </si>
  <si>
    <t>Obchodná 3/5</t>
  </si>
  <si>
    <t>Sečovce</t>
  </si>
  <si>
    <t>odstránenie havarijného stavu dievčenských šatní v objekte telocvičňa</t>
  </si>
  <si>
    <t>odstránenie havarijného stavu chlapčenských šatní v objekte telocvičňa</t>
  </si>
  <si>
    <t>Obec Seňa</t>
  </si>
  <si>
    <t>Seňa 507</t>
  </si>
  <si>
    <t>Seňa</t>
  </si>
  <si>
    <t>odstránenie havarijného stavu podhľadov vstupných prístreškov</t>
  </si>
  <si>
    <t>Obec Smolník</t>
  </si>
  <si>
    <t>Smolník 528</t>
  </si>
  <si>
    <t>Smolník</t>
  </si>
  <si>
    <t>odstránenie havarijnej situácie strechy telocvične a strechy nad vstupom do budovy ZŠ</t>
  </si>
  <si>
    <t>Mesto Spišské Vlachy</t>
  </si>
  <si>
    <t>Komenského 6</t>
  </si>
  <si>
    <t>Spišské Vlachy</t>
  </si>
  <si>
    <t>odstránenie havarijného stavu rozvodov ÚK a vykurovacích telies v pavilóne D</t>
  </si>
  <si>
    <t>Mesto Trebišov</t>
  </si>
  <si>
    <t>M. R. Štefánika 910/51</t>
  </si>
  <si>
    <t>Trebišov</t>
  </si>
  <si>
    <t>odstránenie havarijného stavu strechy veľkej telocvične</t>
  </si>
  <si>
    <t>Obec Zalužice</t>
  </si>
  <si>
    <t>Zalužice 450</t>
  </si>
  <si>
    <t>Zalužice</t>
  </si>
  <si>
    <t>odstránenie havarijného stavu okenných konštrukcií a rozvodov ÚK</t>
  </si>
  <si>
    <t>Liečebno - výchovné sanatórium</t>
  </si>
  <si>
    <t>Tešedíkova 3</t>
  </si>
  <si>
    <t>Košice-Barca</t>
  </si>
  <si>
    <t>Odstránenie havarijného stavu strechy</t>
  </si>
  <si>
    <t>odstránenie havarijného stavu podláh v chodbových priestoroch</t>
  </si>
  <si>
    <t>3Q</t>
  </si>
  <si>
    <t>Obchodná akadémia Imricha Karvaša</t>
  </si>
  <si>
    <t>Hrobákova 11</t>
  </si>
  <si>
    <t>Havarijná situácia terasy</t>
  </si>
  <si>
    <t>Obec Kráľová pri Senci</t>
  </si>
  <si>
    <t>Školská 190</t>
  </si>
  <si>
    <t>Kráľová pri Senci</t>
  </si>
  <si>
    <t>Havarijná situácia strechy školy</t>
  </si>
  <si>
    <t>Obec Tomášov</t>
  </si>
  <si>
    <t>Tomášov</t>
  </si>
  <si>
    <t>Havarijná situácia kanalizačného potrubia v objekte školy (prasknutie a upchatie)</t>
  </si>
  <si>
    <t>Obec Záhorská Ves</t>
  </si>
  <si>
    <t>Hlavná 31</t>
  </si>
  <si>
    <t>Záhorská Ves</t>
  </si>
  <si>
    <t>Havarijná situácia elktrorozvodov nutná sanácia stropov a obvodových stien</t>
  </si>
  <si>
    <t>Obec Chorvátsky Grob</t>
  </si>
  <si>
    <t>Školská ulica 4</t>
  </si>
  <si>
    <t>Chorvátsky Grob</t>
  </si>
  <si>
    <t>Havarijna oprava a odstranenie nevyhovujuceho stavu 4 tried v ZS a MS Skolska</t>
  </si>
  <si>
    <t>Obec Červeník</t>
  </si>
  <si>
    <t>Osloboditeľov 9</t>
  </si>
  <si>
    <t>Červeník</t>
  </si>
  <si>
    <t>Obec Dvorníky</t>
  </si>
  <si>
    <t>Dvorníky 149</t>
  </si>
  <si>
    <t>Dvorníky</t>
  </si>
  <si>
    <t>Havarijná situácia vykurovania</t>
  </si>
  <si>
    <t>Mesto Galanta</t>
  </si>
  <si>
    <t>Základná škola Zoltána Kodálya s vyučovacím jazykom maďarským - Kodály Zoltán Alapiskola</t>
  </si>
  <si>
    <t>Švermova 8</t>
  </si>
  <si>
    <t>Galanta</t>
  </si>
  <si>
    <t>Havária kotla</t>
  </si>
  <si>
    <t>Obec Moravany nad Váhom</t>
  </si>
  <si>
    <t>Na výhone 188</t>
  </si>
  <si>
    <t>Moravany nad Váhom</t>
  </si>
  <si>
    <t>Havarijný stav riadiacej jednotky kotla</t>
  </si>
  <si>
    <t>Obec Ružindol</t>
  </si>
  <si>
    <t>Hlavná 3/16</t>
  </si>
  <si>
    <t>Ružindol</t>
  </si>
  <si>
    <t>Poškodené kotle v kotolni</t>
  </si>
  <si>
    <t>Obec Dolná Poruba</t>
  </si>
  <si>
    <t>Dolná Poruba 88</t>
  </si>
  <si>
    <t>Dolná Poruba</t>
  </si>
  <si>
    <t>Havarijný stav elektroinštalácie školy a telocvične</t>
  </si>
  <si>
    <t>Obec Drietoma</t>
  </si>
  <si>
    <t>Drietoma 453</t>
  </si>
  <si>
    <t>Drietoma</t>
  </si>
  <si>
    <t>Havarijná situácia strechy na budove ZŠ s MŠ</t>
  </si>
  <si>
    <t>Havarijný stav vykurovania základnej školy</t>
  </si>
  <si>
    <t>Obec Skačany</t>
  </si>
  <si>
    <t>Skačany 539</t>
  </si>
  <si>
    <t>Skačany</t>
  </si>
  <si>
    <t>Havarijná situácia elektroinštalácie v ZŠ s MŠ Skačany - I. etapa</t>
  </si>
  <si>
    <t>Mesto Stará Turá</t>
  </si>
  <si>
    <t>Hurbanova 128/25</t>
  </si>
  <si>
    <t>Stará Turá</t>
  </si>
  <si>
    <t>Havarijný stav strechy telocvične</t>
  </si>
  <si>
    <t>Obec Šišov</t>
  </si>
  <si>
    <t>Šišov 74</t>
  </si>
  <si>
    <t>Šišov</t>
  </si>
  <si>
    <t>Havarijný stav vykurovania ZŠ Šišov</t>
  </si>
  <si>
    <t>Bernolákova 1652</t>
  </si>
  <si>
    <t>Topoľčany</t>
  </si>
  <si>
    <t>Havarijný stav strechy CPP Topoľčany</t>
  </si>
  <si>
    <t>Havarijný stav stúpačiek, soc. zariadení CPP Topoľčany</t>
  </si>
  <si>
    <t>Obec Bánov</t>
  </si>
  <si>
    <t>kpt. Nálepku 43</t>
  </si>
  <si>
    <t>Bánov</t>
  </si>
  <si>
    <t>Havarijný stav chodníkov a prístupových plôch ZŠ s MŠ Bánov</t>
  </si>
  <si>
    <t>Obec Hronské Kľačany</t>
  </si>
  <si>
    <t>Hronské Kľačany 322</t>
  </si>
  <si>
    <t>Hronské Kľačany</t>
  </si>
  <si>
    <t>Havarijný stav elektroinštalácie v hlavnej budove ZŠ s MŠ</t>
  </si>
  <si>
    <t>Obec Chotín</t>
  </si>
  <si>
    <t>Základná škola Lajosa Tarczyho s vyučovacím jazykom maďarským - Tarczy Lajos Alapiskola</t>
  </si>
  <si>
    <t>Školská 332</t>
  </si>
  <si>
    <t>Chotín</t>
  </si>
  <si>
    <t>Havarijný stav strechy ZŠ L. Tarczyho s VJM Chotín</t>
  </si>
  <si>
    <t>Obec Krušovce</t>
  </si>
  <si>
    <t>Cyrila a Metoda 446</t>
  </si>
  <si>
    <t>Krušovce</t>
  </si>
  <si>
    <t>Havarijný stav kotolne ZŠ s MŠ - Dolná škola - telocvičňa</t>
  </si>
  <si>
    <t>Havarijný stav kotlov ZŠ s MŠ - kaštieľ</t>
  </si>
  <si>
    <t>Obec Prašice</t>
  </si>
  <si>
    <t>1. mája 144</t>
  </si>
  <si>
    <t>Prašice</t>
  </si>
  <si>
    <t>Havarijný stav plynovej kotolne pav. MŠ Prašice</t>
  </si>
  <si>
    <t>Obec Rumanová</t>
  </si>
  <si>
    <t>Rumanová 308</t>
  </si>
  <si>
    <t>Rumanová</t>
  </si>
  <si>
    <t>Havarijný stav kotolne ZŠ s MŠ Rumanová</t>
  </si>
  <si>
    <t>Bernolákova 1</t>
  </si>
  <si>
    <t>Havarijný stav obvodového plášťa telocvične ZŠ Bernolákova 1 Šaľa - dofinancovanie</t>
  </si>
  <si>
    <t xml:space="preserve">Havarijný stav hyg. zariadení ZŠ s MŠ J. Murgaša, Horná 22 Šaľa - 2. etapa </t>
  </si>
  <si>
    <t xml:space="preserve">Havarijný stav hyg. zariadení ZŠ s MŠ J. Murgaša, Horná 22 Šaľa - 3. etapa </t>
  </si>
  <si>
    <t>Obec Veľké Zálužie</t>
  </si>
  <si>
    <t>Školská 851/4</t>
  </si>
  <si>
    <t>Veľké Zálužie</t>
  </si>
  <si>
    <t>Havarijný stav strechy telocvične ZŠ Veľké Zálužie</t>
  </si>
  <si>
    <t>Obec Výčapy - Opatovce</t>
  </si>
  <si>
    <t>Školská 185/1</t>
  </si>
  <si>
    <t>Výčapy-Opatovce</t>
  </si>
  <si>
    <t>Havarijná situácia plynovej kotolne ZŠ Výčapy - Opatovce</t>
  </si>
  <si>
    <t>Nešporova ulica 1942/27</t>
  </si>
  <si>
    <t>Liptovský Mikuláš</t>
  </si>
  <si>
    <t>Havarijná situácia plynovej kotolne PK1</t>
  </si>
  <si>
    <t>Obec Košťany nad Turcom</t>
  </si>
  <si>
    <t>Ostrovná 1</t>
  </si>
  <si>
    <t>Košťany nad Turcom</t>
  </si>
  <si>
    <t>Havarijná situácia strechy nad telocvičňou</t>
  </si>
  <si>
    <t>Obec Krpeľany</t>
  </si>
  <si>
    <t>Školská 1</t>
  </si>
  <si>
    <t>Krpeľany</t>
  </si>
  <si>
    <t>Havarijný stav rozvodov vody a kanalizácie sociálnych zariadení</t>
  </si>
  <si>
    <t>Obec Olešná</t>
  </si>
  <si>
    <t>Polgrúň 464</t>
  </si>
  <si>
    <t>Olešná</t>
  </si>
  <si>
    <t>Obec Lietavská Lúčka</t>
  </si>
  <si>
    <t>Skalka 34</t>
  </si>
  <si>
    <t>Havarijná situácia kotolne</t>
  </si>
  <si>
    <t xml:space="preserve">Havária obvodového plášťa v pavilónoch školy </t>
  </si>
  <si>
    <t>Havária plynovej kotolne</t>
  </si>
  <si>
    <t>Obec Brusno</t>
  </si>
  <si>
    <t>Brusno 622</t>
  </si>
  <si>
    <t>Brusno</t>
  </si>
  <si>
    <t>Havária strechy telocvične</t>
  </si>
  <si>
    <t>Obec Divín</t>
  </si>
  <si>
    <t>Lúčna 8</t>
  </si>
  <si>
    <t>Divín</t>
  </si>
  <si>
    <t>Havária vykurovacieho systému kotolňa č.1</t>
  </si>
  <si>
    <t>Obec Heľpa</t>
  </si>
  <si>
    <t>Školská 604/17</t>
  </si>
  <si>
    <t>Heľpa</t>
  </si>
  <si>
    <t>Obec Rimavská Seč</t>
  </si>
  <si>
    <t>Základná škola - Alapiskola</t>
  </si>
  <si>
    <t>Záhradná 31</t>
  </si>
  <si>
    <t>Rimavská Seč</t>
  </si>
  <si>
    <t>Havária plynovej kotolne - pavilón I.stupňa</t>
  </si>
  <si>
    <t>Havária plynovej kotolne - pavilón učební</t>
  </si>
  <si>
    <t>Obec Fričovce</t>
  </si>
  <si>
    <t>Fričovce 21</t>
  </si>
  <si>
    <t>Fričovce</t>
  </si>
  <si>
    <t>Odstránenie HS strechy v ZŠ</t>
  </si>
  <si>
    <t>Mesto Giraltovce</t>
  </si>
  <si>
    <t>Dukelská 26/30</t>
  </si>
  <si>
    <t>Giraltovce</t>
  </si>
  <si>
    <t>Odstránenie HS elektroinštalácie v ZŠ</t>
  </si>
  <si>
    <t>Obec Kračúnovce</t>
  </si>
  <si>
    <t>Kračúnovce 277</t>
  </si>
  <si>
    <t>Kračúnovce</t>
  </si>
  <si>
    <t>Odstránenie HS sociálnych zariadení v TV</t>
  </si>
  <si>
    <t>Obec Lemešany</t>
  </si>
  <si>
    <t>Lemešany 154</t>
  </si>
  <si>
    <t>Lemešany</t>
  </si>
  <si>
    <t>Odstránenie HS sociálnych zariadení v ZŠ - pavilón 1</t>
  </si>
  <si>
    <t>Obec Orlov</t>
  </si>
  <si>
    <t>Orlov 5</t>
  </si>
  <si>
    <t>Orlov</t>
  </si>
  <si>
    <t>Obec Spišské Bystré</t>
  </si>
  <si>
    <t>Michalská 398/8</t>
  </si>
  <si>
    <t>Spišské Bystré</t>
  </si>
  <si>
    <t>Odstránenie HS plynovej kotolne v TV</t>
  </si>
  <si>
    <t>Obec Široké</t>
  </si>
  <si>
    <t>Široké 141</t>
  </si>
  <si>
    <t>Široké</t>
  </si>
  <si>
    <t>Obec Tulčík</t>
  </si>
  <si>
    <t>Tulčík 116</t>
  </si>
  <si>
    <t>Tulčík</t>
  </si>
  <si>
    <t>Odstránenie HS plynových kotlov v TV</t>
  </si>
  <si>
    <t>Obec Ubľa</t>
  </si>
  <si>
    <t>Ubľa 120</t>
  </si>
  <si>
    <t>Ubľa</t>
  </si>
  <si>
    <t xml:space="preserve">Odstránenie HS kotolne v ZŠ s MŠ </t>
  </si>
  <si>
    <t>Rímskokatolícka cirkev Biskupstvo Spišské Podhradie</t>
  </si>
  <si>
    <t>Cirkevná spojená škola</t>
  </si>
  <si>
    <t>Okružná 2062/25</t>
  </si>
  <si>
    <t>Dolný Kubín</t>
  </si>
  <si>
    <t>Odstránenie HS strechy telocvične CSS Dolný Kubín</t>
  </si>
  <si>
    <t>Základná škola s materskou školou Rudolfa Dilonga</t>
  </si>
  <si>
    <t>Hviezdoslavova 823/7</t>
  </si>
  <si>
    <t>Odstránenie HS kotolne v ZŠ s MŠ v Trstenej</t>
  </si>
  <si>
    <t>Obec Pečovská Nová Ves</t>
  </si>
  <si>
    <t>Školská 459/12</t>
  </si>
  <si>
    <t>Pečovská Nová Ves</t>
  </si>
  <si>
    <t xml:space="preserve">Odstránenie HS vstupných prístreškov budovy </t>
  </si>
  <si>
    <t>Zuzkin park 10</t>
  </si>
  <si>
    <t>Košice-Západ</t>
  </si>
  <si>
    <t>Poľná 1</t>
  </si>
  <si>
    <t>Obec Bačkov</t>
  </si>
  <si>
    <t>Lesná 55</t>
  </si>
  <si>
    <t>Bačkov</t>
  </si>
  <si>
    <t>Obec Blatné Remety</t>
  </si>
  <si>
    <t>Blatné Remety 98</t>
  </si>
  <si>
    <t>Blatné Remety</t>
  </si>
  <si>
    <t>Obec Drnava</t>
  </si>
  <si>
    <t>Drnava 105</t>
  </si>
  <si>
    <t>Drnava</t>
  </si>
  <si>
    <t>Obec Malčice</t>
  </si>
  <si>
    <t>Hlavná 175</t>
  </si>
  <si>
    <t>Malčice</t>
  </si>
  <si>
    <t>Obec Mníšek nad Hnilcom</t>
  </si>
  <si>
    <t>Mníšek nad Hnilcom 497</t>
  </si>
  <si>
    <t>Mníšek nad Hnilcom</t>
  </si>
  <si>
    <t>Obec Vojčice</t>
  </si>
  <si>
    <t>Školská 286</t>
  </si>
  <si>
    <t>Vojčice</t>
  </si>
  <si>
    <t>Obec Prakovce</t>
  </si>
  <si>
    <t>Prakovce 307</t>
  </si>
  <si>
    <t>Prakovce</t>
  </si>
  <si>
    <t>Obec Trstené pri Hornáde</t>
  </si>
  <si>
    <t>Školská 94</t>
  </si>
  <si>
    <t>Trstené pri Hornáde</t>
  </si>
  <si>
    <t>Obec Tušická Nová Ves</t>
  </si>
  <si>
    <t>Tušická Nová Ves 64</t>
  </si>
  <si>
    <t>Tušická Nová Ves</t>
  </si>
  <si>
    <t>Košická arcidiecéza</t>
  </si>
  <si>
    <t>Základná škola s materskou školou sv. Marka Križina</t>
  </si>
  <si>
    <t>Rehoľná 2</t>
  </si>
  <si>
    <t>Košice-Krásna</t>
  </si>
  <si>
    <t>Katolícka spojená škola sv. Mikuláša</t>
  </si>
  <si>
    <t>Duklianska 16</t>
  </si>
  <si>
    <t>Obec Kysak</t>
  </si>
  <si>
    <t>Ružínska ulica 210/22</t>
  </si>
  <si>
    <t>Kysak</t>
  </si>
  <si>
    <t>Legenda:</t>
  </si>
  <si>
    <t>suma upravená o presuny, zmeny účelu, vratky</t>
  </si>
  <si>
    <t>Školská ulica 3/27</t>
  </si>
  <si>
    <t>Sološnica</t>
  </si>
  <si>
    <t>Havarijný stav fasády budovy internátu a školskej jedálne</t>
  </si>
  <si>
    <t>Obec Jakubov</t>
  </si>
  <si>
    <t>Školská ulica 276/23</t>
  </si>
  <si>
    <t>Jakubov</t>
  </si>
  <si>
    <t>HS exterierového únikového požiadrneho schodiska pri hlavnej budove</t>
  </si>
  <si>
    <t>Mestská časť Bratislava - Nové Mesto</t>
  </si>
  <si>
    <t>Mestská časť Bratislava - Petržalka</t>
  </si>
  <si>
    <t>Obec Studienka</t>
  </si>
  <si>
    <t>Česká 10</t>
  </si>
  <si>
    <t>Nobelovo námestie 6</t>
  </si>
  <si>
    <t>Tupolevova 20</t>
  </si>
  <si>
    <t>Studienka 222</t>
  </si>
  <si>
    <t>Studienka</t>
  </si>
  <si>
    <t>Odstránenie havarijného stavu strechy školy</t>
  </si>
  <si>
    <t>Havarijný stav hygienických zariadení, rozvodov ZTI</t>
  </si>
  <si>
    <t xml:space="preserve">Havária vody v sklade DKP a socialneho vybavenia kabinetu telocvikárov </t>
  </si>
  <si>
    <t>Havarijný stav elektroinštalácie v priestoroch školy</t>
  </si>
  <si>
    <t>Prokofievova 5</t>
  </si>
  <si>
    <t>Havarijná situácia kanalizačného potrubia</t>
  </si>
  <si>
    <t>Havarijna situácia strešného plášťa ZŠ</t>
  </si>
  <si>
    <t>Havarijný stav atletickej dráhy</t>
  </si>
  <si>
    <t>Obec Jahodná</t>
  </si>
  <si>
    <t>Obec Majcichov</t>
  </si>
  <si>
    <t>Obec Pusté Úľany</t>
  </si>
  <si>
    <t>Záhradná 202</t>
  </si>
  <si>
    <t>Jahodná</t>
  </si>
  <si>
    <t>Základná škola J. Palárika</t>
  </si>
  <si>
    <t>Majcichov 536</t>
  </si>
  <si>
    <t>Majcichov</t>
  </si>
  <si>
    <t>Hlavná 86</t>
  </si>
  <si>
    <t>Pusté Úľany</t>
  </si>
  <si>
    <t>Havarijná situácia telocvične a náraďovne</t>
  </si>
  <si>
    <t>Havarijný stav vonkajších omietok objektu ZŠ J. Palárika</t>
  </si>
  <si>
    <t>Mesto Hlohovec</t>
  </si>
  <si>
    <t>Obec Kátlovce</t>
  </si>
  <si>
    <t>A. Felcána 4</t>
  </si>
  <si>
    <t>Základná škola s materskou školou Pavla Ušáka Olivu</t>
  </si>
  <si>
    <t>Kátlovce 195</t>
  </si>
  <si>
    <t>Kátlovce</t>
  </si>
  <si>
    <t>Gymnázium Pierra de Coubertina</t>
  </si>
  <si>
    <t>Nám. SNP 9</t>
  </si>
  <si>
    <t>Piešťany</t>
  </si>
  <si>
    <t>Havarijný stav strechy telocvične na ZŠ A. Felcána</t>
  </si>
  <si>
    <t>Havarijný stav palubovky telocvične</t>
  </si>
  <si>
    <t>Obec Omšenie</t>
  </si>
  <si>
    <t>Omšenie 629</t>
  </si>
  <si>
    <t>Omšenie</t>
  </si>
  <si>
    <t>Havariný stav elektrickej inštalácie v priestoroch ZŠ s MŠ</t>
  </si>
  <si>
    <t>Obec Kanianka</t>
  </si>
  <si>
    <t>Obec Lednické Rovne</t>
  </si>
  <si>
    <t>Obec Moravské Lieskové</t>
  </si>
  <si>
    <t>Obec Nitrianske Pravno</t>
  </si>
  <si>
    <t>Mesto Nováky</t>
  </si>
  <si>
    <t>Obec Pobedim</t>
  </si>
  <si>
    <t>SNP 587/4</t>
  </si>
  <si>
    <t>Kanianka</t>
  </si>
  <si>
    <t>Základná škola Eduarda Schreibera</t>
  </si>
  <si>
    <t>Schreiberova 372</t>
  </si>
  <si>
    <t>Lednické Rovne</t>
  </si>
  <si>
    <t>Moravské Lieskové 252</t>
  </si>
  <si>
    <t>Moravské Lieskové</t>
  </si>
  <si>
    <t>Spojená škola - Grundschule mit Kindergarten</t>
  </si>
  <si>
    <t>Školská 370/19</t>
  </si>
  <si>
    <t>Nitrianske Pravno</t>
  </si>
  <si>
    <t>Pribinova 123/9</t>
  </si>
  <si>
    <t>Nováky</t>
  </si>
  <si>
    <t>Základná škola s materskou školou Jána Hollého</t>
  </si>
  <si>
    <t>Pobedim 433</t>
  </si>
  <si>
    <t>Pobedim</t>
  </si>
  <si>
    <t>Havária systému ústredného kúrenia školy</t>
  </si>
  <si>
    <t>Havarijný stav strechy dielne ZŠ</t>
  </si>
  <si>
    <t>Havarijná situácia kotolne v budove ZŠ</t>
  </si>
  <si>
    <t>Havarijný stav vonkajších a vnútorných rozvodov časť A</t>
  </si>
  <si>
    <t>Havarijný stav zdravotechniky</t>
  </si>
  <si>
    <t>Obec Lúka</t>
  </si>
  <si>
    <t>Obec Motešice</t>
  </si>
  <si>
    <t>Obec Nitrica</t>
  </si>
  <si>
    <t>Lúka 135</t>
  </si>
  <si>
    <t>Lúka</t>
  </si>
  <si>
    <t>Motešice 77</t>
  </si>
  <si>
    <t>Motešice</t>
  </si>
  <si>
    <t>Nitrica 41</t>
  </si>
  <si>
    <t>Nitrica</t>
  </si>
  <si>
    <t>Havarijný stav telocvične ZŠ s MŠ Lúka</t>
  </si>
  <si>
    <t>Havarijný stav obvodového plášťa telocvične</t>
  </si>
  <si>
    <t>Rekonštrukcia kotolne</t>
  </si>
  <si>
    <t>Havarijná situácia elektroinštalácie - I. etapa</t>
  </si>
  <si>
    <t>Obec Svinná</t>
  </si>
  <si>
    <t>Svinná 131</t>
  </si>
  <si>
    <t>Svinná</t>
  </si>
  <si>
    <t>Havarijný stav elektroinštalačných rozvodov v hlavnej budove školy</t>
  </si>
  <si>
    <t>Obec Radošina</t>
  </si>
  <si>
    <t>Kpt. Nálepku 13</t>
  </si>
  <si>
    <t>Radošina</t>
  </si>
  <si>
    <t>Havarijný stav strechy ZŠ s MŠ Radošina</t>
  </si>
  <si>
    <t>Obec Svätý Peter</t>
  </si>
  <si>
    <t>Základná škola s materskou školou Józsefa Kossányiho s vyuč. jazykom maďarským - Kossányi József Alapiskola és Óvoda</t>
  </si>
  <si>
    <t>Školská 22</t>
  </si>
  <si>
    <t>Svätý Peter</t>
  </si>
  <si>
    <t>Havarijný stav kotolne MŠ, Pivničná ul. Svätý Peter</t>
  </si>
  <si>
    <t>Obec Dubník</t>
  </si>
  <si>
    <t>Obec Gbelce</t>
  </si>
  <si>
    <t>Obec Mojmírovce</t>
  </si>
  <si>
    <t>Obec Palárikovo</t>
  </si>
  <si>
    <t>Obec Plavé Vozokany</t>
  </si>
  <si>
    <t>Obec Pribeta</t>
  </si>
  <si>
    <t>Dubník 93</t>
  </si>
  <si>
    <t>Dubník</t>
  </si>
  <si>
    <t>Základná škola Jánosa Stampayho s vyučovacím jazykom maďarským - Stampay János Alapiskola</t>
  </si>
  <si>
    <t>J. Stampayho 929/80</t>
  </si>
  <si>
    <t>Gbelce</t>
  </si>
  <si>
    <t>Školská 897/8</t>
  </si>
  <si>
    <t>Mojmírovce</t>
  </si>
  <si>
    <t>Základná škola s materskou školou Karola Strmeňa</t>
  </si>
  <si>
    <t>Jána Amosa Komenského 8</t>
  </si>
  <si>
    <t>Palárikovo</t>
  </si>
  <si>
    <t>Plavé Vozokany 114</t>
  </si>
  <si>
    <t>Plavé Vozokany</t>
  </si>
  <si>
    <t>Školská 26</t>
  </si>
  <si>
    <t>Pribeta</t>
  </si>
  <si>
    <t>Havarijný stav kotolne ZŠ s MŠ Dubník</t>
  </si>
  <si>
    <t>Havarijný stav kotolne ZŠ J. Stampayho s VJM Gbelce</t>
  </si>
  <si>
    <t>Havarijný stav podláh malej a veľkej telocvične ZŠ Mojmírovce</t>
  </si>
  <si>
    <t>Havarijný stav elektroinštalácie 2NP, 3NP ZŠ s MŠ, K. Strmeňa Palárikovo</t>
  </si>
  <si>
    <t>Havarijný stav suterénu stropov, podláh ZŠ Plavé Vozokany</t>
  </si>
  <si>
    <t>Havarijný stav elektroinštalácie SŠ Pribeta, pav. B</t>
  </si>
  <si>
    <t>Obec Čeľadice</t>
  </si>
  <si>
    <t>Obec Dvory nad Žitavou</t>
  </si>
  <si>
    <t>Obec Tesárske Mlyňany</t>
  </si>
  <si>
    <t>Čeľadice 87</t>
  </si>
  <si>
    <t>Čeľadice</t>
  </si>
  <si>
    <t>Základná škola Adolfa Majthényiho s vyučovacím jazykom maďarským - Majthényi Adolf Alapiskola</t>
  </si>
  <si>
    <t>Hlavné námestie 13</t>
  </si>
  <si>
    <t>Dvory nad Žitavou</t>
  </si>
  <si>
    <t>Základná škola Štefana Moysesa</t>
  </si>
  <si>
    <t>Školská 608</t>
  </si>
  <si>
    <t>Tesárske Mlyňany</t>
  </si>
  <si>
    <t>Havarijný stav obvodového plášťa telocvične ZŠ s MŠ</t>
  </si>
  <si>
    <t>Havarijný stav rozvodov kanalizácie v telocvični i v budove ZŠ A. Majthényiho s VJM</t>
  </si>
  <si>
    <t xml:space="preserve">Havarijný stav hyg. priestorov ZŠ s MŠ J. Murgaša, Horná 22 Šaľa - 4. etapa </t>
  </si>
  <si>
    <t>Havarijný stav strechy veľkej a malej telocvične ZŠ Š. Moysesa Tesárske Mlyňany</t>
  </si>
  <si>
    <t>Obec Horné Obdokovce</t>
  </si>
  <si>
    <t>Obec Šarovce</t>
  </si>
  <si>
    <t>Obec Žihárec</t>
  </si>
  <si>
    <t>Horné Obdokovce 393</t>
  </si>
  <si>
    <t>Horné Obdokovce</t>
  </si>
  <si>
    <t>Rozmarínová 1</t>
  </si>
  <si>
    <t>Základná škola s materskou školou - Alapiskola és Óvoda</t>
  </si>
  <si>
    <t>Šarovce 426</t>
  </si>
  <si>
    <t>Šarovce</t>
  </si>
  <si>
    <t>Žihárec 2</t>
  </si>
  <si>
    <t>Žihárec</t>
  </si>
  <si>
    <t>Havarijný stav vykurovania ZŠ s MŠ Horné Obdokovce</t>
  </si>
  <si>
    <t>Havarijný stav strechy ZŠ Rozmarínova KN</t>
  </si>
  <si>
    <t>Havarijný stav kotolne ZŠ s MŠ és Óvoda 426 Šarovce</t>
  </si>
  <si>
    <t xml:space="preserve">Havarijný stav vykurovacieho systému ZŠ s VJM Žihárec </t>
  </si>
  <si>
    <t>Základná škola s materskou školou sv. Andreja-Svorada a Benedikta</t>
  </si>
  <si>
    <t>Braneckého 4</t>
  </si>
  <si>
    <t>Trenčín</t>
  </si>
  <si>
    <t>Havarijný stav strechy ZŠ s MŠ sv. A. Svorada a Benedikta Trenčín</t>
  </si>
  <si>
    <t>Obec Kolárovice</t>
  </si>
  <si>
    <t>Mesto Kysucké Nové Mesto</t>
  </si>
  <si>
    <t>Kolárovice 62</t>
  </si>
  <si>
    <t>Kolárovice</t>
  </si>
  <si>
    <t>Dolinský potok 1114/28</t>
  </si>
  <si>
    <t>Havarijný stav strešného plášťa budovy 2. stupňa ZŠ</t>
  </si>
  <si>
    <t>Malé Tatry 3</t>
  </si>
  <si>
    <t>Havarijná situácia strešnej krytiny so zateplením</t>
  </si>
  <si>
    <t>Havarijný stav prístupovej komunikácie</t>
  </si>
  <si>
    <t>Obec Breza</t>
  </si>
  <si>
    <t>Obec Čierne</t>
  </si>
  <si>
    <t>Obec Vitanová</t>
  </si>
  <si>
    <t>Breza 314</t>
  </si>
  <si>
    <t>Breza</t>
  </si>
  <si>
    <t>Vyšný Koniec 969</t>
  </si>
  <si>
    <t>Čierne</t>
  </si>
  <si>
    <t>Vitanová 90</t>
  </si>
  <si>
    <t>Vitanová</t>
  </si>
  <si>
    <t>Havarijná situácia vykurovacieho systému</t>
  </si>
  <si>
    <t>Havariná situácia kotolne</t>
  </si>
  <si>
    <t>Havarijný stav plynovej kotolne</t>
  </si>
  <si>
    <t>Obec Hôrky</t>
  </si>
  <si>
    <t>Ul. Hlavná 200/15</t>
  </si>
  <si>
    <t>Hôrky</t>
  </si>
  <si>
    <t>Havarijný stav kotolne telocvične</t>
  </si>
  <si>
    <t>Havarijný stav interiéru telocvične</t>
  </si>
  <si>
    <t>Obec Belá - Dulice</t>
  </si>
  <si>
    <t>Mesto Čadca</t>
  </si>
  <si>
    <t>Obec Liptovská Lúžna</t>
  </si>
  <si>
    <t>Mesto Liptovský Mikuláš</t>
  </si>
  <si>
    <t>Obec Nová Bystrica</t>
  </si>
  <si>
    <t>Obec Východná</t>
  </si>
  <si>
    <t>Belá-Dulice 84</t>
  </si>
  <si>
    <t>Belá-Dulice</t>
  </si>
  <si>
    <t>Rázusova 2260</t>
  </si>
  <si>
    <t>Čadca</t>
  </si>
  <si>
    <t>Clementisova 616/1</t>
  </si>
  <si>
    <t>Liptovská Lúžna 569</t>
  </si>
  <si>
    <t>Liptovská Lúžna</t>
  </si>
  <si>
    <t>Základná škola Márie Rázusovej-Martákovej</t>
  </si>
  <si>
    <t>Nábr. 4. apríla 1936/23</t>
  </si>
  <si>
    <t>Nová Bystrica 686</t>
  </si>
  <si>
    <t>Nová Bystrica</t>
  </si>
  <si>
    <t>Školská 790</t>
  </si>
  <si>
    <t>Východná</t>
  </si>
  <si>
    <t>Havarijná situácia vonkajších pergol</t>
  </si>
  <si>
    <t>Havarijná situácia spojovacej chodby</t>
  </si>
  <si>
    <t>Havarijná situácia pultovej strechy na objekte telocvične</t>
  </si>
  <si>
    <t xml:space="preserve">Havarijná situácia rozvodov vody </t>
  </si>
  <si>
    <t>Havarijná situácia kotlov ÚK</t>
  </si>
  <si>
    <t>Obec Župkov</t>
  </si>
  <si>
    <t>Základná škola s materskou školou Miroslava Bielika</t>
  </si>
  <si>
    <t>Župkov 18</t>
  </si>
  <si>
    <t>Župkov</t>
  </si>
  <si>
    <t xml:space="preserve">Havária soc. zariadení, elektroinšt.,šatní /stavebné úpravy/ v objekte telocvične </t>
  </si>
  <si>
    <t>Mesto Brezno</t>
  </si>
  <si>
    <t>Obec Kalinovo</t>
  </si>
  <si>
    <t>Mesto Lučenec</t>
  </si>
  <si>
    <t>Základná škola s materskou školou Karola Rapoša</t>
  </si>
  <si>
    <t>Pionierska 4</t>
  </si>
  <si>
    <t>Brezno</t>
  </si>
  <si>
    <t>SNP 158/20</t>
  </si>
  <si>
    <t>Kalinovo</t>
  </si>
  <si>
    <t>Haličská cesta 1493/7</t>
  </si>
  <si>
    <t>Havária strechy a strešných konštrukcií telocvične a šport.zázemia-II. etapa</t>
  </si>
  <si>
    <t>Havária fasády v objekte školy</t>
  </si>
  <si>
    <t>Mesto Bardejov</t>
  </si>
  <si>
    <t>Obec Raslavice</t>
  </si>
  <si>
    <t>Obec Slovenská Ves</t>
  </si>
  <si>
    <t>Wolkerova 10</t>
  </si>
  <si>
    <t>Bardejov</t>
  </si>
  <si>
    <t>Toplianska 144</t>
  </si>
  <si>
    <t>Raslavice</t>
  </si>
  <si>
    <t>Slovenská Ves 313</t>
  </si>
  <si>
    <t>Slovenská Ves</t>
  </si>
  <si>
    <t>Odstránenie HS strechy ZŠ Wolkerova</t>
  </si>
  <si>
    <t>Odstránenie HS rozvodou ÚK v bloku B</t>
  </si>
  <si>
    <t>Odstránenie HS strechy na spojovacej chodbe</t>
  </si>
  <si>
    <t>Odstránenie HS budovy ZŠ s MŠ R.Dilonga v Trstenej</t>
  </si>
  <si>
    <t>Mesto Prešov</t>
  </si>
  <si>
    <t>Obec Spišské Hanušovce</t>
  </si>
  <si>
    <t>Kúpeľná 2</t>
  </si>
  <si>
    <t>Spišské Hanušovce 66</t>
  </si>
  <si>
    <t>Spišské Hanušovce</t>
  </si>
  <si>
    <t>Odstránenie HS sociálnych zariadení</t>
  </si>
  <si>
    <t>Odstránenie HS strechy</t>
  </si>
  <si>
    <t>Odstránenie HS v šatniach a hygienických priestorov v budove TV</t>
  </si>
  <si>
    <t>Obec Plavnica</t>
  </si>
  <si>
    <t>Plavnica 244</t>
  </si>
  <si>
    <t>Plavnica</t>
  </si>
  <si>
    <t>Odstránenie HS spojovacej chodby medzi ZŠ a TV</t>
  </si>
  <si>
    <t>Obec Bijacovce</t>
  </si>
  <si>
    <t>Obec Koškovce</t>
  </si>
  <si>
    <t>Obec Sečovská Polianka</t>
  </si>
  <si>
    <t>Mesto Stropkov</t>
  </si>
  <si>
    <t>Bijacovce 5</t>
  </si>
  <si>
    <t>Bijacovce</t>
  </si>
  <si>
    <t>Koškovce 134</t>
  </si>
  <si>
    <t>Koškovce</t>
  </si>
  <si>
    <t>Školská 558</t>
  </si>
  <si>
    <t>Sečovská Polianka</t>
  </si>
  <si>
    <t>Hrnčiarska 795/61</t>
  </si>
  <si>
    <t>Stropkov</t>
  </si>
  <si>
    <t>Odstránenie HS strech a stropu telocvične</t>
  </si>
  <si>
    <t>Odstránenie HS kanalizaácie</t>
  </si>
  <si>
    <t>Odstránenie HS strechy telocvične</t>
  </si>
  <si>
    <t>Odstránenie HS malej telocvične</t>
  </si>
  <si>
    <t>Obec Vrbnica</t>
  </si>
  <si>
    <t>Vrbnica 20</t>
  </si>
  <si>
    <t>Vrbnica</t>
  </si>
  <si>
    <t>Obec Brzotín</t>
  </si>
  <si>
    <t>Mesto Spišská Nová Ves</t>
  </si>
  <si>
    <t>Berzehorská 154</t>
  </si>
  <si>
    <t>Brzotín</t>
  </si>
  <si>
    <t>Ing. O. Kožucha 11</t>
  </si>
  <si>
    <t>Obec Biel</t>
  </si>
  <si>
    <t>Obec Čaňa</t>
  </si>
  <si>
    <t>Obec Krčava</t>
  </si>
  <si>
    <t>Mesto Moldava nad Bodvou</t>
  </si>
  <si>
    <t>Obec Slavošovce</t>
  </si>
  <si>
    <t>Obec Buzica</t>
  </si>
  <si>
    <t>Obec Drahňov</t>
  </si>
  <si>
    <t>Hlavná 24</t>
  </si>
  <si>
    <t>Biel</t>
  </si>
  <si>
    <t>Pionierska 33</t>
  </si>
  <si>
    <t>Čaňa</t>
  </si>
  <si>
    <t>Krčava 184</t>
  </si>
  <si>
    <t>Krčava</t>
  </si>
  <si>
    <t>Československej armády 15</t>
  </si>
  <si>
    <t>Komenského 707/4</t>
  </si>
  <si>
    <t>Základná škola Pavla Emanuela Dobšinského</t>
  </si>
  <si>
    <t>Slavošovce 125</t>
  </si>
  <si>
    <t>Slavošovce</t>
  </si>
  <si>
    <t>Buzica 327</t>
  </si>
  <si>
    <t>Buzica</t>
  </si>
  <si>
    <t>Hlavná 1</t>
  </si>
  <si>
    <t>Drahňov</t>
  </si>
  <si>
    <t>Svrčia 6</t>
  </si>
  <si>
    <t>Bratislava-Karlova Ves</t>
  </si>
  <si>
    <t>zatopenie suterénu školy splaškovou vodou a fekáliami</t>
  </si>
  <si>
    <t>4Q</t>
  </si>
  <si>
    <t>Mestská časť Bratislava - Rusovce</t>
  </si>
  <si>
    <t>Vývojová 228</t>
  </si>
  <si>
    <t>Bratislava-Rusovce</t>
  </si>
  <si>
    <t>prasknutie vnútroareálového vodovdoného potrubia</t>
  </si>
  <si>
    <t>Mestská časť Bratislava - Vajnory</t>
  </si>
  <si>
    <t>Základná škola Kataríny Brúderovej</t>
  </si>
  <si>
    <t>Osloboditeľská 1</t>
  </si>
  <si>
    <t>Bratislava-Vajnory</t>
  </si>
  <si>
    <t>Havarijný stav potrubia ústredného kúrenia</t>
  </si>
  <si>
    <t>Trstínska 2</t>
  </si>
  <si>
    <t>Bratislava-Záhorská Bystrica</t>
  </si>
  <si>
    <t>Havarijný stav priečky medzi školskou a keramickou dielňou</t>
  </si>
  <si>
    <t>Havarijný stav strechy nad garážou</t>
  </si>
  <si>
    <t>Havarijný stav strechy nad plynovou kotolňou</t>
  </si>
  <si>
    <t>Havarijný stav teplovodného kanála</t>
  </si>
  <si>
    <t>Rímska únia Rádu sv. Uršule, Slovenská provincia, Provincialát Uršulínok</t>
  </si>
  <si>
    <t>Základná škola s Materskou školou Angely Merici</t>
  </si>
  <si>
    <t>Halenárska 45</t>
  </si>
  <si>
    <t>Obec Borský Mikuláš</t>
  </si>
  <si>
    <t>Základná škola Jána Hollého</t>
  </si>
  <si>
    <t>Záhorácka 919/33</t>
  </si>
  <si>
    <t>Borský Mikuláš</t>
  </si>
  <si>
    <t>Oprava elektroinštalácie v pavilóne B</t>
  </si>
  <si>
    <t>Havarijný stav podlahy telocvične na ZŠ A. Felcána</t>
  </si>
  <si>
    <t>Komenského 959</t>
  </si>
  <si>
    <t>Havarijný stav strechy v ZŠ</t>
  </si>
  <si>
    <t>Mesto Sládkovičovo</t>
  </si>
  <si>
    <t>Základná škola s materskou školou Sándora Petőfiho s vyučovacím jazykom maďarským - Petőfi Sándor Alapiskola és Óvoda</t>
  </si>
  <si>
    <t>Richterova 1171</t>
  </si>
  <si>
    <t>Sládkovičovo</t>
  </si>
  <si>
    <t>Havarijná situácia strechy</t>
  </si>
  <si>
    <t>Mesto Šaštín - Stráže</t>
  </si>
  <si>
    <t>Štúrova 1115</t>
  </si>
  <si>
    <t>Havarijný stav spevnených plôch a chodníkov</t>
  </si>
  <si>
    <t>Mesto Trnava</t>
  </si>
  <si>
    <t>Nám.Slov.uč.tovarišstva 1</t>
  </si>
  <si>
    <t>Havarijný stav bleskozvodovej sústavy</t>
  </si>
  <si>
    <t>Havarijný stav nástenných hydrantov</t>
  </si>
  <si>
    <t>Mesto Handlová</t>
  </si>
  <si>
    <t>Školská 526/53</t>
  </si>
  <si>
    <t>Handlová</t>
  </si>
  <si>
    <t>Obec Kočovce</t>
  </si>
  <si>
    <t>Kočovce 380</t>
  </si>
  <si>
    <t>Kočovce</t>
  </si>
  <si>
    <t>Havarijná situácia okien objektu školy</t>
  </si>
  <si>
    <t>Obec Lazany</t>
  </si>
  <si>
    <t>Lazany 423</t>
  </si>
  <si>
    <t>Lazany</t>
  </si>
  <si>
    <t>Havarijná situácia kanalizácie Základnej školy s materskou školou Lazany</t>
  </si>
  <si>
    <t>Obec Lysá pod Makytou</t>
  </si>
  <si>
    <t>Lysá pod Makytou 44</t>
  </si>
  <si>
    <t>Lysá pod Makytou</t>
  </si>
  <si>
    <t>Mesto Partizánske</t>
  </si>
  <si>
    <t>Malinovského 1160/31</t>
  </si>
  <si>
    <t>Partizánske</t>
  </si>
  <si>
    <t>Havarijný stav hygienických zariadení v ZŠ Malinovského</t>
  </si>
  <si>
    <t>Obec Považany</t>
  </si>
  <si>
    <t>Základná škola s materskou školou kardinála A. Rudnaya</t>
  </si>
  <si>
    <t>Považany 216</t>
  </si>
  <si>
    <t>Považany</t>
  </si>
  <si>
    <t>Riešenie havarijného stavu kúrenia v telocvični</t>
  </si>
  <si>
    <t>Mesto Považská Bystrica</t>
  </si>
  <si>
    <t>Slovanská 1415/7</t>
  </si>
  <si>
    <t>Považská Bystrica</t>
  </si>
  <si>
    <t>Havarijná situáca NN prípojky</t>
  </si>
  <si>
    <t>Výmena rozvodov ústredného kúrenia v hlavnej školskej budove ZŠ s MŠ Svinná</t>
  </si>
  <si>
    <t>Obec Trenčianska Teplá</t>
  </si>
  <si>
    <t>J. Braneckého 130/15</t>
  </si>
  <si>
    <t>Trenčianska Teplá</t>
  </si>
  <si>
    <t>Havarijný stav plochej strechy</t>
  </si>
  <si>
    <t>Havarijná situácia rozvodov, vykurovacích telies ZŠ s MŠ Dubník</t>
  </si>
  <si>
    <t>Mesto Nové Zámky</t>
  </si>
  <si>
    <t>Devínska 12</t>
  </si>
  <si>
    <t>Nové Zámky</t>
  </si>
  <si>
    <t>Havarijný stav podláh chodba 1 NP, trieda 1.A blok A ZŠ Devínska 12 NZ</t>
  </si>
  <si>
    <t>Obec Semerovo</t>
  </si>
  <si>
    <t>Semerovo 110</t>
  </si>
  <si>
    <t>Semerovo</t>
  </si>
  <si>
    <t>Havarijný stav elektroinštalácie 1 NP ZŠ Semerovo</t>
  </si>
  <si>
    <t>Obec Svodín</t>
  </si>
  <si>
    <t>Základná škola Lajosa Csongrádyho s vyučovacím jazykom maďarským - Csongrády Lajos Alapiskola</t>
  </si>
  <si>
    <t>Svodín</t>
  </si>
  <si>
    <t>Havarijný stav sociálnych zariadení v telocvični ZŠ s VJM</t>
  </si>
  <si>
    <t>Obec Zbehy</t>
  </si>
  <si>
    <t>Zbehy 661</t>
  </si>
  <si>
    <t>Zbehy</t>
  </si>
  <si>
    <t>Havarijný stav osvetlenia tried SŠ Zbehy</t>
  </si>
  <si>
    <t>J. Kráľa 39</t>
  </si>
  <si>
    <t>Havarijný stav vn. omietok el. pracoviska Vráble pre SŠ J. Kráľa 39 ZM</t>
  </si>
  <si>
    <t>Mesto Zlaté Moravce</t>
  </si>
  <si>
    <t>Mojmírova 2</t>
  </si>
  <si>
    <t>Havarijný stav vonk. otvorových výplní pav. A,B,C ZŠ Mojmírova 2 ZM</t>
  </si>
  <si>
    <t>Havarijný stav podlahy v telocvični</t>
  </si>
  <si>
    <t>Havarijná situácia elektroinštalácie</t>
  </si>
  <si>
    <t>Obec Novoť</t>
  </si>
  <si>
    <t>Novoť 315</t>
  </si>
  <si>
    <t>Novoť</t>
  </si>
  <si>
    <t>Havarijný stav elektroinštalácie v budove starej školy v spoločných priestoroch</t>
  </si>
  <si>
    <t>J. Jančeka 32</t>
  </si>
  <si>
    <t>Klačno 4/2201</t>
  </si>
  <si>
    <t>Obec Stará Bystrica</t>
  </si>
  <si>
    <t>Stará Bystrica 680</t>
  </si>
  <si>
    <t>Stará Bystrica</t>
  </si>
  <si>
    <t>Havarijná situácia strešnej konštrukcie telocvične ZŠ</t>
  </si>
  <si>
    <t>Mesto Trstená</t>
  </si>
  <si>
    <t>Základná škola Pavla Országha Hviezdoslava</t>
  </si>
  <si>
    <t>Hviezdoslavova 822/8</t>
  </si>
  <si>
    <t xml:space="preserve">Havarijný stav vnútorných zdravotechnických inštalácií </t>
  </si>
  <si>
    <t>Obec Bátka</t>
  </si>
  <si>
    <t>Bátka 172</t>
  </si>
  <si>
    <t>Bátka</t>
  </si>
  <si>
    <t>Mesto Hnúšťa</t>
  </si>
  <si>
    <t>Klokočova 742/15</t>
  </si>
  <si>
    <t>Hnúšťa</t>
  </si>
  <si>
    <t>Havária strechy a omietok v objekte školy</t>
  </si>
  <si>
    <t>Obec Hrachovo</t>
  </si>
  <si>
    <t>Základná škola s materskou školou Sama Vozára</t>
  </si>
  <si>
    <t>Železničná 26</t>
  </si>
  <si>
    <t>Hrachovo</t>
  </si>
  <si>
    <t>Havária stropu a otvorových konštrukcií v objekte telocvične</t>
  </si>
  <si>
    <t>Mesto Hriňová</t>
  </si>
  <si>
    <t>Školská 1575</t>
  </si>
  <si>
    <t>Hriňová</t>
  </si>
  <si>
    <t>Havária kanalizačného potrubia v objekte školy</t>
  </si>
  <si>
    <t>Obec Malá Lehota</t>
  </si>
  <si>
    <t>Malá Lehota 455</t>
  </si>
  <si>
    <t>Malá Lehota</t>
  </si>
  <si>
    <t>Havária strechy v objekte školy / živelná udalosť/</t>
  </si>
  <si>
    <t>Obec Muráň</t>
  </si>
  <si>
    <t>Muráň 353</t>
  </si>
  <si>
    <t>Muráň</t>
  </si>
  <si>
    <t>Havária základových múrov telocvične</t>
  </si>
  <si>
    <t>Základná škola Pavla Dobšinského</t>
  </si>
  <si>
    <t>P. Dobšinského 1744/2</t>
  </si>
  <si>
    <t>Havária splaškovej kanalizácie a rozvodov vody v objekte školy</t>
  </si>
  <si>
    <t>Obec Štiavnické Bane</t>
  </si>
  <si>
    <t>Základná škola s materskou školou Maximiliána Hella</t>
  </si>
  <si>
    <t>Štiavnické Bane 128</t>
  </si>
  <si>
    <t>Štiavnické Bane</t>
  </si>
  <si>
    <t>Havária elektroinštalácie v objekte školy</t>
  </si>
  <si>
    <t>Mesto Tisovec</t>
  </si>
  <si>
    <t>Základná škola Dr. V. Clementisa</t>
  </si>
  <si>
    <t>Francisciho 803/4</t>
  </si>
  <si>
    <t>Tisovec</t>
  </si>
  <si>
    <t xml:space="preserve">Havária priestorov zdravotnej izolácie a návštevné priestory / soc.zar., podlahy, omietky, rozvody vody/ </t>
  </si>
  <si>
    <t>Havária oplotenia a betónového muriva areálu RC</t>
  </si>
  <si>
    <t>Obec Hniezdne</t>
  </si>
  <si>
    <t>Hniezdne 244</t>
  </si>
  <si>
    <t>Hniezdne</t>
  </si>
  <si>
    <t>Odstránenie HS kotolne a vykurovacích telies</t>
  </si>
  <si>
    <t>Obec Ľubotice</t>
  </si>
  <si>
    <t>Strážnická 26</t>
  </si>
  <si>
    <t>Ľubotice</t>
  </si>
  <si>
    <t xml:space="preserve">Odstránenie HS elektroinštalácie </t>
  </si>
  <si>
    <t>Dominika Tatarku 4666/7</t>
  </si>
  <si>
    <t>Odstránenie HS zemnej vlhkosti v budove ŠJ</t>
  </si>
  <si>
    <t>Československej armády 22</t>
  </si>
  <si>
    <t>Odstránenie HS radiátorov v objekte telocvične</t>
  </si>
  <si>
    <t>Odstránenie HS zvislých kanalizačných stupačiek</t>
  </si>
  <si>
    <t>Odstránenie HS elektroinštalácie v pavilóne TV</t>
  </si>
  <si>
    <t>Mesto Sabinov</t>
  </si>
  <si>
    <t>Základná škola</t>
  </si>
  <si>
    <t>Ul. 17. novembra 31</t>
  </si>
  <si>
    <t>Odstránenie HS zvislých odpadových stúpačiek pri WC</t>
  </si>
  <si>
    <t>Spojená škola sv. Anny</t>
  </si>
  <si>
    <t>Štúrova 5</t>
  </si>
  <si>
    <t>Odsránenie HS rozvodov zdravotechniky a socialného zariadenia</t>
  </si>
  <si>
    <t>Obec Štrba</t>
  </si>
  <si>
    <t>Školská 168/3</t>
  </si>
  <si>
    <t>Štrba</t>
  </si>
  <si>
    <t>Odstránenie HS strechy na budove ZŠ</t>
  </si>
  <si>
    <t>odstránenie havarijného stavu podláh v odborných učebniach</t>
  </si>
  <si>
    <t>odstránenie havarijného stavu rozvodov vody v suterénnych priestoroch</t>
  </si>
  <si>
    <t>Park mládeže 5</t>
  </si>
  <si>
    <t>odstránenie havarijného stavu systému ÚK</t>
  </si>
  <si>
    <t>Rád premonštrátov - Opátstvo Jasov</t>
  </si>
  <si>
    <t>Premonštrátske gymnázium</t>
  </si>
  <si>
    <t>Kováčska 28</t>
  </si>
  <si>
    <t>odstránenie havarijného stavu strechy a komínov</t>
  </si>
  <si>
    <t>odstránenie havarijného stavu podlahy vstupnej chodby</t>
  </si>
  <si>
    <t>Mesto Michalovce</t>
  </si>
  <si>
    <t>Základná škola Teodora Jozefa Moussona</t>
  </si>
  <si>
    <t>T. J. Moussona 4</t>
  </si>
  <si>
    <t>Michalovce</t>
  </si>
  <si>
    <t>odstránenie havarijného stavu strechy po veternej smršti</t>
  </si>
  <si>
    <t>odstránenie havarijného stavu parketovej podlahy v objekte telocvičňa</t>
  </si>
  <si>
    <t>Gréckokatolícka eparchia Košice</t>
  </si>
  <si>
    <t>Cirkevné gymnázium sv. Jána Krstiteľa</t>
  </si>
  <si>
    <t>M. R. Štefánika 9</t>
  </si>
  <si>
    <t>odstránenie havarijného stavu poškodenej kanalizácie a sociálnych zariadení</t>
  </si>
  <si>
    <t>Zoznam škôl a školských zariadení, ktorým boli pridelené finančné prostriedky v zmysle § 4c (Havárie) zákona č. 597/2003 Z. z.  - Q1 - Q4 za rok 2025 - kapitálové výdavky</t>
  </si>
  <si>
    <t>Odstránenie havarijného stavu strechy telocvične -poškodenie strechy silným vetrom</t>
  </si>
  <si>
    <t>Odstránenie havarijného stavu zatekania zrážkových vôd do interiérových priestorov</t>
  </si>
  <si>
    <t>Odstránenie havarijného stavu strechy a stropu objektu technickej učebne</t>
  </si>
  <si>
    <t>Odstránenie havarijného stavu vykurovania objektu ZŠ</t>
  </si>
  <si>
    <t>Odstránenie havarijného stavu kanalizácie</t>
  </si>
  <si>
    <t>Odstránenie havarijného stavu rozvodov tepla – prípojky ÚK k pavilónom ZŠ</t>
  </si>
  <si>
    <t xml:space="preserve">Odstránenie havarijného stavu odvodnenia strechy telocvične </t>
  </si>
  <si>
    <t>Odstránenie havarijného stavu strechy šatní a kotolne</t>
  </si>
  <si>
    <t xml:space="preserve">Odstránenie havarijného stavu plynovej kotolne </t>
  </si>
  <si>
    <t>Odstránenie havarijného stavu strechy telocvične ZŠ Malčice</t>
  </si>
  <si>
    <t>Odstránenie havarijného stavu sociálnych zariadení a vodovodného potrubia</t>
  </si>
  <si>
    <t>Odstránenie havarijného stavu elektroinštalácie objektu - nová budova</t>
  </si>
  <si>
    <t>Odstránenie havarijného stavu fasády zateplením</t>
  </si>
  <si>
    <t>Odstránenie havarijného stavu strechy pavilónu č. 7</t>
  </si>
  <si>
    <t>Odstránenie havarijného stavu strechy objektu B a objektu telocvičňa</t>
  </si>
  <si>
    <t>Odstránenie havarijného stavu obvodového plášťa pavilónov 1, 3, 4 a 6</t>
  </si>
  <si>
    <t>Odstránenie havarijného stavu plynovej kotolne a rozvodov ÚK</t>
  </si>
  <si>
    <t>Odstránenie havarijného stavu plynovej kotolne</t>
  </si>
  <si>
    <t>Odstránenie havarijného stavu stropných konštrukcií v odborných učebniach</t>
  </si>
  <si>
    <t>Odstránenie havarijného stavu deliacich priečok</t>
  </si>
  <si>
    <t>Odstránenie havarijného stavu podlahy v malej telocvični ZŠ</t>
  </si>
  <si>
    <t xml:space="preserve">Odstránenie havarijnej situácie elektrickej prípojky pre odberné elektrické zariadenie v ZŠ s MŠ Krčava </t>
  </si>
  <si>
    <t>Odstránenie havarijného stavu areálovej kanalizácie</t>
  </si>
  <si>
    <t>Odstránenie havarijného stavu - statických porúch základov a obvodových stien objektu U4</t>
  </si>
  <si>
    <t>Odstránenie havarijného stavu - statických porúch základov a obvodových stien objektu telocvičňa</t>
  </si>
  <si>
    <t>Odstránenie havarijného stavu stropnej konštrukcie</t>
  </si>
  <si>
    <t>Zoznam škôl a školských zariadení, ktorým boli pridelené finančné prostriedky v zmysle § 4c (Havárie) zákona č. 597/2003 Z. z. - Q1 - Q4  za rok 2025 - bežné výdavky</t>
  </si>
  <si>
    <t>Havarijný stav rozvodov vody</t>
  </si>
  <si>
    <t>Odstránenie havarijného stavu plynového kotla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</si>
</sst>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2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DEADA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3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3" fontId="2" fillId="2" borderId="1" xfId="0" applyNumberFormat="1" applyFont="1" applyFill="1" applyBorder="1" applyAlignment="1">
      <alignment horizontal="right" wrapText="1"/>
    </xf>
    <xf numFmtId="3" fontId="7" fillId="4" borderId="1" xfId="0" applyNumberFormat="1" applyFont="1" applyFill="1" applyBorder="1"/>
    <xf numFmtId="0" fontId="7" fillId="4" borderId="1" xfId="0" applyFont="1" applyFill="1" applyBorder="1"/>
    <xf numFmtId="3" fontId="5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/>
    <xf numFmtId="3" fontId="5" fillId="5" borderId="1" xfId="0" applyNumberFormat="1" applyFont="1" applyFill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0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left" wrapText="1"/>
    </xf>
    <xf numFmtId="0" fontId="6" fillId="0" borderId="6" xfId="0" applyFont="1" applyBorder="1" applyAlignment="1">
      <alignment horizontal="center"/>
    </xf>
    <xf numFmtId="0" fontId="9" fillId="7" borderId="0" xfId="0" applyFont="1" applyFill="1"/>
    <xf numFmtId="0" fontId="10" fillId="6" borderId="1" xfId="0" applyFont="1" applyFill="1" applyBorder="1" applyAlignment="1">
      <alignment horizontal="left" wrapText="1"/>
    </xf>
    <xf numFmtId="3" fontId="5" fillId="0" borderId="5" xfId="0" applyNumberFormat="1" applyFont="1" applyBorder="1" applyAlignment="1">
      <alignment horizontal="right" wrapText="1"/>
    </xf>
    <xf numFmtId="3" fontId="6" fillId="5" borderId="5" xfId="0" applyNumberFormat="1" applyFont="1" applyFill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" fontId="5" fillId="5" borderId="5" xfId="0" applyNumberFormat="1" applyFont="1" applyFill="1" applyBorder="1" applyAlignment="1">
      <alignment horizontal="right" wrapText="1"/>
    </xf>
    <xf numFmtId="3" fontId="5" fillId="0" borderId="6" xfId="0" applyNumberFormat="1" applyFont="1" applyBorder="1" applyAlignment="1">
      <alignment horizontal="right" wrapText="1"/>
    </xf>
    <xf numFmtId="0" fontId="4" fillId="0" borderId="0" xfId="0" applyFont="1" applyAlignment="1">
      <alignment horizont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2">
    <cellStyle name="Normálna" xfId="0" builtinId="0"/>
    <cellStyle name="Normálna 2" xfId="1" xr:uid="{2927127C-A9E4-44A1-9892-71609ED83544}"/>
  </cellStyles>
  <dxfs count="0"/>
  <tableStyles count="0" defaultTableStyle="TableStyleMedium2" defaultPivotStyle="PivotStyleLight16"/>
  <colors>
    <mruColors>
      <color rgb="FFFFFFFF"/>
      <color rgb="FFFFFFCC"/>
      <color rgb="FFFFCCCC"/>
      <color rgb="FFFFCC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5"/>
  <sheetViews>
    <sheetView zoomScale="85" zoomScaleNormal="85" workbookViewId="0">
      <selection activeCell="P30" sqref="P30"/>
    </sheetView>
  </sheetViews>
  <sheetFormatPr defaultRowHeight="15" x14ac:dyDescent="0.25"/>
  <cols>
    <col min="1" max="1" width="11.42578125" customWidth="1"/>
    <col min="2" max="2" width="33.85546875" customWidth="1"/>
    <col min="3" max="3" width="45.28515625" customWidth="1"/>
    <col min="4" max="4" width="23.85546875" customWidth="1"/>
    <col min="5" max="5" width="24.7109375" customWidth="1"/>
    <col min="6" max="6" width="17" style="1" customWidth="1"/>
    <col min="7" max="7" width="60.140625" bestFit="1" customWidth="1"/>
    <col min="8" max="8" width="9.7109375" customWidth="1"/>
  </cols>
  <sheetData>
    <row r="1" spans="1:8" ht="42.75" customHeight="1" x14ac:dyDescent="0.35">
      <c r="A1" s="38" t="s">
        <v>1329</v>
      </c>
      <c r="B1" s="38"/>
      <c r="C1" s="38"/>
      <c r="D1" s="38"/>
      <c r="E1" s="38"/>
      <c r="F1" s="38"/>
      <c r="G1" s="38"/>
    </row>
    <row r="3" spans="1:8" ht="101.25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7</v>
      </c>
      <c r="G3" s="3" t="s">
        <v>5</v>
      </c>
      <c r="H3" s="2" t="s">
        <v>6</v>
      </c>
    </row>
    <row r="4" spans="1:8" ht="32.65" customHeight="1" x14ac:dyDescent="0.25">
      <c r="A4" s="20" t="s">
        <v>8</v>
      </c>
      <c r="B4" s="21" t="s">
        <v>19</v>
      </c>
      <c r="C4" s="21" t="s">
        <v>31</v>
      </c>
      <c r="D4" s="21" t="s">
        <v>43</v>
      </c>
      <c r="E4" s="21" t="s">
        <v>32</v>
      </c>
      <c r="F4" s="33">
        <v>12144</v>
      </c>
      <c r="G4" s="21" t="s">
        <v>46</v>
      </c>
      <c r="H4" s="22" t="s">
        <v>27</v>
      </c>
    </row>
    <row r="5" spans="1:8" ht="32.65" customHeight="1" x14ac:dyDescent="0.25">
      <c r="A5" s="20" t="s">
        <v>8</v>
      </c>
      <c r="B5" s="21" t="s">
        <v>19</v>
      </c>
      <c r="C5" s="21" t="s">
        <v>20</v>
      </c>
      <c r="D5" s="21" t="s">
        <v>33</v>
      </c>
      <c r="E5" s="21" t="s">
        <v>28</v>
      </c>
      <c r="F5" s="33">
        <v>4424</v>
      </c>
      <c r="G5" s="21" t="s">
        <v>30</v>
      </c>
      <c r="H5" s="22" t="s">
        <v>27</v>
      </c>
    </row>
    <row r="6" spans="1:8" ht="32.65" customHeight="1" x14ac:dyDescent="0.25">
      <c r="A6" s="20" t="s">
        <v>8</v>
      </c>
      <c r="B6" s="21" t="s">
        <v>19</v>
      </c>
      <c r="C6" s="21" t="s">
        <v>68</v>
      </c>
      <c r="D6" s="21" t="s">
        <v>146</v>
      </c>
      <c r="E6" s="21" t="s">
        <v>147</v>
      </c>
      <c r="F6" s="33">
        <v>3689</v>
      </c>
      <c r="G6" s="21" t="s">
        <v>219</v>
      </c>
      <c r="H6" s="22" t="s">
        <v>120</v>
      </c>
    </row>
    <row r="7" spans="1:8" ht="32.65" customHeight="1" x14ac:dyDescent="0.25">
      <c r="A7" s="20" t="s">
        <v>8</v>
      </c>
      <c r="B7" s="21" t="s">
        <v>19</v>
      </c>
      <c r="C7" s="21" t="s">
        <v>68</v>
      </c>
      <c r="D7" s="21" t="s">
        <v>146</v>
      </c>
      <c r="E7" s="21" t="s">
        <v>147</v>
      </c>
      <c r="F7" s="33">
        <v>7290</v>
      </c>
      <c r="G7" s="21" t="s">
        <v>220</v>
      </c>
      <c r="H7" s="22" t="s">
        <v>120</v>
      </c>
    </row>
    <row r="8" spans="1:8" ht="32.65" customHeight="1" x14ac:dyDescent="0.25">
      <c r="A8" s="20" t="s">
        <v>8</v>
      </c>
      <c r="B8" s="21" t="s">
        <v>19</v>
      </c>
      <c r="C8" s="21" t="s">
        <v>20</v>
      </c>
      <c r="D8" s="21" t="s">
        <v>149</v>
      </c>
      <c r="E8" s="21" t="s">
        <v>150</v>
      </c>
      <c r="F8" s="33">
        <v>19416</v>
      </c>
      <c r="G8" s="21" t="s">
        <v>224</v>
      </c>
      <c r="H8" s="22" t="s">
        <v>120</v>
      </c>
    </row>
    <row r="9" spans="1:8" ht="32.65" customHeight="1" x14ac:dyDescent="0.25">
      <c r="A9" s="20" t="s">
        <v>8</v>
      </c>
      <c r="B9" s="21" t="s">
        <v>19</v>
      </c>
      <c r="C9" s="21" t="s">
        <v>20</v>
      </c>
      <c r="D9" s="21" t="s">
        <v>149</v>
      </c>
      <c r="E9" s="21" t="s">
        <v>150</v>
      </c>
      <c r="F9" s="33">
        <v>42288</v>
      </c>
      <c r="G9" s="21" t="s">
        <v>228</v>
      </c>
      <c r="H9" s="22" t="s">
        <v>120</v>
      </c>
    </row>
    <row r="10" spans="1:8" ht="32.65" customHeight="1" x14ac:dyDescent="0.25">
      <c r="A10" s="20" t="s">
        <v>8</v>
      </c>
      <c r="B10" s="21" t="s">
        <v>19</v>
      </c>
      <c r="C10" s="21" t="s">
        <v>20</v>
      </c>
      <c r="D10" s="21" t="s">
        <v>148</v>
      </c>
      <c r="E10" s="21" t="s">
        <v>32</v>
      </c>
      <c r="F10" s="33">
        <v>5331</v>
      </c>
      <c r="G10" s="21" t="s">
        <v>221</v>
      </c>
      <c r="H10" s="22" t="s">
        <v>120</v>
      </c>
    </row>
    <row r="11" spans="1:8" ht="32.65" customHeight="1" x14ac:dyDescent="0.25">
      <c r="A11" s="20" t="s">
        <v>8</v>
      </c>
      <c r="B11" s="21" t="s">
        <v>19</v>
      </c>
      <c r="C11" s="21" t="s">
        <v>20</v>
      </c>
      <c r="D11" s="21" t="s">
        <v>148</v>
      </c>
      <c r="E11" s="21" t="s">
        <v>32</v>
      </c>
      <c r="F11" s="33">
        <v>2600</v>
      </c>
      <c r="G11" s="21" t="s">
        <v>222</v>
      </c>
      <c r="H11" s="22" t="s">
        <v>120</v>
      </c>
    </row>
    <row r="12" spans="1:8" ht="32.65" customHeight="1" x14ac:dyDescent="0.25">
      <c r="A12" s="23" t="s">
        <v>8</v>
      </c>
      <c r="B12" s="24" t="s">
        <v>19</v>
      </c>
      <c r="C12" s="24" t="s">
        <v>144</v>
      </c>
      <c r="D12" s="24" t="s">
        <v>145</v>
      </c>
      <c r="E12" s="24" t="s">
        <v>32</v>
      </c>
      <c r="F12" s="15">
        <v>248846</v>
      </c>
      <c r="G12" s="24" t="s">
        <v>218</v>
      </c>
      <c r="H12" s="25" t="s">
        <v>120</v>
      </c>
    </row>
    <row r="13" spans="1:8" ht="32.65" customHeight="1" x14ac:dyDescent="0.25">
      <c r="A13" s="23" t="s">
        <v>8</v>
      </c>
      <c r="B13" s="24" t="s">
        <v>19</v>
      </c>
      <c r="C13" s="24" t="s">
        <v>20</v>
      </c>
      <c r="D13" s="24" t="s">
        <v>33</v>
      </c>
      <c r="E13" s="24" t="s">
        <v>28</v>
      </c>
      <c r="F13" s="15">
        <v>6227</v>
      </c>
      <c r="G13" s="24" t="s">
        <v>223</v>
      </c>
      <c r="H13" s="25" t="s">
        <v>120</v>
      </c>
    </row>
    <row r="14" spans="1:8" ht="32.65" customHeight="1" x14ac:dyDescent="0.25">
      <c r="A14" s="23" t="s">
        <v>8</v>
      </c>
      <c r="B14" s="24" t="s">
        <v>19</v>
      </c>
      <c r="C14" s="24" t="s">
        <v>144</v>
      </c>
      <c r="D14" s="24" t="s">
        <v>151</v>
      </c>
      <c r="E14" s="24" t="s">
        <v>152</v>
      </c>
      <c r="F14" s="15">
        <v>6286</v>
      </c>
      <c r="G14" s="24" t="s">
        <v>225</v>
      </c>
      <c r="H14" s="25" t="s">
        <v>120</v>
      </c>
    </row>
    <row r="15" spans="1:8" ht="32.65" customHeight="1" x14ac:dyDescent="0.25">
      <c r="A15" s="23" t="s">
        <v>8</v>
      </c>
      <c r="B15" s="24" t="s">
        <v>19</v>
      </c>
      <c r="C15" s="24" t="s">
        <v>153</v>
      </c>
      <c r="D15" s="24" t="s">
        <v>154</v>
      </c>
      <c r="E15" s="24" t="s">
        <v>155</v>
      </c>
      <c r="F15" s="15">
        <v>2693</v>
      </c>
      <c r="G15" s="24" t="s">
        <v>226</v>
      </c>
      <c r="H15" s="25" t="s">
        <v>120</v>
      </c>
    </row>
    <row r="16" spans="1:8" ht="32.65" customHeight="1" x14ac:dyDescent="0.25">
      <c r="A16" s="23" t="s">
        <v>8</v>
      </c>
      <c r="B16" s="24" t="s">
        <v>121</v>
      </c>
      <c r="C16" s="24" t="s">
        <v>9</v>
      </c>
      <c r="D16" s="24" t="s">
        <v>156</v>
      </c>
      <c r="E16" s="24" t="s">
        <v>157</v>
      </c>
      <c r="F16" s="15">
        <v>120000</v>
      </c>
      <c r="G16" s="24" t="s">
        <v>227</v>
      </c>
      <c r="H16" s="25" t="s">
        <v>120</v>
      </c>
    </row>
    <row r="17" spans="1:8" ht="32.65" customHeight="1" x14ac:dyDescent="0.25">
      <c r="A17" s="23" t="s">
        <v>8</v>
      </c>
      <c r="B17" s="24" t="s">
        <v>271</v>
      </c>
      <c r="C17" s="24" t="s">
        <v>9</v>
      </c>
      <c r="D17" s="24" t="s">
        <v>272</v>
      </c>
      <c r="E17" s="24" t="s">
        <v>273</v>
      </c>
      <c r="F17" s="15">
        <v>85341</v>
      </c>
      <c r="G17" s="24" t="s">
        <v>274</v>
      </c>
      <c r="H17" s="25" t="s">
        <v>584</v>
      </c>
    </row>
    <row r="18" spans="1:8" ht="32.65" customHeight="1" x14ac:dyDescent="0.25">
      <c r="A18" s="23" t="s">
        <v>8</v>
      </c>
      <c r="B18" s="24" t="s">
        <v>275</v>
      </c>
      <c r="C18" s="24" t="s">
        <v>71</v>
      </c>
      <c r="D18" s="24" t="s">
        <v>276</v>
      </c>
      <c r="E18" s="24" t="s">
        <v>277</v>
      </c>
      <c r="F18" s="19">
        <f>90000-14201</f>
        <v>75799</v>
      </c>
      <c r="G18" s="24" t="s">
        <v>278</v>
      </c>
      <c r="H18" s="25" t="s">
        <v>584</v>
      </c>
    </row>
    <row r="19" spans="1:8" ht="32.65" customHeight="1" x14ac:dyDescent="0.25">
      <c r="A19" s="23" t="s">
        <v>8</v>
      </c>
      <c r="B19" s="24" t="s">
        <v>19</v>
      </c>
      <c r="C19" s="24" t="s">
        <v>144</v>
      </c>
      <c r="D19" s="24" t="s">
        <v>255</v>
      </c>
      <c r="E19" s="24" t="s">
        <v>147</v>
      </c>
      <c r="F19" s="15">
        <v>7363</v>
      </c>
      <c r="G19" s="24" t="s">
        <v>256</v>
      </c>
      <c r="H19" s="25" t="s">
        <v>584</v>
      </c>
    </row>
    <row r="20" spans="1:8" ht="32.65" customHeight="1" x14ac:dyDescent="0.25">
      <c r="A20" s="23" t="s">
        <v>8</v>
      </c>
      <c r="B20" s="24" t="s">
        <v>19</v>
      </c>
      <c r="C20" s="24" t="s">
        <v>257</v>
      </c>
      <c r="D20" s="24" t="s">
        <v>258</v>
      </c>
      <c r="E20" s="24" t="s">
        <v>259</v>
      </c>
      <c r="F20" s="15">
        <v>2812</v>
      </c>
      <c r="G20" s="24" t="s">
        <v>260</v>
      </c>
      <c r="H20" s="25" t="s">
        <v>584</v>
      </c>
    </row>
    <row r="21" spans="1:8" ht="32.65" customHeight="1" x14ac:dyDescent="0.25">
      <c r="A21" s="23" t="s">
        <v>8</v>
      </c>
      <c r="B21" s="24" t="s">
        <v>267</v>
      </c>
      <c r="C21" s="24" t="s">
        <v>268</v>
      </c>
      <c r="D21" s="24" t="s">
        <v>269</v>
      </c>
      <c r="E21" s="24" t="s">
        <v>150</v>
      </c>
      <c r="F21" s="15">
        <v>76531</v>
      </c>
      <c r="G21" s="24" t="s">
        <v>270</v>
      </c>
      <c r="H21" s="25" t="s">
        <v>584</v>
      </c>
    </row>
    <row r="22" spans="1:8" ht="32.65" customHeight="1" x14ac:dyDescent="0.25">
      <c r="A22" s="23" t="s">
        <v>8</v>
      </c>
      <c r="B22" s="24" t="s">
        <v>279</v>
      </c>
      <c r="C22" s="24" t="s">
        <v>71</v>
      </c>
      <c r="D22" s="24" t="s">
        <v>280</v>
      </c>
      <c r="E22" s="24" t="s">
        <v>281</v>
      </c>
      <c r="F22" s="15">
        <v>83484</v>
      </c>
      <c r="G22" s="24" t="s">
        <v>282</v>
      </c>
      <c r="H22" s="25" t="s">
        <v>584</v>
      </c>
    </row>
    <row r="23" spans="1:8" ht="32.65" customHeight="1" x14ac:dyDescent="0.25">
      <c r="A23" s="23" t="s">
        <v>8</v>
      </c>
      <c r="B23" s="24" t="s">
        <v>283</v>
      </c>
      <c r="C23" s="24" t="s">
        <v>284</v>
      </c>
      <c r="D23" s="24" t="s">
        <v>285</v>
      </c>
      <c r="E23" s="24" t="s">
        <v>32</v>
      </c>
      <c r="F23" s="15">
        <v>55000</v>
      </c>
      <c r="G23" s="24" t="s">
        <v>286</v>
      </c>
      <c r="H23" s="25" t="s">
        <v>584</v>
      </c>
    </row>
    <row r="24" spans="1:8" ht="45.75" customHeight="1" x14ac:dyDescent="0.25">
      <c r="A24" s="23" t="s">
        <v>8</v>
      </c>
      <c r="B24" s="24" t="s">
        <v>19</v>
      </c>
      <c r="C24" s="24" t="s">
        <v>261</v>
      </c>
      <c r="D24" s="24" t="s">
        <v>262</v>
      </c>
      <c r="E24" s="24" t="s">
        <v>28</v>
      </c>
      <c r="F24" s="15">
        <v>82000</v>
      </c>
      <c r="G24" s="24" t="s">
        <v>263</v>
      </c>
      <c r="H24" s="25" t="s">
        <v>584</v>
      </c>
    </row>
    <row r="25" spans="1:8" ht="32.65" customHeight="1" x14ac:dyDescent="0.25">
      <c r="A25" s="23" t="s">
        <v>8</v>
      </c>
      <c r="B25" s="24" t="s">
        <v>302</v>
      </c>
      <c r="C25" s="24" t="s">
        <v>303</v>
      </c>
      <c r="D25" s="24" t="s">
        <v>304</v>
      </c>
      <c r="E25" s="24" t="s">
        <v>28</v>
      </c>
      <c r="F25" s="15">
        <v>69475</v>
      </c>
      <c r="G25" s="24" t="s">
        <v>305</v>
      </c>
      <c r="H25" s="25" t="s">
        <v>584</v>
      </c>
    </row>
    <row r="26" spans="1:8" ht="32.65" customHeight="1" x14ac:dyDescent="0.25">
      <c r="A26" s="23" t="s">
        <v>8</v>
      </c>
      <c r="B26" s="24" t="s">
        <v>298</v>
      </c>
      <c r="C26" s="24" t="s">
        <v>71</v>
      </c>
      <c r="D26" s="24" t="s">
        <v>299</v>
      </c>
      <c r="E26" s="24" t="s">
        <v>300</v>
      </c>
      <c r="F26" s="15">
        <v>100000</v>
      </c>
      <c r="G26" s="24" t="s">
        <v>301</v>
      </c>
      <c r="H26" s="25" t="s">
        <v>584</v>
      </c>
    </row>
    <row r="27" spans="1:8" ht="32.65" customHeight="1" x14ac:dyDescent="0.25">
      <c r="A27" s="23" t="s">
        <v>8</v>
      </c>
      <c r="B27" s="24" t="s">
        <v>287</v>
      </c>
      <c r="C27" s="24" t="s">
        <v>288</v>
      </c>
      <c r="D27" s="24" t="s">
        <v>289</v>
      </c>
      <c r="E27" s="24" t="s">
        <v>290</v>
      </c>
      <c r="F27" s="15">
        <v>72420</v>
      </c>
      <c r="G27" s="24" t="s">
        <v>291</v>
      </c>
      <c r="H27" s="25" t="s">
        <v>584</v>
      </c>
    </row>
    <row r="28" spans="1:8" ht="32.65" customHeight="1" x14ac:dyDescent="0.25">
      <c r="A28" s="23" t="s">
        <v>8</v>
      </c>
      <c r="B28" s="24" t="s">
        <v>287</v>
      </c>
      <c r="C28" s="24" t="s">
        <v>71</v>
      </c>
      <c r="D28" s="24" t="s">
        <v>292</v>
      </c>
      <c r="E28" s="24" t="s">
        <v>290</v>
      </c>
      <c r="F28" s="15">
        <v>32582</v>
      </c>
      <c r="G28" s="24" t="s">
        <v>293</v>
      </c>
      <c r="H28" s="25" t="s">
        <v>584</v>
      </c>
    </row>
    <row r="29" spans="1:8" ht="32.65" customHeight="1" x14ac:dyDescent="0.25">
      <c r="A29" s="23" t="s">
        <v>8</v>
      </c>
      <c r="B29" s="24" t="s">
        <v>19</v>
      </c>
      <c r="C29" s="24" t="s">
        <v>144</v>
      </c>
      <c r="D29" s="24" t="s">
        <v>264</v>
      </c>
      <c r="E29" s="24" t="s">
        <v>265</v>
      </c>
      <c r="F29" s="15">
        <v>33679</v>
      </c>
      <c r="G29" s="24" t="s">
        <v>266</v>
      </c>
      <c r="H29" s="25" t="s">
        <v>584</v>
      </c>
    </row>
    <row r="30" spans="1:8" ht="32.65" customHeight="1" x14ac:dyDescent="0.25">
      <c r="A30" s="23" t="s">
        <v>8</v>
      </c>
      <c r="B30" s="24" t="s">
        <v>121</v>
      </c>
      <c r="C30" s="24" t="s">
        <v>9</v>
      </c>
      <c r="D30" s="24" t="s">
        <v>156</v>
      </c>
      <c r="E30" s="24" t="s">
        <v>157</v>
      </c>
      <c r="F30" s="15">
        <v>29336</v>
      </c>
      <c r="G30" s="24" t="s">
        <v>297</v>
      </c>
      <c r="H30" s="25" t="s">
        <v>584</v>
      </c>
    </row>
    <row r="31" spans="1:8" ht="32.65" customHeight="1" x14ac:dyDescent="0.25">
      <c r="A31" s="23" t="s">
        <v>8</v>
      </c>
      <c r="B31" s="24" t="s">
        <v>19</v>
      </c>
      <c r="C31" s="24" t="s">
        <v>257</v>
      </c>
      <c r="D31" s="24" t="s">
        <v>1108</v>
      </c>
      <c r="E31" s="24" t="s">
        <v>1109</v>
      </c>
      <c r="F31" s="15">
        <v>34182</v>
      </c>
      <c r="G31" s="24" t="s">
        <v>1110</v>
      </c>
      <c r="H31" s="25" t="s">
        <v>1111</v>
      </c>
    </row>
    <row r="32" spans="1:8" ht="32.65" customHeight="1" x14ac:dyDescent="0.25">
      <c r="A32" s="23" t="s">
        <v>8</v>
      </c>
      <c r="B32" s="24" t="s">
        <v>267</v>
      </c>
      <c r="C32" s="24" t="s">
        <v>268</v>
      </c>
      <c r="D32" s="24" t="s">
        <v>269</v>
      </c>
      <c r="E32" s="32" t="s">
        <v>150</v>
      </c>
      <c r="F32" s="15">
        <v>-76531</v>
      </c>
      <c r="G32" s="24" t="s">
        <v>270</v>
      </c>
      <c r="H32" s="25" t="s">
        <v>1111</v>
      </c>
    </row>
    <row r="33" spans="1:8" ht="32.65" customHeight="1" x14ac:dyDescent="0.25">
      <c r="A33" s="23" t="s">
        <v>8</v>
      </c>
      <c r="B33" s="24" t="s">
        <v>1112</v>
      </c>
      <c r="C33" s="24" t="s">
        <v>9</v>
      </c>
      <c r="D33" s="24" t="s">
        <v>1113</v>
      </c>
      <c r="E33" s="24" t="s">
        <v>1114</v>
      </c>
      <c r="F33" s="15">
        <v>17251</v>
      </c>
      <c r="G33" s="24" t="s">
        <v>1115</v>
      </c>
      <c r="H33" s="25" t="s">
        <v>1111</v>
      </c>
    </row>
    <row r="34" spans="1:8" ht="32.65" customHeight="1" x14ac:dyDescent="0.25">
      <c r="A34" s="23" t="s">
        <v>8</v>
      </c>
      <c r="B34" s="24" t="s">
        <v>1116</v>
      </c>
      <c r="C34" s="24" t="s">
        <v>1117</v>
      </c>
      <c r="D34" s="24" t="s">
        <v>1118</v>
      </c>
      <c r="E34" s="24" t="s">
        <v>1119</v>
      </c>
      <c r="F34" s="15">
        <v>84561</v>
      </c>
      <c r="G34" s="24" t="s">
        <v>1120</v>
      </c>
      <c r="H34" s="25" t="s">
        <v>1111</v>
      </c>
    </row>
    <row r="35" spans="1:8" ht="32.65" customHeight="1" x14ac:dyDescent="0.25">
      <c r="A35" s="20" t="s">
        <v>8</v>
      </c>
      <c r="B35" s="21" t="s">
        <v>19</v>
      </c>
      <c r="C35" s="21" t="s">
        <v>31</v>
      </c>
      <c r="D35" s="21" t="s">
        <v>1121</v>
      </c>
      <c r="E35" s="21" t="s">
        <v>1122</v>
      </c>
      <c r="F35" s="33">
        <v>4044</v>
      </c>
      <c r="G35" s="21" t="s">
        <v>1123</v>
      </c>
      <c r="H35" s="22" t="s">
        <v>1111</v>
      </c>
    </row>
    <row r="36" spans="1:8" ht="32.65" customHeight="1" x14ac:dyDescent="0.25">
      <c r="A36" s="20" t="s">
        <v>8</v>
      </c>
      <c r="B36" s="21" t="s">
        <v>19</v>
      </c>
      <c r="C36" s="21" t="s">
        <v>31</v>
      </c>
      <c r="D36" s="21" t="s">
        <v>1121</v>
      </c>
      <c r="E36" s="21" t="s">
        <v>1122</v>
      </c>
      <c r="F36" s="33">
        <v>5211</v>
      </c>
      <c r="G36" s="21" t="s">
        <v>1124</v>
      </c>
      <c r="H36" s="22" t="s">
        <v>1111</v>
      </c>
    </row>
    <row r="37" spans="1:8" ht="32.65" customHeight="1" x14ac:dyDescent="0.25">
      <c r="A37" s="20" t="s">
        <v>8</v>
      </c>
      <c r="B37" s="21" t="s">
        <v>19</v>
      </c>
      <c r="C37" s="21" t="s">
        <v>31</v>
      </c>
      <c r="D37" s="21" t="s">
        <v>1121</v>
      </c>
      <c r="E37" s="21" t="s">
        <v>1122</v>
      </c>
      <c r="F37" s="33">
        <v>12560</v>
      </c>
      <c r="G37" s="21" t="s">
        <v>1125</v>
      </c>
      <c r="H37" s="22" t="s">
        <v>1111</v>
      </c>
    </row>
    <row r="38" spans="1:8" ht="32.65" customHeight="1" x14ac:dyDescent="0.25">
      <c r="A38" s="20" t="s">
        <v>8</v>
      </c>
      <c r="B38" s="21" t="s">
        <v>287</v>
      </c>
      <c r="C38" s="21" t="s">
        <v>71</v>
      </c>
      <c r="D38" s="21" t="s">
        <v>292</v>
      </c>
      <c r="E38" s="21" t="s">
        <v>290</v>
      </c>
      <c r="F38" s="33">
        <v>37834</v>
      </c>
      <c r="G38" s="21" t="s">
        <v>1126</v>
      </c>
      <c r="H38" s="22" t="s">
        <v>1111</v>
      </c>
    </row>
    <row r="39" spans="1:8" ht="32.65" customHeight="1" x14ac:dyDescent="0.25">
      <c r="A39" s="20" t="s">
        <v>8</v>
      </c>
      <c r="B39" s="21" t="s">
        <v>1127</v>
      </c>
      <c r="C39" s="21" t="s">
        <v>1128</v>
      </c>
      <c r="D39" s="21" t="s">
        <v>1129</v>
      </c>
      <c r="E39" s="21" t="s">
        <v>171</v>
      </c>
      <c r="F39" s="33">
        <v>9333</v>
      </c>
      <c r="G39" s="21" t="s">
        <v>1330</v>
      </c>
      <c r="H39" s="22" t="s">
        <v>1111</v>
      </c>
    </row>
    <row r="40" spans="1:8" ht="32.65" customHeight="1" x14ac:dyDescent="0.25">
      <c r="A40" s="20" t="s">
        <v>10</v>
      </c>
      <c r="B40" s="21" t="s">
        <v>125</v>
      </c>
      <c r="C40" s="21" t="s">
        <v>166</v>
      </c>
      <c r="D40" s="21" t="s">
        <v>167</v>
      </c>
      <c r="E40" s="21" t="s">
        <v>168</v>
      </c>
      <c r="F40" s="33">
        <v>30000</v>
      </c>
      <c r="G40" s="21" t="s">
        <v>232</v>
      </c>
      <c r="H40" s="22" t="s">
        <v>120</v>
      </c>
    </row>
    <row r="41" spans="1:8" ht="32.65" customHeight="1" x14ac:dyDescent="0.25">
      <c r="A41" s="20" t="s">
        <v>10</v>
      </c>
      <c r="B41" s="21" t="s">
        <v>122</v>
      </c>
      <c r="C41" s="21" t="s">
        <v>158</v>
      </c>
      <c r="D41" s="21" t="s">
        <v>159</v>
      </c>
      <c r="E41" s="21" t="s">
        <v>160</v>
      </c>
      <c r="F41" s="33">
        <v>10763</v>
      </c>
      <c r="G41" s="21" t="s">
        <v>229</v>
      </c>
      <c r="H41" s="22" t="s">
        <v>120</v>
      </c>
    </row>
    <row r="42" spans="1:8" ht="32.65" customHeight="1" x14ac:dyDescent="0.25">
      <c r="A42" s="26" t="s">
        <v>10</v>
      </c>
      <c r="B42" s="27" t="s">
        <v>123</v>
      </c>
      <c r="C42" s="27" t="s">
        <v>9</v>
      </c>
      <c r="D42" s="27" t="s">
        <v>161</v>
      </c>
      <c r="E42" s="27" t="s">
        <v>162</v>
      </c>
      <c r="F42" s="34">
        <f>115000-321</f>
        <v>114679</v>
      </c>
      <c r="G42" s="27" t="s">
        <v>230</v>
      </c>
      <c r="H42" s="22" t="s">
        <v>120</v>
      </c>
    </row>
    <row r="43" spans="1:8" ht="32.65" customHeight="1" x14ac:dyDescent="0.25">
      <c r="A43" s="20" t="s">
        <v>10</v>
      </c>
      <c r="B43" s="21" t="s">
        <v>126</v>
      </c>
      <c r="C43" s="21" t="s">
        <v>169</v>
      </c>
      <c r="D43" s="21" t="s">
        <v>170</v>
      </c>
      <c r="E43" s="21" t="s">
        <v>171</v>
      </c>
      <c r="F43" s="33">
        <v>124629</v>
      </c>
      <c r="G43" s="21" t="s">
        <v>233</v>
      </c>
      <c r="H43" s="22" t="s">
        <v>120</v>
      </c>
    </row>
    <row r="44" spans="1:8" ht="51" customHeight="1" x14ac:dyDescent="0.25">
      <c r="A44" s="26" t="s">
        <v>10</v>
      </c>
      <c r="B44" s="27" t="s">
        <v>124</v>
      </c>
      <c r="C44" s="27" t="s">
        <v>163</v>
      </c>
      <c r="D44" s="27" t="s">
        <v>164</v>
      </c>
      <c r="E44" s="27" t="s">
        <v>165</v>
      </c>
      <c r="F44" s="35">
        <v>120000</v>
      </c>
      <c r="G44" s="27" t="s">
        <v>231</v>
      </c>
      <c r="H44" s="22" t="s">
        <v>120</v>
      </c>
    </row>
    <row r="45" spans="1:8" ht="46.5" customHeight="1" x14ac:dyDescent="0.25">
      <c r="A45" s="20" t="s">
        <v>10</v>
      </c>
      <c r="B45" s="21" t="s">
        <v>310</v>
      </c>
      <c r="C45" s="21" t="s">
        <v>311</v>
      </c>
      <c r="D45" s="21" t="s">
        <v>312</v>
      </c>
      <c r="E45" s="21" t="s">
        <v>313</v>
      </c>
      <c r="F45" s="33">
        <v>77262</v>
      </c>
      <c r="G45" s="21" t="s">
        <v>314</v>
      </c>
      <c r="H45" s="22" t="s">
        <v>584</v>
      </c>
    </row>
    <row r="46" spans="1:8" ht="32.65" customHeight="1" x14ac:dyDescent="0.25">
      <c r="A46" s="20" t="s">
        <v>10</v>
      </c>
      <c r="B46" s="21" t="s">
        <v>339</v>
      </c>
      <c r="C46" s="21" t="s">
        <v>340</v>
      </c>
      <c r="D46" s="21" t="s">
        <v>341</v>
      </c>
      <c r="E46" s="21" t="s">
        <v>342</v>
      </c>
      <c r="F46" s="33">
        <v>29623</v>
      </c>
      <c r="G46" s="21" t="s">
        <v>343</v>
      </c>
      <c r="H46" s="22" t="s">
        <v>584</v>
      </c>
    </row>
    <row r="47" spans="1:8" ht="32.65" customHeight="1" x14ac:dyDescent="0.25">
      <c r="A47" s="20" t="s">
        <v>10</v>
      </c>
      <c r="B47" s="21" t="s">
        <v>125</v>
      </c>
      <c r="C47" s="21" t="s">
        <v>166</v>
      </c>
      <c r="D47" s="21" t="s">
        <v>167</v>
      </c>
      <c r="E47" s="21" t="s">
        <v>168</v>
      </c>
      <c r="F47" s="33">
        <v>45000</v>
      </c>
      <c r="G47" s="21" t="s">
        <v>232</v>
      </c>
      <c r="H47" s="22" t="s">
        <v>584</v>
      </c>
    </row>
    <row r="48" spans="1:8" ht="32.65" customHeight="1" x14ac:dyDescent="0.25">
      <c r="A48" s="20" t="s">
        <v>10</v>
      </c>
      <c r="B48" s="21" t="s">
        <v>315</v>
      </c>
      <c r="C48" s="21" t="s">
        <v>316</v>
      </c>
      <c r="D48" s="21" t="s">
        <v>317</v>
      </c>
      <c r="E48" s="21" t="s">
        <v>318</v>
      </c>
      <c r="F48" s="33">
        <v>98814</v>
      </c>
      <c r="G48" s="21" t="s">
        <v>319</v>
      </c>
      <c r="H48" s="22" t="s">
        <v>584</v>
      </c>
    </row>
    <row r="49" spans="1:8" ht="46.5" customHeight="1" x14ac:dyDescent="0.25">
      <c r="A49" s="20" t="s">
        <v>10</v>
      </c>
      <c r="B49" s="21" t="s">
        <v>320</v>
      </c>
      <c r="C49" s="21" t="s">
        <v>321</v>
      </c>
      <c r="D49" s="21" t="s">
        <v>322</v>
      </c>
      <c r="E49" s="21" t="s">
        <v>323</v>
      </c>
      <c r="F49" s="33">
        <v>85000</v>
      </c>
      <c r="G49" s="21" t="s">
        <v>324</v>
      </c>
      <c r="H49" s="22" t="s">
        <v>584</v>
      </c>
    </row>
    <row r="50" spans="1:8" ht="32.65" customHeight="1" x14ac:dyDescent="0.25">
      <c r="A50" s="20" t="s">
        <v>10</v>
      </c>
      <c r="B50" s="21" t="s">
        <v>325</v>
      </c>
      <c r="C50" s="21" t="s">
        <v>71</v>
      </c>
      <c r="D50" s="21" t="s">
        <v>326</v>
      </c>
      <c r="E50" s="21" t="s">
        <v>327</v>
      </c>
      <c r="F50" s="36">
        <f>80000-5360</f>
        <v>74640</v>
      </c>
      <c r="G50" s="21" t="s">
        <v>328</v>
      </c>
      <c r="H50" s="22" t="s">
        <v>584</v>
      </c>
    </row>
    <row r="51" spans="1:8" ht="32.65" customHeight="1" x14ac:dyDescent="0.25">
      <c r="A51" s="20" t="s">
        <v>10</v>
      </c>
      <c r="B51" s="21" t="s">
        <v>344</v>
      </c>
      <c r="C51" s="21" t="s">
        <v>71</v>
      </c>
      <c r="D51" s="21" t="s">
        <v>345</v>
      </c>
      <c r="E51" s="21" t="s">
        <v>346</v>
      </c>
      <c r="F51" s="36">
        <f>13182-326</f>
        <v>12856</v>
      </c>
      <c r="G51" s="21" t="s">
        <v>347</v>
      </c>
      <c r="H51" s="22" t="s">
        <v>584</v>
      </c>
    </row>
    <row r="52" spans="1:8" ht="32.65" customHeight="1" x14ac:dyDescent="0.25">
      <c r="A52" s="20" t="s">
        <v>10</v>
      </c>
      <c r="B52" s="21" t="s">
        <v>329</v>
      </c>
      <c r="C52" s="21" t="s">
        <v>330</v>
      </c>
      <c r="D52" s="21" t="s">
        <v>331</v>
      </c>
      <c r="E52" s="21" t="s">
        <v>332</v>
      </c>
      <c r="F52" s="33">
        <v>82194</v>
      </c>
      <c r="G52" s="21" t="s">
        <v>333</v>
      </c>
      <c r="H52" s="22" t="s">
        <v>584</v>
      </c>
    </row>
    <row r="53" spans="1:8" ht="47.25" customHeight="1" x14ac:dyDescent="0.25">
      <c r="A53" s="20" t="s">
        <v>10</v>
      </c>
      <c r="B53" s="21" t="s">
        <v>334</v>
      </c>
      <c r="C53" s="21" t="s">
        <v>335</v>
      </c>
      <c r="D53" s="21" t="s">
        <v>336</v>
      </c>
      <c r="E53" s="21" t="s">
        <v>337</v>
      </c>
      <c r="F53" s="33">
        <v>80000</v>
      </c>
      <c r="G53" s="21" t="s">
        <v>338</v>
      </c>
      <c r="H53" s="22" t="s">
        <v>584</v>
      </c>
    </row>
    <row r="54" spans="1:8" ht="32.65" customHeight="1" x14ac:dyDescent="0.25">
      <c r="A54" s="20" t="s">
        <v>10</v>
      </c>
      <c r="B54" s="21" t="s">
        <v>126</v>
      </c>
      <c r="C54" s="21" t="s">
        <v>169</v>
      </c>
      <c r="D54" s="21" t="s">
        <v>170</v>
      </c>
      <c r="E54" s="21" t="s">
        <v>171</v>
      </c>
      <c r="F54" s="33">
        <v>74364</v>
      </c>
      <c r="G54" s="21" t="s">
        <v>306</v>
      </c>
      <c r="H54" s="22" t="s">
        <v>584</v>
      </c>
    </row>
    <row r="55" spans="1:8" ht="45.75" customHeight="1" x14ac:dyDescent="0.25">
      <c r="A55" s="20" t="s">
        <v>10</v>
      </c>
      <c r="B55" s="21" t="s">
        <v>124</v>
      </c>
      <c r="C55" s="21" t="s">
        <v>163</v>
      </c>
      <c r="D55" s="21" t="s">
        <v>164</v>
      </c>
      <c r="E55" s="21" t="s">
        <v>165</v>
      </c>
      <c r="F55" s="33">
        <v>20000</v>
      </c>
      <c r="G55" s="21" t="s">
        <v>231</v>
      </c>
      <c r="H55" s="22" t="s">
        <v>584</v>
      </c>
    </row>
    <row r="56" spans="1:8" ht="32.65" customHeight="1" x14ac:dyDescent="0.25">
      <c r="A56" s="20" t="s">
        <v>10</v>
      </c>
      <c r="B56" s="21" t="s">
        <v>122</v>
      </c>
      <c r="C56" s="21" t="s">
        <v>144</v>
      </c>
      <c r="D56" s="21" t="s">
        <v>307</v>
      </c>
      <c r="E56" s="21" t="s">
        <v>308</v>
      </c>
      <c r="F56" s="33">
        <v>37116</v>
      </c>
      <c r="G56" s="21" t="s">
        <v>309</v>
      </c>
      <c r="H56" s="22" t="s">
        <v>584</v>
      </c>
    </row>
    <row r="57" spans="1:8" ht="32.65" customHeight="1" x14ac:dyDescent="0.25">
      <c r="A57" s="20" t="s">
        <v>10</v>
      </c>
      <c r="B57" s="21" t="s">
        <v>1130</v>
      </c>
      <c r="C57" s="21" t="s">
        <v>1131</v>
      </c>
      <c r="D57" s="21" t="s">
        <v>1132</v>
      </c>
      <c r="E57" s="21" t="s">
        <v>1133</v>
      </c>
      <c r="F57" s="33">
        <v>73754</v>
      </c>
      <c r="G57" s="21" t="s">
        <v>1134</v>
      </c>
      <c r="H57" s="22" t="s">
        <v>1111</v>
      </c>
    </row>
    <row r="58" spans="1:8" ht="32.65" customHeight="1" x14ac:dyDescent="0.25">
      <c r="A58" s="20" t="s">
        <v>10</v>
      </c>
      <c r="B58" s="21" t="s">
        <v>844</v>
      </c>
      <c r="C58" s="21" t="s">
        <v>9</v>
      </c>
      <c r="D58" s="21" t="s">
        <v>846</v>
      </c>
      <c r="E58" s="21" t="s">
        <v>342</v>
      </c>
      <c r="F58" s="33">
        <v>61376</v>
      </c>
      <c r="G58" s="21" t="s">
        <v>1135</v>
      </c>
      <c r="H58" s="22" t="s">
        <v>1111</v>
      </c>
    </row>
    <row r="59" spans="1:8" ht="32.65" customHeight="1" x14ac:dyDescent="0.25">
      <c r="A59" s="20" t="s">
        <v>10</v>
      </c>
      <c r="B59" s="21" t="s">
        <v>325</v>
      </c>
      <c r="C59" s="21" t="s">
        <v>71</v>
      </c>
      <c r="D59" s="21" t="s">
        <v>1136</v>
      </c>
      <c r="E59" s="21" t="s">
        <v>327</v>
      </c>
      <c r="F59" s="33">
        <v>45000</v>
      </c>
      <c r="G59" s="21" t="s">
        <v>1137</v>
      </c>
      <c r="H59" s="22" t="s">
        <v>1111</v>
      </c>
    </row>
    <row r="60" spans="1:8" ht="63.75" customHeight="1" x14ac:dyDescent="0.25">
      <c r="A60" s="20" t="s">
        <v>10</v>
      </c>
      <c r="B60" s="21" t="s">
        <v>1138</v>
      </c>
      <c r="C60" s="21" t="s">
        <v>1139</v>
      </c>
      <c r="D60" s="21" t="s">
        <v>1140</v>
      </c>
      <c r="E60" s="21" t="s">
        <v>1141</v>
      </c>
      <c r="F60" s="33">
        <v>82614</v>
      </c>
      <c r="G60" s="21" t="s">
        <v>1142</v>
      </c>
      <c r="H60" s="22" t="s">
        <v>1111</v>
      </c>
    </row>
    <row r="61" spans="1:8" ht="32.65" customHeight="1" x14ac:dyDescent="0.25">
      <c r="A61" s="20" t="s">
        <v>10</v>
      </c>
      <c r="B61" s="21" t="s">
        <v>1143</v>
      </c>
      <c r="C61" s="21" t="s">
        <v>71</v>
      </c>
      <c r="D61" s="21" t="s">
        <v>1144</v>
      </c>
      <c r="E61" s="21" t="s">
        <v>160</v>
      </c>
      <c r="F61" s="33">
        <v>40000</v>
      </c>
      <c r="G61" s="21" t="s">
        <v>1145</v>
      </c>
      <c r="H61" s="22" t="s">
        <v>1111</v>
      </c>
    </row>
    <row r="62" spans="1:8" ht="32.65" customHeight="1" x14ac:dyDescent="0.25">
      <c r="A62" s="20" t="s">
        <v>10</v>
      </c>
      <c r="B62" s="21" t="s">
        <v>1146</v>
      </c>
      <c r="C62" s="21" t="s">
        <v>9</v>
      </c>
      <c r="D62" s="21" t="s">
        <v>1147</v>
      </c>
      <c r="E62" s="21" t="s">
        <v>171</v>
      </c>
      <c r="F62" s="33">
        <v>26988</v>
      </c>
      <c r="G62" s="21" t="s">
        <v>1148</v>
      </c>
      <c r="H62" s="22" t="s">
        <v>1111</v>
      </c>
    </row>
    <row r="63" spans="1:8" ht="32.65" customHeight="1" x14ac:dyDescent="0.25">
      <c r="A63" s="20" t="s">
        <v>10</v>
      </c>
      <c r="B63" s="21" t="s">
        <v>1146</v>
      </c>
      <c r="C63" s="21" t="s">
        <v>9</v>
      </c>
      <c r="D63" s="21" t="s">
        <v>1147</v>
      </c>
      <c r="E63" s="21" t="s">
        <v>171</v>
      </c>
      <c r="F63" s="33">
        <v>22306</v>
      </c>
      <c r="G63" s="21" t="s">
        <v>1149</v>
      </c>
      <c r="H63" s="22" t="s">
        <v>1111</v>
      </c>
    </row>
    <row r="64" spans="1:8" ht="32.65" customHeight="1" x14ac:dyDescent="0.25">
      <c r="A64" s="20" t="s">
        <v>51</v>
      </c>
      <c r="B64" s="21" t="s">
        <v>348</v>
      </c>
      <c r="C64" s="21" t="s">
        <v>9</v>
      </c>
      <c r="D64" s="21" t="s">
        <v>349</v>
      </c>
      <c r="E64" s="21" t="s">
        <v>350</v>
      </c>
      <c r="F64" s="33">
        <v>100000</v>
      </c>
      <c r="G64" s="21" t="s">
        <v>351</v>
      </c>
      <c r="H64" s="22" t="s">
        <v>584</v>
      </c>
    </row>
    <row r="65" spans="1:8" ht="32.65" customHeight="1" x14ac:dyDescent="0.25">
      <c r="A65" s="20" t="s">
        <v>51</v>
      </c>
      <c r="B65" s="21" t="s">
        <v>352</v>
      </c>
      <c r="C65" s="21" t="s">
        <v>71</v>
      </c>
      <c r="D65" s="21" t="s">
        <v>353</v>
      </c>
      <c r="E65" s="21" t="s">
        <v>354</v>
      </c>
      <c r="F65" s="33">
        <v>60000</v>
      </c>
      <c r="G65" s="21" t="s">
        <v>355</v>
      </c>
      <c r="H65" s="22" t="s">
        <v>584</v>
      </c>
    </row>
    <row r="66" spans="1:8" ht="32.65" customHeight="1" x14ac:dyDescent="0.25">
      <c r="A66" s="20" t="s">
        <v>51</v>
      </c>
      <c r="B66" s="21" t="s">
        <v>356</v>
      </c>
      <c r="C66" s="21" t="s">
        <v>71</v>
      </c>
      <c r="D66" s="21" t="s">
        <v>357</v>
      </c>
      <c r="E66" s="21" t="s">
        <v>358</v>
      </c>
      <c r="F66" s="33">
        <v>100000</v>
      </c>
      <c r="G66" s="21" t="s">
        <v>359</v>
      </c>
      <c r="H66" s="22" t="s">
        <v>584</v>
      </c>
    </row>
    <row r="67" spans="1:8" ht="32.65" customHeight="1" x14ac:dyDescent="0.25">
      <c r="A67" s="20" t="s">
        <v>51</v>
      </c>
      <c r="B67" s="21" t="s">
        <v>1150</v>
      </c>
      <c r="C67" s="21" t="s">
        <v>71</v>
      </c>
      <c r="D67" s="21" t="s">
        <v>1151</v>
      </c>
      <c r="E67" s="21" t="s">
        <v>1152</v>
      </c>
      <c r="F67" s="33">
        <v>5889</v>
      </c>
      <c r="G67" s="21" t="s">
        <v>1142</v>
      </c>
      <c r="H67" s="22" t="s">
        <v>1111</v>
      </c>
    </row>
    <row r="68" spans="1:8" ht="32.65" customHeight="1" x14ac:dyDescent="0.25">
      <c r="A68" s="20" t="s">
        <v>51</v>
      </c>
      <c r="B68" s="21" t="s">
        <v>1153</v>
      </c>
      <c r="C68" s="21" t="s">
        <v>9</v>
      </c>
      <c r="D68" s="21" t="s">
        <v>1154</v>
      </c>
      <c r="E68" s="21" t="s">
        <v>1155</v>
      </c>
      <c r="F68" s="33">
        <v>18918</v>
      </c>
      <c r="G68" s="21" t="s">
        <v>1156</v>
      </c>
      <c r="H68" s="22" t="s">
        <v>1111</v>
      </c>
    </row>
    <row r="69" spans="1:8" ht="32.65" customHeight="1" x14ac:dyDescent="0.25">
      <c r="A69" s="20" t="s">
        <v>51</v>
      </c>
      <c r="B69" s="21" t="s">
        <v>1157</v>
      </c>
      <c r="C69" s="21" t="s">
        <v>9</v>
      </c>
      <c r="D69" s="21" t="s">
        <v>1158</v>
      </c>
      <c r="E69" s="21" t="s">
        <v>1159</v>
      </c>
      <c r="F69" s="33">
        <v>100000</v>
      </c>
      <c r="G69" s="21" t="s">
        <v>1160</v>
      </c>
      <c r="H69" s="22" t="s">
        <v>1111</v>
      </c>
    </row>
    <row r="70" spans="1:8" ht="32.65" customHeight="1" x14ac:dyDescent="0.25">
      <c r="A70" s="20" t="s">
        <v>51</v>
      </c>
      <c r="B70" s="21" t="s">
        <v>1161</v>
      </c>
      <c r="C70" s="21" t="s">
        <v>9</v>
      </c>
      <c r="D70" s="21" t="s">
        <v>1162</v>
      </c>
      <c r="E70" s="21" t="s">
        <v>1163</v>
      </c>
      <c r="F70" s="33">
        <v>109724</v>
      </c>
      <c r="G70" s="21" t="s">
        <v>1142</v>
      </c>
      <c r="H70" s="22" t="s">
        <v>1111</v>
      </c>
    </row>
    <row r="71" spans="1:8" ht="32.65" customHeight="1" x14ac:dyDescent="0.25">
      <c r="A71" s="20" t="s">
        <v>51</v>
      </c>
      <c r="B71" s="21" t="s">
        <v>1164</v>
      </c>
      <c r="C71" s="21" t="s">
        <v>71</v>
      </c>
      <c r="D71" s="21" t="s">
        <v>1165</v>
      </c>
      <c r="E71" s="21" t="s">
        <v>1166</v>
      </c>
      <c r="F71" s="33">
        <v>60569</v>
      </c>
      <c r="G71" s="21" t="s">
        <v>1167</v>
      </c>
      <c r="H71" s="22" t="s">
        <v>1111</v>
      </c>
    </row>
    <row r="72" spans="1:8" ht="32.65" customHeight="1" x14ac:dyDescent="0.25">
      <c r="A72" s="20" t="s">
        <v>51</v>
      </c>
      <c r="B72" s="21" t="s">
        <v>1168</v>
      </c>
      <c r="C72" s="21" t="s">
        <v>1169</v>
      </c>
      <c r="D72" s="21" t="s">
        <v>1170</v>
      </c>
      <c r="E72" s="21" t="s">
        <v>1171</v>
      </c>
      <c r="F72" s="33">
        <v>71320</v>
      </c>
      <c r="G72" s="21" t="s">
        <v>1172</v>
      </c>
      <c r="H72" s="22" t="s">
        <v>1111</v>
      </c>
    </row>
    <row r="73" spans="1:8" ht="32.65" customHeight="1" x14ac:dyDescent="0.25">
      <c r="A73" s="20" t="s">
        <v>51</v>
      </c>
      <c r="B73" s="21" t="s">
        <v>1173</v>
      </c>
      <c r="C73" s="21" t="s">
        <v>71</v>
      </c>
      <c r="D73" s="21" t="s">
        <v>1174</v>
      </c>
      <c r="E73" s="21" t="s">
        <v>1175</v>
      </c>
      <c r="F73" s="33">
        <v>16000</v>
      </c>
      <c r="G73" s="21" t="s">
        <v>1176</v>
      </c>
      <c r="H73" s="22" t="s">
        <v>1111</v>
      </c>
    </row>
    <row r="74" spans="1:8" ht="32.65" customHeight="1" x14ac:dyDescent="0.25">
      <c r="A74" s="20" t="s">
        <v>51</v>
      </c>
      <c r="B74" s="21" t="s">
        <v>898</v>
      </c>
      <c r="C74" s="21" t="s">
        <v>9</v>
      </c>
      <c r="D74" s="21" t="s">
        <v>899</v>
      </c>
      <c r="E74" s="21" t="s">
        <v>900</v>
      </c>
      <c r="F74" s="33">
        <v>71400</v>
      </c>
      <c r="G74" s="21" t="s">
        <v>1177</v>
      </c>
      <c r="H74" s="22" t="s">
        <v>1111</v>
      </c>
    </row>
    <row r="75" spans="1:8" ht="32.65" customHeight="1" x14ac:dyDescent="0.25">
      <c r="A75" s="20" t="s">
        <v>51</v>
      </c>
      <c r="B75" s="21" t="s">
        <v>1178</v>
      </c>
      <c r="C75" s="21" t="s">
        <v>71</v>
      </c>
      <c r="D75" s="21" t="s">
        <v>1179</v>
      </c>
      <c r="E75" s="21" t="s">
        <v>1180</v>
      </c>
      <c r="F75" s="33">
        <v>100000</v>
      </c>
      <c r="G75" s="21" t="s">
        <v>1181</v>
      </c>
      <c r="H75" s="22" t="s">
        <v>1111</v>
      </c>
    </row>
    <row r="76" spans="1:8" ht="32.65" customHeight="1" x14ac:dyDescent="0.25">
      <c r="A76" s="20" t="s">
        <v>12</v>
      </c>
      <c r="B76" s="21" t="s">
        <v>21</v>
      </c>
      <c r="C76" s="21" t="s">
        <v>11</v>
      </c>
      <c r="D76" s="21" t="s">
        <v>44</v>
      </c>
      <c r="E76" s="21" t="s">
        <v>34</v>
      </c>
      <c r="F76" s="36">
        <f>94499-523</f>
        <v>93976</v>
      </c>
      <c r="G76" s="21" t="s">
        <v>47</v>
      </c>
      <c r="H76" s="22" t="s">
        <v>27</v>
      </c>
    </row>
    <row r="77" spans="1:8" ht="32.65" customHeight="1" x14ac:dyDescent="0.25">
      <c r="A77" s="26" t="s">
        <v>12</v>
      </c>
      <c r="B77" s="27" t="s">
        <v>56</v>
      </c>
      <c r="C77" s="27" t="s">
        <v>71</v>
      </c>
      <c r="D77" s="27" t="s">
        <v>172</v>
      </c>
      <c r="E77" s="27" t="s">
        <v>82</v>
      </c>
      <c r="F77" s="35">
        <v>60000</v>
      </c>
      <c r="G77" s="27" t="s">
        <v>234</v>
      </c>
      <c r="H77" s="22" t="s">
        <v>120</v>
      </c>
    </row>
    <row r="78" spans="1:8" ht="49.5" customHeight="1" x14ac:dyDescent="0.25">
      <c r="A78" s="26" t="s">
        <v>12</v>
      </c>
      <c r="B78" s="27" t="s">
        <v>127</v>
      </c>
      <c r="C78" s="27" t="s">
        <v>173</v>
      </c>
      <c r="D78" s="27" t="s">
        <v>174</v>
      </c>
      <c r="E78" s="27" t="s">
        <v>175</v>
      </c>
      <c r="F78" s="35">
        <v>5327</v>
      </c>
      <c r="G78" s="27" t="s">
        <v>235</v>
      </c>
      <c r="H78" s="22" t="s">
        <v>120</v>
      </c>
    </row>
    <row r="79" spans="1:8" ht="32.65" customHeight="1" x14ac:dyDescent="0.25">
      <c r="A79" s="26" t="s">
        <v>12</v>
      </c>
      <c r="B79" s="27" t="s">
        <v>128</v>
      </c>
      <c r="C79" s="27" t="s">
        <v>9</v>
      </c>
      <c r="D79" s="27" t="s">
        <v>176</v>
      </c>
      <c r="E79" s="27" t="s">
        <v>177</v>
      </c>
      <c r="F79" s="35">
        <v>130000</v>
      </c>
      <c r="G79" s="27" t="s">
        <v>236</v>
      </c>
      <c r="H79" s="22" t="s">
        <v>120</v>
      </c>
    </row>
    <row r="80" spans="1:8" ht="32.65" customHeight="1" x14ac:dyDescent="0.25">
      <c r="A80" s="20" t="s">
        <v>12</v>
      </c>
      <c r="B80" s="21" t="s">
        <v>21</v>
      </c>
      <c r="C80" s="21" t="s">
        <v>11</v>
      </c>
      <c r="D80" s="21" t="s">
        <v>44</v>
      </c>
      <c r="E80" s="21" t="s">
        <v>34</v>
      </c>
      <c r="F80" s="36">
        <f>100009-1729</f>
        <v>98280</v>
      </c>
      <c r="G80" s="21" t="s">
        <v>244</v>
      </c>
      <c r="H80" s="22" t="s">
        <v>120</v>
      </c>
    </row>
    <row r="81" spans="1:8" ht="32.65" customHeight="1" x14ac:dyDescent="0.25">
      <c r="A81" s="20" t="s">
        <v>12</v>
      </c>
      <c r="B81" s="21" t="s">
        <v>369</v>
      </c>
      <c r="C81" s="21" t="s">
        <v>71</v>
      </c>
      <c r="D81" s="21" t="s">
        <v>370</v>
      </c>
      <c r="E81" s="21" t="s">
        <v>371</v>
      </c>
      <c r="F81" s="33">
        <v>70000</v>
      </c>
      <c r="G81" s="21" t="s">
        <v>372</v>
      </c>
      <c r="H81" s="22" t="s">
        <v>584</v>
      </c>
    </row>
    <row r="82" spans="1:8" ht="45.75" customHeight="1" x14ac:dyDescent="0.25">
      <c r="A82" s="20" t="s">
        <v>12</v>
      </c>
      <c r="B82" s="21" t="s">
        <v>382</v>
      </c>
      <c r="C82" s="21" t="s">
        <v>383</v>
      </c>
      <c r="D82" s="21" t="s">
        <v>384</v>
      </c>
      <c r="E82" s="21" t="s">
        <v>385</v>
      </c>
      <c r="F82" s="33">
        <v>80000</v>
      </c>
      <c r="G82" s="21" t="s">
        <v>386</v>
      </c>
      <c r="H82" s="22" t="s">
        <v>584</v>
      </c>
    </row>
    <row r="83" spans="1:8" ht="32.65" customHeight="1" x14ac:dyDescent="0.25">
      <c r="A83" s="20" t="s">
        <v>12</v>
      </c>
      <c r="B83" s="21" t="s">
        <v>373</v>
      </c>
      <c r="C83" s="21" t="s">
        <v>71</v>
      </c>
      <c r="D83" s="21" t="s">
        <v>374</v>
      </c>
      <c r="E83" s="21" t="s">
        <v>375</v>
      </c>
      <c r="F83" s="33">
        <v>60000</v>
      </c>
      <c r="G83" s="21" t="s">
        <v>376</v>
      </c>
      <c r="H83" s="22" t="s">
        <v>584</v>
      </c>
    </row>
    <row r="84" spans="1:8" ht="36.75" customHeight="1" x14ac:dyDescent="0.25">
      <c r="A84" s="20" t="s">
        <v>12</v>
      </c>
      <c r="B84" s="21" t="s">
        <v>21</v>
      </c>
      <c r="C84" s="21" t="s">
        <v>360</v>
      </c>
      <c r="D84" s="21" t="s">
        <v>361</v>
      </c>
      <c r="E84" s="21" t="s">
        <v>362</v>
      </c>
      <c r="F84" s="33">
        <v>11986</v>
      </c>
      <c r="G84" s="21" t="s">
        <v>363</v>
      </c>
      <c r="H84" s="22" t="s">
        <v>584</v>
      </c>
    </row>
    <row r="85" spans="1:8" ht="32.65" customHeight="1" x14ac:dyDescent="0.25">
      <c r="A85" s="20" t="s">
        <v>12</v>
      </c>
      <c r="B85" s="21" t="s">
        <v>21</v>
      </c>
      <c r="C85" s="21" t="s">
        <v>364</v>
      </c>
      <c r="D85" s="21" t="s">
        <v>365</v>
      </c>
      <c r="E85" s="21" t="s">
        <v>366</v>
      </c>
      <c r="F85" s="36">
        <f>30887-887</f>
        <v>30000</v>
      </c>
      <c r="G85" s="21" t="s">
        <v>367</v>
      </c>
      <c r="H85" s="22" t="s">
        <v>584</v>
      </c>
    </row>
    <row r="86" spans="1:8" ht="32.65" customHeight="1" x14ac:dyDescent="0.25">
      <c r="A86" s="20" t="s">
        <v>12</v>
      </c>
      <c r="B86" s="21" t="s">
        <v>21</v>
      </c>
      <c r="C86" s="21" t="s">
        <v>364</v>
      </c>
      <c r="D86" s="21" t="s">
        <v>365</v>
      </c>
      <c r="E86" s="21" t="s">
        <v>366</v>
      </c>
      <c r="F86" s="36">
        <f>121693-1694</f>
        <v>119999</v>
      </c>
      <c r="G86" s="21" t="s">
        <v>368</v>
      </c>
      <c r="H86" s="22" t="s">
        <v>584</v>
      </c>
    </row>
    <row r="87" spans="1:8" ht="32.65" customHeight="1" x14ac:dyDescent="0.25">
      <c r="A87" s="20" t="s">
        <v>12</v>
      </c>
      <c r="B87" s="21" t="s">
        <v>59</v>
      </c>
      <c r="C87" s="21" t="s">
        <v>71</v>
      </c>
      <c r="D87" s="21" t="s">
        <v>87</v>
      </c>
      <c r="E87" s="21" t="s">
        <v>88</v>
      </c>
      <c r="F87" s="33">
        <v>109044</v>
      </c>
      <c r="G87" s="21" t="s">
        <v>377</v>
      </c>
      <c r="H87" s="22" t="s">
        <v>584</v>
      </c>
    </row>
    <row r="88" spans="1:8" ht="32.65" customHeight="1" x14ac:dyDescent="0.25">
      <c r="A88" s="20" t="s">
        <v>12</v>
      </c>
      <c r="B88" s="21" t="s">
        <v>378</v>
      </c>
      <c r="C88" s="21" t="s">
        <v>9</v>
      </c>
      <c r="D88" s="21" t="s">
        <v>379</v>
      </c>
      <c r="E88" s="21" t="s">
        <v>380</v>
      </c>
      <c r="F88" s="33">
        <v>50000</v>
      </c>
      <c r="G88" s="21" t="s">
        <v>381</v>
      </c>
      <c r="H88" s="22" t="s">
        <v>584</v>
      </c>
    </row>
    <row r="89" spans="1:8" ht="32.65" customHeight="1" x14ac:dyDescent="0.25">
      <c r="A89" s="20" t="s">
        <v>12</v>
      </c>
      <c r="B89" s="21" t="s">
        <v>911</v>
      </c>
      <c r="C89" s="21" t="s">
        <v>9</v>
      </c>
      <c r="D89" s="21" t="s">
        <v>917</v>
      </c>
      <c r="E89" s="21" t="s">
        <v>918</v>
      </c>
      <c r="F89" s="33">
        <v>50000</v>
      </c>
      <c r="G89" s="21" t="s">
        <v>1182</v>
      </c>
      <c r="H89" s="22" t="s">
        <v>1111</v>
      </c>
    </row>
    <row r="90" spans="1:8" ht="32.65" customHeight="1" x14ac:dyDescent="0.25">
      <c r="A90" s="20" t="s">
        <v>12</v>
      </c>
      <c r="B90" s="21" t="s">
        <v>1183</v>
      </c>
      <c r="C90" s="21" t="s">
        <v>71</v>
      </c>
      <c r="D90" s="21" t="s">
        <v>1184</v>
      </c>
      <c r="E90" s="21" t="s">
        <v>1185</v>
      </c>
      <c r="F90" s="33">
        <v>9912</v>
      </c>
      <c r="G90" s="21" t="s">
        <v>1186</v>
      </c>
      <c r="H90" s="22" t="s">
        <v>1111</v>
      </c>
    </row>
    <row r="91" spans="1:8" ht="32.65" customHeight="1" x14ac:dyDescent="0.25">
      <c r="A91" s="20" t="s">
        <v>12</v>
      </c>
      <c r="B91" s="21" t="s">
        <v>1187</v>
      </c>
      <c r="C91" s="21" t="s">
        <v>71</v>
      </c>
      <c r="D91" s="21" t="s">
        <v>1188</v>
      </c>
      <c r="E91" s="21" t="s">
        <v>1189</v>
      </c>
      <c r="F91" s="33">
        <v>82928</v>
      </c>
      <c r="G91" s="21" t="s">
        <v>1190</v>
      </c>
      <c r="H91" s="22" t="s">
        <v>1111</v>
      </c>
    </row>
    <row r="92" spans="1:8" ht="47.25" customHeight="1" x14ac:dyDescent="0.25">
      <c r="A92" s="20" t="s">
        <v>12</v>
      </c>
      <c r="B92" s="21" t="s">
        <v>1191</v>
      </c>
      <c r="C92" s="21" t="s">
        <v>1192</v>
      </c>
      <c r="D92" s="21" t="s">
        <v>694</v>
      </c>
      <c r="E92" s="21" t="s">
        <v>1193</v>
      </c>
      <c r="F92" s="33">
        <v>80000</v>
      </c>
      <c r="G92" s="21" t="s">
        <v>1194</v>
      </c>
      <c r="H92" s="22" t="s">
        <v>1111</v>
      </c>
    </row>
    <row r="93" spans="1:8" ht="32.65" customHeight="1" x14ac:dyDescent="0.25">
      <c r="A93" s="20" t="s">
        <v>12</v>
      </c>
      <c r="B93" s="21" t="s">
        <v>128</v>
      </c>
      <c r="C93" s="21" t="s">
        <v>9</v>
      </c>
      <c r="D93" s="21" t="s">
        <v>176</v>
      </c>
      <c r="E93" s="21" t="s">
        <v>177</v>
      </c>
      <c r="F93" s="36">
        <f>26010-29</f>
        <v>25981</v>
      </c>
      <c r="G93" s="21" t="s">
        <v>236</v>
      </c>
      <c r="H93" s="22" t="s">
        <v>1111</v>
      </c>
    </row>
    <row r="94" spans="1:8" ht="32.65" customHeight="1" x14ac:dyDescent="0.25">
      <c r="A94" s="20" t="s">
        <v>12</v>
      </c>
      <c r="B94" s="21" t="s">
        <v>1195</v>
      </c>
      <c r="C94" s="21" t="s">
        <v>144</v>
      </c>
      <c r="D94" s="21" t="s">
        <v>1196</v>
      </c>
      <c r="E94" s="21" t="s">
        <v>1197</v>
      </c>
      <c r="F94" s="33">
        <v>100493</v>
      </c>
      <c r="G94" s="21" t="s">
        <v>1198</v>
      </c>
      <c r="H94" s="22" t="s">
        <v>1111</v>
      </c>
    </row>
    <row r="95" spans="1:8" ht="32.65" customHeight="1" x14ac:dyDescent="0.25">
      <c r="A95" s="20" t="s">
        <v>12</v>
      </c>
      <c r="B95" s="21" t="s">
        <v>21</v>
      </c>
      <c r="C95" s="21" t="s">
        <v>144</v>
      </c>
      <c r="D95" s="21" t="s">
        <v>1199</v>
      </c>
      <c r="E95" s="21" t="s">
        <v>34</v>
      </c>
      <c r="F95" s="36">
        <f>96641-37</f>
        <v>96604</v>
      </c>
      <c r="G95" s="21" t="s">
        <v>1200</v>
      </c>
      <c r="H95" s="22" t="s">
        <v>1111</v>
      </c>
    </row>
    <row r="96" spans="1:8" ht="32.65" customHeight="1" x14ac:dyDescent="0.25">
      <c r="A96" s="20" t="s">
        <v>12</v>
      </c>
      <c r="B96" s="21" t="s">
        <v>1201</v>
      </c>
      <c r="C96" s="21" t="s">
        <v>71</v>
      </c>
      <c r="D96" s="21" t="s">
        <v>1202</v>
      </c>
      <c r="E96" s="21" t="s">
        <v>34</v>
      </c>
      <c r="F96" s="33">
        <v>100000</v>
      </c>
      <c r="G96" s="21" t="s">
        <v>1203</v>
      </c>
      <c r="H96" s="22" t="s">
        <v>1111</v>
      </c>
    </row>
    <row r="97" spans="1:8" ht="32.65" customHeight="1" x14ac:dyDescent="0.25">
      <c r="A97" s="20" t="s">
        <v>13</v>
      </c>
      <c r="B97" s="21" t="s">
        <v>14</v>
      </c>
      <c r="C97" s="21" t="s">
        <v>31</v>
      </c>
      <c r="D97" s="21" t="s">
        <v>45</v>
      </c>
      <c r="E97" s="21" t="s">
        <v>29</v>
      </c>
      <c r="F97" s="33">
        <v>189744</v>
      </c>
      <c r="G97" s="21" t="s">
        <v>48</v>
      </c>
      <c r="H97" s="22" t="s">
        <v>27</v>
      </c>
    </row>
    <row r="98" spans="1:8" ht="32.65" customHeight="1" x14ac:dyDescent="0.25">
      <c r="A98" s="20" t="s">
        <v>13</v>
      </c>
      <c r="B98" s="21" t="s">
        <v>129</v>
      </c>
      <c r="C98" s="21" t="s">
        <v>178</v>
      </c>
      <c r="D98" s="21" t="s">
        <v>179</v>
      </c>
      <c r="E98" s="21" t="s">
        <v>180</v>
      </c>
      <c r="F98" s="33">
        <v>95000</v>
      </c>
      <c r="G98" s="21" t="s">
        <v>238</v>
      </c>
      <c r="H98" s="22" t="s">
        <v>27</v>
      </c>
    </row>
    <row r="99" spans="1:8" ht="32.65" customHeight="1" x14ac:dyDescent="0.25">
      <c r="A99" s="26" t="s">
        <v>13</v>
      </c>
      <c r="B99" s="27" t="s">
        <v>130</v>
      </c>
      <c r="C99" s="27" t="s">
        <v>181</v>
      </c>
      <c r="D99" s="27" t="s">
        <v>182</v>
      </c>
      <c r="E99" s="27" t="s">
        <v>183</v>
      </c>
      <c r="F99" s="35">
        <v>90000</v>
      </c>
      <c r="G99" s="27" t="s">
        <v>239</v>
      </c>
      <c r="H99" s="22" t="s">
        <v>120</v>
      </c>
    </row>
    <row r="100" spans="1:8" ht="32.65" customHeight="1" x14ac:dyDescent="0.25">
      <c r="A100" s="20" t="s">
        <v>13</v>
      </c>
      <c r="B100" s="21" t="s">
        <v>14</v>
      </c>
      <c r="C100" s="21" t="s">
        <v>193</v>
      </c>
      <c r="D100" s="21" t="s">
        <v>194</v>
      </c>
      <c r="E100" s="21" t="s">
        <v>195</v>
      </c>
      <c r="F100" s="33">
        <v>76481</v>
      </c>
      <c r="G100" s="21" t="s">
        <v>237</v>
      </c>
      <c r="H100" s="22" t="s">
        <v>120</v>
      </c>
    </row>
    <row r="101" spans="1:8" ht="32.65" customHeight="1" x14ac:dyDescent="0.25">
      <c r="A101" s="26" t="s">
        <v>13</v>
      </c>
      <c r="B101" s="27" t="s">
        <v>131</v>
      </c>
      <c r="C101" s="27" t="s">
        <v>184</v>
      </c>
      <c r="D101" s="27" t="s">
        <v>185</v>
      </c>
      <c r="E101" s="27" t="s">
        <v>186</v>
      </c>
      <c r="F101" s="35">
        <v>95000</v>
      </c>
      <c r="G101" s="27" t="s">
        <v>240</v>
      </c>
      <c r="H101" s="22" t="s">
        <v>120</v>
      </c>
    </row>
    <row r="102" spans="1:8" ht="32.65" customHeight="1" x14ac:dyDescent="0.25">
      <c r="A102" s="26" t="s">
        <v>13</v>
      </c>
      <c r="B102" s="27" t="s">
        <v>132</v>
      </c>
      <c r="C102" s="27" t="s">
        <v>71</v>
      </c>
      <c r="D102" s="27" t="s">
        <v>187</v>
      </c>
      <c r="E102" s="27" t="s">
        <v>188</v>
      </c>
      <c r="F102" s="35">
        <v>120000</v>
      </c>
      <c r="G102" s="27" t="s">
        <v>241</v>
      </c>
      <c r="H102" s="22" t="s">
        <v>120</v>
      </c>
    </row>
    <row r="103" spans="1:8" ht="32.65" customHeight="1" x14ac:dyDescent="0.25">
      <c r="A103" s="26" t="s">
        <v>13</v>
      </c>
      <c r="B103" s="27" t="s">
        <v>133</v>
      </c>
      <c r="C103" s="27" t="s">
        <v>71</v>
      </c>
      <c r="D103" s="27" t="s">
        <v>189</v>
      </c>
      <c r="E103" s="27" t="s">
        <v>190</v>
      </c>
      <c r="F103" s="35">
        <v>85000</v>
      </c>
      <c r="G103" s="27" t="s">
        <v>242</v>
      </c>
      <c r="H103" s="22" t="s">
        <v>120</v>
      </c>
    </row>
    <row r="104" spans="1:8" ht="32.65" customHeight="1" x14ac:dyDescent="0.25">
      <c r="A104" s="26" t="s">
        <v>13</v>
      </c>
      <c r="B104" s="27" t="s">
        <v>134</v>
      </c>
      <c r="C104" s="27" t="s">
        <v>71</v>
      </c>
      <c r="D104" s="27" t="s">
        <v>191</v>
      </c>
      <c r="E104" s="27" t="s">
        <v>192</v>
      </c>
      <c r="F104" s="34">
        <f>7736-79</f>
        <v>7657</v>
      </c>
      <c r="G104" s="27" t="s">
        <v>243</v>
      </c>
      <c r="H104" s="22" t="s">
        <v>120</v>
      </c>
    </row>
    <row r="105" spans="1:8" ht="32.65" customHeight="1" x14ac:dyDescent="0.25">
      <c r="A105" s="20" t="s">
        <v>13</v>
      </c>
      <c r="B105" s="21" t="s">
        <v>135</v>
      </c>
      <c r="C105" s="21" t="s">
        <v>9</v>
      </c>
      <c r="D105" s="21" t="s">
        <v>196</v>
      </c>
      <c r="E105" s="21" t="s">
        <v>197</v>
      </c>
      <c r="F105" s="33">
        <v>172359</v>
      </c>
      <c r="G105" s="21" t="s">
        <v>245</v>
      </c>
      <c r="H105" s="22" t="s">
        <v>120</v>
      </c>
    </row>
    <row r="106" spans="1:8" ht="32.65" customHeight="1" x14ac:dyDescent="0.25">
      <c r="A106" s="20" t="s">
        <v>13</v>
      </c>
      <c r="B106" s="21" t="s">
        <v>394</v>
      </c>
      <c r="C106" s="21" t="s">
        <v>71</v>
      </c>
      <c r="D106" s="21" t="s">
        <v>395</v>
      </c>
      <c r="E106" s="21" t="s">
        <v>396</v>
      </c>
      <c r="F106" s="33">
        <v>150000</v>
      </c>
      <c r="G106" s="21" t="s">
        <v>397</v>
      </c>
      <c r="H106" s="22" t="s">
        <v>584</v>
      </c>
    </row>
    <row r="107" spans="1:8" ht="32.65" customHeight="1" x14ac:dyDescent="0.25">
      <c r="A107" s="20" t="s">
        <v>13</v>
      </c>
      <c r="B107" s="21" t="s">
        <v>14</v>
      </c>
      <c r="C107" s="21" t="s">
        <v>387</v>
      </c>
      <c r="D107" s="21" t="s">
        <v>388</v>
      </c>
      <c r="E107" s="21" t="s">
        <v>389</v>
      </c>
      <c r="F107" s="33">
        <v>46116</v>
      </c>
      <c r="G107" s="21" t="s">
        <v>390</v>
      </c>
      <c r="H107" s="22" t="s">
        <v>584</v>
      </c>
    </row>
    <row r="108" spans="1:8" ht="32.65" customHeight="1" x14ac:dyDescent="0.25">
      <c r="A108" s="20" t="s">
        <v>13</v>
      </c>
      <c r="B108" s="21" t="s">
        <v>398</v>
      </c>
      <c r="C108" s="21" t="s">
        <v>9</v>
      </c>
      <c r="D108" s="21" t="s">
        <v>399</v>
      </c>
      <c r="E108" s="21" t="s">
        <v>400</v>
      </c>
      <c r="F108" s="33">
        <v>16955</v>
      </c>
      <c r="G108" s="21" t="s">
        <v>401</v>
      </c>
      <c r="H108" s="22" t="s">
        <v>584</v>
      </c>
    </row>
    <row r="109" spans="1:8" ht="32.65" customHeight="1" x14ac:dyDescent="0.25">
      <c r="A109" s="20" t="s">
        <v>13</v>
      </c>
      <c r="B109" s="21" t="s">
        <v>14</v>
      </c>
      <c r="C109" s="21" t="s">
        <v>257</v>
      </c>
      <c r="D109" s="21" t="s">
        <v>432</v>
      </c>
      <c r="E109" s="21" t="s">
        <v>433</v>
      </c>
      <c r="F109" s="33">
        <v>95000</v>
      </c>
      <c r="G109" s="21" t="s">
        <v>434</v>
      </c>
      <c r="H109" s="22" t="s">
        <v>584</v>
      </c>
    </row>
    <row r="110" spans="1:8" ht="32.65" customHeight="1" x14ac:dyDescent="0.25">
      <c r="A110" s="20" t="s">
        <v>13</v>
      </c>
      <c r="B110" s="21" t="s">
        <v>402</v>
      </c>
      <c r="C110" s="21" t="s">
        <v>9</v>
      </c>
      <c r="D110" s="21" t="s">
        <v>403</v>
      </c>
      <c r="E110" s="21" t="s">
        <v>404</v>
      </c>
      <c r="F110" s="33">
        <v>100000</v>
      </c>
      <c r="G110" s="21" t="s">
        <v>405</v>
      </c>
      <c r="H110" s="22" t="s">
        <v>584</v>
      </c>
    </row>
    <row r="111" spans="1:8" ht="32.65" customHeight="1" x14ac:dyDescent="0.25">
      <c r="A111" s="20" t="s">
        <v>13</v>
      </c>
      <c r="B111" s="21" t="s">
        <v>425</v>
      </c>
      <c r="C111" s="21" t="s">
        <v>426</v>
      </c>
      <c r="D111" s="21" t="s">
        <v>427</v>
      </c>
      <c r="E111" s="21" t="s">
        <v>186</v>
      </c>
      <c r="F111" s="33">
        <v>11323</v>
      </c>
      <c r="G111" s="21" t="s">
        <v>428</v>
      </c>
      <c r="H111" s="22" t="s">
        <v>584</v>
      </c>
    </row>
    <row r="112" spans="1:8" ht="32.65" customHeight="1" x14ac:dyDescent="0.25">
      <c r="A112" s="20" t="s">
        <v>13</v>
      </c>
      <c r="B112" s="21" t="s">
        <v>406</v>
      </c>
      <c r="C112" s="21" t="s">
        <v>71</v>
      </c>
      <c r="D112" s="21" t="s">
        <v>407</v>
      </c>
      <c r="E112" s="21" t="s">
        <v>408</v>
      </c>
      <c r="F112" s="33">
        <v>36714</v>
      </c>
      <c r="G112" s="21" t="s">
        <v>409</v>
      </c>
      <c r="H112" s="22" t="s">
        <v>584</v>
      </c>
    </row>
    <row r="113" spans="1:8" ht="32.65" customHeight="1" x14ac:dyDescent="0.25">
      <c r="A113" s="20" t="s">
        <v>13</v>
      </c>
      <c r="B113" s="21" t="s">
        <v>62</v>
      </c>
      <c r="C113" s="21" t="s">
        <v>9</v>
      </c>
      <c r="D113" s="21" t="s">
        <v>93</v>
      </c>
      <c r="E113" s="21" t="s">
        <v>94</v>
      </c>
      <c r="F113" s="33">
        <v>25418</v>
      </c>
      <c r="G113" s="21" t="s">
        <v>410</v>
      </c>
      <c r="H113" s="22" t="s">
        <v>584</v>
      </c>
    </row>
    <row r="114" spans="1:8" ht="32.65" customHeight="1" x14ac:dyDescent="0.25">
      <c r="A114" s="20" t="s">
        <v>13</v>
      </c>
      <c r="B114" s="21" t="s">
        <v>411</v>
      </c>
      <c r="C114" s="21" t="s">
        <v>71</v>
      </c>
      <c r="D114" s="21" t="s">
        <v>412</v>
      </c>
      <c r="E114" s="21" t="s">
        <v>413</v>
      </c>
      <c r="F114" s="33">
        <v>48000</v>
      </c>
      <c r="G114" s="21" t="s">
        <v>237</v>
      </c>
      <c r="H114" s="22" t="s">
        <v>584</v>
      </c>
    </row>
    <row r="115" spans="1:8" ht="32.65" customHeight="1" x14ac:dyDescent="0.25">
      <c r="A115" s="20" t="s">
        <v>13</v>
      </c>
      <c r="B115" s="21" t="s">
        <v>414</v>
      </c>
      <c r="C115" s="21" t="s">
        <v>9</v>
      </c>
      <c r="D115" s="21" t="s">
        <v>415</v>
      </c>
      <c r="E115" s="21" t="s">
        <v>416</v>
      </c>
      <c r="F115" s="33">
        <v>98000</v>
      </c>
      <c r="G115" s="21" t="s">
        <v>417</v>
      </c>
      <c r="H115" s="22" t="s">
        <v>584</v>
      </c>
    </row>
    <row r="116" spans="1:8" ht="32.65" customHeight="1" x14ac:dyDescent="0.25">
      <c r="A116" s="20" t="s">
        <v>13</v>
      </c>
      <c r="B116" s="21" t="s">
        <v>425</v>
      </c>
      <c r="C116" s="21" t="s">
        <v>429</v>
      </c>
      <c r="D116" s="21" t="s">
        <v>430</v>
      </c>
      <c r="E116" s="21" t="s">
        <v>416</v>
      </c>
      <c r="F116" s="36">
        <f>27974-564</f>
        <v>27410</v>
      </c>
      <c r="G116" s="21" t="s">
        <v>431</v>
      </c>
      <c r="H116" s="22" t="s">
        <v>584</v>
      </c>
    </row>
    <row r="117" spans="1:8" ht="32.65" customHeight="1" x14ac:dyDescent="0.25">
      <c r="A117" s="20" t="s">
        <v>13</v>
      </c>
      <c r="B117" s="21" t="s">
        <v>14</v>
      </c>
      <c r="C117" s="21" t="s">
        <v>435</v>
      </c>
      <c r="D117" s="21" t="s">
        <v>436</v>
      </c>
      <c r="E117" s="21" t="s">
        <v>437</v>
      </c>
      <c r="F117" s="33">
        <v>32386</v>
      </c>
      <c r="G117" s="21" t="s">
        <v>397</v>
      </c>
      <c r="H117" s="22" t="s">
        <v>584</v>
      </c>
    </row>
    <row r="118" spans="1:8" ht="32.65" customHeight="1" x14ac:dyDescent="0.25">
      <c r="A118" s="20" t="s">
        <v>13</v>
      </c>
      <c r="B118" s="21" t="s">
        <v>418</v>
      </c>
      <c r="C118" s="21" t="s">
        <v>71</v>
      </c>
      <c r="D118" s="21" t="s">
        <v>419</v>
      </c>
      <c r="E118" s="21" t="s">
        <v>420</v>
      </c>
      <c r="F118" s="33">
        <v>43896</v>
      </c>
      <c r="G118" s="21" t="s">
        <v>421</v>
      </c>
      <c r="H118" s="22" t="s">
        <v>584</v>
      </c>
    </row>
    <row r="119" spans="1:8" ht="32.65" customHeight="1" x14ac:dyDescent="0.25">
      <c r="A119" s="20" t="s">
        <v>13</v>
      </c>
      <c r="B119" s="21" t="s">
        <v>14</v>
      </c>
      <c r="C119" s="21" t="s">
        <v>144</v>
      </c>
      <c r="D119" s="21" t="s">
        <v>391</v>
      </c>
      <c r="E119" s="21" t="s">
        <v>392</v>
      </c>
      <c r="F119" s="33">
        <v>39950</v>
      </c>
      <c r="G119" s="21" t="s">
        <v>393</v>
      </c>
      <c r="H119" s="22" t="s">
        <v>584</v>
      </c>
    </row>
    <row r="120" spans="1:8" ht="32.65" customHeight="1" x14ac:dyDescent="0.25">
      <c r="A120" s="20" t="s">
        <v>13</v>
      </c>
      <c r="B120" s="21" t="s">
        <v>422</v>
      </c>
      <c r="C120" s="21" t="s">
        <v>71</v>
      </c>
      <c r="D120" s="21" t="s">
        <v>423</v>
      </c>
      <c r="E120" s="21" t="s">
        <v>392</v>
      </c>
      <c r="F120" s="33">
        <v>8795</v>
      </c>
      <c r="G120" s="21" t="s">
        <v>424</v>
      </c>
      <c r="H120" s="22" t="s">
        <v>584</v>
      </c>
    </row>
    <row r="121" spans="1:8" ht="32.65" customHeight="1" x14ac:dyDescent="0.25">
      <c r="A121" s="20" t="s">
        <v>13</v>
      </c>
      <c r="B121" s="21" t="s">
        <v>998</v>
      </c>
      <c r="C121" s="21" t="s">
        <v>71</v>
      </c>
      <c r="D121" s="21" t="s">
        <v>1005</v>
      </c>
      <c r="E121" s="21" t="s">
        <v>1006</v>
      </c>
      <c r="F121" s="33">
        <v>75661</v>
      </c>
      <c r="G121" s="21" t="s">
        <v>1016</v>
      </c>
      <c r="H121" s="22" t="s">
        <v>1111</v>
      </c>
    </row>
    <row r="122" spans="1:8" ht="32.65" customHeight="1" x14ac:dyDescent="0.25">
      <c r="A122" s="20" t="s">
        <v>13</v>
      </c>
      <c r="B122" s="21" t="s">
        <v>998</v>
      </c>
      <c r="C122" s="21" t="s">
        <v>71</v>
      </c>
      <c r="D122" s="21" t="s">
        <v>1005</v>
      </c>
      <c r="E122" s="21" t="s">
        <v>1006</v>
      </c>
      <c r="F122" s="33">
        <v>8195</v>
      </c>
      <c r="G122" s="21" t="s">
        <v>1204</v>
      </c>
      <c r="H122" s="22" t="s">
        <v>1111</v>
      </c>
    </row>
    <row r="123" spans="1:8" ht="32.65" customHeight="1" x14ac:dyDescent="0.25">
      <c r="A123" s="20" t="s">
        <v>13</v>
      </c>
      <c r="B123" s="21" t="s">
        <v>14</v>
      </c>
      <c r="C123" s="21" t="s">
        <v>257</v>
      </c>
      <c r="D123" s="21" t="s">
        <v>432</v>
      </c>
      <c r="E123" s="21" t="s">
        <v>433</v>
      </c>
      <c r="F123" s="33">
        <v>59692</v>
      </c>
      <c r="G123" s="21" t="s">
        <v>434</v>
      </c>
      <c r="H123" s="22" t="s">
        <v>1111</v>
      </c>
    </row>
    <row r="124" spans="1:8" ht="32.65" customHeight="1" x14ac:dyDescent="0.25">
      <c r="A124" s="20" t="s">
        <v>13</v>
      </c>
      <c r="B124" s="21" t="s">
        <v>14</v>
      </c>
      <c r="C124" s="21" t="s">
        <v>31</v>
      </c>
      <c r="D124" s="21" t="s">
        <v>45</v>
      </c>
      <c r="E124" s="21" t="s">
        <v>29</v>
      </c>
      <c r="F124" s="33">
        <v>56938</v>
      </c>
      <c r="G124" s="21" t="s">
        <v>1205</v>
      </c>
      <c r="H124" s="22" t="s">
        <v>1111</v>
      </c>
    </row>
    <row r="125" spans="1:8" ht="32.65" customHeight="1" x14ac:dyDescent="0.25">
      <c r="A125" s="20" t="s">
        <v>13</v>
      </c>
      <c r="B125" s="21" t="s">
        <v>402</v>
      </c>
      <c r="C125" s="21" t="s">
        <v>9</v>
      </c>
      <c r="D125" s="21" t="s">
        <v>403</v>
      </c>
      <c r="E125" s="21" t="s">
        <v>404</v>
      </c>
      <c r="F125" s="33">
        <v>89000</v>
      </c>
      <c r="G125" s="21" t="s">
        <v>405</v>
      </c>
      <c r="H125" s="22" t="s">
        <v>1111</v>
      </c>
    </row>
    <row r="126" spans="1:8" ht="32.65" customHeight="1" x14ac:dyDescent="0.25">
      <c r="A126" s="20" t="s">
        <v>13</v>
      </c>
      <c r="B126" s="21" t="s">
        <v>1206</v>
      </c>
      <c r="C126" s="21" t="s">
        <v>9</v>
      </c>
      <c r="D126" s="21" t="s">
        <v>1207</v>
      </c>
      <c r="E126" s="21" t="s">
        <v>1208</v>
      </c>
      <c r="F126" s="33">
        <v>52433</v>
      </c>
      <c r="G126" s="21" t="s">
        <v>1209</v>
      </c>
      <c r="H126" s="22" t="s">
        <v>1111</v>
      </c>
    </row>
    <row r="127" spans="1:8" ht="32.65" customHeight="1" x14ac:dyDescent="0.25">
      <c r="A127" s="20" t="s">
        <v>13</v>
      </c>
      <c r="B127" s="21" t="s">
        <v>14</v>
      </c>
      <c r="C127" s="21" t="s">
        <v>31</v>
      </c>
      <c r="D127" s="21" t="s">
        <v>1210</v>
      </c>
      <c r="E127" s="21" t="s">
        <v>190</v>
      </c>
      <c r="F127" s="33">
        <v>145000</v>
      </c>
      <c r="G127" s="21" t="s">
        <v>1205</v>
      </c>
      <c r="H127" s="22" t="s">
        <v>1111</v>
      </c>
    </row>
    <row r="128" spans="1:8" ht="32.65" customHeight="1" x14ac:dyDescent="0.25">
      <c r="A128" s="20" t="s">
        <v>13</v>
      </c>
      <c r="B128" s="21" t="s">
        <v>133</v>
      </c>
      <c r="C128" s="21" t="s">
        <v>71</v>
      </c>
      <c r="D128" s="21" t="s">
        <v>1211</v>
      </c>
      <c r="E128" s="21" t="s">
        <v>190</v>
      </c>
      <c r="F128" s="33">
        <v>1353</v>
      </c>
      <c r="G128" s="21" t="s">
        <v>424</v>
      </c>
      <c r="H128" s="22" t="s">
        <v>1111</v>
      </c>
    </row>
    <row r="129" spans="1:8" ht="32.65" customHeight="1" x14ac:dyDescent="0.25">
      <c r="A129" s="20" t="s">
        <v>13</v>
      </c>
      <c r="B129" s="21" t="s">
        <v>133</v>
      </c>
      <c r="C129" s="21" t="s">
        <v>71</v>
      </c>
      <c r="D129" s="21" t="s">
        <v>1211</v>
      </c>
      <c r="E129" s="21" t="s">
        <v>190</v>
      </c>
      <c r="F129" s="33">
        <v>5962</v>
      </c>
      <c r="G129" s="21" t="s">
        <v>1019</v>
      </c>
      <c r="H129" s="22" t="s">
        <v>1111</v>
      </c>
    </row>
    <row r="130" spans="1:8" ht="32.65" customHeight="1" x14ac:dyDescent="0.25">
      <c r="A130" s="20" t="s">
        <v>13</v>
      </c>
      <c r="B130" s="21" t="s">
        <v>1212</v>
      </c>
      <c r="C130" s="21" t="s">
        <v>9</v>
      </c>
      <c r="D130" s="21" t="s">
        <v>1213</v>
      </c>
      <c r="E130" s="21" t="s">
        <v>1214</v>
      </c>
      <c r="F130" s="33">
        <v>30000</v>
      </c>
      <c r="G130" s="21" t="s">
        <v>1215</v>
      </c>
      <c r="H130" s="22" t="s">
        <v>1111</v>
      </c>
    </row>
    <row r="131" spans="1:8" ht="32.65" customHeight="1" x14ac:dyDescent="0.25">
      <c r="A131" s="20" t="s">
        <v>13</v>
      </c>
      <c r="B131" s="21" t="s">
        <v>1212</v>
      </c>
      <c r="C131" s="21" t="s">
        <v>9</v>
      </c>
      <c r="D131" s="21" t="s">
        <v>1213</v>
      </c>
      <c r="E131" s="21" t="s">
        <v>1214</v>
      </c>
      <c r="F131" s="33">
        <v>13196</v>
      </c>
      <c r="G131" s="21" t="s">
        <v>1215</v>
      </c>
      <c r="H131" s="22" t="s">
        <v>1111</v>
      </c>
    </row>
    <row r="132" spans="1:8" ht="32.65" customHeight="1" x14ac:dyDescent="0.25">
      <c r="A132" s="20" t="s">
        <v>13</v>
      </c>
      <c r="B132" s="21" t="s">
        <v>1216</v>
      </c>
      <c r="C132" s="21" t="s">
        <v>1217</v>
      </c>
      <c r="D132" s="21" t="s">
        <v>1218</v>
      </c>
      <c r="E132" s="21" t="s">
        <v>437</v>
      </c>
      <c r="F132" s="33">
        <v>100000</v>
      </c>
      <c r="G132" s="21" t="s">
        <v>1219</v>
      </c>
      <c r="H132" s="22" t="s">
        <v>1111</v>
      </c>
    </row>
    <row r="133" spans="1:8" ht="32.65" customHeight="1" x14ac:dyDescent="0.25">
      <c r="A133" s="20" t="s">
        <v>13</v>
      </c>
      <c r="B133" s="21" t="s">
        <v>135</v>
      </c>
      <c r="C133" s="21" t="s">
        <v>9</v>
      </c>
      <c r="D133" s="21" t="s">
        <v>196</v>
      </c>
      <c r="E133" s="21" t="s">
        <v>197</v>
      </c>
      <c r="F133" s="33">
        <v>197225</v>
      </c>
      <c r="G133" s="21" t="s">
        <v>397</v>
      </c>
      <c r="H133" s="22" t="s">
        <v>1111</v>
      </c>
    </row>
    <row r="134" spans="1:8" ht="32.65" customHeight="1" x14ac:dyDescent="0.25">
      <c r="A134" s="20" t="s">
        <v>15</v>
      </c>
      <c r="B134" s="21" t="s">
        <v>16</v>
      </c>
      <c r="C134" s="21" t="s">
        <v>11</v>
      </c>
      <c r="D134" s="21" t="s">
        <v>35</v>
      </c>
      <c r="E134" s="21" t="s">
        <v>36</v>
      </c>
      <c r="F134" s="33">
        <v>99856</v>
      </c>
      <c r="G134" s="21" t="s">
        <v>49</v>
      </c>
      <c r="H134" s="22" t="s">
        <v>27</v>
      </c>
    </row>
    <row r="135" spans="1:8" ht="32.65" customHeight="1" x14ac:dyDescent="0.25">
      <c r="A135" s="20" t="s">
        <v>15</v>
      </c>
      <c r="B135" s="21" t="s">
        <v>137</v>
      </c>
      <c r="C135" s="21" t="s">
        <v>200</v>
      </c>
      <c r="D135" s="21" t="s">
        <v>201</v>
      </c>
      <c r="E135" s="21" t="s">
        <v>202</v>
      </c>
      <c r="F135" s="36">
        <f>124997-3258</f>
        <v>121739</v>
      </c>
      <c r="G135" s="21" t="s">
        <v>247</v>
      </c>
      <c r="H135" s="22" t="s">
        <v>120</v>
      </c>
    </row>
    <row r="136" spans="1:8" ht="32.65" customHeight="1" x14ac:dyDescent="0.25">
      <c r="A136" s="20" t="s">
        <v>15</v>
      </c>
      <c r="B136" s="21" t="s">
        <v>138</v>
      </c>
      <c r="C136" s="21" t="s">
        <v>206</v>
      </c>
      <c r="D136" s="21" t="s">
        <v>207</v>
      </c>
      <c r="E136" s="21" t="s">
        <v>205</v>
      </c>
      <c r="F136" s="36">
        <f>136739-1231</f>
        <v>135508</v>
      </c>
      <c r="G136" s="21" t="s">
        <v>249</v>
      </c>
      <c r="H136" s="22" t="s">
        <v>120</v>
      </c>
    </row>
    <row r="137" spans="1:8" ht="48.75" customHeight="1" x14ac:dyDescent="0.25">
      <c r="A137" s="20" t="s">
        <v>15</v>
      </c>
      <c r="B137" s="21" t="s">
        <v>138</v>
      </c>
      <c r="C137" s="21" t="s">
        <v>203</v>
      </c>
      <c r="D137" s="21" t="s">
        <v>204</v>
      </c>
      <c r="E137" s="21" t="s">
        <v>205</v>
      </c>
      <c r="F137" s="33">
        <v>134021</v>
      </c>
      <c r="G137" s="21" t="s">
        <v>248</v>
      </c>
      <c r="H137" s="22" t="s">
        <v>120</v>
      </c>
    </row>
    <row r="138" spans="1:8" ht="32.65" customHeight="1" x14ac:dyDescent="0.25">
      <c r="A138" s="26" t="s">
        <v>15</v>
      </c>
      <c r="B138" s="27" t="s">
        <v>136</v>
      </c>
      <c r="C138" s="27" t="s">
        <v>198</v>
      </c>
      <c r="D138" s="27" t="s">
        <v>199</v>
      </c>
      <c r="E138" s="27" t="s">
        <v>36</v>
      </c>
      <c r="F138" s="35">
        <v>50000</v>
      </c>
      <c r="G138" s="27" t="s">
        <v>246</v>
      </c>
      <c r="H138" s="22" t="s">
        <v>120</v>
      </c>
    </row>
    <row r="139" spans="1:8" ht="32.65" customHeight="1" x14ac:dyDescent="0.25">
      <c r="A139" s="20" t="s">
        <v>15</v>
      </c>
      <c r="B139" s="21" t="s">
        <v>16</v>
      </c>
      <c r="C139" s="21" t="s">
        <v>438</v>
      </c>
      <c r="D139" s="21" t="s">
        <v>439</v>
      </c>
      <c r="E139" s="21" t="s">
        <v>440</v>
      </c>
      <c r="F139" s="33">
        <v>60071</v>
      </c>
      <c r="G139" s="21" t="s">
        <v>441</v>
      </c>
      <c r="H139" s="22" t="s">
        <v>584</v>
      </c>
    </row>
    <row r="140" spans="1:8" ht="32.65" customHeight="1" x14ac:dyDescent="0.25">
      <c r="A140" s="20" t="s">
        <v>15</v>
      </c>
      <c r="B140" s="21" t="s">
        <v>16</v>
      </c>
      <c r="C140" s="21" t="s">
        <v>473</v>
      </c>
      <c r="D140" s="21" t="s">
        <v>474</v>
      </c>
      <c r="E140" s="21" t="s">
        <v>440</v>
      </c>
      <c r="F140" s="33">
        <v>13986</v>
      </c>
      <c r="G140" s="21" t="s">
        <v>475</v>
      </c>
      <c r="H140" s="22" t="s">
        <v>584</v>
      </c>
    </row>
    <row r="141" spans="1:8" ht="32.65" customHeight="1" x14ac:dyDescent="0.25">
      <c r="A141" s="20" t="s">
        <v>15</v>
      </c>
      <c r="B141" s="21" t="s">
        <v>469</v>
      </c>
      <c r="C141" s="21" t="s">
        <v>71</v>
      </c>
      <c r="D141" s="21" t="s">
        <v>470</v>
      </c>
      <c r="E141" s="21" t="s">
        <v>471</v>
      </c>
      <c r="F141" s="33">
        <v>6039</v>
      </c>
      <c r="G141" s="21" t="s">
        <v>472</v>
      </c>
      <c r="H141" s="22" t="s">
        <v>584</v>
      </c>
    </row>
    <row r="142" spans="1:8" ht="32.65" customHeight="1" x14ac:dyDescent="0.25">
      <c r="A142" s="20" t="s">
        <v>15</v>
      </c>
      <c r="B142" s="21" t="s">
        <v>449</v>
      </c>
      <c r="C142" s="21" t="s">
        <v>9</v>
      </c>
      <c r="D142" s="21" t="s">
        <v>450</v>
      </c>
      <c r="E142" s="21" t="s">
        <v>451</v>
      </c>
      <c r="F142" s="33">
        <v>32380</v>
      </c>
      <c r="G142" s="21" t="s">
        <v>452</v>
      </c>
      <c r="H142" s="22" t="s">
        <v>584</v>
      </c>
    </row>
    <row r="143" spans="1:8" ht="32.65" customHeight="1" x14ac:dyDescent="0.25">
      <c r="A143" s="20" t="s">
        <v>15</v>
      </c>
      <c r="B143" s="21" t="s">
        <v>453</v>
      </c>
      <c r="C143" s="21" t="s">
        <v>9</v>
      </c>
      <c r="D143" s="21" t="s">
        <v>454</v>
      </c>
      <c r="E143" s="21" t="s">
        <v>455</v>
      </c>
      <c r="F143" s="33">
        <v>60041</v>
      </c>
      <c r="G143" s="21" t="s">
        <v>456</v>
      </c>
      <c r="H143" s="22" t="s">
        <v>584</v>
      </c>
    </row>
    <row r="144" spans="1:8" ht="32.65" customHeight="1" x14ac:dyDescent="0.25">
      <c r="A144" s="20" t="s">
        <v>15</v>
      </c>
      <c r="B144" s="21" t="s">
        <v>16</v>
      </c>
      <c r="C144" s="21" t="s">
        <v>257</v>
      </c>
      <c r="D144" s="21" t="s">
        <v>442</v>
      </c>
      <c r="E144" s="21" t="s">
        <v>443</v>
      </c>
      <c r="F144" s="33">
        <v>9186</v>
      </c>
      <c r="G144" s="21" t="s">
        <v>444</v>
      </c>
      <c r="H144" s="22" t="s">
        <v>584</v>
      </c>
    </row>
    <row r="145" spans="1:8" ht="32.65" customHeight="1" x14ac:dyDescent="0.25">
      <c r="A145" s="20" t="s">
        <v>15</v>
      </c>
      <c r="B145" s="21" t="s">
        <v>16</v>
      </c>
      <c r="C145" s="21" t="s">
        <v>257</v>
      </c>
      <c r="D145" s="21" t="s">
        <v>445</v>
      </c>
      <c r="E145" s="21" t="s">
        <v>446</v>
      </c>
      <c r="F145" s="33">
        <v>59304</v>
      </c>
      <c r="G145" s="21" t="s">
        <v>447</v>
      </c>
      <c r="H145" s="22" t="s">
        <v>584</v>
      </c>
    </row>
    <row r="146" spans="1:8" ht="32.65" customHeight="1" x14ac:dyDescent="0.25">
      <c r="A146" s="20" t="s">
        <v>15</v>
      </c>
      <c r="B146" s="21" t="s">
        <v>16</v>
      </c>
      <c r="C146" s="21" t="s">
        <v>257</v>
      </c>
      <c r="D146" s="21" t="s">
        <v>445</v>
      </c>
      <c r="E146" s="21" t="s">
        <v>446</v>
      </c>
      <c r="F146" s="33">
        <v>7240</v>
      </c>
      <c r="G146" s="21" t="s">
        <v>448</v>
      </c>
      <c r="H146" s="22" t="s">
        <v>584</v>
      </c>
    </row>
    <row r="147" spans="1:8" ht="32.65" customHeight="1" x14ac:dyDescent="0.25">
      <c r="A147" s="20" t="s">
        <v>15</v>
      </c>
      <c r="B147" s="21" t="s">
        <v>457</v>
      </c>
      <c r="C147" s="21" t="s">
        <v>144</v>
      </c>
      <c r="D147" s="21" t="s">
        <v>458</v>
      </c>
      <c r="E147" s="21" t="s">
        <v>459</v>
      </c>
      <c r="F147" s="33">
        <v>93961</v>
      </c>
      <c r="G147" s="21" t="s">
        <v>248</v>
      </c>
      <c r="H147" s="22" t="s">
        <v>584</v>
      </c>
    </row>
    <row r="148" spans="1:8" ht="32.65" customHeight="1" x14ac:dyDescent="0.25">
      <c r="A148" s="20" t="s">
        <v>15</v>
      </c>
      <c r="B148" s="21" t="s">
        <v>465</v>
      </c>
      <c r="C148" s="21" t="s">
        <v>9</v>
      </c>
      <c r="D148" s="21" t="s">
        <v>466</v>
      </c>
      <c r="E148" s="21" t="s">
        <v>467</v>
      </c>
      <c r="F148" s="33">
        <v>100000</v>
      </c>
      <c r="G148" s="21" t="s">
        <v>468</v>
      </c>
      <c r="H148" s="22" t="s">
        <v>584</v>
      </c>
    </row>
    <row r="149" spans="1:8" ht="32.65" customHeight="1" x14ac:dyDescent="0.25">
      <c r="A149" s="20" t="s">
        <v>15</v>
      </c>
      <c r="B149" s="21" t="s">
        <v>460</v>
      </c>
      <c r="C149" s="21" t="s">
        <v>461</v>
      </c>
      <c r="D149" s="21" t="s">
        <v>462</v>
      </c>
      <c r="E149" s="21" t="s">
        <v>463</v>
      </c>
      <c r="F149" s="33">
        <v>43798</v>
      </c>
      <c r="G149" s="21" t="s">
        <v>464</v>
      </c>
      <c r="H149" s="22" t="s">
        <v>584</v>
      </c>
    </row>
    <row r="150" spans="1:8" ht="32.65" customHeight="1" x14ac:dyDescent="0.25">
      <c r="A150" s="20" t="s">
        <v>15</v>
      </c>
      <c r="B150" s="21" t="s">
        <v>1220</v>
      </c>
      <c r="C150" s="21" t="s">
        <v>958</v>
      </c>
      <c r="D150" s="21" t="s">
        <v>1221</v>
      </c>
      <c r="E150" s="21" t="s">
        <v>1222</v>
      </c>
      <c r="F150" s="33">
        <v>139340</v>
      </c>
      <c r="G150" s="21" t="s">
        <v>248</v>
      </c>
      <c r="H150" s="22" t="s">
        <v>1111</v>
      </c>
    </row>
    <row r="151" spans="1:8" ht="32.65" customHeight="1" x14ac:dyDescent="0.25">
      <c r="A151" s="20" t="s">
        <v>15</v>
      </c>
      <c r="B151" s="21" t="s">
        <v>1223</v>
      </c>
      <c r="C151" s="21" t="s">
        <v>71</v>
      </c>
      <c r="D151" s="21" t="s">
        <v>1224</v>
      </c>
      <c r="E151" s="21" t="s">
        <v>1225</v>
      </c>
      <c r="F151" s="33">
        <v>119716</v>
      </c>
      <c r="G151" s="21" t="s">
        <v>1226</v>
      </c>
      <c r="H151" s="22" t="s">
        <v>1111</v>
      </c>
    </row>
    <row r="152" spans="1:8" ht="32.65" customHeight="1" x14ac:dyDescent="0.25">
      <c r="A152" s="20" t="s">
        <v>15</v>
      </c>
      <c r="B152" s="21" t="s">
        <v>1227</v>
      </c>
      <c r="C152" s="21" t="s">
        <v>1228</v>
      </c>
      <c r="D152" s="21" t="s">
        <v>1229</v>
      </c>
      <c r="E152" s="21" t="s">
        <v>1230</v>
      </c>
      <c r="F152" s="33">
        <v>100000</v>
      </c>
      <c r="G152" s="21" t="s">
        <v>1231</v>
      </c>
      <c r="H152" s="22" t="s">
        <v>1111</v>
      </c>
    </row>
    <row r="153" spans="1:8" ht="32.65" customHeight="1" x14ac:dyDescent="0.25">
      <c r="A153" s="20" t="s">
        <v>15</v>
      </c>
      <c r="B153" s="21" t="s">
        <v>1232</v>
      </c>
      <c r="C153" s="21" t="s">
        <v>9</v>
      </c>
      <c r="D153" s="21" t="s">
        <v>1233</v>
      </c>
      <c r="E153" s="21" t="s">
        <v>1234</v>
      </c>
      <c r="F153" s="33">
        <v>18000</v>
      </c>
      <c r="G153" s="21" t="s">
        <v>1235</v>
      </c>
      <c r="H153" s="22" t="s">
        <v>1111</v>
      </c>
    </row>
    <row r="154" spans="1:8" ht="32.65" customHeight="1" x14ac:dyDescent="0.25">
      <c r="A154" s="20" t="s">
        <v>15</v>
      </c>
      <c r="B154" s="21" t="s">
        <v>1236</v>
      </c>
      <c r="C154" s="21" t="s">
        <v>9</v>
      </c>
      <c r="D154" s="21" t="s">
        <v>1237</v>
      </c>
      <c r="E154" s="21" t="s">
        <v>1238</v>
      </c>
      <c r="F154" s="33">
        <v>31185</v>
      </c>
      <c r="G154" s="21" t="s">
        <v>1239</v>
      </c>
      <c r="H154" s="22" t="s">
        <v>1111</v>
      </c>
    </row>
    <row r="155" spans="1:8" ht="32.65" customHeight="1" x14ac:dyDescent="0.25">
      <c r="A155" s="20" t="s">
        <v>15</v>
      </c>
      <c r="B155" s="21" t="s">
        <v>1240</v>
      </c>
      <c r="C155" s="21" t="s">
        <v>9</v>
      </c>
      <c r="D155" s="21" t="s">
        <v>1241</v>
      </c>
      <c r="E155" s="21" t="s">
        <v>1242</v>
      </c>
      <c r="F155" s="33">
        <v>93778</v>
      </c>
      <c r="G155" s="21" t="s">
        <v>1243</v>
      </c>
      <c r="H155" s="22" t="s">
        <v>1111</v>
      </c>
    </row>
    <row r="156" spans="1:8" ht="32.65" customHeight="1" x14ac:dyDescent="0.25">
      <c r="A156" s="20" t="s">
        <v>15</v>
      </c>
      <c r="B156" s="21" t="s">
        <v>138</v>
      </c>
      <c r="C156" s="21" t="s">
        <v>1244</v>
      </c>
      <c r="D156" s="21" t="s">
        <v>1245</v>
      </c>
      <c r="E156" s="21" t="s">
        <v>205</v>
      </c>
      <c r="F156" s="33">
        <v>150000</v>
      </c>
      <c r="G156" s="21" t="s">
        <v>1246</v>
      </c>
      <c r="H156" s="22" t="s">
        <v>1111</v>
      </c>
    </row>
    <row r="157" spans="1:8" ht="32.65" customHeight="1" x14ac:dyDescent="0.25">
      <c r="A157" s="20" t="s">
        <v>15</v>
      </c>
      <c r="B157" s="21" t="s">
        <v>1247</v>
      </c>
      <c r="C157" s="21" t="s">
        <v>1248</v>
      </c>
      <c r="D157" s="21" t="s">
        <v>1249</v>
      </c>
      <c r="E157" s="21" t="s">
        <v>1250</v>
      </c>
      <c r="F157" s="33">
        <v>100000</v>
      </c>
      <c r="G157" s="21" t="s">
        <v>1251</v>
      </c>
      <c r="H157" s="22" t="s">
        <v>1111</v>
      </c>
    </row>
    <row r="158" spans="1:8" ht="32.65" customHeight="1" x14ac:dyDescent="0.25">
      <c r="A158" s="20" t="s">
        <v>15</v>
      </c>
      <c r="B158" s="21" t="s">
        <v>1252</v>
      </c>
      <c r="C158" s="21" t="s">
        <v>1253</v>
      </c>
      <c r="D158" s="21" t="s">
        <v>1254</v>
      </c>
      <c r="E158" s="21" t="s">
        <v>1255</v>
      </c>
      <c r="F158" s="33">
        <v>146496</v>
      </c>
      <c r="G158" s="21" t="s">
        <v>248</v>
      </c>
      <c r="H158" s="22" t="s">
        <v>1111</v>
      </c>
    </row>
    <row r="159" spans="1:8" ht="32.65" customHeight="1" x14ac:dyDescent="0.25">
      <c r="A159" s="20" t="s">
        <v>15</v>
      </c>
      <c r="B159" s="21" t="s">
        <v>16</v>
      </c>
      <c r="C159" s="21" t="s">
        <v>11</v>
      </c>
      <c r="D159" s="21" t="s">
        <v>35</v>
      </c>
      <c r="E159" s="21" t="s">
        <v>36</v>
      </c>
      <c r="F159" s="36">
        <f>33962-153</f>
        <v>33809</v>
      </c>
      <c r="G159" s="21" t="s">
        <v>1256</v>
      </c>
      <c r="H159" s="22" t="s">
        <v>1111</v>
      </c>
    </row>
    <row r="160" spans="1:8" ht="32.65" customHeight="1" x14ac:dyDescent="0.25">
      <c r="A160" s="20" t="s">
        <v>15</v>
      </c>
      <c r="B160" s="21" t="s">
        <v>16</v>
      </c>
      <c r="C160" s="21" t="s">
        <v>11</v>
      </c>
      <c r="D160" s="21" t="s">
        <v>35</v>
      </c>
      <c r="E160" s="21" t="s">
        <v>36</v>
      </c>
      <c r="F160" s="33">
        <v>97188</v>
      </c>
      <c r="G160" s="21" t="s">
        <v>1257</v>
      </c>
      <c r="H160" s="22" t="s">
        <v>1111</v>
      </c>
    </row>
    <row r="161" spans="1:8" ht="32.65" customHeight="1" x14ac:dyDescent="0.25">
      <c r="A161" s="26" t="s">
        <v>52</v>
      </c>
      <c r="B161" s="27" t="s">
        <v>142</v>
      </c>
      <c r="C161" s="27" t="s">
        <v>71</v>
      </c>
      <c r="D161" s="27" t="s">
        <v>214</v>
      </c>
      <c r="E161" s="27" t="s">
        <v>215</v>
      </c>
      <c r="F161" s="35">
        <v>10000</v>
      </c>
      <c r="G161" s="27" t="s">
        <v>253</v>
      </c>
      <c r="H161" s="22" t="s">
        <v>120</v>
      </c>
    </row>
    <row r="162" spans="1:8" ht="32.65" customHeight="1" x14ac:dyDescent="0.25">
      <c r="A162" s="26" t="s">
        <v>52</v>
      </c>
      <c r="B162" s="27" t="s">
        <v>140</v>
      </c>
      <c r="C162" s="27" t="s">
        <v>9</v>
      </c>
      <c r="D162" s="27" t="s">
        <v>210</v>
      </c>
      <c r="E162" s="27" t="s">
        <v>211</v>
      </c>
      <c r="F162" s="35">
        <v>7200</v>
      </c>
      <c r="G162" s="27" t="s">
        <v>251</v>
      </c>
      <c r="H162" s="22" t="s">
        <v>120</v>
      </c>
    </row>
    <row r="163" spans="1:8" ht="32.65" customHeight="1" x14ac:dyDescent="0.25">
      <c r="A163" s="26" t="s">
        <v>52</v>
      </c>
      <c r="B163" s="27" t="s">
        <v>141</v>
      </c>
      <c r="C163" s="27" t="s">
        <v>9</v>
      </c>
      <c r="D163" s="27" t="s">
        <v>212</v>
      </c>
      <c r="E163" s="27" t="s">
        <v>213</v>
      </c>
      <c r="F163" s="35">
        <v>3720</v>
      </c>
      <c r="G163" s="27" t="s">
        <v>252</v>
      </c>
      <c r="H163" s="22" t="s">
        <v>120</v>
      </c>
    </row>
    <row r="164" spans="1:8" ht="32.65" customHeight="1" x14ac:dyDescent="0.25">
      <c r="A164" s="26" t="s">
        <v>52</v>
      </c>
      <c r="B164" s="27" t="s">
        <v>139</v>
      </c>
      <c r="C164" s="27" t="s">
        <v>144</v>
      </c>
      <c r="D164" s="27" t="s">
        <v>208</v>
      </c>
      <c r="E164" s="27" t="s">
        <v>209</v>
      </c>
      <c r="F164" s="35">
        <v>105000</v>
      </c>
      <c r="G164" s="27" t="s">
        <v>250</v>
      </c>
      <c r="H164" s="22" t="s">
        <v>120</v>
      </c>
    </row>
    <row r="165" spans="1:8" ht="32.65" customHeight="1" x14ac:dyDescent="0.25">
      <c r="A165" s="26" t="s">
        <v>52</v>
      </c>
      <c r="B165" s="27" t="s">
        <v>143</v>
      </c>
      <c r="C165" s="27" t="s">
        <v>216</v>
      </c>
      <c r="D165" s="27" t="s">
        <v>217</v>
      </c>
      <c r="E165" s="27" t="s">
        <v>98</v>
      </c>
      <c r="F165" s="35">
        <v>70000</v>
      </c>
      <c r="G165" s="27" t="s">
        <v>254</v>
      </c>
      <c r="H165" s="22" t="s">
        <v>120</v>
      </c>
    </row>
    <row r="166" spans="1:8" ht="32.65" customHeight="1" x14ac:dyDescent="0.25">
      <c r="A166" s="20" t="s">
        <v>52</v>
      </c>
      <c r="B166" s="21" t="s">
        <v>506</v>
      </c>
      <c r="C166" s="21" t="s">
        <v>71</v>
      </c>
      <c r="D166" s="21" t="s">
        <v>507</v>
      </c>
      <c r="E166" s="21" t="s">
        <v>508</v>
      </c>
      <c r="F166" s="33">
        <v>121000</v>
      </c>
      <c r="G166" s="21" t="s">
        <v>509</v>
      </c>
      <c r="H166" s="22" t="s">
        <v>584</v>
      </c>
    </row>
    <row r="167" spans="1:8" ht="32.65" customHeight="1" x14ac:dyDescent="0.25">
      <c r="A167" s="20" t="s">
        <v>52</v>
      </c>
      <c r="B167" s="21" t="s">
        <v>491</v>
      </c>
      <c r="C167" s="21" t="s">
        <v>9</v>
      </c>
      <c r="D167" s="21" t="s">
        <v>492</v>
      </c>
      <c r="E167" s="21" t="s">
        <v>493</v>
      </c>
      <c r="F167" s="33">
        <v>40500</v>
      </c>
      <c r="G167" s="21" t="s">
        <v>494</v>
      </c>
      <c r="H167" s="22" t="s">
        <v>584</v>
      </c>
    </row>
    <row r="168" spans="1:8" ht="32.65" customHeight="1" x14ac:dyDescent="0.25">
      <c r="A168" s="20" t="s">
        <v>52</v>
      </c>
      <c r="B168" s="21" t="s">
        <v>495</v>
      </c>
      <c r="C168" s="21" t="s">
        <v>9</v>
      </c>
      <c r="D168" s="21" t="s">
        <v>496</v>
      </c>
      <c r="E168" s="21" t="s">
        <v>497</v>
      </c>
      <c r="F168" s="33">
        <v>100000</v>
      </c>
      <c r="G168" s="21" t="s">
        <v>498</v>
      </c>
      <c r="H168" s="22" t="s">
        <v>584</v>
      </c>
    </row>
    <row r="169" spans="1:8" ht="32.65" customHeight="1" x14ac:dyDescent="0.25">
      <c r="A169" s="20" t="s">
        <v>52</v>
      </c>
      <c r="B169" s="21" t="s">
        <v>139</v>
      </c>
      <c r="C169" s="21" t="s">
        <v>364</v>
      </c>
      <c r="D169" s="21" t="s">
        <v>476</v>
      </c>
      <c r="E169" s="21" t="s">
        <v>477</v>
      </c>
      <c r="F169" s="33">
        <v>10820</v>
      </c>
      <c r="G169" s="21" t="s">
        <v>478</v>
      </c>
      <c r="H169" s="22" t="s">
        <v>584</v>
      </c>
    </row>
    <row r="170" spans="1:8" ht="32.65" customHeight="1" x14ac:dyDescent="0.25">
      <c r="A170" s="20" t="s">
        <v>52</v>
      </c>
      <c r="B170" s="21" t="s">
        <v>139</v>
      </c>
      <c r="C170" s="21" t="s">
        <v>479</v>
      </c>
      <c r="D170" s="21" t="s">
        <v>480</v>
      </c>
      <c r="E170" s="21" t="s">
        <v>481</v>
      </c>
      <c r="F170" s="33">
        <v>3237</v>
      </c>
      <c r="G170" s="21" t="s">
        <v>252</v>
      </c>
      <c r="H170" s="22" t="s">
        <v>584</v>
      </c>
    </row>
    <row r="171" spans="1:8" ht="32.65" customHeight="1" x14ac:dyDescent="0.25">
      <c r="A171" s="20" t="s">
        <v>52</v>
      </c>
      <c r="B171" s="21" t="s">
        <v>139</v>
      </c>
      <c r="C171" s="21" t="s">
        <v>144</v>
      </c>
      <c r="D171" s="21" t="s">
        <v>482</v>
      </c>
      <c r="E171" s="21" t="s">
        <v>481</v>
      </c>
      <c r="F171" s="33">
        <v>100000</v>
      </c>
      <c r="G171" s="21" t="s">
        <v>483</v>
      </c>
      <c r="H171" s="22" t="s">
        <v>584</v>
      </c>
    </row>
    <row r="172" spans="1:8" ht="32.65" customHeight="1" x14ac:dyDescent="0.25">
      <c r="A172" s="20" t="s">
        <v>52</v>
      </c>
      <c r="B172" s="21" t="s">
        <v>139</v>
      </c>
      <c r="C172" s="21" t="s">
        <v>144</v>
      </c>
      <c r="D172" s="21" t="s">
        <v>208</v>
      </c>
      <c r="E172" s="21" t="s">
        <v>209</v>
      </c>
      <c r="F172" s="36">
        <f>50000-187</f>
        <v>49813</v>
      </c>
      <c r="G172" s="21" t="s">
        <v>484</v>
      </c>
      <c r="H172" s="22" t="s">
        <v>584</v>
      </c>
    </row>
    <row r="173" spans="1:8" ht="32.65" customHeight="1" x14ac:dyDescent="0.25">
      <c r="A173" s="20" t="s">
        <v>52</v>
      </c>
      <c r="B173" s="21" t="s">
        <v>139</v>
      </c>
      <c r="C173" s="21" t="s">
        <v>257</v>
      </c>
      <c r="D173" s="21" t="s">
        <v>502</v>
      </c>
      <c r="E173" s="21" t="s">
        <v>503</v>
      </c>
      <c r="F173" s="33">
        <v>21700</v>
      </c>
      <c r="G173" s="21" t="s">
        <v>504</v>
      </c>
      <c r="H173" s="22" t="s">
        <v>584</v>
      </c>
    </row>
    <row r="174" spans="1:8" ht="32.65" customHeight="1" x14ac:dyDescent="0.25">
      <c r="A174" s="20" t="s">
        <v>52</v>
      </c>
      <c r="B174" s="21" t="s">
        <v>139</v>
      </c>
      <c r="C174" s="21" t="s">
        <v>257</v>
      </c>
      <c r="D174" s="21" t="s">
        <v>502</v>
      </c>
      <c r="E174" s="21" t="s">
        <v>503</v>
      </c>
      <c r="F174" s="33">
        <v>7225</v>
      </c>
      <c r="G174" s="21" t="s">
        <v>505</v>
      </c>
      <c r="H174" s="22" t="s">
        <v>584</v>
      </c>
    </row>
    <row r="175" spans="1:8" ht="32.65" customHeight="1" x14ac:dyDescent="0.25">
      <c r="A175" s="20" t="s">
        <v>52</v>
      </c>
      <c r="B175" s="21" t="s">
        <v>139</v>
      </c>
      <c r="C175" s="21" t="s">
        <v>257</v>
      </c>
      <c r="D175" s="21" t="s">
        <v>485</v>
      </c>
      <c r="E175" s="21" t="s">
        <v>486</v>
      </c>
      <c r="F175" s="36">
        <f>43090-2</f>
        <v>43088</v>
      </c>
      <c r="G175" s="21" t="s">
        <v>487</v>
      </c>
      <c r="H175" s="22" t="s">
        <v>584</v>
      </c>
    </row>
    <row r="176" spans="1:8" ht="32.65" customHeight="1" x14ac:dyDescent="0.25">
      <c r="A176" s="20" t="s">
        <v>52</v>
      </c>
      <c r="B176" s="21" t="s">
        <v>143</v>
      </c>
      <c r="C176" s="21" t="s">
        <v>216</v>
      </c>
      <c r="D176" s="21" t="s">
        <v>217</v>
      </c>
      <c r="E176" s="21" t="s">
        <v>98</v>
      </c>
      <c r="F176" s="36">
        <f>10000-6099</f>
        <v>3901</v>
      </c>
      <c r="G176" s="21" t="s">
        <v>254</v>
      </c>
      <c r="H176" s="22" t="s">
        <v>584</v>
      </c>
    </row>
    <row r="177" spans="1:8" ht="32.65" customHeight="1" x14ac:dyDescent="0.25">
      <c r="A177" s="20" t="s">
        <v>52</v>
      </c>
      <c r="B177" s="21" t="s">
        <v>139</v>
      </c>
      <c r="C177" s="21" t="s">
        <v>144</v>
      </c>
      <c r="D177" s="21" t="s">
        <v>488</v>
      </c>
      <c r="E177" s="21" t="s">
        <v>489</v>
      </c>
      <c r="F177" s="33">
        <v>76550</v>
      </c>
      <c r="G177" s="21" t="s">
        <v>490</v>
      </c>
      <c r="H177" s="22" t="s">
        <v>584</v>
      </c>
    </row>
    <row r="178" spans="1:8" ht="32.65" customHeight="1" x14ac:dyDescent="0.25">
      <c r="A178" s="20" t="s">
        <v>52</v>
      </c>
      <c r="B178" s="21" t="s">
        <v>499</v>
      </c>
      <c r="C178" s="21" t="s">
        <v>71</v>
      </c>
      <c r="D178" s="21" t="s">
        <v>500</v>
      </c>
      <c r="E178" s="21" t="s">
        <v>489</v>
      </c>
      <c r="F178" s="33">
        <v>18240</v>
      </c>
      <c r="G178" s="21" t="s">
        <v>501</v>
      </c>
      <c r="H178" s="22" t="s">
        <v>584</v>
      </c>
    </row>
    <row r="179" spans="1:8" ht="32.65" customHeight="1" x14ac:dyDescent="0.25">
      <c r="A179" s="20" t="s">
        <v>52</v>
      </c>
      <c r="B179" s="21" t="s">
        <v>1258</v>
      </c>
      <c r="C179" s="21" t="s">
        <v>9</v>
      </c>
      <c r="D179" s="21" t="s">
        <v>1259</v>
      </c>
      <c r="E179" s="21" t="s">
        <v>1260</v>
      </c>
      <c r="F179" s="33">
        <v>100000</v>
      </c>
      <c r="G179" s="21" t="s">
        <v>1261</v>
      </c>
      <c r="H179" s="22" t="s">
        <v>1111</v>
      </c>
    </row>
    <row r="180" spans="1:8" ht="32.65" customHeight="1" x14ac:dyDescent="0.25">
      <c r="A180" s="20" t="s">
        <v>52</v>
      </c>
      <c r="B180" s="21" t="s">
        <v>1262</v>
      </c>
      <c r="C180" s="21" t="s">
        <v>71</v>
      </c>
      <c r="D180" s="21" t="s">
        <v>1263</v>
      </c>
      <c r="E180" s="21" t="s">
        <v>1264</v>
      </c>
      <c r="F180" s="33">
        <v>22500</v>
      </c>
      <c r="G180" s="21" t="s">
        <v>1265</v>
      </c>
      <c r="H180" s="22" t="s">
        <v>1111</v>
      </c>
    </row>
    <row r="181" spans="1:8" ht="32.65" customHeight="1" x14ac:dyDescent="0.25">
      <c r="A181" s="20" t="s">
        <v>52</v>
      </c>
      <c r="B181" s="21" t="s">
        <v>139</v>
      </c>
      <c r="C181" s="21" t="s">
        <v>144</v>
      </c>
      <c r="D181" s="21" t="s">
        <v>1266</v>
      </c>
      <c r="E181" s="21" t="s">
        <v>477</v>
      </c>
      <c r="F181" s="33">
        <v>9681</v>
      </c>
      <c r="G181" s="21" t="s">
        <v>1267</v>
      </c>
      <c r="H181" s="22" t="s">
        <v>1111</v>
      </c>
    </row>
    <row r="182" spans="1:8" ht="32.65" customHeight="1" x14ac:dyDescent="0.25">
      <c r="A182" s="20" t="s">
        <v>52</v>
      </c>
      <c r="B182" s="21" t="s">
        <v>1050</v>
      </c>
      <c r="C182" s="21" t="s">
        <v>71</v>
      </c>
      <c r="D182" s="21" t="s">
        <v>1268</v>
      </c>
      <c r="E182" s="21" t="s">
        <v>481</v>
      </c>
      <c r="F182" s="33">
        <v>4120</v>
      </c>
      <c r="G182" s="21" t="s">
        <v>1269</v>
      </c>
      <c r="H182" s="22" t="s">
        <v>1111</v>
      </c>
    </row>
    <row r="183" spans="1:8" ht="32.65" customHeight="1" x14ac:dyDescent="0.25">
      <c r="A183" s="20" t="s">
        <v>52</v>
      </c>
      <c r="B183" s="21" t="s">
        <v>1050</v>
      </c>
      <c r="C183" s="21" t="s">
        <v>71</v>
      </c>
      <c r="D183" s="21" t="s">
        <v>1268</v>
      </c>
      <c r="E183" s="21" t="s">
        <v>481</v>
      </c>
      <c r="F183" s="33">
        <v>13860</v>
      </c>
      <c r="G183" s="21" t="s">
        <v>1270</v>
      </c>
      <c r="H183" s="22" t="s">
        <v>1111</v>
      </c>
    </row>
    <row r="184" spans="1:8" ht="32.65" customHeight="1" x14ac:dyDescent="0.25">
      <c r="A184" s="20" t="s">
        <v>52</v>
      </c>
      <c r="B184" s="21" t="s">
        <v>1050</v>
      </c>
      <c r="C184" s="21" t="s">
        <v>71</v>
      </c>
      <c r="D184" s="21" t="s">
        <v>1268</v>
      </c>
      <c r="E184" s="21" t="s">
        <v>481</v>
      </c>
      <c r="F184" s="33">
        <v>21360</v>
      </c>
      <c r="G184" s="21" t="s">
        <v>1271</v>
      </c>
      <c r="H184" s="22" t="s">
        <v>1111</v>
      </c>
    </row>
    <row r="185" spans="1:8" ht="32.65" customHeight="1" x14ac:dyDescent="0.25">
      <c r="A185" s="20" t="s">
        <v>52</v>
      </c>
      <c r="B185" s="21" t="s">
        <v>1272</v>
      </c>
      <c r="C185" s="21" t="s">
        <v>1273</v>
      </c>
      <c r="D185" s="21" t="s">
        <v>1274</v>
      </c>
      <c r="E185" s="21" t="s">
        <v>209</v>
      </c>
      <c r="F185" s="33">
        <v>46200</v>
      </c>
      <c r="G185" s="21" t="s">
        <v>1275</v>
      </c>
      <c r="H185" s="22" t="s">
        <v>1111</v>
      </c>
    </row>
    <row r="186" spans="1:8" ht="32.65" customHeight="1" x14ac:dyDescent="0.25">
      <c r="A186" s="20" t="s">
        <v>52</v>
      </c>
      <c r="B186" s="21" t="s">
        <v>143</v>
      </c>
      <c r="C186" s="21" t="s">
        <v>1276</v>
      </c>
      <c r="D186" s="21" t="s">
        <v>1277</v>
      </c>
      <c r="E186" s="21" t="s">
        <v>486</v>
      </c>
      <c r="F186" s="33">
        <v>39840</v>
      </c>
      <c r="G186" s="21" t="s">
        <v>1278</v>
      </c>
      <c r="H186" s="22" t="s">
        <v>1111</v>
      </c>
    </row>
    <row r="187" spans="1:8" ht="32.65" customHeight="1" x14ac:dyDescent="0.25">
      <c r="A187" s="20" t="s">
        <v>52</v>
      </c>
      <c r="B187" s="21" t="s">
        <v>1279</v>
      </c>
      <c r="C187" s="21" t="s">
        <v>71</v>
      </c>
      <c r="D187" s="21" t="s">
        <v>1280</v>
      </c>
      <c r="E187" s="21" t="s">
        <v>1281</v>
      </c>
      <c r="F187" s="33">
        <v>29470</v>
      </c>
      <c r="G187" s="21" t="s">
        <v>1282</v>
      </c>
      <c r="H187" s="22" t="s">
        <v>1111</v>
      </c>
    </row>
    <row r="188" spans="1:8" ht="32.65" customHeight="1" x14ac:dyDescent="0.25">
      <c r="A188" s="20" t="s">
        <v>17</v>
      </c>
      <c r="B188" s="21" t="s">
        <v>18</v>
      </c>
      <c r="C188" s="21" t="s">
        <v>11</v>
      </c>
      <c r="D188" s="21" t="s">
        <v>26</v>
      </c>
      <c r="E188" s="21" t="s">
        <v>24</v>
      </c>
      <c r="F188" s="33">
        <v>1715</v>
      </c>
      <c r="G188" s="21" t="s">
        <v>50</v>
      </c>
      <c r="H188" s="22" t="s">
        <v>27</v>
      </c>
    </row>
    <row r="189" spans="1:8" ht="32.65" customHeight="1" x14ac:dyDescent="0.25">
      <c r="A189" s="20" t="s">
        <v>17</v>
      </c>
      <c r="B189" s="21" t="s">
        <v>538</v>
      </c>
      <c r="C189" s="21" t="s">
        <v>9</v>
      </c>
      <c r="D189" s="21" t="s">
        <v>539</v>
      </c>
      <c r="E189" s="21" t="s">
        <v>540</v>
      </c>
      <c r="F189" s="33">
        <v>14025</v>
      </c>
      <c r="G189" s="21" t="s">
        <v>541</v>
      </c>
      <c r="H189" s="22" t="s">
        <v>584</v>
      </c>
    </row>
    <row r="190" spans="1:8" ht="32.65" customHeight="1" x14ac:dyDescent="0.25">
      <c r="A190" s="20" t="s">
        <v>17</v>
      </c>
      <c r="B190" s="21" t="s">
        <v>542</v>
      </c>
      <c r="C190" s="21" t="s">
        <v>71</v>
      </c>
      <c r="D190" s="21" t="s">
        <v>543</v>
      </c>
      <c r="E190" s="21" t="s">
        <v>544</v>
      </c>
      <c r="F190" s="36">
        <f>98688-284</f>
        <v>98404</v>
      </c>
      <c r="G190" s="21" t="s">
        <v>545</v>
      </c>
      <c r="H190" s="22" t="s">
        <v>584</v>
      </c>
    </row>
    <row r="191" spans="1:8" ht="32.65" customHeight="1" x14ac:dyDescent="0.25">
      <c r="A191" s="20" t="s">
        <v>17</v>
      </c>
      <c r="B191" s="21" t="s">
        <v>18</v>
      </c>
      <c r="C191" s="21" t="s">
        <v>144</v>
      </c>
      <c r="D191" s="21" t="s">
        <v>510</v>
      </c>
      <c r="E191" s="21" t="s">
        <v>511</v>
      </c>
      <c r="F191" s="33">
        <v>50000</v>
      </c>
      <c r="G191" s="21" t="s">
        <v>512</v>
      </c>
      <c r="H191" s="22" t="s">
        <v>584</v>
      </c>
    </row>
    <row r="192" spans="1:8" ht="32.65" customHeight="1" x14ac:dyDescent="0.25">
      <c r="A192" s="20" t="s">
        <v>17</v>
      </c>
      <c r="B192" s="21" t="s">
        <v>18</v>
      </c>
      <c r="C192" s="21" t="s">
        <v>144</v>
      </c>
      <c r="D192" s="21" t="s">
        <v>510</v>
      </c>
      <c r="E192" s="21" t="s">
        <v>511</v>
      </c>
      <c r="F192" s="33">
        <v>7856</v>
      </c>
      <c r="G192" s="21" t="s">
        <v>513</v>
      </c>
      <c r="H192" s="22" t="s">
        <v>584</v>
      </c>
    </row>
    <row r="193" spans="1:8" ht="32.65" customHeight="1" x14ac:dyDescent="0.25">
      <c r="A193" s="20" t="s">
        <v>17</v>
      </c>
      <c r="B193" s="21" t="s">
        <v>18</v>
      </c>
      <c r="C193" s="21" t="s">
        <v>144</v>
      </c>
      <c r="D193" s="21" t="s">
        <v>510</v>
      </c>
      <c r="E193" s="21" t="s">
        <v>511</v>
      </c>
      <c r="F193" s="33">
        <v>1535</v>
      </c>
      <c r="G193" s="21" t="s">
        <v>512</v>
      </c>
      <c r="H193" s="22" t="s">
        <v>584</v>
      </c>
    </row>
    <row r="194" spans="1:8" ht="32.65" customHeight="1" x14ac:dyDescent="0.25">
      <c r="A194" s="20" t="s">
        <v>17</v>
      </c>
      <c r="B194" s="21" t="s">
        <v>18</v>
      </c>
      <c r="C194" s="21" t="s">
        <v>153</v>
      </c>
      <c r="D194" s="21" t="s">
        <v>514</v>
      </c>
      <c r="E194" s="21" t="s">
        <v>515</v>
      </c>
      <c r="F194" s="33">
        <v>14921</v>
      </c>
      <c r="G194" s="21" t="s">
        <v>516</v>
      </c>
      <c r="H194" s="22" t="s">
        <v>584</v>
      </c>
    </row>
    <row r="195" spans="1:8" ht="32.65" customHeight="1" x14ac:dyDescent="0.25">
      <c r="A195" s="20" t="s">
        <v>17</v>
      </c>
      <c r="B195" s="21" t="s">
        <v>18</v>
      </c>
      <c r="C195" s="21" t="s">
        <v>579</v>
      </c>
      <c r="D195" s="21" t="s">
        <v>580</v>
      </c>
      <c r="E195" s="21" t="s">
        <v>581</v>
      </c>
      <c r="F195" s="36">
        <f>67921-28087</f>
        <v>39834</v>
      </c>
      <c r="G195" s="21" t="s">
        <v>582</v>
      </c>
      <c r="H195" s="22" t="s">
        <v>584</v>
      </c>
    </row>
    <row r="196" spans="1:8" ht="32.65" customHeight="1" x14ac:dyDescent="0.25">
      <c r="A196" s="20" t="s">
        <v>17</v>
      </c>
      <c r="B196" s="21" t="s">
        <v>18</v>
      </c>
      <c r="C196" s="21" t="s">
        <v>153</v>
      </c>
      <c r="D196" s="21" t="s">
        <v>517</v>
      </c>
      <c r="E196" s="21" t="s">
        <v>518</v>
      </c>
      <c r="F196" s="33">
        <v>19830</v>
      </c>
      <c r="G196" s="21" t="s">
        <v>519</v>
      </c>
      <c r="H196" s="22" t="s">
        <v>584</v>
      </c>
    </row>
    <row r="197" spans="1:8" ht="32.65" customHeight="1" x14ac:dyDescent="0.25">
      <c r="A197" s="20" t="s">
        <v>17</v>
      </c>
      <c r="B197" s="21" t="s">
        <v>18</v>
      </c>
      <c r="C197" s="21" t="s">
        <v>520</v>
      </c>
      <c r="D197" s="21" t="s">
        <v>521</v>
      </c>
      <c r="E197" s="21" t="s">
        <v>518</v>
      </c>
      <c r="F197" s="33">
        <v>3876</v>
      </c>
      <c r="G197" s="21" t="s">
        <v>522</v>
      </c>
      <c r="H197" s="22" t="s">
        <v>584</v>
      </c>
    </row>
    <row r="198" spans="1:8" ht="32.65" customHeight="1" x14ac:dyDescent="0.25">
      <c r="A198" s="20" t="s">
        <v>17</v>
      </c>
      <c r="B198" s="21" t="s">
        <v>18</v>
      </c>
      <c r="C198" s="21" t="s">
        <v>144</v>
      </c>
      <c r="D198" s="21" t="s">
        <v>523</v>
      </c>
      <c r="E198" s="21" t="s">
        <v>524</v>
      </c>
      <c r="F198" s="33">
        <v>56883</v>
      </c>
      <c r="G198" s="21" t="s">
        <v>525</v>
      </c>
      <c r="H198" s="22" t="s">
        <v>584</v>
      </c>
    </row>
    <row r="199" spans="1:8" ht="32.65" customHeight="1" x14ac:dyDescent="0.25">
      <c r="A199" s="20" t="s">
        <v>17</v>
      </c>
      <c r="B199" s="21" t="s">
        <v>546</v>
      </c>
      <c r="C199" s="21" t="s">
        <v>9</v>
      </c>
      <c r="D199" s="21" t="s">
        <v>547</v>
      </c>
      <c r="E199" s="21" t="s">
        <v>548</v>
      </c>
      <c r="F199" s="36">
        <f>17204-21</f>
        <v>17183</v>
      </c>
      <c r="G199" s="21" t="s">
        <v>549</v>
      </c>
      <c r="H199" s="22" t="s">
        <v>584</v>
      </c>
    </row>
    <row r="200" spans="1:8" ht="32.65" customHeight="1" x14ac:dyDescent="0.25">
      <c r="A200" s="20" t="s">
        <v>17</v>
      </c>
      <c r="B200" s="21" t="s">
        <v>18</v>
      </c>
      <c r="C200" s="21" t="s">
        <v>144</v>
      </c>
      <c r="D200" s="21" t="s">
        <v>526</v>
      </c>
      <c r="E200" s="21" t="s">
        <v>527</v>
      </c>
      <c r="F200" s="33">
        <v>36964</v>
      </c>
      <c r="G200" s="21" t="s">
        <v>528</v>
      </c>
      <c r="H200" s="22" t="s">
        <v>584</v>
      </c>
    </row>
    <row r="201" spans="1:8" ht="32.65" customHeight="1" x14ac:dyDescent="0.25">
      <c r="A201" s="20" t="s">
        <v>17</v>
      </c>
      <c r="B201" s="21" t="s">
        <v>550</v>
      </c>
      <c r="C201" s="21" t="s">
        <v>71</v>
      </c>
      <c r="D201" s="21" t="s">
        <v>551</v>
      </c>
      <c r="E201" s="21" t="s">
        <v>552</v>
      </c>
      <c r="F201" s="33">
        <v>24656</v>
      </c>
      <c r="G201" s="21" t="s">
        <v>512</v>
      </c>
      <c r="H201" s="22" t="s">
        <v>584</v>
      </c>
    </row>
    <row r="202" spans="1:8" ht="32.65" customHeight="1" x14ac:dyDescent="0.25">
      <c r="A202" s="20" t="s">
        <v>17</v>
      </c>
      <c r="B202" s="21" t="s">
        <v>550</v>
      </c>
      <c r="C202" s="21" t="s">
        <v>71</v>
      </c>
      <c r="D202" s="21" t="s">
        <v>551</v>
      </c>
      <c r="E202" s="21" t="s">
        <v>552</v>
      </c>
      <c r="F202" s="33">
        <v>78000</v>
      </c>
      <c r="G202" s="21" t="s">
        <v>553</v>
      </c>
      <c r="H202" s="22" t="s">
        <v>584</v>
      </c>
    </row>
    <row r="203" spans="1:8" ht="32.65" customHeight="1" x14ac:dyDescent="0.25">
      <c r="A203" s="20" t="s">
        <v>17</v>
      </c>
      <c r="B203" s="21" t="s">
        <v>18</v>
      </c>
      <c r="C203" s="21" t="s">
        <v>158</v>
      </c>
      <c r="D203" s="21" t="s">
        <v>529</v>
      </c>
      <c r="E203" s="21" t="s">
        <v>530</v>
      </c>
      <c r="F203" s="33">
        <v>9938</v>
      </c>
      <c r="G203" s="21" t="s">
        <v>531</v>
      </c>
      <c r="H203" s="22" t="s">
        <v>584</v>
      </c>
    </row>
    <row r="204" spans="1:8" ht="32.65" customHeight="1" x14ac:dyDescent="0.25">
      <c r="A204" s="20" t="s">
        <v>17</v>
      </c>
      <c r="B204" s="21" t="s">
        <v>554</v>
      </c>
      <c r="C204" s="21" t="s">
        <v>71</v>
      </c>
      <c r="D204" s="21" t="s">
        <v>555</v>
      </c>
      <c r="E204" s="21" t="s">
        <v>556</v>
      </c>
      <c r="F204" s="33">
        <v>26614</v>
      </c>
      <c r="G204" s="21" t="s">
        <v>557</v>
      </c>
      <c r="H204" s="22" t="s">
        <v>584</v>
      </c>
    </row>
    <row r="205" spans="1:8" ht="32.65" customHeight="1" x14ac:dyDescent="0.25">
      <c r="A205" s="20" t="s">
        <v>17</v>
      </c>
      <c r="B205" s="21" t="s">
        <v>554</v>
      </c>
      <c r="C205" s="21" t="s">
        <v>71</v>
      </c>
      <c r="D205" s="21" t="s">
        <v>555</v>
      </c>
      <c r="E205" s="21" t="s">
        <v>556</v>
      </c>
      <c r="F205" s="33">
        <v>26614</v>
      </c>
      <c r="G205" s="21" t="s">
        <v>558</v>
      </c>
      <c r="H205" s="22" t="s">
        <v>584</v>
      </c>
    </row>
    <row r="206" spans="1:8" ht="32.65" customHeight="1" x14ac:dyDescent="0.25">
      <c r="A206" s="28" t="s">
        <v>17</v>
      </c>
      <c r="B206" s="29" t="s">
        <v>559</v>
      </c>
      <c r="C206" s="29" t="s">
        <v>71</v>
      </c>
      <c r="D206" s="29" t="s">
        <v>560</v>
      </c>
      <c r="E206" s="29" t="s">
        <v>561</v>
      </c>
      <c r="F206" s="37">
        <v>9890</v>
      </c>
      <c r="G206" s="29" t="s">
        <v>562</v>
      </c>
      <c r="H206" s="30" t="s">
        <v>584</v>
      </c>
    </row>
    <row r="207" spans="1:8" ht="32.65" customHeight="1" x14ac:dyDescent="0.25">
      <c r="A207" s="23" t="s">
        <v>17</v>
      </c>
      <c r="B207" s="24" t="s">
        <v>563</v>
      </c>
      <c r="C207" s="24" t="s">
        <v>9</v>
      </c>
      <c r="D207" s="24" t="s">
        <v>564</v>
      </c>
      <c r="E207" s="24" t="s">
        <v>565</v>
      </c>
      <c r="F207" s="15">
        <v>116670</v>
      </c>
      <c r="G207" s="24" t="s">
        <v>566</v>
      </c>
      <c r="H207" s="25" t="s">
        <v>584</v>
      </c>
    </row>
    <row r="208" spans="1:8" ht="32.65" customHeight="1" x14ac:dyDescent="0.25">
      <c r="A208" s="23" t="s">
        <v>17</v>
      </c>
      <c r="B208" s="24" t="s">
        <v>534</v>
      </c>
      <c r="C208" s="24" t="s">
        <v>68</v>
      </c>
      <c r="D208" s="24" t="s">
        <v>535</v>
      </c>
      <c r="E208" s="24" t="s">
        <v>536</v>
      </c>
      <c r="F208" s="19">
        <f>101000-37765</f>
        <v>63235</v>
      </c>
      <c r="G208" s="24" t="s">
        <v>537</v>
      </c>
      <c r="H208" s="22" t="s">
        <v>584</v>
      </c>
    </row>
    <row r="209" spans="1:8" ht="32.65" customHeight="1" x14ac:dyDescent="0.25">
      <c r="A209" s="20" t="s">
        <v>17</v>
      </c>
      <c r="B209" s="21" t="s">
        <v>534</v>
      </c>
      <c r="C209" s="21" t="s">
        <v>68</v>
      </c>
      <c r="D209" s="21" t="s">
        <v>535</v>
      </c>
      <c r="E209" s="21" t="s">
        <v>536</v>
      </c>
      <c r="F209" s="33">
        <v>37765</v>
      </c>
      <c r="G209" s="21" t="s">
        <v>1283</v>
      </c>
      <c r="H209" s="22" t="s">
        <v>584</v>
      </c>
    </row>
    <row r="210" spans="1:8" ht="32.65" customHeight="1" x14ac:dyDescent="0.25">
      <c r="A210" s="20" t="s">
        <v>17</v>
      </c>
      <c r="B210" s="21" t="s">
        <v>567</v>
      </c>
      <c r="C210" s="21" t="s">
        <v>71</v>
      </c>
      <c r="D210" s="21" t="s">
        <v>568</v>
      </c>
      <c r="E210" s="21" t="s">
        <v>569</v>
      </c>
      <c r="F210" s="33">
        <v>46597</v>
      </c>
      <c r="G210" s="21" t="s">
        <v>570</v>
      </c>
      <c r="H210" s="22" t="s">
        <v>584</v>
      </c>
    </row>
    <row r="211" spans="1:8" ht="32.65" customHeight="1" x14ac:dyDescent="0.25">
      <c r="A211" s="20" t="s">
        <v>17</v>
      </c>
      <c r="B211" s="21" t="s">
        <v>571</v>
      </c>
      <c r="C211" s="21" t="s">
        <v>71</v>
      </c>
      <c r="D211" s="21" t="s">
        <v>572</v>
      </c>
      <c r="E211" s="21" t="s">
        <v>573</v>
      </c>
      <c r="F211" s="33">
        <v>21268</v>
      </c>
      <c r="G211" s="21" t="s">
        <v>574</v>
      </c>
      <c r="H211" s="22" t="s">
        <v>584</v>
      </c>
    </row>
    <row r="212" spans="1:8" ht="32.65" customHeight="1" x14ac:dyDescent="0.25">
      <c r="A212" s="20" t="s">
        <v>17</v>
      </c>
      <c r="B212" s="21" t="s">
        <v>575</v>
      </c>
      <c r="C212" s="21" t="s">
        <v>9</v>
      </c>
      <c r="D212" s="21" t="s">
        <v>576</v>
      </c>
      <c r="E212" s="21" t="s">
        <v>577</v>
      </c>
      <c r="F212" s="33">
        <v>80189</v>
      </c>
      <c r="G212" s="21" t="s">
        <v>578</v>
      </c>
      <c r="H212" s="22" t="s">
        <v>584</v>
      </c>
    </row>
    <row r="213" spans="1:8" ht="32.65" customHeight="1" x14ac:dyDescent="0.25">
      <c r="A213" s="20" t="s">
        <v>17</v>
      </c>
      <c r="B213" s="21" t="s">
        <v>18</v>
      </c>
      <c r="C213" s="21" t="s">
        <v>257</v>
      </c>
      <c r="D213" s="21" t="s">
        <v>532</v>
      </c>
      <c r="E213" s="21" t="s">
        <v>533</v>
      </c>
      <c r="F213" s="33">
        <v>34780</v>
      </c>
      <c r="G213" s="21" t="s">
        <v>583</v>
      </c>
      <c r="H213" s="22" t="s">
        <v>584</v>
      </c>
    </row>
    <row r="214" spans="1:8" ht="32.65" customHeight="1" x14ac:dyDescent="0.25">
      <c r="A214" s="20" t="s">
        <v>17</v>
      </c>
      <c r="B214" s="21" t="s">
        <v>18</v>
      </c>
      <c r="C214" s="21" t="s">
        <v>11</v>
      </c>
      <c r="D214" s="21" t="s">
        <v>26</v>
      </c>
      <c r="E214" s="21" t="s">
        <v>24</v>
      </c>
      <c r="F214" s="33">
        <v>4580</v>
      </c>
      <c r="G214" s="21" t="s">
        <v>1284</v>
      </c>
      <c r="H214" s="22" t="s">
        <v>1111</v>
      </c>
    </row>
    <row r="215" spans="1:8" ht="32.65" customHeight="1" x14ac:dyDescent="0.25">
      <c r="A215" s="20" t="s">
        <v>17</v>
      </c>
      <c r="B215" s="21" t="s">
        <v>18</v>
      </c>
      <c r="C215" s="21" t="s">
        <v>68</v>
      </c>
      <c r="D215" s="21" t="s">
        <v>1285</v>
      </c>
      <c r="E215" s="21" t="s">
        <v>24</v>
      </c>
      <c r="F215" s="33">
        <v>28087</v>
      </c>
      <c r="G215" s="21" t="s">
        <v>1286</v>
      </c>
      <c r="H215" s="22" t="s">
        <v>1111</v>
      </c>
    </row>
    <row r="216" spans="1:8" ht="32.65" customHeight="1" x14ac:dyDescent="0.25">
      <c r="A216" s="20" t="s">
        <v>17</v>
      </c>
      <c r="B216" s="21" t="s">
        <v>1287</v>
      </c>
      <c r="C216" s="21" t="s">
        <v>1288</v>
      </c>
      <c r="D216" s="21" t="s">
        <v>1289</v>
      </c>
      <c r="E216" s="21" t="s">
        <v>518</v>
      </c>
      <c r="F216" s="33">
        <v>100000</v>
      </c>
      <c r="G216" s="21" t="s">
        <v>1290</v>
      </c>
      <c r="H216" s="22" t="s">
        <v>1111</v>
      </c>
    </row>
    <row r="217" spans="1:8" ht="32.65" customHeight="1" x14ac:dyDescent="0.25">
      <c r="A217" s="20" t="s">
        <v>17</v>
      </c>
      <c r="B217" s="21" t="s">
        <v>546</v>
      </c>
      <c r="C217" s="21" t="s">
        <v>9</v>
      </c>
      <c r="D217" s="21" t="s">
        <v>547</v>
      </c>
      <c r="E217" s="21" t="s">
        <v>548</v>
      </c>
      <c r="F217" s="33">
        <v>16492</v>
      </c>
      <c r="G217" s="21" t="s">
        <v>1291</v>
      </c>
      <c r="H217" s="22" t="s">
        <v>1111</v>
      </c>
    </row>
    <row r="218" spans="1:8" ht="32.65" customHeight="1" x14ac:dyDescent="0.25">
      <c r="A218" s="20" t="s">
        <v>17</v>
      </c>
      <c r="B218" s="21" t="s">
        <v>1292</v>
      </c>
      <c r="C218" s="21" t="s">
        <v>1293</v>
      </c>
      <c r="D218" s="21" t="s">
        <v>1294</v>
      </c>
      <c r="E218" s="21" t="s">
        <v>1295</v>
      </c>
      <c r="F218" s="33">
        <v>100000</v>
      </c>
      <c r="G218" s="21" t="s">
        <v>1296</v>
      </c>
      <c r="H218" s="22" t="s">
        <v>1111</v>
      </c>
    </row>
    <row r="219" spans="1:8" ht="32.65" customHeight="1" x14ac:dyDescent="0.25">
      <c r="A219" s="20" t="s">
        <v>17</v>
      </c>
      <c r="B219" s="21" t="s">
        <v>554</v>
      </c>
      <c r="C219" s="21" t="s">
        <v>71</v>
      </c>
      <c r="D219" s="21" t="s">
        <v>555</v>
      </c>
      <c r="E219" s="21" t="s">
        <v>556</v>
      </c>
      <c r="F219" s="33">
        <v>39976</v>
      </c>
      <c r="G219" s="21" t="s">
        <v>1297</v>
      </c>
      <c r="H219" s="22" t="s">
        <v>1111</v>
      </c>
    </row>
    <row r="220" spans="1:8" ht="32.65" customHeight="1" x14ac:dyDescent="0.25">
      <c r="A220" s="20" t="s">
        <v>17</v>
      </c>
      <c r="B220" s="21" t="s">
        <v>1298</v>
      </c>
      <c r="C220" s="21" t="s">
        <v>1299</v>
      </c>
      <c r="D220" s="21" t="s">
        <v>1300</v>
      </c>
      <c r="E220" s="21" t="s">
        <v>573</v>
      </c>
      <c r="F220" s="33">
        <v>99699</v>
      </c>
      <c r="G220" s="21" t="s">
        <v>1301</v>
      </c>
      <c r="H220" s="22" t="s">
        <v>1111</v>
      </c>
    </row>
    <row r="221" spans="1:8" ht="27" customHeight="1" x14ac:dyDescent="0.25">
      <c r="A221" s="39" t="s">
        <v>23</v>
      </c>
      <c r="B221" s="40"/>
      <c r="C221" s="40"/>
      <c r="D221" s="40"/>
      <c r="E221" s="41"/>
      <c r="F221" s="13">
        <f>SUM(F4:F220)</f>
        <v>12172431</v>
      </c>
      <c r="G221" s="14"/>
      <c r="H221" s="14"/>
    </row>
    <row r="224" spans="1:8" ht="17.100000000000001" customHeight="1" x14ac:dyDescent="0.25">
      <c r="A224" s="42" t="s">
        <v>807</v>
      </c>
      <c r="B224" s="42"/>
      <c r="C224" s="18"/>
    </row>
    <row r="225" spans="1:3" ht="15.75" x14ac:dyDescent="0.25">
      <c r="A225" s="31"/>
      <c r="B225" s="42" t="s">
        <v>808</v>
      </c>
      <c r="C225" s="42"/>
    </row>
  </sheetData>
  <autoFilter ref="A3:H221" xr:uid="{00000000-0009-0000-0000-000001000000}"/>
  <sortState xmlns:xlrd2="http://schemas.microsoft.com/office/spreadsheetml/2017/richdata2" ref="A4:H220">
    <sortCondition ref="A4:A220" customList="BA,TV,TC,NR,ZA,BB,PO,KE"/>
    <sortCondition ref="H4:H220"/>
    <sortCondition ref="E4:E220"/>
  </sortState>
  <mergeCells count="4">
    <mergeCell ref="A1:G1"/>
    <mergeCell ref="A221:E221"/>
    <mergeCell ref="B225:C225"/>
    <mergeCell ref="A224:B224"/>
  </mergeCells>
  <pageMargins left="0.51181102362204722" right="0.31496062992125984" top="0.55118110236220474" bottom="0.6692913385826772" header="0.31496062992125984" footer="0.31496062992125984"/>
  <pageSetup paperSize="8" scale="60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2"/>
  <sheetViews>
    <sheetView tabSelected="1" zoomScale="85" zoomScaleNormal="85" workbookViewId="0">
      <selection activeCell="F185" sqref="F185"/>
    </sheetView>
  </sheetViews>
  <sheetFormatPr defaultRowHeight="15" x14ac:dyDescent="0.25"/>
  <cols>
    <col min="1" max="1" width="11" customWidth="1"/>
    <col min="2" max="2" width="30.28515625" style="17" customWidth="1"/>
    <col min="3" max="3" width="43.85546875" customWidth="1"/>
    <col min="4" max="4" width="31.140625" customWidth="1"/>
    <col min="5" max="5" width="21.140625" customWidth="1"/>
    <col min="6" max="6" width="16.5703125" customWidth="1"/>
    <col min="7" max="7" width="59.28515625" customWidth="1"/>
    <col min="8" max="8" width="9.7109375" customWidth="1"/>
  </cols>
  <sheetData>
    <row r="1" spans="1:8" ht="42" customHeight="1" x14ac:dyDescent="0.35">
      <c r="A1" s="38" t="s">
        <v>1302</v>
      </c>
      <c r="B1" s="38"/>
      <c r="C1" s="38"/>
      <c r="D1" s="38"/>
      <c r="E1" s="38"/>
      <c r="F1" s="38"/>
      <c r="G1" s="38"/>
    </row>
    <row r="4" spans="1:8" ht="93.75" customHeight="1" x14ac:dyDescent="0.25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7" t="s">
        <v>7</v>
      </c>
      <c r="G4" s="6" t="s">
        <v>5</v>
      </c>
      <c r="H4" s="6" t="s">
        <v>6</v>
      </c>
    </row>
    <row r="5" spans="1:8" ht="32.65" customHeight="1" x14ac:dyDescent="0.25">
      <c r="A5" s="8" t="s">
        <v>8</v>
      </c>
      <c r="B5" s="9" t="s">
        <v>19</v>
      </c>
      <c r="C5" s="10" t="s">
        <v>68</v>
      </c>
      <c r="D5" s="10" t="s">
        <v>74</v>
      </c>
      <c r="E5" s="10" t="s">
        <v>32</v>
      </c>
      <c r="F5" s="15">
        <v>45000</v>
      </c>
      <c r="G5" s="10" t="s">
        <v>105</v>
      </c>
      <c r="H5" s="11" t="s">
        <v>120</v>
      </c>
    </row>
    <row r="6" spans="1:8" ht="32.65" customHeight="1" x14ac:dyDescent="0.25">
      <c r="A6" s="8" t="s">
        <v>8</v>
      </c>
      <c r="B6" s="9" t="s">
        <v>19</v>
      </c>
      <c r="C6" s="10" t="s">
        <v>585</v>
      </c>
      <c r="D6" s="10" t="s">
        <v>586</v>
      </c>
      <c r="E6" s="10" t="s">
        <v>150</v>
      </c>
      <c r="F6" s="15">
        <v>29880</v>
      </c>
      <c r="G6" s="10" t="s">
        <v>587</v>
      </c>
      <c r="H6" s="11" t="s">
        <v>584</v>
      </c>
    </row>
    <row r="7" spans="1:8" ht="32.65" customHeight="1" x14ac:dyDescent="0.25">
      <c r="A7" s="8" t="s">
        <v>8</v>
      </c>
      <c r="B7" s="9" t="s">
        <v>588</v>
      </c>
      <c r="C7" s="10" t="s">
        <v>71</v>
      </c>
      <c r="D7" s="10" t="s">
        <v>589</v>
      </c>
      <c r="E7" s="10" t="s">
        <v>590</v>
      </c>
      <c r="F7" s="15">
        <v>131375</v>
      </c>
      <c r="G7" s="10" t="s">
        <v>591</v>
      </c>
      <c r="H7" s="11" t="s">
        <v>584</v>
      </c>
    </row>
    <row r="8" spans="1:8" ht="32.65" customHeight="1" x14ac:dyDescent="0.25">
      <c r="A8" s="8" t="s">
        <v>8</v>
      </c>
      <c r="B8" s="9" t="s">
        <v>592</v>
      </c>
      <c r="C8" s="10" t="s">
        <v>69</v>
      </c>
      <c r="D8" s="10" t="s">
        <v>535</v>
      </c>
      <c r="E8" s="10" t="s">
        <v>593</v>
      </c>
      <c r="F8" s="15">
        <v>112419</v>
      </c>
      <c r="G8" s="10" t="s">
        <v>594</v>
      </c>
      <c r="H8" s="11" t="s">
        <v>584</v>
      </c>
    </row>
    <row r="9" spans="1:8" ht="32.65" customHeight="1" x14ac:dyDescent="0.25">
      <c r="A9" s="8" t="s">
        <v>8</v>
      </c>
      <c r="B9" s="9" t="s">
        <v>595</v>
      </c>
      <c r="C9" s="10" t="s">
        <v>71</v>
      </c>
      <c r="D9" s="10" t="s">
        <v>596</v>
      </c>
      <c r="E9" s="10" t="s">
        <v>597</v>
      </c>
      <c r="F9" s="15">
        <v>91400</v>
      </c>
      <c r="G9" s="10" t="s">
        <v>598</v>
      </c>
      <c r="H9" s="11" t="s">
        <v>584</v>
      </c>
    </row>
    <row r="10" spans="1:8" ht="32.65" customHeight="1" x14ac:dyDescent="0.25">
      <c r="A10" s="8" t="s">
        <v>8</v>
      </c>
      <c r="B10" s="9" t="s">
        <v>599</v>
      </c>
      <c r="C10" s="10" t="s">
        <v>9</v>
      </c>
      <c r="D10" s="10" t="s">
        <v>600</v>
      </c>
      <c r="E10" s="10" t="s">
        <v>601</v>
      </c>
      <c r="F10" s="15">
        <v>45000</v>
      </c>
      <c r="G10" s="10" t="s">
        <v>602</v>
      </c>
      <c r="H10" s="11" t="s">
        <v>584</v>
      </c>
    </row>
    <row r="11" spans="1:8" ht="32.65" customHeight="1" x14ac:dyDescent="0.25">
      <c r="A11" s="8" t="s">
        <v>8</v>
      </c>
      <c r="B11" s="9" t="s">
        <v>294</v>
      </c>
      <c r="C11" s="10" t="s">
        <v>71</v>
      </c>
      <c r="D11" s="10" t="s">
        <v>295</v>
      </c>
      <c r="E11" s="10" t="s">
        <v>265</v>
      </c>
      <c r="F11" s="15">
        <v>91136</v>
      </c>
      <c r="G11" s="10" t="s">
        <v>296</v>
      </c>
      <c r="H11" s="11" t="s">
        <v>584</v>
      </c>
    </row>
    <row r="12" spans="1:8" ht="32.65" customHeight="1" x14ac:dyDescent="0.25">
      <c r="A12" s="8" t="s">
        <v>8</v>
      </c>
      <c r="B12" s="9" t="s">
        <v>19</v>
      </c>
      <c r="C12" s="10" t="s">
        <v>11</v>
      </c>
      <c r="D12" s="10" t="s">
        <v>809</v>
      </c>
      <c r="E12" s="10" t="s">
        <v>810</v>
      </c>
      <c r="F12" s="15">
        <v>121800</v>
      </c>
      <c r="G12" s="10" t="s">
        <v>811</v>
      </c>
      <c r="H12" s="11" t="s">
        <v>1111</v>
      </c>
    </row>
    <row r="13" spans="1:8" ht="32.65" customHeight="1" x14ac:dyDescent="0.25">
      <c r="A13" s="8" t="s">
        <v>8</v>
      </c>
      <c r="B13" s="9" t="s">
        <v>812</v>
      </c>
      <c r="C13" s="10" t="s">
        <v>71</v>
      </c>
      <c r="D13" s="10" t="s">
        <v>813</v>
      </c>
      <c r="E13" s="10" t="s">
        <v>814</v>
      </c>
      <c r="F13" s="15">
        <v>21912</v>
      </c>
      <c r="G13" s="10" t="s">
        <v>815</v>
      </c>
      <c r="H13" s="11" t="s">
        <v>1111</v>
      </c>
    </row>
    <row r="14" spans="1:8" ht="32.65" customHeight="1" x14ac:dyDescent="0.25">
      <c r="A14" s="8" t="s">
        <v>8</v>
      </c>
      <c r="B14" s="9" t="s">
        <v>599</v>
      </c>
      <c r="C14" s="10" t="s">
        <v>9</v>
      </c>
      <c r="D14" s="10" t="s">
        <v>600</v>
      </c>
      <c r="E14" s="10" t="s">
        <v>601</v>
      </c>
      <c r="F14" s="15">
        <v>30000</v>
      </c>
      <c r="G14" s="10" t="s">
        <v>602</v>
      </c>
      <c r="H14" s="11" t="s">
        <v>1111</v>
      </c>
    </row>
    <row r="15" spans="1:8" ht="32.65" customHeight="1" x14ac:dyDescent="0.25">
      <c r="A15" s="8" t="s">
        <v>8</v>
      </c>
      <c r="B15" s="9" t="s">
        <v>275</v>
      </c>
      <c r="C15" s="10" t="s">
        <v>71</v>
      </c>
      <c r="D15" s="10" t="s">
        <v>276</v>
      </c>
      <c r="E15" s="10" t="s">
        <v>277</v>
      </c>
      <c r="F15" s="15">
        <v>137326</v>
      </c>
      <c r="G15" s="10" t="s">
        <v>824</v>
      </c>
      <c r="H15" s="11" t="s">
        <v>1111</v>
      </c>
    </row>
    <row r="16" spans="1:8" ht="32.65" customHeight="1" x14ac:dyDescent="0.25">
      <c r="A16" s="8" t="s">
        <v>8</v>
      </c>
      <c r="B16" s="9" t="s">
        <v>816</v>
      </c>
      <c r="C16" s="10" t="s">
        <v>9</v>
      </c>
      <c r="D16" s="10" t="s">
        <v>819</v>
      </c>
      <c r="E16" s="10" t="s">
        <v>259</v>
      </c>
      <c r="F16" s="15">
        <v>100000</v>
      </c>
      <c r="G16" s="10" t="s">
        <v>825</v>
      </c>
      <c r="H16" s="11" t="s">
        <v>1111</v>
      </c>
    </row>
    <row r="17" spans="1:8" ht="32.65" customHeight="1" x14ac:dyDescent="0.25">
      <c r="A17" s="8" t="s">
        <v>8</v>
      </c>
      <c r="B17" s="9" t="s">
        <v>817</v>
      </c>
      <c r="C17" s="10" t="s">
        <v>71</v>
      </c>
      <c r="D17" s="10" t="s">
        <v>820</v>
      </c>
      <c r="E17" s="10" t="s">
        <v>150</v>
      </c>
      <c r="F17" s="15">
        <v>86122</v>
      </c>
      <c r="G17" s="10" t="s">
        <v>591</v>
      </c>
      <c r="H17" s="11" t="s">
        <v>1111</v>
      </c>
    </row>
    <row r="18" spans="1:8" ht="32.65" customHeight="1" x14ac:dyDescent="0.25">
      <c r="A18" s="8" t="s">
        <v>8</v>
      </c>
      <c r="B18" s="9" t="s">
        <v>817</v>
      </c>
      <c r="C18" s="10" t="s">
        <v>71</v>
      </c>
      <c r="D18" s="10" t="s">
        <v>821</v>
      </c>
      <c r="E18" s="10" t="s">
        <v>150</v>
      </c>
      <c r="F18" s="15">
        <v>8417</v>
      </c>
      <c r="G18" s="10" t="s">
        <v>826</v>
      </c>
      <c r="H18" s="11" t="s">
        <v>1111</v>
      </c>
    </row>
    <row r="19" spans="1:8" ht="32.65" customHeight="1" x14ac:dyDescent="0.25">
      <c r="A19" s="8" t="s">
        <v>8</v>
      </c>
      <c r="B19" s="9" t="s">
        <v>599</v>
      </c>
      <c r="C19" s="10" t="s">
        <v>9</v>
      </c>
      <c r="D19" s="10" t="s">
        <v>600</v>
      </c>
      <c r="E19" s="10" t="s">
        <v>601</v>
      </c>
      <c r="F19" s="15">
        <v>49549</v>
      </c>
      <c r="G19" s="10" t="s">
        <v>602</v>
      </c>
      <c r="H19" s="11" t="s">
        <v>1111</v>
      </c>
    </row>
    <row r="20" spans="1:8" ht="32.65" customHeight="1" x14ac:dyDescent="0.25">
      <c r="A20" s="8" t="s">
        <v>8</v>
      </c>
      <c r="B20" s="9" t="s">
        <v>818</v>
      </c>
      <c r="C20" s="10" t="s">
        <v>9</v>
      </c>
      <c r="D20" s="10" t="s">
        <v>822</v>
      </c>
      <c r="E20" s="10" t="s">
        <v>823</v>
      </c>
      <c r="F20" s="15">
        <v>60000</v>
      </c>
      <c r="G20" s="10" t="s">
        <v>827</v>
      </c>
      <c r="H20" s="11" t="s">
        <v>1111</v>
      </c>
    </row>
    <row r="21" spans="1:8" ht="32.65" customHeight="1" x14ac:dyDescent="0.25">
      <c r="A21" s="8" t="s">
        <v>8</v>
      </c>
      <c r="B21" s="9" t="s">
        <v>817</v>
      </c>
      <c r="C21" s="10" t="s">
        <v>71</v>
      </c>
      <c r="D21" s="10" t="s">
        <v>828</v>
      </c>
      <c r="E21" s="10" t="s">
        <v>150</v>
      </c>
      <c r="F21" s="15">
        <v>17000</v>
      </c>
      <c r="G21" s="10" t="s">
        <v>829</v>
      </c>
      <c r="H21" s="11" t="s">
        <v>1111</v>
      </c>
    </row>
    <row r="22" spans="1:8" ht="32.65" customHeight="1" x14ac:dyDescent="0.25">
      <c r="A22" s="8" t="s">
        <v>8</v>
      </c>
      <c r="B22" s="9" t="s">
        <v>287</v>
      </c>
      <c r="C22" s="10" t="s">
        <v>288</v>
      </c>
      <c r="D22" s="10" t="s">
        <v>289</v>
      </c>
      <c r="E22" s="10" t="s">
        <v>290</v>
      </c>
      <c r="F22" s="15">
        <v>76023</v>
      </c>
      <c r="G22" s="10" t="s">
        <v>830</v>
      </c>
      <c r="H22" s="11" t="s">
        <v>1111</v>
      </c>
    </row>
    <row r="23" spans="1:8" ht="32.65" customHeight="1" x14ac:dyDescent="0.25">
      <c r="A23" s="8" t="s">
        <v>8</v>
      </c>
      <c r="B23" s="9" t="s">
        <v>588</v>
      </c>
      <c r="C23" s="10" t="s">
        <v>71</v>
      </c>
      <c r="D23" s="10" t="s">
        <v>589</v>
      </c>
      <c r="E23" s="10" t="s">
        <v>590</v>
      </c>
      <c r="F23" s="15">
        <v>80000</v>
      </c>
      <c r="G23" s="10" t="s">
        <v>831</v>
      </c>
      <c r="H23" s="11" t="s">
        <v>1111</v>
      </c>
    </row>
    <row r="24" spans="1:8" ht="32.65" customHeight="1" x14ac:dyDescent="0.25">
      <c r="A24" s="8" t="s">
        <v>10</v>
      </c>
      <c r="B24" s="9" t="s">
        <v>37</v>
      </c>
      <c r="C24" s="10" t="s">
        <v>9</v>
      </c>
      <c r="D24" s="10" t="s">
        <v>25</v>
      </c>
      <c r="E24" s="10" t="s">
        <v>39</v>
      </c>
      <c r="F24" s="15">
        <v>98976</v>
      </c>
      <c r="G24" s="10" t="s">
        <v>42</v>
      </c>
      <c r="H24" s="11" t="s">
        <v>27</v>
      </c>
    </row>
    <row r="25" spans="1:8" ht="32.65" customHeight="1" x14ac:dyDescent="0.25">
      <c r="A25" s="8" t="s">
        <v>10</v>
      </c>
      <c r="B25" s="9" t="s">
        <v>38</v>
      </c>
      <c r="C25" s="10" t="s">
        <v>9</v>
      </c>
      <c r="D25" s="10" t="s">
        <v>40</v>
      </c>
      <c r="E25" s="10" t="s">
        <v>41</v>
      </c>
      <c r="F25" s="15">
        <v>53565</v>
      </c>
      <c r="G25" s="10" t="s">
        <v>42</v>
      </c>
      <c r="H25" s="11" t="s">
        <v>27</v>
      </c>
    </row>
    <row r="26" spans="1:8" ht="32.65" customHeight="1" x14ac:dyDescent="0.25">
      <c r="A26" s="8" t="s">
        <v>10</v>
      </c>
      <c r="B26" s="9" t="s">
        <v>53</v>
      </c>
      <c r="C26" s="10" t="s">
        <v>69</v>
      </c>
      <c r="D26" s="10" t="s">
        <v>75</v>
      </c>
      <c r="E26" s="10" t="s">
        <v>76</v>
      </c>
      <c r="F26" s="15">
        <v>117208</v>
      </c>
      <c r="G26" s="10" t="s">
        <v>106</v>
      </c>
      <c r="H26" s="11" t="s">
        <v>120</v>
      </c>
    </row>
    <row r="27" spans="1:8" ht="32.65" customHeight="1" x14ac:dyDescent="0.25">
      <c r="A27" s="8" t="s">
        <v>10</v>
      </c>
      <c r="B27" s="9" t="s">
        <v>603</v>
      </c>
      <c r="C27" s="10" t="s">
        <v>9</v>
      </c>
      <c r="D27" s="10" t="s">
        <v>604</v>
      </c>
      <c r="E27" s="10" t="s">
        <v>605</v>
      </c>
      <c r="F27" s="15">
        <v>16960</v>
      </c>
      <c r="G27" s="10" t="s">
        <v>108</v>
      </c>
      <c r="H27" s="11" t="s">
        <v>584</v>
      </c>
    </row>
    <row r="28" spans="1:8" ht="32.65" customHeight="1" x14ac:dyDescent="0.25">
      <c r="A28" s="8" t="s">
        <v>10</v>
      </c>
      <c r="B28" s="9" t="s">
        <v>606</v>
      </c>
      <c r="C28" s="10" t="s">
        <v>9</v>
      </c>
      <c r="D28" s="10" t="s">
        <v>607</v>
      </c>
      <c r="E28" s="10" t="s">
        <v>608</v>
      </c>
      <c r="F28" s="15">
        <v>22570</v>
      </c>
      <c r="G28" s="10" t="s">
        <v>609</v>
      </c>
      <c r="H28" s="11" t="s">
        <v>584</v>
      </c>
    </row>
    <row r="29" spans="1:8" ht="49.15" customHeight="1" x14ac:dyDescent="0.25">
      <c r="A29" s="8" t="s">
        <v>10</v>
      </c>
      <c r="B29" s="9" t="s">
        <v>610</v>
      </c>
      <c r="C29" s="10" t="s">
        <v>611</v>
      </c>
      <c r="D29" s="10" t="s">
        <v>612</v>
      </c>
      <c r="E29" s="10" t="s">
        <v>613</v>
      </c>
      <c r="F29" s="15">
        <v>100000</v>
      </c>
      <c r="G29" s="10" t="s">
        <v>614</v>
      </c>
      <c r="H29" s="11" t="s">
        <v>584</v>
      </c>
    </row>
    <row r="30" spans="1:8" ht="32.65" customHeight="1" x14ac:dyDescent="0.25">
      <c r="A30" s="8" t="s">
        <v>10</v>
      </c>
      <c r="B30" s="9" t="s">
        <v>615</v>
      </c>
      <c r="C30" s="10" t="s">
        <v>9</v>
      </c>
      <c r="D30" s="10" t="s">
        <v>616</v>
      </c>
      <c r="E30" s="10" t="s">
        <v>617</v>
      </c>
      <c r="F30" s="15">
        <v>8924</v>
      </c>
      <c r="G30" s="10" t="s">
        <v>618</v>
      </c>
      <c r="H30" s="11" t="s">
        <v>584</v>
      </c>
    </row>
    <row r="31" spans="1:8" ht="32.65" customHeight="1" x14ac:dyDescent="0.25">
      <c r="A31" s="8" t="s">
        <v>10</v>
      </c>
      <c r="B31" s="9" t="s">
        <v>619</v>
      </c>
      <c r="C31" s="10" t="s">
        <v>9</v>
      </c>
      <c r="D31" s="10" t="s">
        <v>620</v>
      </c>
      <c r="E31" s="10" t="s">
        <v>621</v>
      </c>
      <c r="F31" s="15">
        <v>35690</v>
      </c>
      <c r="G31" s="10" t="s">
        <v>622</v>
      </c>
      <c r="H31" s="11" t="s">
        <v>584</v>
      </c>
    </row>
    <row r="32" spans="1:8" ht="46.5" customHeight="1" x14ac:dyDescent="0.25">
      <c r="A32" s="8" t="s">
        <v>10</v>
      </c>
      <c r="B32" s="9" t="s">
        <v>832</v>
      </c>
      <c r="C32" s="10" t="s">
        <v>335</v>
      </c>
      <c r="D32" s="10" t="s">
        <v>835</v>
      </c>
      <c r="E32" s="10" t="s">
        <v>836</v>
      </c>
      <c r="F32" s="15">
        <v>124586</v>
      </c>
      <c r="G32" s="10" t="s">
        <v>842</v>
      </c>
      <c r="H32" s="11" t="s">
        <v>1111</v>
      </c>
    </row>
    <row r="33" spans="1:8" ht="32.65" customHeight="1" x14ac:dyDescent="0.25">
      <c r="A33" s="8" t="s">
        <v>10</v>
      </c>
      <c r="B33" s="9" t="s">
        <v>833</v>
      </c>
      <c r="C33" s="10" t="s">
        <v>837</v>
      </c>
      <c r="D33" s="10" t="s">
        <v>838</v>
      </c>
      <c r="E33" s="10" t="s">
        <v>839</v>
      </c>
      <c r="F33" s="15">
        <v>100000</v>
      </c>
      <c r="G33" s="10" t="s">
        <v>843</v>
      </c>
      <c r="H33" s="11" t="s">
        <v>1111</v>
      </c>
    </row>
    <row r="34" spans="1:8" ht="32.65" customHeight="1" x14ac:dyDescent="0.25">
      <c r="A34" s="8" t="s">
        <v>10</v>
      </c>
      <c r="B34" s="9" t="s">
        <v>834</v>
      </c>
      <c r="C34" s="10" t="s">
        <v>71</v>
      </c>
      <c r="D34" s="10" t="s">
        <v>840</v>
      </c>
      <c r="E34" s="10" t="s">
        <v>841</v>
      </c>
      <c r="F34" s="15">
        <v>100000</v>
      </c>
      <c r="G34" s="10" t="s">
        <v>293</v>
      </c>
      <c r="H34" s="11" t="s">
        <v>1111</v>
      </c>
    </row>
    <row r="35" spans="1:8" ht="32.65" customHeight="1" x14ac:dyDescent="0.25">
      <c r="A35" s="8" t="s">
        <v>10</v>
      </c>
      <c r="B35" s="9" t="s">
        <v>844</v>
      </c>
      <c r="C35" s="10" t="s">
        <v>9</v>
      </c>
      <c r="D35" s="10" t="s">
        <v>846</v>
      </c>
      <c r="E35" s="10" t="s">
        <v>342</v>
      </c>
      <c r="F35" s="15">
        <v>75000</v>
      </c>
      <c r="G35" s="10" t="s">
        <v>853</v>
      </c>
      <c r="H35" s="11" t="s">
        <v>1111</v>
      </c>
    </row>
    <row r="36" spans="1:8" ht="32.65" customHeight="1" x14ac:dyDescent="0.25">
      <c r="A36" s="8" t="s">
        <v>10</v>
      </c>
      <c r="B36" s="9" t="s">
        <v>845</v>
      </c>
      <c r="C36" s="10" t="s">
        <v>847</v>
      </c>
      <c r="D36" s="10" t="s">
        <v>848</v>
      </c>
      <c r="E36" s="10" t="s">
        <v>849</v>
      </c>
      <c r="F36" s="15">
        <v>36795</v>
      </c>
      <c r="G36" s="10" t="s">
        <v>42</v>
      </c>
      <c r="H36" s="11" t="s">
        <v>1111</v>
      </c>
    </row>
    <row r="37" spans="1:8" ht="32.65" customHeight="1" x14ac:dyDescent="0.25">
      <c r="A37" s="8" t="s">
        <v>10</v>
      </c>
      <c r="B37" s="9" t="s">
        <v>126</v>
      </c>
      <c r="C37" s="10" t="s">
        <v>850</v>
      </c>
      <c r="D37" s="10" t="s">
        <v>851</v>
      </c>
      <c r="E37" s="10" t="s">
        <v>852</v>
      </c>
      <c r="F37" s="15">
        <v>159617</v>
      </c>
      <c r="G37" s="10" t="s">
        <v>854</v>
      </c>
      <c r="H37" s="11" t="s">
        <v>1111</v>
      </c>
    </row>
    <row r="38" spans="1:8" ht="32.65" customHeight="1" x14ac:dyDescent="0.25">
      <c r="A38" s="8" t="s">
        <v>51</v>
      </c>
      <c r="B38" s="9" t="s">
        <v>54</v>
      </c>
      <c r="C38" s="10" t="s">
        <v>9</v>
      </c>
      <c r="D38" s="10" t="s">
        <v>77</v>
      </c>
      <c r="E38" s="10" t="s">
        <v>78</v>
      </c>
      <c r="F38" s="19">
        <f>128807-315</f>
        <v>128492</v>
      </c>
      <c r="G38" s="10" t="s">
        <v>107</v>
      </c>
      <c r="H38" s="11" t="s">
        <v>120</v>
      </c>
    </row>
    <row r="39" spans="1:8" ht="32.65" customHeight="1" x14ac:dyDescent="0.25">
      <c r="A39" s="8" t="s">
        <v>51</v>
      </c>
      <c r="B39" s="9" t="s">
        <v>55</v>
      </c>
      <c r="C39" s="10" t="s">
        <v>9</v>
      </c>
      <c r="D39" s="10" t="s">
        <v>79</v>
      </c>
      <c r="E39" s="10" t="s">
        <v>80</v>
      </c>
      <c r="F39" s="15">
        <v>39996</v>
      </c>
      <c r="G39" s="10" t="s">
        <v>108</v>
      </c>
      <c r="H39" s="11" t="s">
        <v>120</v>
      </c>
    </row>
    <row r="40" spans="1:8" ht="32.65" customHeight="1" x14ac:dyDescent="0.25">
      <c r="A40" s="8" t="s">
        <v>51</v>
      </c>
      <c r="B40" s="9" t="s">
        <v>623</v>
      </c>
      <c r="C40" s="10" t="s">
        <v>9</v>
      </c>
      <c r="D40" s="10" t="s">
        <v>624</v>
      </c>
      <c r="E40" s="10" t="s">
        <v>625</v>
      </c>
      <c r="F40" s="15">
        <v>100000</v>
      </c>
      <c r="G40" s="10" t="s">
        <v>626</v>
      </c>
      <c r="H40" s="11" t="s">
        <v>584</v>
      </c>
    </row>
    <row r="41" spans="1:8" ht="32.65" customHeight="1" x14ac:dyDescent="0.25">
      <c r="A41" s="8" t="s">
        <v>51</v>
      </c>
      <c r="B41" s="9" t="s">
        <v>627</v>
      </c>
      <c r="C41" s="10" t="s">
        <v>9</v>
      </c>
      <c r="D41" s="10" t="s">
        <v>628</v>
      </c>
      <c r="E41" s="10" t="s">
        <v>629</v>
      </c>
      <c r="F41" s="15">
        <v>100000</v>
      </c>
      <c r="G41" s="10" t="s">
        <v>630</v>
      </c>
      <c r="H41" s="11" t="s">
        <v>584</v>
      </c>
    </row>
    <row r="42" spans="1:8" ht="32.65" customHeight="1" x14ac:dyDescent="0.25">
      <c r="A42" s="8" t="s">
        <v>51</v>
      </c>
      <c r="B42" s="9" t="s">
        <v>352</v>
      </c>
      <c r="C42" s="10" t="s">
        <v>71</v>
      </c>
      <c r="D42" s="10" t="s">
        <v>353</v>
      </c>
      <c r="E42" s="10" t="s">
        <v>354</v>
      </c>
      <c r="F42" s="15">
        <v>100000</v>
      </c>
      <c r="G42" s="10" t="s">
        <v>631</v>
      </c>
      <c r="H42" s="11" t="s">
        <v>584</v>
      </c>
    </row>
    <row r="43" spans="1:8" ht="32.65" customHeight="1" x14ac:dyDescent="0.25">
      <c r="A43" s="8" t="s">
        <v>51</v>
      </c>
      <c r="B43" s="9" t="s">
        <v>632</v>
      </c>
      <c r="C43" s="10" t="s">
        <v>9</v>
      </c>
      <c r="D43" s="10" t="s">
        <v>633</v>
      </c>
      <c r="E43" s="10" t="s">
        <v>634</v>
      </c>
      <c r="F43" s="15">
        <v>152000</v>
      </c>
      <c r="G43" s="10" t="s">
        <v>635</v>
      </c>
      <c r="H43" s="11" t="s">
        <v>584</v>
      </c>
    </row>
    <row r="44" spans="1:8" ht="32.65" customHeight="1" x14ac:dyDescent="0.25">
      <c r="A44" s="8" t="s">
        <v>51</v>
      </c>
      <c r="B44" s="9" t="s">
        <v>636</v>
      </c>
      <c r="C44" s="10" t="s">
        <v>71</v>
      </c>
      <c r="D44" s="10" t="s">
        <v>637</v>
      </c>
      <c r="E44" s="10" t="s">
        <v>638</v>
      </c>
      <c r="F44" s="15">
        <v>100000</v>
      </c>
      <c r="G44" s="10" t="s">
        <v>639</v>
      </c>
      <c r="H44" s="11" t="s">
        <v>584</v>
      </c>
    </row>
    <row r="45" spans="1:8" ht="32.65" customHeight="1" x14ac:dyDescent="0.25">
      <c r="A45" s="8" t="s">
        <v>51</v>
      </c>
      <c r="B45" s="9" t="s">
        <v>640</v>
      </c>
      <c r="C45" s="10" t="s">
        <v>71</v>
      </c>
      <c r="D45" s="10" t="s">
        <v>641</v>
      </c>
      <c r="E45" s="10" t="s">
        <v>642</v>
      </c>
      <c r="F45" s="15">
        <v>100000</v>
      </c>
      <c r="G45" s="10" t="s">
        <v>643</v>
      </c>
      <c r="H45" s="11" t="s">
        <v>584</v>
      </c>
    </row>
    <row r="46" spans="1:8" ht="32.65" customHeight="1" x14ac:dyDescent="0.25">
      <c r="A46" s="8" t="s">
        <v>51</v>
      </c>
      <c r="B46" s="9" t="s">
        <v>855</v>
      </c>
      <c r="C46" s="10" t="s">
        <v>9</v>
      </c>
      <c r="D46" s="10" t="s">
        <v>856</v>
      </c>
      <c r="E46" s="10" t="s">
        <v>857</v>
      </c>
      <c r="F46" s="15">
        <v>75000</v>
      </c>
      <c r="G46" s="10" t="s">
        <v>858</v>
      </c>
      <c r="H46" s="11" t="s">
        <v>1111</v>
      </c>
    </row>
    <row r="47" spans="1:8" ht="32.65" customHeight="1" x14ac:dyDescent="0.25">
      <c r="A47" s="8" t="s">
        <v>51</v>
      </c>
      <c r="B47" s="9" t="s">
        <v>859</v>
      </c>
      <c r="C47" s="10" t="s">
        <v>144</v>
      </c>
      <c r="D47" s="10" t="s">
        <v>865</v>
      </c>
      <c r="E47" s="10" t="s">
        <v>866</v>
      </c>
      <c r="F47" s="15">
        <v>100000</v>
      </c>
      <c r="G47" s="10" t="s">
        <v>880</v>
      </c>
      <c r="H47" s="11" t="s">
        <v>1111</v>
      </c>
    </row>
    <row r="48" spans="1:8" ht="32.65" customHeight="1" x14ac:dyDescent="0.25">
      <c r="A48" s="8" t="s">
        <v>51</v>
      </c>
      <c r="B48" s="9" t="s">
        <v>860</v>
      </c>
      <c r="C48" s="10" t="s">
        <v>867</v>
      </c>
      <c r="D48" s="10" t="s">
        <v>868</v>
      </c>
      <c r="E48" s="10" t="s">
        <v>869</v>
      </c>
      <c r="F48" s="15">
        <v>50000</v>
      </c>
      <c r="G48" s="10" t="s">
        <v>881</v>
      </c>
      <c r="H48" s="11" t="s">
        <v>1111</v>
      </c>
    </row>
    <row r="49" spans="1:8" ht="32.65" customHeight="1" x14ac:dyDescent="0.25">
      <c r="A49" s="8" t="s">
        <v>51</v>
      </c>
      <c r="B49" s="9" t="s">
        <v>861</v>
      </c>
      <c r="C49" s="10" t="s">
        <v>144</v>
      </c>
      <c r="D49" s="10" t="s">
        <v>870</v>
      </c>
      <c r="E49" s="10" t="s">
        <v>871</v>
      </c>
      <c r="F49" s="15">
        <v>24423</v>
      </c>
      <c r="G49" s="10" t="s">
        <v>882</v>
      </c>
      <c r="H49" s="11" t="s">
        <v>1111</v>
      </c>
    </row>
    <row r="50" spans="1:8" ht="32.65" customHeight="1" x14ac:dyDescent="0.25">
      <c r="A50" s="8" t="s">
        <v>51</v>
      </c>
      <c r="B50" s="9" t="s">
        <v>862</v>
      </c>
      <c r="C50" s="10" t="s">
        <v>872</v>
      </c>
      <c r="D50" s="10" t="s">
        <v>873</v>
      </c>
      <c r="E50" s="10" t="s">
        <v>874</v>
      </c>
      <c r="F50" s="15">
        <v>120000</v>
      </c>
      <c r="G50" s="10" t="s">
        <v>883</v>
      </c>
      <c r="H50" s="11" t="s">
        <v>1111</v>
      </c>
    </row>
    <row r="51" spans="1:8" ht="32.65" customHeight="1" x14ac:dyDescent="0.25">
      <c r="A51" s="8" t="s">
        <v>51</v>
      </c>
      <c r="B51" s="9" t="s">
        <v>863</v>
      </c>
      <c r="C51" s="10" t="s">
        <v>71</v>
      </c>
      <c r="D51" s="10" t="s">
        <v>875</v>
      </c>
      <c r="E51" s="10" t="s">
        <v>876</v>
      </c>
      <c r="F51" s="15">
        <v>78000</v>
      </c>
      <c r="G51" s="10" t="s">
        <v>884</v>
      </c>
      <c r="H51" s="11" t="s">
        <v>1111</v>
      </c>
    </row>
    <row r="52" spans="1:8" ht="32.65" customHeight="1" x14ac:dyDescent="0.25">
      <c r="A52" s="8" t="s">
        <v>51</v>
      </c>
      <c r="B52" s="9" t="s">
        <v>864</v>
      </c>
      <c r="C52" s="10" t="s">
        <v>877</v>
      </c>
      <c r="D52" s="10" t="s">
        <v>878</v>
      </c>
      <c r="E52" s="10" t="s">
        <v>879</v>
      </c>
      <c r="F52" s="15">
        <v>83830</v>
      </c>
      <c r="G52" s="10" t="s">
        <v>293</v>
      </c>
      <c r="H52" s="11" t="s">
        <v>1111</v>
      </c>
    </row>
    <row r="53" spans="1:8" ht="32.65" customHeight="1" x14ac:dyDescent="0.25">
      <c r="A53" s="8" t="s">
        <v>51</v>
      </c>
      <c r="B53" s="9" t="s">
        <v>627</v>
      </c>
      <c r="C53" s="10" t="s">
        <v>9</v>
      </c>
      <c r="D53" s="10" t="s">
        <v>628</v>
      </c>
      <c r="E53" s="10" t="s">
        <v>629</v>
      </c>
      <c r="F53" s="15">
        <v>-100000</v>
      </c>
      <c r="G53" s="10" t="s">
        <v>630</v>
      </c>
      <c r="H53" s="11" t="s">
        <v>1111</v>
      </c>
    </row>
    <row r="54" spans="1:8" ht="32.65" customHeight="1" x14ac:dyDescent="0.25">
      <c r="A54" s="8" t="s">
        <v>51</v>
      </c>
      <c r="B54" s="9" t="s">
        <v>352</v>
      </c>
      <c r="C54" s="10" t="s">
        <v>71</v>
      </c>
      <c r="D54" s="10" t="s">
        <v>353</v>
      </c>
      <c r="E54" s="10" t="s">
        <v>354</v>
      </c>
      <c r="F54" s="15">
        <v>100000</v>
      </c>
      <c r="G54" s="10" t="s">
        <v>631</v>
      </c>
      <c r="H54" s="11" t="s">
        <v>1111</v>
      </c>
    </row>
    <row r="55" spans="1:8" ht="32.65" customHeight="1" x14ac:dyDescent="0.25">
      <c r="A55" s="8" t="s">
        <v>51</v>
      </c>
      <c r="B55" s="9" t="s">
        <v>885</v>
      </c>
      <c r="C55" s="10" t="s">
        <v>9</v>
      </c>
      <c r="D55" s="10" t="s">
        <v>888</v>
      </c>
      <c r="E55" s="10" t="s">
        <v>889</v>
      </c>
      <c r="F55" s="15">
        <v>120000</v>
      </c>
      <c r="G55" s="10" t="s">
        <v>894</v>
      </c>
      <c r="H55" s="11" t="s">
        <v>1111</v>
      </c>
    </row>
    <row r="56" spans="1:8" ht="32.65" customHeight="1" x14ac:dyDescent="0.25">
      <c r="A56" s="8" t="s">
        <v>51</v>
      </c>
      <c r="B56" s="9" t="s">
        <v>886</v>
      </c>
      <c r="C56" s="10" t="s">
        <v>9</v>
      </c>
      <c r="D56" s="10" t="s">
        <v>890</v>
      </c>
      <c r="E56" s="10" t="s">
        <v>891</v>
      </c>
      <c r="F56" s="15">
        <v>79472</v>
      </c>
      <c r="G56" s="10" t="s">
        <v>895</v>
      </c>
      <c r="H56" s="11" t="s">
        <v>1111</v>
      </c>
    </row>
    <row r="57" spans="1:8" ht="32.65" customHeight="1" x14ac:dyDescent="0.25">
      <c r="A57" s="8" t="s">
        <v>51</v>
      </c>
      <c r="B57" s="9" t="s">
        <v>887</v>
      </c>
      <c r="C57" s="10" t="s">
        <v>9</v>
      </c>
      <c r="D57" s="10" t="s">
        <v>892</v>
      </c>
      <c r="E57" s="10" t="s">
        <v>893</v>
      </c>
      <c r="F57" s="15">
        <v>25029</v>
      </c>
      <c r="G57" s="10" t="s">
        <v>896</v>
      </c>
      <c r="H57" s="11" t="s">
        <v>1111</v>
      </c>
    </row>
    <row r="58" spans="1:8" ht="32.65" customHeight="1" x14ac:dyDescent="0.25">
      <c r="A58" s="8" t="s">
        <v>51</v>
      </c>
      <c r="B58" s="9" t="s">
        <v>887</v>
      </c>
      <c r="C58" s="10" t="s">
        <v>9</v>
      </c>
      <c r="D58" s="10" t="s">
        <v>892</v>
      </c>
      <c r="E58" s="10" t="s">
        <v>893</v>
      </c>
      <c r="F58" s="15">
        <v>100000</v>
      </c>
      <c r="G58" s="10" t="s">
        <v>897</v>
      </c>
      <c r="H58" s="11" t="s">
        <v>1111</v>
      </c>
    </row>
    <row r="59" spans="1:8" ht="32.65" customHeight="1" x14ac:dyDescent="0.25">
      <c r="A59" s="8" t="s">
        <v>51</v>
      </c>
      <c r="B59" s="9" t="s">
        <v>898</v>
      </c>
      <c r="C59" s="10" t="s">
        <v>9</v>
      </c>
      <c r="D59" s="10" t="s">
        <v>899</v>
      </c>
      <c r="E59" s="10" t="s">
        <v>900</v>
      </c>
      <c r="F59" s="15">
        <v>100000</v>
      </c>
      <c r="G59" s="10" t="s">
        <v>901</v>
      </c>
      <c r="H59" s="11" t="s">
        <v>1111</v>
      </c>
    </row>
    <row r="60" spans="1:8" ht="32.65" customHeight="1" x14ac:dyDescent="0.25">
      <c r="A60" s="8" t="s">
        <v>12</v>
      </c>
      <c r="B60" s="9" t="s">
        <v>56</v>
      </c>
      <c r="C60" s="10" t="s">
        <v>69</v>
      </c>
      <c r="D60" s="10" t="s">
        <v>81</v>
      </c>
      <c r="E60" s="10" t="s">
        <v>82</v>
      </c>
      <c r="F60" s="15">
        <v>65000</v>
      </c>
      <c r="G60" s="10" t="s">
        <v>109</v>
      </c>
      <c r="H60" s="11" t="s">
        <v>120</v>
      </c>
    </row>
    <row r="61" spans="1:8" ht="32.65" customHeight="1" x14ac:dyDescent="0.25">
      <c r="A61" s="8" t="s">
        <v>12</v>
      </c>
      <c r="B61" s="9" t="s">
        <v>57</v>
      </c>
      <c r="C61" s="10" t="s">
        <v>70</v>
      </c>
      <c r="D61" s="10" t="s">
        <v>83</v>
      </c>
      <c r="E61" s="10" t="s">
        <v>84</v>
      </c>
      <c r="F61" s="19">
        <f>93500-3789</f>
        <v>89711</v>
      </c>
      <c r="G61" s="10" t="s">
        <v>110</v>
      </c>
      <c r="H61" s="11" t="s">
        <v>120</v>
      </c>
    </row>
    <row r="62" spans="1:8" ht="32.65" customHeight="1" x14ac:dyDescent="0.25">
      <c r="A62" s="8" t="s">
        <v>12</v>
      </c>
      <c r="B62" s="9" t="s">
        <v>58</v>
      </c>
      <c r="C62" s="10" t="s">
        <v>9</v>
      </c>
      <c r="D62" s="10" t="s">
        <v>85</v>
      </c>
      <c r="E62" s="10" t="s">
        <v>86</v>
      </c>
      <c r="F62" s="15">
        <v>100000</v>
      </c>
      <c r="G62" s="10" t="s">
        <v>111</v>
      </c>
      <c r="H62" s="11" t="s">
        <v>120</v>
      </c>
    </row>
    <row r="63" spans="1:8" ht="32.65" customHeight="1" x14ac:dyDescent="0.25">
      <c r="A63" s="8" t="s">
        <v>12</v>
      </c>
      <c r="B63" s="9" t="s">
        <v>59</v>
      </c>
      <c r="C63" s="10" t="s">
        <v>71</v>
      </c>
      <c r="D63" s="10" t="s">
        <v>87</v>
      </c>
      <c r="E63" s="10" t="s">
        <v>88</v>
      </c>
      <c r="F63" s="15">
        <v>9209</v>
      </c>
      <c r="G63" s="10" t="s">
        <v>112</v>
      </c>
      <c r="H63" s="11" t="s">
        <v>120</v>
      </c>
    </row>
    <row r="64" spans="1:8" ht="32.65" customHeight="1" x14ac:dyDescent="0.25">
      <c r="A64" s="8" t="s">
        <v>12</v>
      </c>
      <c r="B64" s="9" t="s">
        <v>60</v>
      </c>
      <c r="C64" s="10" t="s">
        <v>72</v>
      </c>
      <c r="D64" s="10" t="s">
        <v>89</v>
      </c>
      <c r="E64" s="10" t="s">
        <v>90</v>
      </c>
      <c r="F64" s="15">
        <v>123256</v>
      </c>
      <c r="G64" s="10" t="s">
        <v>113</v>
      </c>
      <c r="H64" s="11" t="s">
        <v>120</v>
      </c>
    </row>
    <row r="65" spans="1:8" ht="32.65" customHeight="1" x14ac:dyDescent="0.25">
      <c r="A65" s="8" t="s">
        <v>12</v>
      </c>
      <c r="B65" s="9" t="s">
        <v>21</v>
      </c>
      <c r="C65" s="10" t="s">
        <v>153</v>
      </c>
      <c r="D65" s="10" t="s">
        <v>644</v>
      </c>
      <c r="E65" s="10" t="s">
        <v>645</v>
      </c>
      <c r="F65" s="15">
        <v>28916</v>
      </c>
      <c r="G65" s="10" t="s">
        <v>646</v>
      </c>
      <c r="H65" s="11" t="s">
        <v>584</v>
      </c>
    </row>
    <row r="66" spans="1:8" ht="32.65" customHeight="1" x14ac:dyDescent="0.25">
      <c r="A66" s="8" t="s">
        <v>12</v>
      </c>
      <c r="B66" s="9" t="s">
        <v>21</v>
      </c>
      <c r="C66" s="10" t="s">
        <v>153</v>
      </c>
      <c r="D66" s="10" t="s">
        <v>644</v>
      </c>
      <c r="E66" s="10" t="s">
        <v>645</v>
      </c>
      <c r="F66" s="15">
        <v>13202</v>
      </c>
      <c r="G66" s="10" t="s">
        <v>647</v>
      </c>
      <c r="H66" s="11" t="s">
        <v>584</v>
      </c>
    </row>
    <row r="67" spans="1:8" ht="32.65" customHeight="1" x14ac:dyDescent="0.25">
      <c r="A67" s="8" t="s">
        <v>12</v>
      </c>
      <c r="B67" s="9" t="s">
        <v>648</v>
      </c>
      <c r="C67" s="10" t="s">
        <v>9</v>
      </c>
      <c r="D67" s="10" t="s">
        <v>649</v>
      </c>
      <c r="E67" s="10" t="s">
        <v>650</v>
      </c>
      <c r="F67" s="15">
        <v>50000</v>
      </c>
      <c r="G67" s="10" t="s">
        <v>651</v>
      </c>
      <c r="H67" s="11" t="s">
        <v>584</v>
      </c>
    </row>
    <row r="68" spans="1:8" ht="32.65" customHeight="1" x14ac:dyDescent="0.25">
      <c r="A68" s="8" t="s">
        <v>12</v>
      </c>
      <c r="B68" s="9" t="s">
        <v>652</v>
      </c>
      <c r="C68" s="10" t="s">
        <v>9</v>
      </c>
      <c r="D68" s="10" t="s">
        <v>653</v>
      </c>
      <c r="E68" s="10" t="s">
        <v>654</v>
      </c>
      <c r="F68" s="15">
        <v>67000</v>
      </c>
      <c r="G68" s="10" t="s">
        <v>655</v>
      </c>
      <c r="H68" s="11" t="s">
        <v>584</v>
      </c>
    </row>
    <row r="69" spans="1:8" ht="49.15" customHeight="1" x14ac:dyDescent="0.25">
      <c r="A69" s="8" t="s">
        <v>12</v>
      </c>
      <c r="B69" s="9" t="s">
        <v>656</v>
      </c>
      <c r="C69" s="10" t="s">
        <v>657</v>
      </c>
      <c r="D69" s="10" t="s">
        <v>658</v>
      </c>
      <c r="E69" s="10" t="s">
        <v>659</v>
      </c>
      <c r="F69" s="15">
        <v>100000</v>
      </c>
      <c r="G69" s="10" t="s">
        <v>660</v>
      </c>
      <c r="H69" s="11" t="s">
        <v>584</v>
      </c>
    </row>
    <row r="70" spans="1:8" ht="32.65" customHeight="1" x14ac:dyDescent="0.25">
      <c r="A70" s="8" t="s">
        <v>12</v>
      </c>
      <c r="B70" s="9" t="s">
        <v>661</v>
      </c>
      <c r="C70" s="10" t="s">
        <v>9</v>
      </c>
      <c r="D70" s="10" t="s">
        <v>662</v>
      </c>
      <c r="E70" s="10" t="s">
        <v>663</v>
      </c>
      <c r="F70" s="15">
        <v>3052</v>
      </c>
      <c r="G70" s="10" t="s">
        <v>664</v>
      </c>
      <c r="H70" s="11" t="s">
        <v>584</v>
      </c>
    </row>
    <row r="71" spans="1:8" ht="32.65" customHeight="1" x14ac:dyDescent="0.25">
      <c r="A71" s="8" t="s">
        <v>12</v>
      </c>
      <c r="B71" s="9" t="s">
        <v>661</v>
      </c>
      <c r="C71" s="10" t="s">
        <v>9</v>
      </c>
      <c r="D71" s="10" t="s">
        <v>662</v>
      </c>
      <c r="E71" s="10" t="s">
        <v>663</v>
      </c>
      <c r="F71" s="15">
        <v>16672</v>
      </c>
      <c r="G71" s="10" t="s">
        <v>665</v>
      </c>
      <c r="H71" s="11" t="s">
        <v>584</v>
      </c>
    </row>
    <row r="72" spans="1:8" ht="32.65" customHeight="1" x14ac:dyDescent="0.25">
      <c r="A72" s="8" t="s">
        <v>12</v>
      </c>
      <c r="B72" s="9" t="s">
        <v>666</v>
      </c>
      <c r="C72" s="10" t="s">
        <v>9</v>
      </c>
      <c r="D72" s="10" t="s">
        <v>667</v>
      </c>
      <c r="E72" s="10" t="s">
        <v>668</v>
      </c>
      <c r="F72" s="15">
        <v>15941</v>
      </c>
      <c r="G72" s="10" t="s">
        <v>669</v>
      </c>
      <c r="H72" s="11" t="s">
        <v>584</v>
      </c>
    </row>
    <row r="73" spans="1:8" ht="32.65" customHeight="1" x14ac:dyDescent="0.25">
      <c r="A73" s="8" t="s">
        <v>12</v>
      </c>
      <c r="B73" s="9" t="s">
        <v>670</v>
      </c>
      <c r="C73" s="10" t="s">
        <v>9</v>
      </c>
      <c r="D73" s="10" t="s">
        <v>671</v>
      </c>
      <c r="E73" s="10" t="s">
        <v>672</v>
      </c>
      <c r="F73" s="15">
        <v>20859</v>
      </c>
      <c r="G73" s="10" t="s">
        <v>673</v>
      </c>
      <c r="H73" s="11" t="s">
        <v>584</v>
      </c>
    </row>
    <row r="74" spans="1:8" ht="32.65" customHeight="1" x14ac:dyDescent="0.25">
      <c r="A74" s="8" t="s">
        <v>12</v>
      </c>
      <c r="B74" s="9" t="s">
        <v>57</v>
      </c>
      <c r="C74" s="10" t="s">
        <v>9</v>
      </c>
      <c r="D74" s="10" t="s">
        <v>674</v>
      </c>
      <c r="E74" s="10" t="s">
        <v>84</v>
      </c>
      <c r="F74" s="15">
        <f>5000</f>
        <v>5000</v>
      </c>
      <c r="G74" s="10" t="s">
        <v>675</v>
      </c>
      <c r="H74" s="11" t="s">
        <v>584</v>
      </c>
    </row>
    <row r="75" spans="1:8" ht="32.65" customHeight="1" x14ac:dyDescent="0.25">
      <c r="A75" s="8" t="s">
        <v>12</v>
      </c>
      <c r="B75" s="9" t="s">
        <v>57</v>
      </c>
      <c r="C75" s="10" t="s">
        <v>70</v>
      </c>
      <c r="D75" s="10" t="s">
        <v>83</v>
      </c>
      <c r="E75" s="10" t="s">
        <v>84</v>
      </c>
      <c r="F75" s="15">
        <v>88000</v>
      </c>
      <c r="G75" s="10" t="s">
        <v>676</v>
      </c>
      <c r="H75" s="11" t="s">
        <v>584</v>
      </c>
    </row>
    <row r="76" spans="1:8" ht="32.65" customHeight="1" x14ac:dyDescent="0.25">
      <c r="A76" s="8" t="s">
        <v>12</v>
      </c>
      <c r="B76" s="9" t="s">
        <v>57</v>
      </c>
      <c r="C76" s="10" t="s">
        <v>70</v>
      </c>
      <c r="D76" s="10" t="s">
        <v>83</v>
      </c>
      <c r="E76" s="10" t="s">
        <v>84</v>
      </c>
      <c r="F76" s="15">
        <v>85000</v>
      </c>
      <c r="G76" s="10" t="s">
        <v>677</v>
      </c>
      <c r="H76" s="11" t="s">
        <v>584</v>
      </c>
    </row>
    <row r="77" spans="1:8" ht="32.65" customHeight="1" x14ac:dyDescent="0.25">
      <c r="A77" s="8" t="s">
        <v>12</v>
      </c>
      <c r="B77" s="9" t="s">
        <v>678</v>
      </c>
      <c r="C77" s="10" t="s">
        <v>71</v>
      </c>
      <c r="D77" s="10" t="s">
        <v>679</v>
      </c>
      <c r="E77" s="10" t="s">
        <v>680</v>
      </c>
      <c r="F77" s="15">
        <v>17387</v>
      </c>
      <c r="G77" s="10" t="s">
        <v>681</v>
      </c>
      <c r="H77" s="11" t="s">
        <v>584</v>
      </c>
    </row>
    <row r="78" spans="1:8" ht="32.65" customHeight="1" x14ac:dyDescent="0.25">
      <c r="A78" s="8" t="s">
        <v>12</v>
      </c>
      <c r="B78" s="9" t="s">
        <v>682</v>
      </c>
      <c r="C78" s="10" t="s">
        <v>71</v>
      </c>
      <c r="D78" s="10" t="s">
        <v>683</v>
      </c>
      <c r="E78" s="10" t="s">
        <v>684</v>
      </c>
      <c r="F78" s="15">
        <v>90000</v>
      </c>
      <c r="G78" s="10" t="s">
        <v>685</v>
      </c>
      <c r="H78" s="11" t="s">
        <v>584</v>
      </c>
    </row>
    <row r="79" spans="1:8" ht="32.65" customHeight="1" x14ac:dyDescent="0.25">
      <c r="A79" s="8" t="s">
        <v>12</v>
      </c>
      <c r="B79" s="9" t="s">
        <v>902</v>
      </c>
      <c r="C79" s="10" t="s">
        <v>9</v>
      </c>
      <c r="D79" s="10" t="s">
        <v>903</v>
      </c>
      <c r="E79" s="10" t="s">
        <v>904</v>
      </c>
      <c r="F79" s="15">
        <v>73000</v>
      </c>
      <c r="G79" s="10" t="s">
        <v>905</v>
      </c>
      <c r="H79" s="11" t="s">
        <v>1111</v>
      </c>
    </row>
    <row r="80" spans="1:8" ht="61.5" customHeight="1" x14ac:dyDescent="0.25">
      <c r="A80" s="8" t="s">
        <v>12</v>
      </c>
      <c r="B80" s="9" t="s">
        <v>906</v>
      </c>
      <c r="C80" s="10" t="s">
        <v>907</v>
      </c>
      <c r="D80" s="10" t="s">
        <v>908</v>
      </c>
      <c r="E80" s="10" t="s">
        <v>909</v>
      </c>
      <c r="F80" s="15">
        <v>31441</v>
      </c>
      <c r="G80" s="10" t="s">
        <v>910</v>
      </c>
      <c r="H80" s="11" t="s">
        <v>1111</v>
      </c>
    </row>
    <row r="81" spans="1:8" ht="46.5" customHeight="1" x14ac:dyDescent="0.25">
      <c r="A81" s="8" t="s">
        <v>12</v>
      </c>
      <c r="B81" s="9" t="s">
        <v>656</v>
      </c>
      <c r="C81" s="10" t="s">
        <v>657</v>
      </c>
      <c r="D81" s="10" t="s">
        <v>658</v>
      </c>
      <c r="E81" s="10" t="s">
        <v>659</v>
      </c>
      <c r="F81" s="15">
        <v>57606</v>
      </c>
      <c r="G81" s="10" t="s">
        <v>660</v>
      </c>
      <c r="H81" s="11" t="s">
        <v>1111</v>
      </c>
    </row>
    <row r="82" spans="1:8" ht="32.65" customHeight="1" x14ac:dyDescent="0.25">
      <c r="A82" s="8" t="s">
        <v>12</v>
      </c>
      <c r="B82" s="9" t="s">
        <v>911</v>
      </c>
      <c r="C82" s="10" t="s">
        <v>9</v>
      </c>
      <c r="D82" s="10" t="s">
        <v>917</v>
      </c>
      <c r="E82" s="10" t="s">
        <v>918</v>
      </c>
      <c r="F82" s="15">
        <v>50000</v>
      </c>
      <c r="G82" s="10" t="s">
        <v>931</v>
      </c>
      <c r="H82" s="11" t="s">
        <v>1111</v>
      </c>
    </row>
    <row r="83" spans="1:8" ht="47.25" customHeight="1" x14ac:dyDescent="0.25">
      <c r="A83" s="8" t="s">
        <v>12</v>
      </c>
      <c r="B83" s="9" t="s">
        <v>912</v>
      </c>
      <c r="C83" s="10" t="s">
        <v>919</v>
      </c>
      <c r="D83" s="10" t="s">
        <v>920</v>
      </c>
      <c r="E83" s="10" t="s">
        <v>921</v>
      </c>
      <c r="F83" s="15">
        <v>40000</v>
      </c>
      <c r="G83" s="10" t="s">
        <v>932</v>
      </c>
      <c r="H83" s="11" t="s">
        <v>1111</v>
      </c>
    </row>
    <row r="84" spans="1:8" ht="32.65" customHeight="1" x14ac:dyDescent="0.25">
      <c r="A84" s="8" t="s">
        <v>12</v>
      </c>
      <c r="B84" s="9" t="s">
        <v>913</v>
      </c>
      <c r="C84" s="10" t="s">
        <v>71</v>
      </c>
      <c r="D84" s="10" t="s">
        <v>922</v>
      </c>
      <c r="E84" s="10" t="s">
        <v>923</v>
      </c>
      <c r="F84" s="15">
        <v>150000</v>
      </c>
      <c r="G84" s="10" t="s">
        <v>933</v>
      </c>
      <c r="H84" s="11" t="s">
        <v>1111</v>
      </c>
    </row>
    <row r="85" spans="1:8" ht="32.65" customHeight="1" x14ac:dyDescent="0.25">
      <c r="A85" s="8" t="s">
        <v>12</v>
      </c>
      <c r="B85" s="9" t="s">
        <v>914</v>
      </c>
      <c r="C85" s="10" t="s">
        <v>924</v>
      </c>
      <c r="D85" s="10" t="s">
        <v>925</v>
      </c>
      <c r="E85" s="10" t="s">
        <v>926</v>
      </c>
      <c r="F85" s="15">
        <v>150000</v>
      </c>
      <c r="G85" s="10" t="s">
        <v>934</v>
      </c>
      <c r="H85" s="11" t="s">
        <v>1111</v>
      </c>
    </row>
    <row r="86" spans="1:8" ht="32.65" customHeight="1" x14ac:dyDescent="0.25">
      <c r="A86" s="8" t="s">
        <v>12</v>
      </c>
      <c r="B86" s="9" t="s">
        <v>915</v>
      </c>
      <c r="C86" s="10" t="s">
        <v>71</v>
      </c>
      <c r="D86" s="10" t="s">
        <v>927</v>
      </c>
      <c r="E86" s="10" t="s">
        <v>928</v>
      </c>
      <c r="F86" s="15">
        <v>83390</v>
      </c>
      <c r="G86" s="10" t="s">
        <v>935</v>
      </c>
      <c r="H86" s="11" t="s">
        <v>1111</v>
      </c>
    </row>
    <row r="87" spans="1:8" ht="32.65" customHeight="1" x14ac:dyDescent="0.25">
      <c r="A87" s="8" t="s">
        <v>12</v>
      </c>
      <c r="B87" s="9" t="s">
        <v>916</v>
      </c>
      <c r="C87" s="10" t="s">
        <v>144</v>
      </c>
      <c r="D87" s="10" t="s">
        <v>929</v>
      </c>
      <c r="E87" s="10" t="s">
        <v>930</v>
      </c>
      <c r="F87" s="15">
        <v>100000</v>
      </c>
      <c r="G87" s="10" t="s">
        <v>936</v>
      </c>
      <c r="H87" s="11" t="s">
        <v>1111</v>
      </c>
    </row>
    <row r="88" spans="1:8" ht="32.65" customHeight="1" x14ac:dyDescent="0.25">
      <c r="A88" s="8" t="s">
        <v>12</v>
      </c>
      <c r="B88" s="9" t="s">
        <v>937</v>
      </c>
      <c r="C88" s="10" t="s">
        <v>9</v>
      </c>
      <c r="D88" s="10" t="s">
        <v>940</v>
      </c>
      <c r="E88" s="10" t="s">
        <v>941</v>
      </c>
      <c r="F88" s="15">
        <v>143762</v>
      </c>
      <c r="G88" s="10" t="s">
        <v>948</v>
      </c>
      <c r="H88" s="11" t="s">
        <v>1111</v>
      </c>
    </row>
    <row r="89" spans="1:8" ht="48.75" customHeight="1" x14ac:dyDescent="0.25">
      <c r="A89" s="8" t="s">
        <v>12</v>
      </c>
      <c r="B89" s="9" t="s">
        <v>938</v>
      </c>
      <c r="C89" s="10" t="s">
        <v>942</v>
      </c>
      <c r="D89" s="10" t="s">
        <v>943</v>
      </c>
      <c r="E89" s="10" t="s">
        <v>944</v>
      </c>
      <c r="F89" s="15">
        <v>56192</v>
      </c>
      <c r="G89" s="10" t="s">
        <v>949</v>
      </c>
      <c r="H89" s="11" t="s">
        <v>1111</v>
      </c>
    </row>
    <row r="90" spans="1:8" ht="32.65" customHeight="1" x14ac:dyDescent="0.25">
      <c r="A90" s="8" t="s">
        <v>12</v>
      </c>
      <c r="B90" s="9" t="s">
        <v>57</v>
      </c>
      <c r="C90" s="10" t="s">
        <v>70</v>
      </c>
      <c r="D90" s="10" t="s">
        <v>83</v>
      </c>
      <c r="E90" s="10" t="s">
        <v>84</v>
      </c>
      <c r="F90" s="15">
        <v>92000</v>
      </c>
      <c r="G90" s="10" t="s">
        <v>950</v>
      </c>
      <c r="H90" s="11" t="s">
        <v>1111</v>
      </c>
    </row>
    <row r="91" spans="1:8" ht="32.65" customHeight="1" x14ac:dyDescent="0.25">
      <c r="A91" s="8" t="s">
        <v>12</v>
      </c>
      <c r="B91" s="9" t="s">
        <v>939</v>
      </c>
      <c r="C91" s="10" t="s">
        <v>945</v>
      </c>
      <c r="D91" s="10" t="s">
        <v>946</v>
      </c>
      <c r="E91" s="10" t="s">
        <v>947</v>
      </c>
      <c r="F91" s="15">
        <v>158511</v>
      </c>
      <c r="G91" s="10" t="s">
        <v>951</v>
      </c>
      <c r="H91" s="11" t="s">
        <v>1111</v>
      </c>
    </row>
    <row r="92" spans="1:8" ht="32.65" customHeight="1" x14ac:dyDescent="0.25">
      <c r="A92" s="8" t="s">
        <v>12</v>
      </c>
      <c r="B92" s="9" t="s">
        <v>952</v>
      </c>
      <c r="C92" s="10" t="s">
        <v>9</v>
      </c>
      <c r="D92" s="10" t="s">
        <v>955</v>
      </c>
      <c r="E92" s="10" t="s">
        <v>956</v>
      </c>
      <c r="F92" s="15">
        <v>100000</v>
      </c>
      <c r="G92" s="10" t="s">
        <v>963</v>
      </c>
      <c r="H92" s="11" t="s">
        <v>1111</v>
      </c>
    </row>
    <row r="93" spans="1:8" ht="32.65" customHeight="1" x14ac:dyDescent="0.25">
      <c r="A93" s="8" t="s">
        <v>12</v>
      </c>
      <c r="B93" s="9" t="s">
        <v>56</v>
      </c>
      <c r="C93" s="10" t="s">
        <v>71</v>
      </c>
      <c r="D93" s="10" t="s">
        <v>957</v>
      </c>
      <c r="E93" s="10" t="s">
        <v>82</v>
      </c>
      <c r="F93" s="15">
        <v>100000</v>
      </c>
      <c r="G93" s="10" t="s">
        <v>964</v>
      </c>
      <c r="H93" s="11" t="s">
        <v>1111</v>
      </c>
    </row>
    <row r="94" spans="1:8" ht="32.65" customHeight="1" x14ac:dyDescent="0.25">
      <c r="A94" s="8" t="s">
        <v>12</v>
      </c>
      <c r="B94" s="9" t="s">
        <v>953</v>
      </c>
      <c r="C94" s="10" t="s">
        <v>958</v>
      </c>
      <c r="D94" s="10" t="s">
        <v>959</v>
      </c>
      <c r="E94" s="10" t="s">
        <v>960</v>
      </c>
      <c r="F94" s="15">
        <v>100000</v>
      </c>
      <c r="G94" s="10" t="s">
        <v>965</v>
      </c>
      <c r="H94" s="11" t="s">
        <v>1111</v>
      </c>
    </row>
    <row r="95" spans="1:8" ht="32.65" customHeight="1" x14ac:dyDescent="0.25">
      <c r="A95" s="8" t="s">
        <v>12</v>
      </c>
      <c r="B95" s="9" t="s">
        <v>954</v>
      </c>
      <c r="C95" s="10" t="s">
        <v>69</v>
      </c>
      <c r="D95" s="10" t="s">
        <v>961</v>
      </c>
      <c r="E95" s="10" t="s">
        <v>962</v>
      </c>
      <c r="F95" s="15">
        <v>100000</v>
      </c>
      <c r="G95" s="10" t="s">
        <v>966</v>
      </c>
      <c r="H95" s="11" t="s">
        <v>1111</v>
      </c>
    </row>
    <row r="96" spans="1:8" ht="32.65" customHeight="1" x14ac:dyDescent="0.25">
      <c r="A96" s="8" t="s">
        <v>12</v>
      </c>
      <c r="B96" s="9" t="s">
        <v>60</v>
      </c>
      <c r="C96" s="10" t="s">
        <v>967</v>
      </c>
      <c r="D96" s="10" t="s">
        <v>968</v>
      </c>
      <c r="E96" s="10" t="s">
        <v>969</v>
      </c>
      <c r="F96" s="15">
        <v>126331</v>
      </c>
      <c r="G96" s="10" t="s">
        <v>970</v>
      </c>
      <c r="H96" s="11" t="s">
        <v>1111</v>
      </c>
    </row>
    <row r="97" spans="1:8" ht="32.65" customHeight="1" x14ac:dyDescent="0.25">
      <c r="A97" s="8" t="s">
        <v>13</v>
      </c>
      <c r="B97" s="9" t="s">
        <v>61</v>
      </c>
      <c r="C97" s="10" t="s">
        <v>71</v>
      </c>
      <c r="D97" s="10" t="s">
        <v>91</v>
      </c>
      <c r="E97" s="10" t="s">
        <v>92</v>
      </c>
      <c r="F97" s="15">
        <v>109524</v>
      </c>
      <c r="G97" s="10" t="s">
        <v>114</v>
      </c>
      <c r="H97" s="11" t="s">
        <v>120</v>
      </c>
    </row>
    <row r="98" spans="1:8" ht="32.65" customHeight="1" x14ac:dyDescent="0.25">
      <c r="A98" s="8" t="s">
        <v>13</v>
      </c>
      <c r="B98" s="9" t="s">
        <v>62</v>
      </c>
      <c r="C98" s="10" t="s">
        <v>9</v>
      </c>
      <c r="D98" s="10" t="s">
        <v>93</v>
      </c>
      <c r="E98" s="10" t="s">
        <v>94</v>
      </c>
      <c r="F98" s="15">
        <v>97517</v>
      </c>
      <c r="G98" s="10" t="s">
        <v>115</v>
      </c>
      <c r="H98" s="11" t="s">
        <v>120</v>
      </c>
    </row>
    <row r="99" spans="1:8" ht="32.65" customHeight="1" x14ac:dyDescent="0.25">
      <c r="A99" s="8" t="s">
        <v>13</v>
      </c>
      <c r="B99" s="9" t="s">
        <v>14</v>
      </c>
      <c r="C99" s="10" t="s">
        <v>257</v>
      </c>
      <c r="D99" s="10" t="s">
        <v>686</v>
      </c>
      <c r="E99" s="10" t="s">
        <v>687</v>
      </c>
      <c r="F99" s="15">
        <v>200000</v>
      </c>
      <c r="G99" s="10" t="s">
        <v>688</v>
      </c>
      <c r="H99" s="11" t="s">
        <v>584</v>
      </c>
    </row>
    <row r="100" spans="1:8" ht="32.65" customHeight="1" x14ac:dyDescent="0.25">
      <c r="A100" s="8" t="s">
        <v>13</v>
      </c>
      <c r="B100" s="9" t="s">
        <v>689</v>
      </c>
      <c r="C100" s="10" t="s">
        <v>71</v>
      </c>
      <c r="D100" s="10" t="s">
        <v>690</v>
      </c>
      <c r="E100" s="10" t="s">
        <v>691</v>
      </c>
      <c r="F100" s="19">
        <f>87553-954</f>
        <v>86599</v>
      </c>
      <c r="G100" s="10" t="s">
        <v>692</v>
      </c>
      <c r="H100" s="11" t="s">
        <v>584</v>
      </c>
    </row>
    <row r="101" spans="1:8" ht="32.65" customHeight="1" x14ac:dyDescent="0.25">
      <c r="A101" s="8" t="s">
        <v>13</v>
      </c>
      <c r="B101" s="9" t="s">
        <v>693</v>
      </c>
      <c r="C101" s="10" t="s">
        <v>71</v>
      </c>
      <c r="D101" s="10" t="s">
        <v>694</v>
      </c>
      <c r="E101" s="10" t="s">
        <v>695</v>
      </c>
      <c r="F101" s="15">
        <v>149393</v>
      </c>
      <c r="G101" s="10" t="s">
        <v>696</v>
      </c>
      <c r="H101" s="11" t="s">
        <v>584</v>
      </c>
    </row>
    <row r="102" spans="1:8" ht="32.65" customHeight="1" x14ac:dyDescent="0.25">
      <c r="A102" s="8" t="s">
        <v>13</v>
      </c>
      <c r="B102" s="9" t="s">
        <v>697</v>
      </c>
      <c r="C102" s="10" t="s">
        <v>9</v>
      </c>
      <c r="D102" s="10" t="s">
        <v>698</v>
      </c>
      <c r="E102" s="10" t="s">
        <v>699</v>
      </c>
      <c r="F102" s="15">
        <v>50000</v>
      </c>
      <c r="G102" s="10" t="s">
        <v>30</v>
      </c>
      <c r="H102" s="11" t="s">
        <v>584</v>
      </c>
    </row>
    <row r="103" spans="1:8" ht="32.65" customHeight="1" x14ac:dyDescent="0.25">
      <c r="A103" s="8" t="s">
        <v>13</v>
      </c>
      <c r="B103" s="9" t="s">
        <v>700</v>
      </c>
      <c r="C103" s="10" t="s">
        <v>71</v>
      </c>
      <c r="D103" s="10" t="s">
        <v>701</v>
      </c>
      <c r="E103" s="10" t="s">
        <v>29</v>
      </c>
      <c r="F103" s="15">
        <v>58676</v>
      </c>
      <c r="G103" s="10" t="s">
        <v>702</v>
      </c>
      <c r="H103" s="11" t="s">
        <v>584</v>
      </c>
    </row>
    <row r="104" spans="1:8" ht="32.65" customHeight="1" x14ac:dyDescent="0.25">
      <c r="A104" s="8" t="s">
        <v>13</v>
      </c>
      <c r="B104" s="9" t="s">
        <v>14</v>
      </c>
      <c r="C104" s="10" t="s">
        <v>257</v>
      </c>
      <c r="D104" s="10" t="s">
        <v>686</v>
      </c>
      <c r="E104" s="10" t="s">
        <v>687</v>
      </c>
      <c r="F104" s="15">
        <v>54722</v>
      </c>
      <c r="G104" s="10" t="s">
        <v>688</v>
      </c>
      <c r="H104" s="11" t="s">
        <v>1111</v>
      </c>
    </row>
    <row r="105" spans="1:8" ht="32.65" customHeight="1" x14ac:dyDescent="0.25">
      <c r="A105" s="8" t="s">
        <v>13</v>
      </c>
      <c r="B105" s="9" t="s">
        <v>971</v>
      </c>
      <c r="C105" s="10" t="s">
        <v>9</v>
      </c>
      <c r="D105" s="10" t="s">
        <v>973</v>
      </c>
      <c r="E105" s="10" t="s">
        <v>974</v>
      </c>
      <c r="F105" s="15">
        <v>148264</v>
      </c>
      <c r="G105" s="10" t="s">
        <v>702</v>
      </c>
      <c r="H105" s="11" t="s">
        <v>1111</v>
      </c>
    </row>
    <row r="106" spans="1:8" ht="32.65" customHeight="1" x14ac:dyDescent="0.25">
      <c r="A106" s="8" t="s">
        <v>13</v>
      </c>
      <c r="B106" s="9" t="s">
        <v>972</v>
      </c>
      <c r="C106" s="10" t="s">
        <v>71</v>
      </c>
      <c r="D106" s="10" t="s">
        <v>975</v>
      </c>
      <c r="E106" s="10" t="s">
        <v>433</v>
      </c>
      <c r="F106" s="15">
        <v>163057</v>
      </c>
      <c r="G106" s="10" t="s">
        <v>397</v>
      </c>
      <c r="H106" s="11" t="s">
        <v>1111</v>
      </c>
    </row>
    <row r="107" spans="1:8" ht="32.65" customHeight="1" x14ac:dyDescent="0.25">
      <c r="A107" s="8" t="s">
        <v>13</v>
      </c>
      <c r="B107" s="9" t="s">
        <v>131</v>
      </c>
      <c r="C107" s="10" t="s">
        <v>184</v>
      </c>
      <c r="D107" s="10" t="s">
        <v>185</v>
      </c>
      <c r="E107" s="10" t="s">
        <v>186</v>
      </c>
      <c r="F107" s="15">
        <v>114381</v>
      </c>
      <c r="G107" s="10" t="s">
        <v>976</v>
      </c>
      <c r="H107" s="11" t="s">
        <v>1111</v>
      </c>
    </row>
    <row r="108" spans="1:8" ht="32.65" customHeight="1" x14ac:dyDescent="0.25">
      <c r="A108" s="8" t="s">
        <v>13</v>
      </c>
      <c r="B108" s="9" t="s">
        <v>14</v>
      </c>
      <c r="C108" s="10" t="s">
        <v>144</v>
      </c>
      <c r="D108" s="10" t="s">
        <v>977</v>
      </c>
      <c r="E108" s="10" t="s">
        <v>190</v>
      </c>
      <c r="F108" s="15">
        <v>175659</v>
      </c>
      <c r="G108" s="10" t="s">
        <v>978</v>
      </c>
      <c r="H108" s="11" t="s">
        <v>1111</v>
      </c>
    </row>
    <row r="109" spans="1:8" ht="32.65" customHeight="1" x14ac:dyDescent="0.25">
      <c r="A109" s="8" t="s">
        <v>13</v>
      </c>
      <c r="B109" s="9" t="s">
        <v>14</v>
      </c>
      <c r="C109" s="10" t="s">
        <v>144</v>
      </c>
      <c r="D109" s="10" t="s">
        <v>391</v>
      </c>
      <c r="E109" s="10" t="s">
        <v>392</v>
      </c>
      <c r="F109" s="15">
        <v>48826</v>
      </c>
      <c r="G109" s="10" t="s">
        <v>979</v>
      </c>
      <c r="H109" s="11" t="s">
        <v>1111</v>
      </c>
    </row>
    <row r="110" spans="1:8" ht="32.65" customHeight="1" x14ac:dyDescent="0.25">
      <c r="A110" s="8" t="s">
        <v>13</v>
      </c>
      <c r="B110" s="9" t="s">
        <v>980</v>
      </c>
      <c r="C110" s="10" t="s">
        <v>9</v>
      </c>
      <c r="D110" s="10" t="s">
        <v>983</v>
      </c>
      <c r="E110" s="10" t="s">
        <v>984</v>
      </c>
      <c r="F110" s="15">
        <v>12497</v>
      </c>
      <c r="G110" s="10" t="s">
        <v>989</v>
      </c>
      <c r="H110" s="11" t="s">
        <v>1111</v>
      </c>
    </row>
    <row r="111" spans="1:8" ht="32.65" customHeight="1" x14ac:dyDescent="0.25">
      <c r="A111" s="8" t="s">
        <v>13</v>
      </c>
      <c r="B111" s="9" t="s">
        <v>981</v>
      </c>
      <c r="C111" s="10" t="s">
        <v>9</v>
      </c>
      <c r="D111" s="10" t="s">
        <v>985</v>
      </c>
      <c r="E111" s="10" t="s">
        <v>986</v>
      </c>
      <c r="F111" s="15">
        <v>55966</v>
      </c>
      <c r="G111" s="10" t="s">
        <v>990</v>
      </c>
      <c r="H111" s="11" t="s">
        <v>1111</v>
      </c>
    </row>
    <row r="112" spans="1:8" ht="32.65" customHeight="1" x14ac:dyDescent="0.25">
      <c r="A112" s="8" t="s">
        <v>13</v>
      </c>
      <c r="B112" s="9" t="s">
        <v>982</v>
      </c>
      <c r="C112" s="10" t="s">
        <v>9</v>
      </c>
      <c r="D112" s="10" t="s">
        <v>987</v>
      </c>
      <c r="E112" s="10" t="s">
        <v>988</v>
      </c>
      <c r="F112" s="15">
        <v>100000</v>
      </c>
      <c r="G112" s="10" t="s">
        <v>991</v>
      </c>
      <c r="H112" s="11" t="s">
        <v>1111</v>
      </c>
    </row>
    <row r="113" spans="1:8" ht="32.65" customHeight="1" x14ac:dyDescent="0.25">
      <c r="A113" s="8" t="s">
        <v>13</v>
      </c>
      <c r="B113" s="9" t="s">
        <v>394</v>
      </c>
      <c r="C113" s="10" t="s">
        <v>71</v>
      </c>
      <c r="D113" s="10" t="s">
        <v>395</v>
      </c>
      <c r="E113" s="10" t="s">
        <v>396</v>
      </c>
      <c r="F113" s="15">
        <v>39294</v>
      </c>
      <c r="G113" s="10" t="s">
        <v>702</v>
      </c>
      <c r="H113" s="11" t="s">
        <v>1111</v>
      </c>
    </row>
    <row r="114" spans="1:8" ht="32.65" customHeight="1" x14ac:dyDescent="0.25">
      <c r="A114" s="8" t="s">
        <v>13</v>
      </c>
      <c r="B114" s="9" t="s">
        <v>992</v>
      </c>
      <c r="C114" s="10" t="s">
        <v>9</v>
      </c>
      <c r="D114" s="10" t="s">
        <v>993</v>
      </c>
      <c r="E114" s="10" t="s">
        <v>994</v>
      </c>
      <c r="F114" s="15">
        <v>43489</v>
      </c>
      <c r="G114" s="10" t="s">
        <v>995</v>
      </c>
      <c r="H114" s="11" t="s">
        <v>1111</v>
      </c>
    </row>
    <row r="115" spans="1:8" ht="32.65" customHeight="1" x14ac:dyDescent="0.25">
      <c r="A115" s="8" t="s">
        <v>13</v>
      </c>
      <c r="B115" s="9" t="s">
        <v>398</v>
      </c>
      <c r="C115" s="10" t="s">
        <v>9</v>
      </c>
      <c r="D115" s="10" t="s">
        <v>399</v>
      </c>
      <c r="E115" s="10" t="s">
        <v>400</v>
      </c>
      <c r="F115" s="15">
        <v>49000</v>
      </c>
      <c r="G115" s="10" t="s">
        <v>397</v>
      </c>
      <c r="H115" s="11" t="s">
        <v>1111</v>
      </c>
    </row>
    <row r="116" spans="1:8" ht="32.65" customHeight="1" x14ac:dyDescent="0.25">
      <c r="A116" s="8" t="s">
        <v>13</v>
      </c>
      <c r="B116" s="9" t="s">
        <v>700</v>
      </c>
      <c r="C116" s="10" t="s">
        <v>71</v>
      </c>
      <c r="D116" s="10" t="s">
        <v>701</v>
      </c>
      <c r="E116" s="10" t="s">
        <v>29</v>
      </c>
      <c r="F116" s="15">
        <v>132000</v>
      </c>
      <c r="G116" s="10" t="s">
        <v>996</v>
      </c>
      <c r="H116" s="11" t="s">
        <v>1111</v>
      </c>
    </row>
    <row r="117" spans="1:8" ht="32.65" customHeight="1" x14ac:dyDescent="0.25">
      <c r="A117" s="8" t="s">
        <v>13</v>
      </c>
      <c r="B117" s="9" t="s">
        <v>997</v>
      </c>
      <c r="C117" s="10" t="s">
        <v>71</v>
      </c>
      <c r="D117" s="10" t="s">
        <v>1003</v>
      </c>
      <c r="E117" s="10" t="s">
        <v>1004</v>
      </c>
      <c r="F117" s="15">
        <v>80000</v>
      </c>
      <c r="G117" s="10" t="s">
        <v>702</v>
      </c>
      <c r="H117" s="11" t="s">
        <v>1111</v>
      </c>
    </row>
    <row r="118" spans="1:8" ht="32.65" customHeight="1" x14ac:dyDescent="0.25">
      <c r="A118" s="8" t="s">
        <v>13</v>
      </c>
      <c r="B118" s="9" t="s">
        <v>998</v>
      </c>
      <c r="C118" s="10" t="s">
        <v>71</v>
      </c>
      <c r="D118" s="10" t="s">
        <v>1005</v>
      </c>
      <c r="E118" s="10" t="s">
        <v>1006</v>
      </c>
      <c r="F118" s="15">
        <v>100000</v>
      </c>
      <c r="G118" s="10" t="s">
        <v>1016</v>
      </c>
      <c r="H118" s="11" t="s">
        <v>1111</v>
      </c>
    </row>
    <row r="119" spans="1:8" ht="32.65" customHeight="1" x14ac:dyDescent="0.25">
      <c r="A119" s="8" t="s">
        <v>13</v>
      </c>
      <c r="B119" s="9" t="s">
        <v>972</v>
      </c>
      <c r="C119" s="10" t="s">
        <v>71</v>
      </c>
      <c r="D119" s="10" t="s">
        <v>1007</v>
      </c>
      <c r="E119" s="10" t="s">
        <v>433</v>
      </c>
      <c r="F119" s="15">
        <v>18953</v>
      </c>
      <c r="G119" s="10" t="s">
        <v>1017</v>
      </c>
      <c r="H119" s="11" t="s">
        <v>1111</v>
      </c>
    </row>
    <row r="120" spans="1:8" ht="32.65" customHeight="1" x14ac:dyDescent="0.25">
      <c r="A120" s="8" t="s">
        <v>13</v>
      </c>
      <c r="B120" s="9" t="s">
        <v>999</v>
      </c>
      <c r="C120" s="10" t="s">
        <v>9</v>
      </c>
      <c r="D120" s="10" t="s">
        <v>1008</v>
      </c>
      <c r="E120" s="10" t="s">
        <v>1009</v>
      </c>
      <c r="F120" s="15">
        <v>62302</v>
      </c>
      <c r="G120" s="10" t="s">
        <v>1018</v>
      </c>
      <c r="H120" s="11" t="s">
        <v>1111</v>
      </c>
    </row>
    <row r="121" spans="1:8" ht="32.65" customHeight="1" x14ac:dyDescent="0.25">
      <c r="A121" s="8" t="s">
        <v>13</v>
      </c>
      <c r="B121" s="9" t="s">
        <v>1000</v>
      </c>
      <c r="C121" s="10" t="s">
        <v>1010</v>
      </c>
      <c r="D121" s="10" t="s">
        <v>1011</v>
      </c>
      <c r="E121" s="10" t="s">
        <v>687</v>
      </c>
      <c r="F121" s="15">
        <v>150000</v>
      </c>
      <c r="G121" s="10" t="s">
        <v>1019</v>
      </c>
      <c r="H121" s="11" t="s">
        <v>1111</v>
      </c>
    </row>
    <row r="122" spans="1:8" ht="32.65" customHeight="1" x14ac:dyDescent="0.25">
      <c r="A122" s="8" t="s">
        <v>13</v>
      </c>
      <c r="B122" s="9" t="s">
        <v>1001</v>
      </c>
      <c r="C122" s="10" t="s">
        <v>9</v>
      </c>
      <c r="D122" s="10" t="s">
        <v>1012</v>
      </c>
      <c r="E122" s="10" t="s">
        <v>1013</v>
      </c>
      <c r="F122" s="15">
        <v>90000</v>
      </c>
      <c r="G122" s="10" t="s">
        <v>702</v>
      </c>
      <c r="H122" s="11" t="s">
        <v>1111</v>
      </c>
    </row>
    <row r="123" spans="1:8" ht="32.65" customHeight="1" x14ac:dyDescent="0.25">
      <c r="A123" s="8" t="s">
        <v>13</v>
      </c>
      <c r="B123" s="9" t="s">
        <v>1002</v>
      </c>
      <c r="C123" s="10" t="s">
        <v>71</v>
      </c>
      <c r="D123" s="10" t="s">
        <v>1014</v>
      </c>
      <c r="E123" s="10" t="s">
        <v>1015</v>
      </c>
      <c r="F123" s="15">
        <v>49000</v>
      </c>
      <c r="G123" s="10" t="s">
        <v>1020</v>
      </c>
      <c r="H123" s="11" t="s">
        <v>1111</v>
      </c>
    </row>
    <row r="124" spans="1:8" ht="32.65" customHeight="1" x14ac:dyDescent="0.25">
      <c r="A124" s="8" t="s">
        <v>15</v>
      </c>
      <c r="B124" s="9" t="s">
        <v>63</v>
      </c>
      <c r="C124" s="10" t="s">
        <v>73</v>
      </c>
      <c r="D124" s="10" t="s">
        <v>95</v>
      </c>
      <c r="E124" s="10" t="s">
        <v>96</v>
      </c>
      <c r="F124" s="15">
        <v>100000</v>
      </c>
      <c r="G124" s="10" t="s">
        <v>116</v>
      </c>
      <c r="H124" s="11" t="s">
        <v>120</v>
      </c>
    </row>
    <row r="125" spans="1:8" ht="32.65" customHeight="1" x14ac:dyDescent="0.25">
      <c r="A125" s="8" t="s">
        <v>15</v>
      </c>
      <c r="B125" s="9" t="s">
        <v>16</v>
      </c>
      <c r="C125" s="10" t="s">
        <v>473</v>
      </c>
      <c r="D125" s="10" t="s">
        <v>474</v>
      </c>
      <c r="E125" s="10" t="s">
        <v>440</v>
      </c>
      <c r="F125" s="15">
        <v>120996</v>
      </c>
      <c r="G125" s="10" t="s">
        <v>703</v>
      </c>
      <c r="H125" s="11" t="s">
        <v>584</v>
      </c>
    </row>
    <row r="126" spans="1:8" ht="32.65" customHeight="1" x14ac:dyDescent="0.25">
      <c r="A126" s="8" t="s">
        <v>15</v>
      </c>
      <c r="B126" s="9" t="s">
        <v>16</v>
      </c>
      <c r="C126" s="10" t="s">
        <v>257</v>
      </c>
      <c r="D126" s="10" t="s">
        <v>442</v>
      </c>
      <c r="E126" s="10" t="s">
        <v>443</v>
      </c>
      <c r="F126" s="15">
        <v>53748</v>
      </c>
      <c r="G126" s="10" t="s">
        <v>704</v>
      </c>
      <c r="H126" s="11" t="s">
        <v>584</v>
      </c>
    </row>
    <row r="127" spans="1:8" ht="32.65" customHeight="1" x14ac:dyDescent="0.25">
      <c r="A127" s="8" t="s">
        <v>15</v>
      </c>
      <c r="B127" s="9" t="s">
        <v>705</v>
      </c>
      <c r="C127" s="10" t="s">
        <v>9</v>
      </c>
      <c r="D127" s="10" t="s">
        <v>706</v>
      </c>
      <c r="E127" s="10" t="s">
        <v>707</v>
      </c>
      <c r="F127" s="15">
        <v>100000</v>
      </c>
      <c r="G127" s="10" t="s">
        <v>708</v>
      </c>
      <c r="H127" s="11" t="s">
        <v>584</v>
      </c>
    </row>
    <row r="128" spans="1:8" ht="32.65" customHeight="1" x14ac:dyDescent="0.25">
      <c r="A128" s="8" t="s">
        <v>15</v>
      </c>
      <c r="B128" s="9" t="s">
        <v>709</v>
      </c>
      <c r="C128" s="10" t="s">
        <v>71</v>
      </c>
      <c r="D128" s="10" t="s">
        <v>710</v>
      </c>
      <c r="E128" s="10" t="s">
        <v>711</v>
      </c>
      <c r="F128" s="15">
        <v>100000</v>
      </c>
      <c r="G128" s="10" t="s">
        <v>712</v>
      </c>
      <c r="H128" s="11" t="s">
        <v>584</v>
      </c>
    </row>
    <row r="129" spans="1:8" ht="32.65" customHeight="1" x14ac:dyDescent="0.25">
      <c r="A129" s="8" t="s">
        <v>15</v>
      </c>
      <c r="B129" s="9" t="s">
        <v>713</v>
      </c>
      <c r="C129" s="10" t="s">
        <v>71</v>
      </c>
      <c r="D129" s="10" t="s">
        <v>714</v>
      </c>
      <c r="E129" s="10" t="s">
        <v>715</v>
      </c>
      <c r="F129" s="15">
        <v>95000</v>
      </c>
      <c r="G129" s="10" t="s">
        <v>704</v>
      </c>
      <c r="H129" s="11" t="s">
        <v>584</v>
      </c>
    </row>
    <row r="130" spans="1:8" ht="32.65" customHeight="1" x14ac:dyDescent="0.25">
      <c r="A130" s="8" t="s">
        <v>15</v>
      </c>
      <c r="B130" s="9" t="s">
        <v>716</v>
      </c>
      <c r="C130" s="10" t="s">
        <v>717</v>
      </c>
      <c r="D130" s="10" t="s">
        <v>718</v>
      </c>
      <c r="E130" s="10" t="s">
        <v>719</v>
      </c>
      <c r="F130" s="15">
        <v>40753</v>
      </c>
      <c r="G130" s="10" t="s">
        <v>720</v>
      </c>
      <c r="H130" s="11" t="s">
        <v>584</v>
      </c>
    </row>
    <row r="131" spans="1:8" ht="32.65" customHeight="1" x14ac:dyDescent="0.25">
      <c r="A131" s="8" t="s">
        <v>15</v>
      </c>
      <c r="B131" s="9" t="s">
        <v>716</v>
      </c>
      <c r="C131" s="10" t="s">
        <v>717</v>
      </c>
      <c r="D131" s="10" t="s">
        <v>718</v>
      </c>
      <c r="E131" s="10" t="s">
        <v>719</v>
      </c>
      <c r="F131" s="15">
        <v>30615</v>
      </c>
      <c r="G131" s="10" t="s">
        <v>721</v>
      </c>
      <c r="H131" s="11" t="s">
        <v>584</v>
      </c>
    </row>
    <row r="132" spans="1:8" ht="32.65" customHeight="1" x14ac:dyDescent="0.25">
      <c r="A132" s="8" t="s">
        <v>15</v>
      </c>
      <c r="B132" s="9" t="s">
        <v>1021</v>
      </c>
      <c r="C132" s="10" t="s">
        <v>1022</v>
      </c>
      <c r="D132" s="10" t="s">
        <v>1023</v>
      </c>
      <c r="E132" s="10" t="s">
        <v>1024</v>
      </c>
      <c r="F132" s="15">
        <v>139250</v>
      </c>
      <c r="G132" s="10" t="s">
        <v>1025</v>
      </c>
      <c r="H132" s="11" t="s">
        <v>1111</v>
      </c>
    </row>
    <row r="133" spans="1:8" ht="32.65" customHeight="1" x14ac:dyDescent="0.25">
      <c r="A133" s="8" t="s">
        <v>15</v>
      </c>
      <c r="B133" s="9" t="s">
        <v>1026</v>
      </c>
      <c r="C133" s="10" t="s">
        <v>1029</v>
      </c>
      <c r="D133" s="10" t="s">
        <v>1030</v>
      </c>
      <c r="E133" s="10" t="s">
        <v>1031</v>
      </c>
      <c r="F133" s="15">
        <v>120000</v>
      </c>
      <c r="G133" s="10" t="s">
        <v>1035</v>
      </c>
      <c r="H133" s="11" t="s">
        <v>1111</v>
      </c>
    </row>
    <row r="134" spans="1:8" ht="32.65" customHeight="1" x14ac:dyDescent="0.25">
      <c r="A134" s="8" t="s">
        <v>15</v>
      </c>
      <c r="B134" s="9" t="s">
        <v>709</v>
      </c>
      <c r="C134" s="10" t="s">
        <v>71</v>
      </c>
      <c r="D134" s="10" t="s">
        <v>710</v>
      </c>
      <c r="E134" s="10" t="s">
        <v>711</v>
      </c>
      <c r="F134" s="15">
        <v>80000</v>
      </c>
      <c r="G134" s="10" t="s">
        <v>712</v>
      </c>
      <c r="H134" s="11" t="s">
        <v>1111</v>
      </c>
    </row>
    <row r="135" spans="1:8" ht="32.65" customHeight="1" x14ac:dyDescent="0.25">
      <c r="A135" s="8" t="s">
        <v>15</v>
      </c>
      <c r="B135" s="9" t="s">
        <v>1027</v>
      </c>
      <c r="C135" s="10" t="s">
        <v>9</v>
      </c>
      <c r="D135" s="10" t="s">
        <v>1032</v>
      </c>
      <c r="E135" s="10" t="s">
        <v>1033</v>
      </c>
      <c r="F135" s="15">
        <v>100000</v>
      </c>
      <c r="G135" s="10" t="s">
        <v>1036</v>
      </c>
      <c r="H135" s="11" t="s">
        <v>1111</v>
      </c>
    </row>
    <row r="136" spans="1:8" ht="32.65" customHeight="1" x14ac:dyDescent="0.25">
      <c r="A136" s="8" t="s">
        <v>15</v>
      </c>
      <c r="B136" s="9" t="s">
        <v>1028</v>
      </c>
      <c r="C136" s="10" t="s">
        <v>71</v>
      </c>
      <c r="D136" s="10" t="s">
        <v>1034</v>
      </c>
      <c r="E136" s="10" t="s">
        <v>446</v>
      </c>
      <c r="F136" s="15">
        <v>150000</v>
      </c>
      <c r="G136" s="10" t="s">
        <v>704</v>
      </c>
      <c r="H136" s="11" t="s">
        <v>1111</v>
      </c>
    </row>
    <row r="137" spans="1:8" ht="32.65" customHeight="1" x14ac:dyDescent="0.25">
      <c r="A137" s="8" t="s">
        <v>15</v>
      </c>
      <c r="B137" s="9" t="s">
        <v>137</v>
      </c>
      <c r="C137" s="10" t="s">
        <v>200</v>
      </c>
      <c r="D137" s="10" t="s">
        <v>201</v>
      </c>
      <c r="E137" s="10" t="s">
        <v>202</v>
      </c>
      <c r="F137" s="15">
        <v>100000</v>
      </c>
      <c r="G137" s="10" t="s">
        <v>704</v>
      </c>
      <c r="H137" s="11" t="s">
        <v>1111</v>
      </c>
    </row>
    <row r="138" spans="1:8" ht="32.65" customHeight="1" x14ac:dyDescent="0.25">
      <c r="A138" s="8" t="s">
        <v>15</v>
      </c>
      <c r="B138" s="9" t="s">
        <v>1026</v>
      </c>
      <c r="C138" s="10" t="s">
        <v>1029</v>
      </c>
      <c r="D138" s="10" t="s">
        <v>1030</v>
      </c>
      <c r="E138" s="10" t="s">
        <v>1031</v>
      </c>
      <c r="F138" s="15">
        <v>58024</v>
      </c>
      <c r="G138" s="10" t="s">
        <v>1035</v>
      </c>
      <c r="H138" s="11" t="s">
        <v>1111</v>
      </c>
    </row>
    <row r="139" spans="1:8" ht="32.65" customHeight="1" x14ac:dyDescent="0.25">
      <c r="A139" s="8" t="s">
        <v>52</v>
      </c>
      <c r="B139" s="9" t="s">
        <v>64</v>
      </c>
      <c r="C139" s="10" t="s">
        <v>71</v>
      </c>
      <c r="D139" s="10" t="s">
        <v>97</v>
      </c>
      <c r="E139" s="10" t="s">
        <v>98</v>
      </c>
      <c r="F139" s="15">
        <v>100000</v>
      </c>
      <c r="G139" s="10" t="s">
        <v>117</v>
      </c>
      <c r="H139" s="11" t="s">
        <v>120</v>
      </c>
    </row>
    <row r="140" spans="1:8" ht="32.65" customHeight="1" x14ac:dyDescent="0.25">
      <c r="A140" s="8" t="s">
        <v>52</v>
      </c>
      <c r="B140" s="9" t="s">
        <v>65</v>
      </c>
      <c r="C140" s="10" t="s">
        <v>9</v>
      </c>
      <c r="D140" s="10" t="s">
        <v>99</v>
      </c>
      <c r="E140" s="10" t="s">
        <v>100</v>
      </c>
      <c r="F140" s="15">
        <v>180000</v>
      </c>
      <c r="G140" s="10" t="s">
        <v>118</v>
      </c>
      <c r="H140" s="11" t="s">
        <v>120</v>
      </c>
    </row>
    <row r="141" spans="1:8" ht="32.65" customHeight="1" x14ac:dyDescent="0.25">
      <c r="A141" s="8" t="s">
        <v>52</v>
      </c>
      <c r="B141" s="9" t="s">
        <v>66</v>
      </c>
      <c r="C141" s="10" t="s">
        <v>71</v>
      </c>
      <c r="D141" s="10" t="s">
        <v>101</v>
      </c>
      <c r="E141" s="10" t="s">
        <v>102</v>
      </c>
      <c r="F141" s="15">
        <v>160000</v>
      </c>
      <c r="G141" s="10" t="s">
        <v>119</v>
      </c>
      <c r="H141" s="11" t="s">
        <v>120</v>
      </c>
    </row>
    <row r="142" spans="1:8" ht="32.65" customHeight="1" x14ac:dyDescent="0.25">
      <c r="A142" s="8" t="s">
        <v>52</v>
      </c>
      <c r="B142" s="9" t="s">
        <v>722</v>
      </c>
      <c r="C142" s="10" t="s">
        <v>71</v>
      </c>
      <c r="D142" s="10" t="s">
        <v>723</v>
      </c>
      <c r="E142" s="10" t="s">
        <v>724</v>
      </c>
      <c r="F142" s="15">
        <v>100000</v>
      </c>
      <c r="G142" s="10" t="s">
        <v>725</v>
      </c>
      <c r="H142" s="11" t="s">
        <v>584</v>
      </c>
    </row>
    <row r="143" spans="1:8" ht="32.65" customHeight="1" x14ac:dyDescent="0.25">
      <c r="A143" s="8" t="s">
        <v>52</v>
      </c>
      <c r="B143" s="9" t="s">
        <v>726</v>
      </c>
      <c r="C143" s="10" t="s">
        <v>144</v>
      </c>
      <c r="D143" s="10" t="s">
        <v>727</v>
      </c>
      <c r="E143" s="10" t="s">
        <v>728</v>
      </c>
      <c r="F143" s="15">
        <v>8000</v>
      </c>
      <c r="G143" s="10" t="s">
        <v>729</v>
      </c>
      <c r="H143" s="11" t="s">
        <v>584</v>
      </c>
    </row>
    <row r="144" spans="1:8" ht="32.65" customHeight="1" x14ac:dyDescent="0.25">
      <c r="A144" s="8" t="s">
        <v>52</v>
      </c>
      <c r="B144" s="9" t="s">
        <v>65</v>
      </c>
      <c r="C144" s="10" t="s">
        <v>9</v>
      </c>
      <c r="D144" s="10" t="s">
        <v>99</v>
      </c>
      <c r="E144" s="10" t="s">
        <v>100</v>
      </c>
      <c r="F144" s="19">
        <f>70000-59</f>
        <v>69941</v>
      </c>
      <c r="G144" s="10" t="s">
        <v>118</v>
      </c>
      <c r="H144" s="11" t="s">
        <v>584</v>
      </c>
    </row>
    <row r="145" spans="1:8" ht="32.65" customHeight="1" x14ac:dyDescent="0.25">
      <c r="A145" s="8" t="s">
        <v>52</v>
      </c>
      <c r="B145" s="9" t="s">
        <v>730</v>
      </c>
      <c r="C145" s="10" t="s">
        <v>71</v>
      </c>
      <c r="D145" s="10" t="s">
        <v>731</v>
      </c>
      <c r="E145" s="10" t="s">
        <v>732</v>
      </c>
      <c r="F145" s="15">
        <v>65800</v>
      </c>
      <c r="G145" s="10" t="s">
        <v>733</v>
      </c>
      <c r="H145" s="11" t="s">
        <v>584</v>
      </c>
    </row>
    <row r="146" spans="1:8" ht="32.65" customHeight="1" x14ac:dyDescent="0.25">
      <c r="A146" s="8" t="s">
        <v>52</v>
      </c>
      <c r="B146" s="9" t="s">
        <v>734</v>
      </c>
      <c r="C146" s="10" t="s">
        <v>9</v>
      </c>
      <c r="D146" s="10" t="s">
        <v>735</v>
      </c>
      <c r="E146" s="10" t="s">
        <v>736</v>
      </c>
      <c r="F146" s="15">
        <v>82000</v>
      </c>
      <c r="G146" s="10" t="s">
        <v>737</v>
      </c>
      <c r="H146" s="11" t="s">
        <v>584</v>
      </c>
    </row>
    <row r="147" spans="1:8" ht="32.65" customHeight="1" x14ac:dyDescent="0.25">
      <c r="A147" s="8" t="s">
        <v>52</v>
      </c>
      <c r="B147" s="9" t="s">
        <v>738</v>
      </c>
      <c r="C147" s="10" t="s">
        <v>9</v>
      </c>
      <c r="D147" s="10" t="s">
        <v>739</v>
      </c>
      <c r="E147" s="10" t="s">
        <v>740</v>
      </c>
      <c r="F147" s="15">
        <v>100000</v>
      </c>
      <c r="G147" s="10" t="s">
        <v>729</v>
      </c>
      <c r="H147" s="11" t="s">
        <v>584</v>
      </c>
    </row>
    <row r="148" spans="1:8" ht="32.65" customHeight="1" x14ac:dyDescent="0.25">
      <c r="A148" s="8" t="s">
        <v>52</v>
      </c>
      <c r="B148" s="9" t="s">
        <v>741</v>
      </c>
      <c r="C148" s="10" t="s">
        <v>9</v>
      </c>
      <c r="D148" s="10" t="s">
        <v>742</v>
      </c>
      <c r="E148" s="10" t="s">
        <v>743</v>
      </c>
      <c r="F148" s="15">
        <v>10000</v>
      </c>
      <c r="G148" s="10" t="s">
        <v>744</v>
      </c>
      <c r="H148" s="11" t="s">
        <v>584</v>
      </c>
    </row>
    <row r="149" spans="1:8" ht="32.65" customHeight="1" x14ac:dyDescent="0.25">
      <c r="A149" s="8" t="s">
        <v>52</v>
      </c>
      <c r="B149" s="9" t="s">
        <v>745</v>
      </c>
      <c r="C149" s="10" t="s">
        <v>71</v>
      </c>
      <c r="D149" s="10" t="s">
        <v>746</v>
      </c>
      <c r="E149" s="10" t="s">
        <v>747</v>
      </c>
      <c r="F149" s="15">
        <v>164000</v>
      </c>
      <c r="G149" s="10" t="s">
        <v>729</v>
      </c>
      <c r="H149" s="11" t="s">
        <v>584</v>
      </c>
    </row>
    <row r="150" spans="1:8" ht="32.65" customHeight="1" x14ac:dyDescent="0.25">
      <c r="A150" s="8" t="s">
        <v>52</v>
      </c>
      <c r="B150" s="9" t="s">
        <v>748</v>
      </c>
      <c r="C150" s="10" t="s">
        <v>9</v>
      </c>
      <c r="D150" s="10" t="s">
        <v>749</v>
      </c>
      <c r="E150" s="10" t="s">
        <v>750</v>
      </c>
      <c r="F150" s="15">
        <v>17900</v>
      </c>
      <c r="G150" s="10" t="s">
        <v>751</v>
      </c>
      <c r="H150" s="11" t="s">
        <v>584</v>
      </c>
    </row>
    <row r="151" spans="1:8" ht="32.65" customHeight="1" x14ac:dyDescent="0.25">
      <c r="A151" s="8" t="s">
        <v>52</v>
      </c>
      <c r="B151" s="9" t="s">
        <v>752</v>
      </c>
      <c r="C151" s="10" t="s">
        <v>9</v>
      </c>
      <c r="D151" s="10" t="s">
        <v>753</v>
      </c>
      <c r="E151" s="10" t="s">
        <v>754</v>
      </c>
      <c r="F151" s="15">
        <v>180000</v>
      </c>
      <c r="G151" s="10" t="s">
        <v>755</v>
      </c>
      <c r="H151" s="11" t="s">
        <v>584</v>
      </c>
    </row>
    <row r="152" spans="1:8" ht="32.65" customHeight="1" x14ac:dyDescent="0.25">
      <c r="A152" s="8" t="s">
        <v>52</v>
      </c>
      <c r="B152" s="9" t="s">
        <v>756</v>
      </c>
      <c r="C152" s="10" t="s">
        <v>757</v>
      </c>
      <c r="D152" s="10" t="s">
        <v>758</v>
      </c>
      <c r="E152" s="10" t="s">
        <v>759</v>
      </c>
      <c r="F152" s="15">
        <v>30000</v>
      </c>
      <c r="G152" s="10" t="s">
        <v>760</v>
      </c>
      <c r="H152" s="11" t="s">
        <v>584</v>
      </c>
    </row>
    <row r="153" spans="1:8" ht="32.65" customHeight="1" x14ac:dyDescent="0.25">
      <c r="A153" s="8" t="s">
        <v>52</v>
      </c>
      <c r="B153" s="9" t="s">
        <v>756</v>
      </c>
      <c r="C153" s="10" t="s">
        <v>761</v>
      </c>
      <c r="D153" s="10" t="s">
        <v>762</v>
      </c>
      <c r="E153" s="10" t="s">
        <v>437</v>
      </c>
      <c r="F153" s="15">
        <v>33000</v>
      </c>
      <c r="G153" s="10" t="s">
        <v>763</v>
      </c>
      <c r="H153" s="11" t="s">
        <v>584</v>
      </c>
    </row>
    <row r="154" spans="1:8" ht="32.65" customHeight="1" x14ac:dyDescent="0.25">
      <c r="A154" s="8" t="s">
        <v>52</v>
      </c>
      <c r="B154" s="9" t="s">
        <v>764</v>
      </c>
      <c r="C154" s="10" t="s">
        <v>9</v>
      </c>
      <c r="D154" s="10" t="s">
        <v>765</v>
      </c>
      <c r="E154" s="10" t="s">
        <v>766</v>
      </c>
      <c r="F154" s="15">
        <v>41340</v>
      </c>
      <c r="G154" s="10" t="s">
        <v>767</v>
      </c>
      <c r="H154" s="11" t="s">
        <v>584</v>
      </c>
    </row>
    <row r="155" spans="1:8" ht="32.65" customHeight="1" x14ac:dyDescent="0.25">
      <c r="A155" s="8" t="s">
        <v>52</v>
      </c>
      <c r="B155" s="9" t="s">
        <v>1037</v>
      </c>
      <c r="C155" s="10" t="s">
        <v>71</v>
      </c>
      <c r="D155" s="10" t="s">
        <v>1040</v>
      </c>
      <c r="E155" s="10" t="s">
        <v>1041</v>
      </c>
      <c r="F155" s="19">
        <f>105000-1006</f>
        <v>103994</v>
      </c>
      <c r="G155" s="10" t="s">
        <v>1046</v>
      </c>
      <c r="H155" s="11" t="s">
        <v>1111</v>
      </c>
    </row>
    <row r="156" spans="1:8" ht="32.65" customHeight="1" x14ac:dyDescent="0.25">
      <c r="A156" s="8" t="s">
        <v>52</v>
      </c>
      <c r="B156" s="9" t="s">
        <v>1038</v>
      </c>
      <c r="C156" s="10" t="s">
        <v>71</v>
      </c>
      <c r="D156" s="10" t="s">
        <v>1042</v>
      </c>
      <c r="E156" s="10" t="s">
        <v>1043</v>
      </c>
      <c r="F156" s="15">
        <v>5530</v>
      </c>
      <c r="G156" s="10" t="s">
        <v>1047</v>
      </c>
      <c r="H156" s="11" t="s">
        <v>1111</v>
      </c>
    </row>
    <row r="157" spans="1:8" ht="32.65" customHeight="1" x14ac:dyDescent="0.25">
      <c r="A157" s="8" t="s">
        <v>52</v>
      </c>
      <c r="B157" s="9" t="s">
        <v>1039</v>
      </c>
      <c r="C157" s="10" t="s">
        <v>9</v>
      </c>
      <c r="D157" s="10" t="s">
        <v>1044</v>
      </c>
      <c r="E157" s="10" t="s">
        <v>1045</v>
      </c>
      <c r="F157" s="15">
        <v>19670</v>
      </c>
      <c r="G157" s="10" t="s">
        <v>1048</v>
      </c>
      <c r="H157" s="11" t="s">
        <v>1111</v>
      </c>
    </row>
    <row r="158" spans="1:8" ht="32.65" customHeight="1" x14ac:dyDescent="0.25">
      <c r="A158" s="8" t="s">
        <v>52</v>
      </c>
      <c r="B158" s="9" t="s">
        <v>756</v>
      </c>
      <c r="C158" s="10" t="s">
        <v>761</v>
      </c>
      <c r="D158" s="10" t="s">
        <v>762</v>
      </c>
      <c r="E158" s="10" t="s">
        <v>437</v>
      </c>
      <c r="F158" s="15">
        <v>80000</v>
      </c>
      <c r="G158" s="10" t="s">
        <v>1049</v>
      </c>
      <c r="H158" s="11" t="s">
        <v>1111</v>
      </c>
    </row>
    <row r="159" spans="1:8" ht="32.65" customHeight="1" x14ac:dyDescent="0.25">
      <c r="A159" s="8" t="s">
        <v>52</v>
      </c>
      <c r="B159" s="9" t="s">
        <v>1050</v>
      </c>
      <c r="C159" s="10" t="s">
        <v>71</v>
      </c>
      <c r="D159" s="10" t="s">
        <v>1052</v>
      </c>
      <c r="E159" s="10" t="s">
        <v>481</v>
      </c>
      <c r="F159" s="15">
        <v>94000</v>
      </c>
      <c r="G159" s="10" t="s">
        <v>1055</v>
      </c>
      <c r="H159" s="11" t="s">
        <v>1111</v>
      </c>
    </row>
    <row r="160" spans="1:8" ht="32.65" customHeight="1" x14ac:dyDescent="0.25">
      <c r="A160" s="8" t="s">
        <v>52</v>
      </c>
      <c r="B160" s="9" t="s">
        <v>1050</v>
      </c>
      <c r="C160" s="10" t="s">
        <v>71</v>
      </c>
      <c r="D160" s="10" t="s">
        <v>476</v>
      </c>
      <c r="E160" s="10" t="s">
        <v>481</v>
      </c>
      <c r="F160" s="15">
        <v>55600</v>
      </c>
      <c r="G160" s="10" t="s">
        <v>1056</v>
      </c>
      <c r="H160" s="11" t="s">
        <v>1111</v>
      </c>
    </row>
    <row r="161" spans="1:8" ht="32.65" customHeight="1" x14ac:dyDescent="0.25">
      <c r="A161" s="8" t="s">
        <v>52</v>
      </c>
      <c r="B161" s="9" t="s">
        <v>1051</v>
      </c>
      <c r="C161" s="10" t="s">
        <v>9</v>
      </c>
      <c r="D161" s="10" t="s">
        <v>1053</v>
      </c>
      <c r="E161" s="10" t="s">
        <v>1054</v>
      </c>
      <c r="F161" s="15">
        <v>122673</v>
      </c>
      <c r="G161" s="10" t="s">
        <v>1057</v>
      </c>
      <c r="H161" s="11" t="s">
        <v>1111</v>
      </c>
    </row>
    <row r="162" spans="1:8" ht="32.65" customHeight="1" x14ac:dyDescent="0.25">
      <c r="A162" s="8" t="s">
        <v>52</v>
      </c>
      <c r="B162" s="9" t="s">
        <v>1058</v>
      </c>
      <c r="C162" s="10" t="s">
        <v>9</v>
      </c>
      <c r="D162" s="10" t="s">
        <v>1059</v>
      </c>
      <c r="E162" s="10" t="s">
        <v>1060</v>
      </c>
      <c r="F162" s="15">
        <v>93000</v>
      </c>
      <c r="G162" s="10" t="s">
        <v>1061</v>
      </c>
      <c r="H162" s="11" t="s">
        <v>1111</v>
      </c>
    </row>
    <row r="163" spans="1:8" ht="32.65" customHeight="1" x14ac:dyDescent="0.25">
      <c r="A163" s="8" t="s">
        <v>52</v>
      </c>
      <c r="B163" s="9" t="s">
        <v>1062</v>
      </c>
      <c r="C163" s="10" t="s">
        <v>9</v>
      </c>
      <c r="D163" s="10" t="s">
        <v>1066</v>
      </c>
      <c r="E163" s="10" t="s">
        <v>1067</v>
      </c>
      <c r="F163" s="15">
        <v>15000</v>
      </c>
      <c r="G163" s="10" t="s">
        <v>252</v>
      </c>
      <c r="H163" s="11" t="s">
        <v>1111</v>
      </c>
    </row>
    <row r="164" spans="1:8" ht="32.65" customHeight="1" x14ac:dyDescent="0.25">
      <c r="A164" s="8" t="s">
        <v>52</v>
      </c>
      <c r="B164" s="9" t="s">
        <v>726</v>
      </c>
      <c r="C164" s="10" t="s">
        <v>144</v>
      </c>
      <c r="D164" s="10" t="s">
        <v>727</v>
      </c>
      <c r="E164" s="10" t="s">
        <v>728</v>
      </c>
      <c r="F164" s="15">
        <v>104000</v>
      </c>
      <c r="G164" s="10" t="s">
        <v>1074</v>
      </c>
      <c r="H164" s="11" t="s">
        <v>1111</v>
      </c>
    </row>
    <row r="165" spans="1:8" ht="32.65" customHeight="1" x14ac:dyDescent="0.25">
      <c r="A165" s="8" t="s">
        <v>52</v>
      </c>
      <c r="B165" s="9" t="s">
        <v>1063</v>
      </c>
      <c r="C165" s="10" t="s">
        <v>9</v>
      </c>
      <c r="D165" s="10" t="s">
        <v>1068</v>
      </c>
      <c r="E165" s="10" t="s">
        <v>1069</v>
      </c>
      <c r="F165" s="15">
        <v>100000</v>
      </c>
      <c r="G165" s="10" t="s">
        <v>1075</v>
      </c>
      <c r="H165" s="11" t="s">
        <v>1111</v>
      </c>
    </row>
    <row r="166" spans="1:8" ht="32.65" customHeight="1" x14ac:dyDescent="0.25">
      <c r="A166" s="8" t="s">
        <v>52</v>
      </c>
      <c r="B166" s="9" t="s">
        <v>1064</v>
      </c>
      <c r="C166" s="10" t="s">
        <v>71</v>
      </c>
      <c r="D166" s="10" t="s">
        <v>1070</v>
      </c>
      <c r="E166" s="10" t="s">
        <v>1071</v>
      </c>
      <c r="F166" s="15">
        <v>56880</v>
      </c>
      <c r="G166" s="10" t="s">
        <v>1076</v>
      </c>
      <c r="H166" s="11" t="s">
        <v>1111</v>
      </c>
    </row>
    <row r="167" spans="1:8" ht="32.65" customHeight="1" x14ac:dyDescent="0.25">
      <c r="A167" s="8" t="s">
        <v>52</v>
      </c>
      <c r="B167" s="9" t="s">
        <v>1065</v>
      </c>
      <c r="C167" s="10" t="s">
        <v>71</v>
      </c>
      <c r="D167" s="10" t="s">
        <v>1072</v>
      </c>
      <c r="E167" s="10" t="s">
        <v>1073</v>
      </c>
      <c r="F167" s="15">
        <v>18860</v>
      </c>
      <c r="G167" s="10" t="s">
        <v>1077</v>
      </c>
      <c r="H167" s="11" t="s">
        <v>1111</v>
      </c>
    </row>
    <row r="168" spans="1:8" ht="32.65" customHeight="1" x14ac:dyDescent="0.25">
      <c r="A168" s="8" t="s">
        <v>17</v>
      </c>
      <c r="B168" s="9" t="s">
        <v>67</v>
      </c>
      <c r="C168" s="10" t="s">
        <v>71</v>
      </c>
      <c r="D168" s="10" t="s">
        <v>103</v>
      </c>
      <c r="E168" s="10" t="s">
        <v>104</v>
      </c>
      <c r="F168" s="15">
        <v>100619</v>
      </c>
      <c r="G168" s="10" t="s">
        <v>1303</v>
      </c>
      <c r="H168" s="11" t="s">
        <v>120</v>
      </c>
    </row>
    <row r="169" spans="1:8" ht="32.65" customHeight="1" x14ac:dyDescent="0.25">
      <c r="A169" s="8" t="s">
        <v>17</v>
      </c>
      <c r="B169" s="9" t="s">
        <v>18</v>
      </c>
      <c r="C169" s="10" t="s">
        <v>153</v>
      </c>
      <c r="D169" s="10" t="s">
        <v>768</v>
      </c>
      <c r="E169" s="10" t="s">
        <v>769</v>
      </c>
      <c r="F169" s="15">
        <v>126200</v>
      </c>
      <c r="G169" s="10" t="s">
        <v>1304</v>
      </c>
      <c r="H169" s="11" t="s">
        <v>584</v>
      </c>
    </row>
    <row r="170" spans="1:8" ht="32.65" customHeight="1" x14ac:dyDescent="0.25">
      <c r="A170" s="8" t="s">
        <v>17</v>
      </c>
      <c r="B170" s="9" t="s">
        <v>18</v>
      </c>
      <c r="C170" s="10" t="s">
        <v>257</v>
      </c>
      <c r="D170" s="10" t="s">
        <v>770</v>
      </c>
      <c r="E170" s="10" t="s">
        <v>573</v>
      </c>
      <c r="F170" s="15">
        <v>49000</v>
      </c>
      <c r="G170" s="10" t="s">
        <v>1305</v>
      </c>
      <c r="H170" s="11" t="s">
        <v>584</v>
      </c>
    </row>
    <row r="171" spans="1:8" ht="32.65" customHeight="1" x14ac:dyDescent="0.25">
      <c r="A171" s="8" t="s">
        <v>17</v>
      </c>
      <c r="B171" s="9" t="s">
        <v>771</v>
      </c>
      <c r="C171" s="10" t="s">
        <v>71</v>
      </c>
      <c r="D171" s="10" t="s">
        <v>772</v>
      </c>
      <c r="E171" s="10" t="s">
        <v>773</v>
      </c>
      <c r="F171" s="15">
        <v>50039</v>
      </c>
      <c r="G171" s="10" t="s">
        <v>1306</v>
      </c>
      <c r="H171" s="11" t="s">
        <v>584</v>
      </c>
    </row>
    <row r="172" spans="1:8" ht="32.65" customHeight="1" x14ac:dyDescent="0.25">
      <c r="A172" s="8" t="s">
        <v>17</v>
      </c>
      <c r="B172" s="9" t="s">
        <v>774</v>
      </c>
      <c r="C172" s="10" t="s">
        <v>71</v>
      </c>
      <c r="D172" s="10" t="s">
        <v>775</v>
      </c>
      <c r="E172" s="10" t="s">
        <v>776</v>
      </c>
      <c r="F172" s="19">
        <f>78077-596</f>
        <v>77481</v>
      </c>
      <c r="G172" s="10" t="s">
        <v>1307</v>
      </c>
      <c r="H172" s="11" t="s">
        <v>584</v>
      </c>
    </row>
    <row r="173" spans="1:8" ht="32.25" customHeight="1" x14ac:dyDescent="0.25">
      <c r="A173" s="8" t="s">
        <v>17</v>
      </c>
      <c r="B173" s="9" t="s">
        <v>777</v>
      </c>
      <c r="C173" s="10" t="s">
        <v>69</v>
      </c>
      <c r="D173" s="10" t="s">
        <v>778</v>
      </c>
      <c r="E173" s="10" t="s">
        <v>779</v>
      </c>
      <c r="F173" s="15">
        <v>100000</v>
      </c>
      <c r="G173" s="10" t="s">
        <v>1308</v>
      </c>
      <c r="H173" s="11" t="s">
        <v>584</v>
      </c>
    </row>
    <row r="174" spans="1:8" ht="32.65" customHeight="1" x14ac:dyDescent="0.25">
      <c r="A174" s="8" t="s">
        <v>17</v>
      </c>
      <c r="B174" s="9" t="s">
        <v>780</v>
      </c>
      <c r="C174" s="10" t="s">
        <v>9</v>
      </c>
      <c r="D174" s="10" t="s">
        <v>781</v>
      </c>
      <c r="E174" s="10" t="s">
        <v>782</v>
      </c>
      <c r="F174" s="15">
        <v>86644</v>
      </c>
      <c r="G174" s="10" t="s">
        <v>1309</v>
      </c>
      <c r="H174" s="11" t="s">
        <v>584</v>
      </c>
    </row>
    <row r="175" spans="1:8" ht="32.65" customHeight="1" x14ac:dyDescent="0.25">
      <c r="A175" s="8" t="s">
        <v>17</v>
      </c>
      <c r="B175" s="9" t="s">
        <v>783</v>
      </c>
      <c r="C175" s="10" t="s">
        <v>71</v>
      </c>
      <c r="D175" s="10" t="s">
        <v>784</v>
      </c>
      <c r="E175" s="10" t="s">
        <v>785</v>
      </c>
      <c r="F175" s="15">
        <v>54233</v>
      </c>
      <c r="G175" s="10" t="s">
        <v>1310</v>
      </c>
      <c r="H175" s="11" t="s">
        <v>584</v>
      </c>
    </row>
    <row r="176" spans="1:8" ht="32.65" customHeight="1" x14ac:dyDescent="0.25">
      <c r="A176" s="8" t="s">
        <v>17</v>
      </c>
      <c r="B176" s="9" t="s">
        <v>786</v>
      </c>
      <c r="C176" s="10" t="s">
        <v>71</v>
      </c>
      <c r="D176" s="10" t="s">
        <v>787</v>
      </c>
      <c r="E176" s="10" t="s">
        <v>788</v>
      </c>
      <c r="F176" s="15">
        <v>100000</v>
      </c>
      <c r="G176" s="10" t="s">
        <v>1311</v>
      </c>
      <c r="H176" s="11" t="s">
        <v>584</v>
      </c>
    </row>
    <row r="177" spans="1:8" ht="32.65" customHeight="1" x14ac:dyDescent="0.25">
      <c r="A177" s="8" t="s">
        <v>17</v>
      </c>
      <c r="B177" s="9" t="s">
        <v>780</v>
      </c>
      <c r="C177" s="10" t="s">
        <v>9</v>
      </c>
      <c r="D177" s="10" t="s">
        <v>781</v>
      </c>
      <c r="E177" s="10" t="s">
        <v>782</v>
      </c>
      <c r="F177" s="15">
        <v>200000</v>
      </c>
      <c r="G177" s="10" t="s">
        <v>1312</v>
      </c>
      <c r="H177" s="11" t="s">
        <v>584</v>
      </c>
    </row>
    <row r="178" spans="1:8" ht="32.65" customHeight="1" x14ac:dyDescent="0.25">
      <c r="A178" s="8" t="s">
        <v>17</v>
      </c>
      <c r="B178" s="9" t="s">
        <v>789</v>
      </c>
      <c r="C178" s="10" t="s">
        <v>9</v>
      </c>
      <c r="D178" s="10" t="s">
        <v>790</v>
      </c>
      <c r="E178" s="10" t="s">
        <v>791</v>
      </c>
      <c r="F178" s="15">
        <v>145000</v>
      </c>
      <c r="G178" s="10" t="s">
        <v>1313</v>
      </c>
      <c r="H178" s="11" t="s">
        <v>584</v>
      </c>
    </row>
    <row r="179" spans="1:8" ht="32.65" customHeight="1" x14ac:dyDescent="0.25">
      <c r="A179" s="8" t="s">
        <v>17</v>
      </c>
      <c r="B179" s="9" t="s">
        <v>792</v>
      </c>
      <c r="C179" s="10" t="s">
        <v>71</v>
      </c>
      <c r="D179" s="10" t="s">
        <v>793</v>
      </c>
      <c r="E179" s="10" t="s">
        <v>794</v>
      </c>
      <c r="F179" s="15">
        <v>185000</v>
      </c>
      <c r="G179" s="10" t="s">
        <v>1314</v>
      </c>
      <c r="H179" s="11" t="s">
        <v>584</v>
      </c>
    </row>
    <row r="180" spans="1:8" ht="32.65" customHeight="1" x14ac:dyDescent="0.25">
      <c r="A180" s="8" t="s">
        <v>17</v>
      </c>
      <c r="B180" s="9" t="s">
        <v>795</v>
      </c>
      <c r="C180" s="10" t="s">
        <v>9</v>
      </c>
      <c r="D180" s="10" t="s">
        <v>796</v>
      </c>
      <c r="E180" s="10" t="s">
        <v>797</v>
      </c>
      <c r="F180" s="15">
        <v>125000</v>
      </c>
      <c r="G180" s="10" t="s">
        <v>1315</v>
      </c>
      <c r="H180" s="11" t="s">
        <v>584</v>
      </c>
    </row>
    <row r="181" spans="1:8" ht="32.65" customHeight="1" x14ac:dyDescent="0.25">
      <c r="A181" s="8" t="s">
        <v>17</v>
      </c>
      <c r="B181" s="9" t="s">
        <v>798</v>
      </c>
      <c r="C181" s="10" t="s">
        <v>799</v>
      </c>
      <c r="D181" s="10" t="s">
        <v>800</v>
      </c>
      <c r="E181" s="10" t="s">
        <v>801</v>
      </c>
      <c r="F181" s="15">
        <v>100000</v>
      </c>
      <c r="G181" s="10" t="s">
        <v>1316</v>
      </c>
      <c r="H181" s="11" t="s">
        <v>584</v>
      </c>
    </row>
    <row r="182" spans="1:8" ht="32.65" customHeight="1" x14ac:dyDescent="0.25">
      <c r="A182" s="8" t="s">
        <v>17</v>
      </c>
      <c r="B182" s="9" t="s">
        <v>798</v>
      </c>
      <c r="C182" s="10" t="s">
        <v>802</v>
      </c>
      <c r="D182" s="10" t="s">
        <v>803</v>
      </c>
      <c r="E182" s="10" t="s">
        <v>481</v>
      </c>
      <c r="F182" s="15">
        <v>200000</v>
      </c>
      <c r="G182" s="10" t="s">
        <v>1317</v>
      </c>
      <c r="H182" s="11" t="s">
        <v>584</v>
      </c>
    </row>
    <row r="183" spans="1:8" ht="32.65" customHeight="1" x14ac:dyDescent="0.25">
      <c r="A183" s="8" t="s">
        <v>17</v>
      </c>
      <c r="B183" s="9" t="s">
        <v>804</v>
      </c>
      <c r="C183" s="10" t="s">
        <v>144</v>
      </c>
      <c r="D183" s="10" t="s">
        <v>805</v>
      </c>
      <c r="E183" s="10" t="s">
        <v>806</v>
      </c>
      <c r="F183" s="15">
        <v>140000</v>
      </c>
      <c r="G183" s="10" t="s">
        <v>1318</v>
      </c>
      <c r="H183" s="11" t="s">
        <v>584</v>
      </c>
    </row>
    <row r="184" spans="1:8" ht="32.65" customHeight="1" x14ac:dyDescent="0.25">
      <c r="A184" s="8" t="s">
        <v>17</v>
      </c>
      <c r="B184" s="9" t="s">
        <v>542</v>
      </c>
      <c r="C184" s="10" t="s">
        <v>71</v>
      </c>
      <c r="D184" s="10" t="s">
        <v>543</v>
      </c>
      <c r="E184" s="10" t="s">
        <v>544</v>
      </c>
      <c r="F184" s="15">
        <v>100000</v>
      </c>
      <c r="G184" s="10" t="s">
        <v>1319</v>
      </c>
      <c r="H184" s="11" t="s">
        <v>1111</v>
      </c>
    </row>
    <row r="185" spans="1:8" ht="32.65" customHeight="1" x14ac:dyDescent="0.25">
      <c r="A185" s="8" t="s">
        <v>17</v>
      </c>
      <c r="B185" s="9" t="s">
        <v>1078</v>
      </c>
      <c r="C185" s="10" t="s">
        <v>71</v>
      </c>
      <c r="D185" s="10" t="s">
        <v>1079</v>
      </c>
      <c r="E185" s="10" t="s">
        <v>1080</v>
      </c>
      <c r="F185" s="15">
        <v>2395</v>
      </c>
      <c r="G185" s="10" t="s">
        <v>1331</v>
      </c>
      <c r="H185" s="11" t="s">
        <v>1111</v>
      </c>
    </row>
    <row r="186" spans="1:8" ht="32.65" customHeight="1" x14ac:dyDescent="0.25">
      <c r="A186" s="8" t="s">
        <v>17</v>
      </c>
      <c r="B186" s="9" t="s">
        <v>534</v>
      </c>
      <c r="C186" s="10" t="s">
        <v>68</v>
      </c>
      <c r="D186" s="10" t="s">
        <v>535</v>
      </c>
      <c r="E186" s="10" t="s">
        <v>536</v>
      </c>
      <c r="F186" s="15">
        <v>44084</v>
      </c>
      <c r="G186" s="10" t="s">
        <v>1321</v>
      </c>
      <c r="H186" s="11" t="s">
        <v>1111</v>
      </c>
    </row>
    <row r="187" spans="1:8" ht="32.65" customHeight="1" x14ac:dyDescent="0.25">
      <c r="A187" s="8" t="s">
        <v>17</v>
      </c>
      <c r="B187" s="9" t="s">
        <v>1081</v>
      </c>
      <c r="C187" s="10" t="s">
        <v>9</v>
      </c>
      <c r="D187" s="10" t="s">
        <v>1083</v>
      </c>
      <c r="E187" s="10" t="s">
        <v>1084</v>
      </c>
      <c r="F187" s="15">
        <v>37000</v>
      </c>
      <c r="G187" s="10" t="s">
        <v>1320</v>
      </c>
      <c r="H187" s="11" t="s">
        <v>1111</v>
      </c>
    </row>
    <row r="188" spans="1:8" ht="32.65" customHeight="1" x14ac:dyDescent="0.25">
      <c r="A188" s="8" t="s">
        <v>17</v>
      </c>
      <c r="B188" s="9" t="s">
        <v>1082</v>
      </c>
      <c r="C188" s="10" t="s">
        <v>71</v>
      </c>
      <c r="D188" s="10" t="s">
        <v>1085</v>
      </c>
      <c r="E188" s="10" t="s">
        <v>536</v>
      </c>
      <c r="F188" s="15">
        <v>71700</v>
      </c>
      <c r="G188" s="10" t="s">
        <v>1322</v>
      </c>
      <c r="H188" s="11" t="s">
        <v>1111</v>
      </c>
    </row>
    <row r="189" spans="1:8" ht="32.65" customHeight="1" x14ac:dyDescent="0.25">
      <c r="A189" s="8" t="s">
        <v>17</v>
      </c>
      <c r="B189" s="9" t="s">
        <v>1086</v>
      </c>
      <c r="C189" s="10" t="s">
        <v>69</v>
      </c>
      <c r="D189" s="10" t="s">
        <v>1093</v>
      </c>
      <c r="E189" s="10" t="s">
        <v>1094</v>
      </c>
      <c r="F189" s="15">
        <v>109000</v>
      </c>
      <c r="G189" s="10" t="s">
        <v>1320</v>
      </c>
      <c r="H189" s="11" t="s">
        <v>1111</v>
      </c>
    </row>
    <row r="190" spans="1:8" ht="32.65" customHeight="1" x14ac:dyDescent="0.25">
      <c r="A190" s="8" t="s">
        <v>17</v>
      </c>
      <c r="B190" s="9" t="s">
        <v>1087</v>
      </c>
      <c r="C190" s="10" t="s">
        <v>71</v>
      </c>
      <c r="D190" s="10" t="s">
        <v>1095</v>
      </c>
      <c r="E190" s="10" t="s">
        <v>1096</v>
      </c>
      <c r="F190" s="15">
        <v>70000</v>
      </c>
      <c r="G190" s="10" t="s">
        <v>1323</v>
      </c>
      <c r="H190" s="11" t="s">
        <v>1111</v>
      </c>
    </row>
    <row r="191" spans="1:8" ht="32.65" customHeight="1" x14ac:dyDescent="0.25">
      <c r="A191" s="8" t="s">
        <v>17</v>
      </c>
      <c r="B191" s="9" t="s">
        <v>1088</v>
      </c>
      <c r="C191" s="10" t="s">
        <v>9</v>
      </c>
      <c r="D191" s="10" t="s">
        <v>1097</v>
      </c>
      <c r="E191" s="10" t="s">
        <v>1098</v>
      </c>
      <c r="F191" s="15">
        <v>40000</v>
      </c>
      <c r="G191" s="10" t="s">
        <v>1324</v>
      </c>
      <c r="H191" s="11" t="s">
        <v>1111</v>
      </c>
    </row>
    <row r="192" spans="1:8" ht="32.65" customHeight="1" x14ac:dyDescent="0.25">
      <c r="A192" s="8" t="s">
        <v>17</v>
      </c>
      <c r="B192" s="9" t="s">
        <v>1089</v>
      </c>
      <c r="C192" s="10" t="s">
        <v>71</v>
      </c>
      <c r="D192" s="10" t="s">
        <v>1099</v>
      </c>
      <c r="E192" s="10" t="s">
        <v>527</v>
      </c>
      <c r="F192" s="15">
        <v>100000</v>
      </c>
      <c r="G192" s="10" t="s">
        <v>1325</v>
      </c>
      <c r="H192" s="11" t="s">
        <v>1111</v>
      </c>
    </row>
    <row r="193" spans="1:8" ht="32.65" customHeight="1" x14ac:dyDescent="0.25">
      <c r="A193" s="8" t="s">
        <v>17</v>
      </c>
      <c r="B193" s="9" t="s">
        <v>554</v>
      </c>
      <c r="C193" s="10" t="s">
        <v>71</v>
      </c>
      <c r="D193" s="10" t="s">
        <v>1100</v>
      </c>
      <c r="E193" s="10" t="s">
        <v>556</v>
      </c>
      <c r="F193" s="15">
        <v>150000</v>
      </c>
      <c r="G193" s="10" t="s">
        <v>582</v>
      </c>
      <c r="H193" s="11" t="s">
        <v>1111</v>
      </c>
    </row>
    <row r="194" spans="1:8" ht="32.65" customHeight="1" x14ac:dyDescent="0.25">
      <c r="A194" s="8" t="s">
        <v>17</v>
      </c>
      <c r="B194" s="9" t="s">
        <v>1090</v>
      </c>
      <c r="C194" s="10" t="s">
        <v>1101</v>
      </c>
      <c r="D194" s="10" t="s">
        <v>1102</v>
      </c>
      <c r="E194" s="10" t="s">
        <v>1103</v>
      </c>
      <c r="F194" s="15">
        <v>35478</v>
      </c>
      <c r="G194" s="10" t="s">
        <v>1320</v>
      </c>
      <c r="H194" s="11" t="s">
        <v>1111</v>
      </c>
    </row>
    <row r="195" spans="1:8" ht="32.65" customHeight="1" x14ac:dyDescent="0.25">
      <c r="A195" s="8" t="s">
        <v>17</v>
      </c>
      <c r="B195" s="9" t="s">
        <v>1091</v>
      </c>
      <c r="C195" s="10" t="s">
        <v>69</v>
      </c>
      <c r="D195" s="10" t="s">
        <v>1104</v>
      </c>
      <c r="E195" s="10" t="s">
        <v>1105</v>
      </c>
      <c r="F195" s="15">
        <v>56717</v>
      </c>
      <c r="G195" s="10" t="s">
        <v>1326</v>
      </c>
      <c r="H195" s="11" t="s">
        <v>1111</v>
      </c>
    </row>
    <row r="196" spans="1:8" ht="32.65" customHeight="1" x14ac:dyDescent="0.25">
      <c r="A196" s="8" t="s">
        <v>17</v>
      </c>
      <c r="B196" s="9" t="s">
        <v>1091</v>
      </c>
      <c r="C196" s="10" t="s">
        <v>69</v>
      </c>
      <c r="D196" s="10" t="s">
        <v>1104</v>
      </c>
      <c r="E196" s="10" t="s">
        <v>1105</v>
      </c>
      <c r="F196" s="15">
        <v>91565</v>
      </c>
      <c r="G196" s="10" t="s">
        <v>1327</v>
      </c>
      <c r="H196" s="11" t="s">
        <v>1111</v>
      </c>
    </row>
    <row r="197" spans="1:8" ht="32.65" customHeight="1" x14ac:dyDescent="0.25">
      <c r="A197" s="8" t="s">
        <v>17</v>
      </c>
      <c r="B197" s="9" t="s">
        <v>1092</v>
      </c>
      <c r="C197" s="10" t="s">
        <v>717</v>
      </c>
      <c r="D197" s="10" t="s">
        <v>1106</v>
      </c>
      <c r="E197" s="10" t="s">
        <v>1107</v>
      </c>
      <c r="F197" s="15">
        <v>187898</v>
      </c>
      <c r="G197" s="10" t="s">
        <v>1328</v>
      </c>
      <c r="H197" s="11" t="s">
        <v>1111</v>
      </c>
    </row>
    <row r="198" spans="1:8" ht="28.15" customHeight="1" x14ac:dyDescent="0.25">
      <c r="A198" s="43" t="s">
        <v>22</v>
      </c>
      <c r="B198" s="44"/>
      <c r="C198" s="44"/>
      <c r="D198" s="44"/>
      <c r="E198" s="45"/>
      <c r="F198" s="12">
        <f>SUM(F5:F197)</f>
        <v>15834676</v>
      </c>
      <c r="G198" s="6"/>
      <c r="H198" s="6"/>
    </row>
    <row r="201" spans="1:8" ht="15.75" x14ac:dyDescent="0.25">
      <c r="A201" s="16" t="s">
        <v>807</v>
      </c>
      <c r="B201" s="18"/>
      <c r="C201" s="18"/>
    </row>
    <row r="202" spans="1:8" ht="15.75" x14ac:dyDescent="0.25">
      <c r="A202" s="31"/>
      <c r="B202" s="42" t="s">
        <v>808</v>
      </c>
      <c r="C202" s="42"/>
    </row>
  </sheetData>
  <autoFilter ref="A4:H198" xr:uid="{00000000-0001-0000-0000-000000000000}"/>
  <sortState xmlns:xlrd2="http://schemas.microsoft.com/office/spreadsheetml/2017/richdata2" ref="A5:H183">
    <sortCondition ref="A5:A183" customList="BA,TV,TC,NR,ZA,BB,PO,KE"/>
    <sortCondition ref="H5:H183"/>
    <sortCondition ref="E5:E183"/>
  </sortState>
  <mergeCells count="3">
    <mergeCell ref="A1:G1"/>
    <mergeCell ref="A198:E198"/>
    <mergeCell ref="B202:C202"/>
  </mergeCells>
  <pageMargins left="0.51181102362204722" right="0.31496062992125984" top="0.6692913385826772" bottom="0.6692913385826772" header="0.31496062992125984" footer="0.31496062992125984"/>
  <pageSetup paperSize="8" scale="59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BV havárie</vt:lpstr>
      <vt:lpstr>KV havárie</vt:lpstr>
      <vt:lpstr>'BV havárie'!Názvy_tlače</vt:lpstr>
      <vt:lpstr>'KV havárie'!Názvy_tlače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Lompartová Mária</dc:creator>
  <cp:lastModifiedBy>Lompartová Mária</cp:lastModifiedBy>
  <cp:lastPrinted>2026-01-05T10:32:47Z</cp:lastPrinted>
  <dcterms:created xsi:type="dcterms:W3CDTF">2020-07-02T07:36:51Z</dcterms:created>
  <dcterms:modified xsi:type="dcterms:W3CDTF">2026-01-08T06:16:31Z</dcterms:modified>
</cp:coreProperties>
</file>