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filterPrivacy="1"/>
  <xr:revisionPtr revIDLastSave="0" documentId="13_ncr:1_{B8685A2F-FB6D-40FA-9266-4878531905A8}" xr6:coauthVersionLast="36" xr6:coauthVersionMax="36" xr10:uidLastSave="{00000000-0000-0000-0000-000000000000}"/>
  <bookViews>
    <workbookView xWindow="0" yWindow="0" windowWidth="28800" windowHeight="12225" tabRatio="409" xr2:uid="{00000000-000D-0000-FFFF-FFFF00000000}"/>
  </bookViews>
  <sheets>
    <sheet name="db_zriaďovateľ" sheetId="4" r:id="rId1"/>
    <sheet name="db_školy" sheetId="1" r:id="rId2"/>
  </sheets>
  <definedNames>
    <definedName name="_xlnm._FilterDatabase" localSheetId="1" hidden="1">db_školy!$A$3:$AA$89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4" l="1"/>
  <c r="H50" i="4"/>
  <c r="I50" i="4"/>
  <c r="J50" i="4"/>
  <c r="F50" i="4" l="1"/>
  <c r="T89" i="1" l="1"/>
  <c r="S89" i="1"/>
  <c r="T88" i="1"/>
  <c r="S88" i="1"/>
  <c r="T87" i="1"/>
  <c r="S87" i="1"/>
  <c r="T86" i="1"/>
  <c r="S86" i="1"/>
  <c r="T85" i="1"/>
  <c r="S85" i="1"/>
  <c r="T84" i="1"/>
  <c r="S84" i="1"/>
  <c r="T83" i="1"/>
  <c r="S83" i="1"/>
  <c r="T82" i="1"/>
  <c r="S82" i="1"/>
  <c r="T81" i="1"/>
  <c r="S81" i="1"/>
  <c r="T74" i="1"/>
  <c r="S74" i="1"/>
  <c r="T72" i="1"/>
  <c r="S72" i="1"/>
  <c r="T71" i="1"/>
  <c r="S71" i="1"/>
  <c r="T58" i="1"/>
  <c r="S58" i="1"/>
  <c r="T57" i="1"/>
  <c r="T56" i="1"/>
  <c r="S56" i="1"/>
  <c r="T55" i="1"/>
  <c r="S55" i="1"/>
  <c r="T54" i="1"/>
  <c r="S54" i="1"/>
  <c r="T53" i="1"/>
  <c r="S53" i="1"/>
  <c r="T48" i="1"/>
  <c r="S48" i="1"/>
  <c r="T40" i="1"/>
  <c r="S40" i="1"/>
  <c r="T39" i="1"/>
  <c r="S39" i="1"/>
  <c r="S63" i="1" l="1"/>
  <c r="S67" i="1"/>
  <c r="T69" i="1"/>
  <c r="T60" i="1"/>
  <c r="T62" i="1"/>
  <c r="S66" i="1"/>
  <c r="T67" i="1"/>
  <c r="S68" i="1"/>
  <c r="S70" i="1"/>
  <c r="T63" i="1"/>
  <c r="S64" i="1"/>
  <c r="T66" i="1"/>
  <c r="T68" i="1"/>
  <c r="T70" i="1"/>
  <c r="S59" i="1"/>
  <c r="T59" i="1"/>
  <c r="T64" i="1"/>
  <c r="S65" i="1"/>
  <c r="S61" i="1"/>
  <c r="T65" i="1"/>
  <c r="S60" i="1"/>
  <c r="T61" i="1"/>
  <c r="S62" i="1"/>
  <c r="S69" i="1"/>
  <c r="S52" i="1" l="1"/>
  <c r="T52" i="1" l="1"/>
  <c r="T44" i="1" l="1"/>
  <c r="T42" i="1"/>
  <c r="T41" i="1"/>
  <c r="S47" i="1" l="1"/>
  <c r="T43" i="1"/>
  <c r="T45" i="1"/>
  <c r="T46" i="1"/>
  <c r="T47" i="1"/>
  <c r="S41" i="1"/>
  <c r="S42" i="1"/>
  <c r="S44" i="1"/>
  <c r="S43" i="1"/>
  <c r="S45" i="1"/>
  <c r="S46" i="1"/>
  <c r="T17" i="1" l="1"/>
  <c r="T20" i="1"/>
  <c r="T22" i="1"/>
  <c r="T24" i="1"/>
  <c r="T27" i="1"/>
  <c r="T28" i="1"/>
  <c r="T29" i="1"/>
  <c r="T32" i="1"/>
  <c r="T35" i="1"/>
  <c r="T37" i="1"/>
  <c r="T7" i="1"/>
  <c r="T4" i="1"/>
  <c r="S4" i="1"/>
  <c r="S7" i="1"/>
  <c r="S10" i="1"/>
  <c r="S12" i="1"/>
  <c r="S13" i="1"/>
  <c r="S15" i="1"/>
  <c r="S16" i="1"/>
  <c r="T10" i="1"/>
  <c r="T12" i="1"/>
  <c r="T13" i="1"/>
  <c r="T15" i="1"/>
  <c r="T16" i="1"/>
  <c r="S18" i="1"/>
  <c r="S19" i="1"/>
  <c r="S21" i="1"/>
  <c r="S23" i="1"/>
  <c r="S25" i="1"/>
  <c r="S26" i="1"/>
  <c r="S30" i="1"/>
  <c r="S31" i="1"/>
  <c r="S33" i="1"/>
  <c r="T18" i="1"/>
  <c r="T19" i="1"/>
  <c r="T21" i="1"/>
  <c r="T23" i="1"/>
  <c r="T25" i="1"/>
  <c r="T26" i="1"/>
  <c r="T30" i="1"/>
  <c r="T31" i="1"/>
  <c r="T33" i="1"/>
  <c r="T34" i="1"/>
  <c r="T36" i="1"/>
  <c r="T38" i="1"/>
  <c r="S5" i="1"/>
  <c r="S6" i="1"/>
  <c r="S8" i="1"/>
  <c r="S9" i="1"/>
  <c r="S11" i="1"/>
  <c r="S14" i="1"/>
  <c r="S17" i="1"/>
  <c r="S20" i="1"/>
  <c r="S22" i="1"/>
  <c r="S24" i="1"/>
  <c r="S27" i="1"/>
  <c r="S28" i="1"/>
  <c r="S29" i="1"/>
  <c r="S32" i="1"/>
  <c r="S35" i="1"/>
  <c r="S37" i="1"/>
  <c r="T5" i="1"/>
  <c r="T6" i="1"/>
  <c r="T8" i="1"/>
  <c r="T9" i="1"/>
  <c r="T11" i="1"/>
  <c r="T14" i="1"/>
  <c r="S34" i="1"/>
  <c r="S36" i="1"/>
  <c r="S38" i="1"/>
  <c r="T49" i="1" l="1"/>
  <c r="T50" i="1"/>
  <c r="S49" i="1"/>
  <c r="S50" i="1"/>
  <c r="S51" i="1"/>
  <c r="T51" i="1"/>
  <c r="S75" i="1" l="1"/>
  <c r="T77" i="1"/>
  <c r="S76" i="1"/>
  <c r="S80" i="1"/>
  <c r="T78" i="1"/>
  <c r="S77" i="1"/>
  <c r="T73" i="1"/>
  <c r="T79" i="1"/>
  <c r="S78" i="1"/>
  <c r="S73" i="1"/>
  <c r="S79" i="1"/>
  <c r="T75" i="1"/>
  <c r="T76" i="1"/>
  <c r="T80" i="1"/>
  <c r="V90" i="1" l="1"/>
  <c r="U90" i="1"/>
  <c r="R90" i="1"/>
  <c r="Q90" i="1"/>
  <c r="P90" i="1"/>
  <c r="O90" i="1"/>
  <c r="N90" i="1"/>
  <c r="M90" i="1"/>
  <c r="L90" i="1"/>
  <c r="K90" i="1"/>
  <c r="J90" i="1"/>
  <c r="S90" i="1" l="1"/>
  <c r="T90" i="1"/>
  <c r="W89" i="1"/>
  <c r="X89" i="1"/>
  <c r="AA89" i="1" s="1"/>
  <c r="Y89" i="1" l="1"/>
  <c r="Z89" i="1" s="1"/>
  <c r="W59" i="1"/>
  <c r="X59" i="1"/>
  <c r="AA59" i="1" s="1"/>
  <c r="W60" i="1"/>
  <c r="X60" i="1"/>
  <c r="AA60" i="1" s="1"/>
  <c r="W61" i="1"/>
  <c r="X61" i="1"/>
  <c r="AA61" i="1" s="1"/>
  <c r="W62" i="1"/>
  <c r="X62" i="1"/>
  <c r="AA62" i="1" s="1"/>
  <c r="W63" i="1"/>
  <c r="X63" i="1"/>
  <c r="AA63" i="1" s="1"/>
  <c r="W64" i="1"/>
  <c r="X64" i="1"/>
  <c r="AA64" i="1" s="1"/>
  <c r="W65" i="1"/>
  <c r="X65" i="1"/>
  <c r="AA65" i="1" s="1"/>
  <c r="W66" i="1"/>
  <c r="X66" i="1"/>
  <c r="AA66" i="1" s="1"/>
  <c r="W67" i="1"/>
  <c r="X67" i="1"/>
  <c r="AA67" i="1" s="1"/>
  <c r="W68" i="1"/>
  <c r="X68" i="1"/>
  <c r="AA68" i="1" s="1"/>
  <c r="W69" i="1"/>
  <c r="X69" i="1"/>
  <c r="AA69" i="1" s="1"/>
  <c r="W70" i="1"/>
  <c r="X70" i="1"/>
  <c r="AA70" i="1" s="1"/>
  <c r="W71" i="1"/>
  <c r="X71" i="1"/>
  <c r="AA71" i="1" s="1"/>
  <c r="W72" i="1"/>
  <c r="X72" i="1"/>
  <c r="AA72" i="1" s="1"/>
  <c r="W73" i="1"/>
  <c r="X73" i="1"/>
  <c r="AA73" i="1" s="1"/>
  <c r="W74" i="1"/>
  <c r="X74" i="1"/>
  <c r="AA74" i="1" s="1"/>
  <c r="W75" i="1"/>
  <c r="X75" i="1"/>
  <c r="AA75" i="1" s="1"/>
  <c r="W76" i="1"/>
  <c r="X76" i="1"/>
  <c r="AA76" i="1" s="1"/>
  <c r="W77" i="1"/>
  <c r="X77" i="1"/>
  <c r="AA77" i="1" s="1"/>
  <c r="W78" i="1"/>
  <c r="X78" i="1"/>
  <c r="AA78" i="1" s="1"/>
  <c r="W79" i="1"/>
  <c r="X79" i="1"/>
  <c r="AA79" i="1" s="1"/>
  <c r="W80" i="1"/>
  <c r="X80" i="1"/>
  <c r="AA80" i="1" s="1"/>
  <c r="W81" i="1"/>
  <c r="X81" i="1"/>
  <c r="AA81" i="1" s="1"/>
  <c r="W82" i="1"/>
  <c r="X82" i="1"/>
  <c r="AA82" i="1" s="1"/>
  <c r="W83" i="1"/>
  <c r="X83" i="1"/>
  <c r="AA83" i="1" s="1"/>
  <c r="W84" i="1"/>
  <c r="X84" i="1"/>
  <c r="AA84" i="1" s="1"/>
  <c r="W85" i="1"/>
  <c r="X85" i="1"/>
  <c r="AA85" i="1" s="1"/>
  <c r="W86" i="1"/>
  <c r="X86" i="1"/>
  <c r="AA86" i="1" s="1"/>
  <c r="W87" i="1"/>
  <c r="X87" i="1"/>
  <c r="AA87" i="1" s="1"/>
  <c r="W88" i="1"/>
  <c r="X88" i="1"/>
  <c r="AA88" i="1" s="1"/>
  <c r="Y87" i="1" l="1"/>
  <c r="Y86" i="1"/>
  <c r="Y85" i="1"/>
  <c r="Z85" i="1" s="1"/>
  <c r="Y84" i="1"/>
  <c r="Z84" i="1" s="1"/>
  <c r="Y82" i="1"/>
  <c r="Z82" i="1" s="1"/>
  <c r="Y88" i="1"/>
  <c r="Z88" i="1" s="1"/>
  <c r="Y83" i="1"/>
  <c r="Z83" i="1" s="1"/>
  <c r="Y74" i="1"/>
  <c r="Y66" i="1"/>
  <c r="Z66" i="1" s="1"/>
  <c r="Y72" i="1"/>
  <c r="Z72" i="1" s="1"/>
  <c r="Y67" i="1"/>
  <c r="Z67" i="1" s="1"/>
  <c r="Y65" i="1"/>
  <c r="Z65" i="1" s="1"/>
  <c r="Y79" i="1"/>
  <c r="Z79" i="1" s="1"/>
  <c r="Y78" i="1"/>
  <c r="Z78" i="1" s="1"/>
  <c r="Y80" i="1"/>
  <c r="Z80" i="1" s="1"/>
  <c r="Y76" i="1"/>
  <c r="Z76" i="1" s="1"/>
  <c r="Y75" i="1"/>
  <c r="Z75" i="1" s="1"/>
  <c r="Y73" i="1"/>
  <c r="Z73" i="1" s="1"/>
  <c r="Y77" i="1"/>
  <c r="Z77" i="1" s="1"/>
  <c r="Y64" i="1"/>
  <c r="Z64" i="1" s="1"/>
  <c r="Y63" i="1"/>
  <c r="Z63" i="1" s="1"/>
  <c r="Y59" i="1"/>
  <c r="Z59" i="1" s="1"/>
  <c r="Y62" i="1"/>
  <c r="Z62" i="1" s="1"/>
  <c r="Y81" i="1"/>
  <c r="Z81" i="1" s="1"/>
  <c r="Y71" i="1"/>
  <c r="Z71" i="1" s="1"/>
  <c r="Y69" i="1"/>
  <c r="Z69" i="1" s="1"/>
  <c r="Y61" i="1"/>
  <c r="Z61" i="1" s="1"/>
  <c r="Y70" i="1"/>
  <c r="Z70" i="1" s="1"/>
  <c r="Y68" i="1"/>
  <c r="Z68" i="1" s="1"/>
  <c r="Y60" i="1"/>
  <c r="Z60" i="1" s="1"/>
  <c r="Z74" i="1"/>
  <c r="Z86" i="1"/>
  <c r="Z87" i="1"/>
  <c r="X58" i="1" l="1"/>
  <c r="AA58" i="1" s="1"/>
  <c r="W58" i="1"/>
  <c r="X57" i="1"/>
  <c r="AA57" i="1" s="1"/>
  <c r="W57" i="1"/>
  <c r="X56" i="1"/>
  <c r="AA56" i="1" s="1"/>
  <c r="W56" i="1"/>
  <c r="X55" i="1"/>
  <c r="AA55" i="1" s="1"/>
  <c r="W55" i="1"/>
  <c r="X54" i="1"/>
  <c r="AA54" i="1" s="1"/>
  <c r="W54" i="1"/>
  <c r="X53" i="1"/>
  <c r="AA53" i="1" s="1"/>
  <c r="W53" i="1"/>
  <c r="X52" i="1"/>
  <c r="AA52" i="1" s="1"/>
  <c r="W52" i="1"/>
  <c r="X51" i="1"/>
  <c r="AA51" i="1" s="1"/>
  <c r="W51" i="1"/>
  <c r="X50" i="1"/>
  <c r="AA50" i="1" s="1"/>
  <c r="W50" i="1"/>
  <c r="X49" i="1"/>
  <c r="AA49" i="1" s="1"/>
  <c r="W49" i="1"/>
  <c r="X48" i="1"/>
  <c r="AA48" i="1" s="1"/>
  <c r="W48" i="1"/>
  <c r="X47" i="1"/>
  <c r="AA47" i="1" s="1"/>
  <c r="W47" i="1"/>
  <c r="X46" i="1"/>
  <c r="AA46" i="1" s="1"/>
  <c r="W46" i="1"/>
  <c r="X45" i="1"/>
  <c r="AA45" i="1" s="1"/>
  <c r="W45" i="1"/>
  <c r="X44" i="1"/>
  <c r="AA44" i="1" s="1"/>
  <c r="W44" i="1"/>
  <c r="X43" i="1"/>
  <c r="AA43" i="1" s="1"/>
  <c r="W43" i="1"/>
  <c r="X42" i="1"/>
  <c r="AA42" i="1" s="1"/>
  <c r="W42" i="1"/>
  <c r="X41" i="1"/>
  <c r="AA41" i="1" s="1"/>
  <c r="W41" i="1"/>
  <c r="X40" i="1"/>
  <c r="AA40" i="1" s="1"/>
  <c r="W40" i="1"/>
  <c r="X39" i="1"/>
  <c r="AA39" i="1" s="1"/>
  <c r="W39" i="1"/>
  <c r="X38" i="1"/>
  <c r="AA38" i="1" s="1"/>
  <c r="W38" i="1"/>
  <c r="X37" i="1"/>
  <c r="AA37" i="1" s="1"/>
  <c r="W37" i="1"/>
  <c r="X36" i="1"/>
  <c r="AA36" i="1" s="1"/>
  <c r="W36" i="1"/>
  <c r="X35" i="1"/>
  <c r="AA35" i="1" s="1"/>
  <c r="W35" i="1"/>
  <c r="X34" i="1"/>
  <c r="AA34" i="1" s="1"/>
  <c r="W34" i="1"/>
  <c r="X33" i="1"/>
  <c r="AA33" i="1" s="1"/>
  <c r="W33" i="1"/>
  <c r="X32" i="1"/>
  <c r="AA32" i="1" s="1"/>
  <c r="W32" i="1"/>
  <c r="X31" i="1"/>
  <c r="AA31" i="1" s="1"/>
  <c r="W31" i="1"/>
  <c r="X30" i="1"/>
  <c r="AA30" i="1" s="1"/>
  <c r="W30" i="1"/>
  <c r="X29" i="1"/>
  <c r="AA29" i="1" s="1"/>
  <c r="W29" i="1"/>
  <c r="X28" i="1"/>
  <c r="AA28" i="1" s="1"/>
  <c r="W28" i="1"/>
  <c r="X27" i="1"/>
  <c r="AA27" i="1" s="1"/>
  <c r="W27" i="1"/>
  <c r="X26" i="1"/>
  <c r="AA26" i="1" s="1"/>
  <c r="W26" i="1"/>
  <c r="X25" i="1"/>
  <c r="AA25" i="1" s="1"/>
  <c r="W25" i="1"/>
  <c r="X24" i="1"/>
  <c r="AA24" i="1" s="1"/>
  <c r="W24" i="1"/>
  <c r="X23" i="1"/>
  <c r="AA23" i="1" s="1"/>
  <c r="W23" i="1"/>
  <c r="X22" i="1"/>
  <c r="AA22" i="1" s="1"/>
  <c r="W22" i="1"/>
  <c r="X21" i="1"/>
  <c r="AA21" i="1" s="1"/>
  <c r="W21" i="1"/>
  <c r="X20" i="1"/>
  <c r="AA20" i="1" s="1"/>
  <c r="W20" i="1"/>
  <c r="X19" i="1"/>
  <c r="AA19" i="1" s="1"/>
  <c r="W19" i="1"/>
  <c r="X18" i="1"/>
  <c r="AA18" i="1" s="1"/>
  <c r="W18" i="1"/>
  <c r="X17" i="1"/>
  <c r="AA17" i="1" s="1"/>
  <c r="W17" i="1"/>
  <c r="X16" i="1"/>
  <c r="AA16" i="1" s="1"/>
  <c r="W16" i="1"/>
  <c r="X15" i="1"/>
  <c r="AA15" i="1" s="1"/>
  <c r="W15" i="1"/>
  <c r="X14" i="1"/>
  <c r="AA14" i="1" s="1"/>
  <c r="W14" i="1"/>
  <c r="X13" i="1"/>
  <c r="AA13" i="1" s="1"/>
  <c r="W13" i="1"/>
  <c r="X12" i="1"/>
  <c r="AA12" i="1" s="1"/>
  <c r="W12" i="1"/>
  <c r="X11" i="1"/>
  <c r="AA11" i="1" s="1"/>
  <c r="W11" i="1"/>
  <c r="X10" i="1"/>
  <c r="AA10" i="1" s="1"/>
  <c r="W10" i="1"/>
  <c r="X9" i="1"/>
  <c r="AA9" i="1" s="1"/>
  <c r="W9" i="1"/>
  <c r="X8" i="1"/>
  <c r="AA8" i="1" s="1"/>
  <c r="W8" i="1"/>
  <c r="X7" i="1"/>
  <c r="AA7" i="1" s="1"/>
  <c r="W7" i="1"/>
  <c r="X6" i="1"/>
  <c r="AA6" i="1" s="1"/>
  <c r="W6" i="1"/>
  <c r="X5" i="1"/>
  <c r="AA5" i="1" s="1"/>
  <c r="W5" i="1"/>
  <c r="X4" i="1"/>
  <c r="W4" i="1"/>
  <c r="AA4" i="1" l="1"/>
  <c r="Y19" i="1"/>
  <c r="Y40" i="1"/>
  <c r="Z40" i="1" s="1"/>
  <c r="Y53" i="1"/>
  <c r="Z53" i="1" s="1"/>
  <c r="Y25" i="1"/>
  <c r="Z25" i="1" s="1"/>
  <c r="Y27" i="1"/>
  <c r="Z27" i="1" s="1"/>
  <c r="Y54" i="1"/>
  <c r="Z54" i="1" s="1"/>
  <c r="Y57" i="1"/>
  <c r="Z57" i="1" s="1"/>
  <c r="Y58" i="1"/>
  <c r="Z58" i="1" s="1"/>
  <c r="Y26" i="1"/>
  <c r="Z26" i="1" s="1"/>
  <c r="Y28" i="1"/>
  <c r="Z28" i="1" s="1"/>
  <c r="Y39" i="1"/>
  <c r="Z39" i="1" s="1"/>
  <c r="Y55" i="1"/>
  <c r="Z55" i="1" s="1"/>
  <c r="Y56" i="1"/>
  <c r="Z56" i="1" s="1"/>
  <c r="Y50" i="1"/>
  <c r="Z50" i="1" s="1"/>
  <c r="Y49" i="1"/>
  <c r="Z49" i="1" s="1"/>
  <c r="Y41" i="1"/>
  <c r="Z41" i="1" s="1"/>
  <c r="Y47" i="1"/>
  <c r="Z47" i="1" s="1"/>
  <c r="Y52" i="1"/>
  <c r="Z52" i="1" s="1"/>
  <c r="Y29" i="1"/>
  <c r="Z29" i="1" s="1"/>
  <c r="Y35" i="1"/>
  <c r="Z35" i="1" s="1"/>
  <c r="Y17" i="1"/>
  <c r="Z17" i="1" s="1"/>
  <c r="Y23" i="1"/>
  <c r="Z23" i="1" s="1"/>
  <c r="Y24" i="1"/>
  <c r="Z24" i="1" s="1"/>
  <c r="Y33" i="1"/>
  <c r="Z33" i="1" s="1"/>
  <c r="Y42" i="1"/>
  <c r="Z42" i="1" s="1"/>
  <c r="Y45" i="1"/>
  <c r="Z45" i="1" s="1"/>
  <c r="Y48" i="1"/>
  <c r="Z48" i="1" s="1"/>
  <c r="Y43" i="1"/>
  <c r="Z43" i="1" s="1"/>
  <c r="Y46" i="1"/>
  <c r="Z46" i="1" s="1"/>
  <c r="Y44" i="1"/>
  <c r="Z44" i="1" s="1"/>
  <c r="Y6" i="1"/>
  <c r="Z6" i="1" s="1"/>
  <c r="Y8" i="1"/>
  <c r="Z8" i="1" s="1"/>
  <c r="Y12" i="1"/>
  <c r="Z12" i="1" s="1"/>
  <c r="Y14" i="1"/>
  <c r="Z14" i="1" s="1"/>
  <c r="Y20" i="1"/>
  <c r="Z20" i="1" s="1"/>
  <c r="Y30" i="1"/>
  <c r="Z30" i="1" s="1"/>
  <c r="Y32" i="1"/>
  <c r="Z32" i="1" s="1"/>
  <c r="Y34" i="1"/>
  <c r="Z34" i="1" s="1"/>
  <c r="Y36" i="1"/>
  <c r="Z36" i="1" s="1"/>
  <c r="Y5" i="1"/>
  <c r="Z5" i="1" s="1"/>
  <c r="Y7" i="1"/>
  <c r="Z7" i="1" s="1"/>
  <c r="Y9" i="1"/>
  <c r="Z9" i="1" s="1"/>
  <c r="Y15" i="1"/>
  <c r="Z15" i="1" s="1"/>
  <c r="Y18" i="1"/>
  <c r="Z18" i="1" s="1"/>
  <c r="Y21" i="1"/>
  <c r="Z21" i="1" s="1"/>
  <c r="Y37" i="1"/>
  <c r="Z37" i="1" s="1"/>
  <c r="Y38" i="1"/>
  <c r="Z38" i="1" s="1"/>
  <c r="Y4" i="1"/>
  <c r="Y10" i="1"/>
  <c r="Z10" i="1" s="1"/>
  <c r="Y11" i="1"/>
  <c r="Z11" i="1" s="1"/>
  <c r="Y13" i="1"/>
  <c r="Z13" i="1" s="1"/>
  <c r="Y16" i="1"/>
  <c r="Z16" i="1" s="1"/>
  <c r="Y22" i="1"/>
  <c r="Z22" i="1" s="1"/>
  <c r="Y31" i="1"/>
  <c r="Z31" i="1" s="1"/>
  <c r="Z19" i="1"/>
  <c r="AA90" i="1"/>
  <c r="W90" i="1"/>
  <c r="X90" i="1"/>
  <c r="Z4" i="1" l="1"/>
  <c r="Z90" i="1" s="1"/>
  <c r="Y90" i="1"/>
</calcChain>
</file>

<file path=xl/sharedStrings.xml><?xml version="1.0" encoding="utf-8"?>
<sst xmlns="http://schemas.openxmlformats.org/spreadsheetml/2006/main" count="835" uniqueCount="323">
  <si>
    <t>Typ zriaď.</t>
  </si>
  <si>
    <t>Kraj sídla zriaď.</t>
  </si>
  <si>
    <t>Názov zriaďovateľa</t>
  </si>
  <si>
    <t>K</t>
  </si>
  <si>
    <t>BA</t>
  </si>
  <si>
    <t>TV</t>
  </si>
  <si>
    <t>TC</t>
  </si>
  <si>
    <t>NR</t>
  </si>
  <si>
    <t>ZA</t>
  </si>
  <si>
    <t>BB</t>
  </si>
  <si>
    <t>PO</t>
  </si>
  <si>
    <t>KKE</t>
  </si>
  <si>
    <t>KE</t>
  </si>
  <si>
    <t>V</t>
  </si>
  <si>
    <t>VBA</t>
  </si>
  <si>
    <t>Bratislavský samosprávny kraj</t>
  </si>
  <si>
    <t>VPO</t>
  </si>
  <si>
    <t>Prešovský samosprávny kraj</t>
  </si>
  <si>
    <t>O</t>
  </si>
  <si>
    <t>O508063</t>
  </si>
  <si>
    <t>Mesto Malacky</t>
  </si>
  <si>
    <t>O529419</t>
  </si>
  <si>
    <t>Mestská časť Bratislava - Lamač</t>
  </si>
  <si>
    <t>O529346</t>
  </si>
  <si>
    <t>Mestská časť Bratislava - Nové Mesto</t>
  </si>
  <si>
    <t>O529460</t>
  </si>
  <si>
    <t>Mestská časť Bratislava - Petržalka</t>
  </si>
  <si>
    <t>O528595</t>
  </si>
  <si>
    <t>Mestská časť Bratislava - Staré Mesto</t>
  </si>
  <si>
    <t>O529338</t>
  </si>
  <si>
    <t>Mestská časť Bratislava - Vrakuňa</t>
  </si>
  <si>
    <t>O508110</t>
  </si>
  <si>
    <t>Obec Most pri Bratislave</t>
  </si>
  <si>
    <t>O504769</t>
  </si>
  <si>
    <t>Obec Rohožník</t>
  </si>
  <si>
    <t>O508250</t>
  </si>
  <si>
    <t>Obec Šenkvice</t>
  </si>
  <si>
    <t>O504009</t>
  </si>
  <si>
    <t>Mesto Sereď</t>
  </si>
  <si>
    <t>O504017</t>
  </si>
  <si>
    <t>Mesto Sládkovičovo</t>
  </si>
  <si>
    <t>O506745</t>
  </si>
  <si>
    <t>Mesto Trnava</t>
  </si>
  <si>
    <t>O504262</t>
  </si>
  <si>
    <t>Mesto Brezová pod Bradlom</t>
  </si>
  <si>
    <t>O513881</t>
  </si>
  <si>
    <t>Mesto Prievidza</t>
  </si>
  <si>
    <t>O505625</t>
  </si>
  <si>
    <t>Obec Uhrovec</t>
  </si>
  <si>
    <t>O556050</t>
  </si>
  <si>
    <t>Obec Úľany nad Žitavou</t>
  </si>
  <si>
    <t>O517461</t>
  </si>
  <si>
    <t>Mesto Bytča</t>
  </si>
  <si>
    <t>O509540</t>
  </si>
  <si>
    <t>Mesto Dolný Kubín</t>
  </si>
  <si>
    <t>O557986</t>
  </si>
  <si>
    <t>Obec Ďurčiná</t>
  </si>
  <si>
    <t>O512354</t>
  </si>
  <si>
    <t>Obec Kláštor pod Znievom</t>
  </si>
  <si>
    <t>O508438</t>
  </si>
  <si>
    <t>Mesto Banská Bystrica</t>
  </si>
  <si>
    <t>O518557</t>
  </si>
  <si>
    <t>Mesto Krupina</t>
  </si>
  <si>
    <t>O517097</t>
  </si>
  <si>
    <t>Mesto Nová Baňa</t>
  </si>
  <si>
    <t>O518158</t>
  </si>
  <si>
    <t>Mesto Zvolen</t>
  </si>
  <si>
    <t>O516589</t>
  </si>
  <si>
    <t>Mesto Žiar nad Hronom</t>
  </si>
  <si>
    <t>O517291</t>
  </si>
  <si>
    <t>Obec Tekovská Breznica</t>
  </si>
  <si>
    <t>O519006</t>
  </si>
  <si>
    <t>Mesto Bardejov</t>
  </si>
  <si>
    <t>O520802</t>
  </si>
  <si>
    <t>Mesto Snina</t>
  </si>
  <si>
    <t>O523925</t>
  </si>
  <si>
    <t>Mesto Svit</t>
  </si>
  <si>
    <t>O527297</t>
  </si>
  <si>
    <t>Obec Havaj</t>
  </si>
  <si>
    <t>O520926</t>
  </si>
  <si>
    <t>Obec Udavské</t>
  </si>
  <si>
    <t>O888888</t>
  </si>
  <si>
    <t>Mesto Košice</t>
  </si>
  <si>
    <t>C</t>
  </si>
  <si>
    <t>C22</t>
  </si>
  <si>
    <t>Inštitút školských bratov</t>
  </si>
  <si>
    <t>C58</t>
  </si>
  <si>
    <t>Rímskokatolícka cirkev, Bratislavská arcidiecéza</t>
  </si>
  <si>
    <t>C21</t>
  </si>
  <si>
    <t>Rehoľa piaristov na Slovensku</t>
  </si>
  <si>
    <t>C02</t>
  </si>
  <si>
    <t>C23</t>
  </si>
  <si>
    <t>Západný dištrikt Evanjelickej cirkvi a. v. na Slovensku</t>
  </si>
  <si>
    <t>S</t>
  </si>
  <si>
    <t>S095</t>
  </si>
  <si>
    <t>COOP Jednota Slovensko, spotrebné družstvo</t>
  </si>
  <si>
    <t>S915</t>
  </si>
  <si>
    <t>ADVENTIM n.o.</t>
  </si>
  <si>
    <t>S872</t>
  </si>
  <si>
    <t>Občianske združenie BEZ PREDSUDKOV K ĽUDSKOSTI</t>
  </si>
  <si>
    <t>S815</t>
  </si>
  <si>
    <t>Deutsch-Slowakische Akademien, a.s.</t>
  </si>
  <si>
    <t>S567</t>
  </si>
  <si>
    <t>Európska vzdelávacia agentúra ELBA, n.o. /European Educational Agency ELBA, n.o./</t>
  </si>
  <si>
    <t>S222</t>
  </si>
  <si>
    <t>Juraj Sninský</t>
  </si>
  <si>
    <t>Počet skupín</t>
  </si>
  <si>
    <t>Počet odučených hodín v JKC spolu (za všetky skupiny)</t>
  </si>
  <si>
    <t>Výška FP za  1 hodinu</t>
  </si>
  <si>
    <t>Počet žiakov, ktorí navštevovali JKC</t>
  </si>
  <si>
    <t>Potreba na dofin. osobných nákladov ( mzdy + odvody)</t>
  </si>
  <si>
    <t>Potreba na dofin. prevádzkových nákladov</t>
  </si>
  <si>
    <t>Spolu</t>
  </si>
  <si>
    <t>z toho: iné deti ako z Ukrajiny</t>
  </si>
  <si>
    <t>SPOLU</t>
  </si>
  <si>
    <t>Kód zriaď. pre fin.</t>
  </si>
  <si>
    <t>CELKOVÁ POTREBA DOFIN. JKC</t>
  </si>
  <si>
    <t>IČO zriaď.</t>
  </si>
  <si>
    <t>Gymnázium</t>
  </si>
  <si>
    <t>Spojená škola</t>
  </si>
  <si>
    <t>Gymnázium Milana Rastislava Štefánika</t>
  </si>
  <si>
    <t>Základná škola</t>
  </si>
  <si>
    <t>Stredná odborná škola pedagogická</t>
  </si>
  <si>
    <t>Gymnázium Alberta Einsteina</t>
  </si>
  <si>
    <t>Konzervatórium</t>
  </si>
  <si>
    <t>Stredná odborná škola elektrotechnická</t>
  </si>
  <si>
    <t>Stredná odborná škola obchodu a služieb Samuela Jurkoviča</t>
  </si>
  <si>
    <t>Stredná odborná škola technická</t>
  </si>
  <si>
    <t>Stredná odborná škola beauty služieb</t>
  </si>
  <si>
    <t>Stredná priemyselná škola elektrotechnická</t>
  </si>
  <si>
    <t>Obchodná akadémia</t>
  </si>
  <si>
    <t>Gymnázium Ivana Horvátha</t>
  </si>
  <si>
    <t>Tanečné konzervatórium Evy Jaczovej</t>
  </si>
  <si>
    <t>Škola umeleckého priemyslu Josefa Vydru</t>
  </si>
  <si>
    <t>Stredná priemyselná škola stavebná a geodetická</t>
  </si>
  <si>
    <t>Stredná odborná škola polytechnická Jána Antonína Baťu</t>
  </si>
  <si>
    <t>Základná škola s materskou školou</t>
  </si>
  <si>
    <t>Základná škola Jana Amosa Komenského</t>
  </si>
  <si>
    <t>Základná škola Juraja Fándlyho</t>
  </si>
  <si>
    <t>Základná škola Jozefa Cígera Hronského</t>
  </si>
  <si>
    <t>Základná škola Milana Rastislava Štefánika</t>
  </si>
  <si>
    <t>Základná škola Dr. Jozefa Dérera</t>
  </si>
  <si>
    <t>Základná škola s materskou školou Jána Bakossa</t>
  </si>
  <si>
    <t>Základná škola Janka Matúšku</t>
  </si>
  <si>
    <t>Základná škola Pavla Országha Hviezdoslava</t>
  </si>
  <si>
    <t>Základná škola Františka Hrušovského</t>
  </si>
  <si>
    <t>Základná škola Jána Zemana</t>
  </si>
  <si>
    <t>Základná škola Dr. Ivana Dérera</t>
  </si>
  <si>
    <t>Základná škola s materskou školou Milana Hodžu</t>
  </si>
  <si>
    <t>Základná škola s materskou školou M. R. Štefánika</t>
  </si>
  <si>
    <t>Základná škola svätého Ladislava</t>
  </si>
  <si>
    <t>Piaristická spojená škola sv. Jozefa Kalazanského</t>
  </si>
  <si>
    <t>Spojená škola de La Salle</t>
  </si>
  <si>
    <t>Evanjelické gymnázium</t>
  </si>
  <si>
    <t xml:space="preserve">Spojená škola sv. Vincenta de Paul  </t>
  </si>
  <si>
    <t>Spojená škola sv. Františka z Assisi</t>
  </si>
  <si>
    <t>Súkromná hotelová akadémia SD Jednota</t>
  </si>
  <si>
    <t>Súkromné konzervatórium</t>
  </si>
  <si>
    <t>Súkromná spojená škola European English School</t>
  </si>
  <si>
    <t>Súkromná stredná odborná škola VIA HUMANA</t>
  </si>
  <si>
    <t>Súkromná stredná odborná škola ADVENTIM - Magán Szakközépiskola ADVENTIM</t>
  </si>
  <si>
    <t>Názov právneho subjektu</t>
  </si>
  <si>
    <t>Ulica</t>
  </si>
  <si>
    <t>Bratislava-Dúbravka</t>
  </si>
  <si>
    <t>Bratislava-Nové Mesto</t>
  </si>
  <si>
    <t>Bratislava-Karlova Ves</t>
  </si>
  <si>
    <t>Bratislava-Petržalka</t>
  </si>
  <si>
    <t>Bratislava-Staré Mesto</t>
  </si>
  <si>
    <t>Malacky</t>
  </si>
  <si>
    <t>Bratislava-Ružinov</t>
  </si>
  <si>
    <t>Dunajská Streda</t>
  </si>
  <si>
    <t>Trnava</t>
  </si>
  <si>
    <t>Sládkovičovo</t>
  </si>
  <si>
    <t>Skalica</t>
  </si>
  <si>
    <t>Sereď</t>
  </si>
  <si>
    <t>Šamorín</t>
  </si>
  <si>
    <t>Prievidza</t>
  </si>
  <si>
    <t>Nitra</t>
  </si>
  <si>
    <t>Topoľčany</t>
  </si>
  <si>
    <t>Dolný Kubín</t>
  </si>
  <si>
    <t>Bytča</t>
  </si>
  <si>
    <t>Nová Baňa</t>
  </si>
  <si>
    <t>Banská Bystrica</t>
  </si>
  <si>
    <t>Krupina</t>
  </si>
  <si>
    <t>Zvolen</t>
  </si>
  <si>
    <t>Žiar nad Hronom</t>
  </si>
  <si>
    <t>Prešov</t>
  </si>
  <si>
    <t>Svit</t>
  </si>
  <si>
    <t>Bardejov</t>
  </si>
  <si>
    <t>Snina</t>
  </si>
  <si>
    <t>Košice-Staré Mesto</t>
  </si>
  <si>
    <t>Nám. L. Novomeského 4</t>
  </si>
  <si>
    <t>Košice-Sever</t>
  </si>
  <si>
    <t>Košice-Juh</t>
  </si>
  <si>
    <t>Školská 10</t>
  </si>
  <si>
    <t>Košice-Západ</t>
  </si>
  <si>
    <t>Odborárska 2</t>
  </si>
  <si>
    <t>Einsteinova 35</t>
  </si>
  <si>
    <t>Tolstého 11</t>
  </si>
  <si>
    <t>Bratislava-Vajnory</t>
  </si>
  <si>
    <t>Rybničná 59</t>
  </si>
  <si>
    <t>Sklenárova 1</t>
  </si>
  <si>
    <t>Bratislava-Rača</t>
  </si>
  <si>
    <t>Vranovská 4</t>
  </si>
  <si>
    <t>Račianska 105</t>
  </si>
  <si>
    <t>Ivana Horvátha 14</t>
  </si>
  <si>
    <t>Grösslingová 18</t>
  </si>
  <si>
    <t>Gorazdova 20</t>
  </si>
  <si>
    <t>Dúbravská cesta 11</t>
  </si>
  <si>
    <t>Zochova 9</t>
  </si>
  <si>
    <t>Bullova 2</t>
  </si>
  <si>
    <t>Dudova 4</t>
  </si>
  <si>
    <t>Drieňová 35</t>
  </si>
  <si>
    <t>Ostredková 10</t>
  </si>
  <si>
    <t>Komenského 2</t>
  </si>
  <si>
    <t>Štefánikova 39</t>
  </si>
  <si>
    <t>Štefánikova 64</t>
  </si>
  <si>
    <t>Komenského ulica 1219/1</t>
  </si>
  <si>
    <t>SNP 5</t>
  </si>
  <si>
    <t>Ulica Komenského 1227/8</t>
  </si>
  <si>
    <t>Ulica Fándlyho 763/7A</t>
  </si>
  <si>
    <t>Školská 1087</t>
  </si>
  <si>
    <t>Brezová pod Bradlom</t>
  </si>
  <si>
    <t>Sídl. Dolné Lúky 357</t>
  </si>
  <si>
    <t>Rohožník</t>
  </si>
  <si>
    <t>Rohožník 399</t>
  </si>
  <si>
    <t>Mallého 2</t>
  </si>
  <si>
    <t>Uhrovec</t>
  </si>
  <si>
    <t>Andreja Kubinu 34</t>
  </si>
  <si>
    <t>Ulica Jána Bottu 27</t>
  </si>
  <si>
    <t>Atómová 1</t>
  </si>
  <si>
    <t>Nám.Slov.uč.tovarišstva 15</t>
  </si>
  <si>
    <t>Spartakovská 5</t>
  </si>
  <si>
    <t>Záhorácka 95</t>
  </si>
  <si>
    <t>Gen. M. R. Štefánika 7</t>
  </si>
  <si>
    <t>Štúrova 142/A</t>
  </si>
  <si>
    <t>Most pri Bratislave</t>
  </si>
  <si>
    <t>Šenkvice</t>
  </si>
  <si>
    <t>Vinohradská 62</t>
  </si>
  <si>
    <t>Ďumbierska 17</t>
  </si>
  <si>
    <t>Moskovská 2</t>
  </si>
  <si>
    <t>Sitnianska 32</t>
  </si>
  <si>
    <t>Spojová 14</t>
  </si>
  <si>
    <t>Bakossova 5</t>
  </si>
  <si>
    <t>Kohútov sad 1752/4</t>
  </si>
  <si>
    <t>Kláštor pod Znievom</t>
  </si>
  <si>
    <t>Gymnaziálna 197</t>
  </si>
  <si>
    <t>Ulica S. Chalupku 313/14</t>
  </si>
  <si>
    <t>Dr. Janského 2</t>
  </si>
  <si>
    <t>Ul. M. R. Štefánika 17</t>
  </si>
  <si>
    <t>Školská 44/6</t>
  </si>
  <si>
    <t>Tekovská Breznica</t>
  </si>
  <si>
    <t>Tekovská Breznica 700</t>
  </si>
  <si>
    <t>Ulica mieru č. 1235</t>
  </si>
  <si>
    <t>Námestie mládeže 587/17</t>
  </si>
  <si>
    <t>J. Alexyho 1941/1</t>
  </si>
  <si>
    <t>Pod Vinbargom 1</t>
  </si>
  <si>
    <t>Hviezdoslavova 985/20</t>
  </si>
  <si>
    <t>Udavské</t>
  </si>
  <si>
    <t>Udavské 80</t>
  </si>
  <si>
    <t>Havaj</t>
  </si>
  <si>
    <t>Havaj 7</t>
  </si>
  <si>
    <t>Jelenia 16</t>
  </si>
  <si>
    <t>Škarniclova 1</t>
  </si>
  <si>
    <t>Grösslingová 48</t>
  </si>
  <si>
    <t>Vazovova 4</t>
  </si>
  <si>
    <t>Bratislava-Vrakuňa</t>
  </si>
  <si>
    <t>Rajčianska 3</t>
  </si>
  <si>
    <t>Za kasárňou 2</t>
  </si>
  <si>
    <t>Cádrova 23</t>
  </si>
  <si>
    <t>Bratislava-Lamač</t>
  </si>
  <si>
    <t>Malokarpatské nám. 1</t>
  </si>
  <si>
    <t>Holíčska 50</t>
  </si>
  <si>
    <t>Úľany nad Žitavou</t>
  </si>
  <si>
    <t>Hlavná 199</t>
  </si>
  <si>
    <t>Ďurčiná</t>
  </si>
  <si>
    <t>Ďurčiná 225</t>
  </si>
  <si>
    <t>Požiarnická 3</t>
  </si>
  <si>
    <t>Košice-Sídlisko Ťahanovce</t>
  </si>
  <si>
    <t>Bruselská 18</t>
  </si>
  <si>
    <t>Polianska 1</t>
  </si>
  <si>
    <t>Tomášikova 31</t>
  </si>
  <si>
    <t>Kežmarská 30</t>
  </si>
  <si>
    <t>Kežmarská 28</t>
  </si>
  <si>
    <t>Považská 12</t>
  </si>
  <si>
    <t>Rímskokatolícka cirkev Biskupstvo Nitra</t>
  </si>
  <si>
    <t>Lipová 3868/10</t>
  </si>
  <si>
    <t>Piaristická 6</t>
  </si>
  <si>
    <t>Čachtická 14</t>
  </si>
  <si>
    <t>Skuteckého 5</t>
  </si>
  <si>
    <t>Bachova 4</t>
  </si>
  <si>
    <t>Karloveská 32</t>
  </si>
  <si>
    <t>Vinohradská 48</t>
  </si>
  <si>
    <t>Zádielska 12</t>
  </si>
  <si>
    <t>Solivarská 28</t>
  </si>
  <si>
    <t>Novozámocká 220</t>
  </si>
  <si>
    <t>IČO školy</t>
  </si>
  <si>
    <t>Názov obce, v ktorej škola sídli</t>
  </si>
  <si>
    <t>Regionálny úrad školskej správy v Košiciach</t>
  </si>
  <si>
    <t>Športová 80/470</t>
  </si>
  <si>
    <t>Súkromná stredná odborná škola polytechnická DSA</t>
  </si>
  <si>
    <t>Počet žiakov školy k 15.9.2022</t>
  </si>
  <si>
    <t>CELKOVO ZAOKRÚHLENÉ</t>
  </si>
  <si>
    <t>z toho: UA 
(zdroj 11UA)</t>
  </si>
  <si>
    <t>z toho: ostatní (zdroj 111)</t>
  </si>
  <si>
    <t>Počet detí odídencov z Ukrajiny</t>
  </si>
  <si>
    <t>Dofinancovanie JKC pre deti odídencov z Ukrajiny v €
(zdroj 11UA)</t>
  </si>
  <si>
    <t>Počet iných detí ako detí odídencov z Ukrajiny</t>
  </si>
  <si>
    <t>Dofinancovanie JKC pre iné deti ako deti odídencov z Ukrajiny v € (zdroj 111)</t>
  </si>
  <si>
    <t>Počet žiakov JKC iné ako z U</t>
  </si>
  <si>
    <t>Počet skupín spolu</t>
  </si>
  <si>
    <t>Počet skupín iné ako z U</t>
  </si>
  <si>
    <t>Počet hodín spolu</t>
  </si>
  <si>
    <t>Počet hodín iné ako U</t>
  </si>
  <si>
    <t>Podreba na dofinancovanie ON spolu</t>
  </si>
  <si>
    <t>Podreba na dofinancovanie ON iné ako U</t>
  </si>
  <si>
    <t>Podreba na dofinancovanie PN spolu</t>
  </si>
  <si>
    <t>Podreba na dofinancovanie PN iné ako U</t>
  </si>
  <si>
    <t>SUMA NA DOFINANCOVANIE SPOLU</t>
  </si>
  <si>
    <t>Celkový súčet</t>
  </si>
  <si>
    <t>Počet žiakov JKC spolu</t>
  </si>
  <si>
    <t>Žiadosti škôl na dofinancovanie normatívnych finančných prostriedkov na jazykový kurz detí cudzincov (JKC) - marec 2023</t>
  </si>
  <si>
    <t>Dohodovacie konanie na zabezpečenie jazykového kurzu pre deti cudzincov - marec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</si>
</sst>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 wrapText="1"/>
    </xf>
    <xf numFmtId="3" fontId="0" fillId="0" borderId="3" xfId="0" applyNumberFormat="1" applyBorder="1"/>
    <xf numFmtId="0" fontId="0" fillId="0" borderId="2" xfId="0" applyBorder="1" applyAlignment="1">
      <alignment horizontal="center"/>
    </xf>
    <xf numFmtId="0" fontId="3" fillId="0" borderId="0" xfId="0" applyFont="1"/>
    <xf numFmtId="3" fontId="3" fillId="0" borderId="3" xfId="0" applyNumberFormat="1" applyFont="1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2" xfId="0" applyNumberFormat="1" applyBorder="1"/>
    <xf numFmtId="3" fontId="3" fillId="0" borderId="2" xfId="0" applyNumberFormat="1" applyFont="1" applyBorder="1"/>
    <xf numFmtId="0" fontId="0" fillId="0" borderId="0" xfId="0" applyFill="1" applyBorder="1" applyAlignment="1">
      <alignment vertical="center" wrapText="1"/>
    </xf>
    <xf numFmtId="0" fontId="4" fillId="0" borderId="0" xfId="0" applyFont="1" applyAlignment="1">
      <alignment horizontal="left"/>
    </xf>
    <xf numFmtId="3" fontId="3" fillId="2" borderId="1" xfId="0" applyNumberFormat="1" applyFont="1" applyFill="1" applyBorder="1"/>
    <xf numFmtId="3" fontId="3" fillId="2" borderId="3" xfId="0" applyNumberFormat="1" applyFont="1" applyFill="1" applyBorder="1"/>
    <xf numFmtId="0" fontId="0" fillId="0" borderId="1" xfId="0" applyBorder="1"/>
    <xf numFmtId="3" fontId="0" fillId="0" borderId="6" xfId="0" applyNumberFormat="1" applyBorder="1"/>
    <xf numFmtId="0" fontId="0" fillId="0" borderId="3" xfId="0" applyBorder="1"/>
    <xf numFmtId="0" fontId="0" fillId="0" borderId="0" xfId="0" applyFill="1" applyBorder="1" applyAlignment="1">
      <alignment horizontal="center" vertical="center" wrapText="1"/>
    </xf>
    <xf numFmtId="3" fontId="3" fillId="4" borderId="2" xfId="0" applyNumberFormat="1" applyFont="1" applyFill="1" applyBorder="1"/>
    <xf numFmtId="3" fontId="0" fillId="0" borderId="1" xfId="0" applyNumberFormat="1" applyBorder="1"/>
    <xf numFmtId="0" fontId="3" fillId="0" borderId="7" xfId="0" applyFont="1" applyBorder="1"/>
    <xf numFmtId="3" fontId="3" fillId="0" borderId="8" xfId="0" applyNumberFormat="1" applyFont="1" applyBorder="1"/>
    <xf numFmtId="3" fontId="3" fillId="0" borderId="9" xfId="0" applyNumberFormat="1" applyFont="1" applyBorder="1"/>
    <xf numFmtId="0" fontId="0" fillId="0" borderId="2" xfId="0" applyBorder="1"/>
    <xf numFmtId="0" fontId="0" fillId="0" borderId="11" xfId="0" applyBorder="1"/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vertical="center" wrapText="1"/>
    </xf>
    <xf numFmtId="0" fontId="0" fillId="0" borderId="12" xfId="0" applyBorder="1"/>
    <xf numFmtId="0" fontId="0" fillId="4" borderId="7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3" fontId="3" fillId="5" borderId="10" xfId="0" applyNumberFormat="1" applyFont="1" applyFill="1" applyBorder="1" applyAlignment="1">
      <alignment horizontal="center" vertical="center" wrapText="1"/>
    </xf>
    <xf numFmtId="3" fontId="3" fillId="4" borderId="7" xfId="0" applyNumberFormat="1" applyFont="1" applyFill="1" applyBorder="1"/>
    <xf numFmtId="3" fontId="3" fillId="2" borderId="7" xfId="0" applyNumberFormat="1" applyFont="1" applyFill="1" applyBorder="1"/>
    <xf numFmtId="3" fontId="0" fillId="0" borderId="0" xfId="0" applyNumberFormat="1"/>
    <xf numFmtId="164" fontId="3" fillId="2" borderId="1" xfId="0" applyNumberFormat="1" applyFont="1" applyFill="1" applyBorder="1"/>
    <xf numFmtId="164" fontId="3" fillId="2" borderId="3" xfId="0" applyNumberFormat="1" applyFont="1" applyFill="1" applyBorder="1"/>
    <xf numFmtId="4" fontId="3" fillId="0" borderId="2" xfId="0" applyNumberFormat="1" applyFont="1" applyBorder="1"/>
    <xf numFmtId="3" fontId="3" fillId="0" borderId="6" xfId="0" applyNumberFormat="1" applyFont="1" applyBorder="1"/>
    <xf numFmtId="3" fontId="3" fillId="2" borderId="5" xfId="0" applyNumberFormat="1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3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9" xfId="0" applyFont="1" applyFill="1" applyBorder="1"/>
    <xf numFmtId="3" fontId="3" fillId="2" borderId="10" xfId="0" applyNumberFormat="1" applyFont="1" applyFill="1" applyBorder="1"/>
    <xf numFmtId="3" fontId="3" fillId="2" borderId="9" xfId="0" applyNumberFormat="1" applyFont="1" applyFill="1" applyBorder="1"/>
    <xf numFmtId="3" fontId="3" fillId="2" borderId="18" xfId="0" applyNumberFormat="1" applyFont="1" applyFill="1" applyBorder="1"/>
    <xf numFmtId="3" fontId="3" fillId="2" borderId="13" xfId="0" applyNumberFormat="1" applyFont="1" applyFill="1" applyBorder="1"/>
    <xf numFmtId="3" fontId="3" fillId="2" borderId="19" xfId="0" applyNumberFormat="1" applyFont="1" applyFill="1" applyBorder="1"/>
    <xf numFmtId="4" fontId="3" fillId="2" borderId="8" xfId="0" applyNumberFormat="1" applyFont="1" applyFill="1" applyBorder="1"/>
    <xf numFmtId="164" fontId="3" fillId="2" borderId="9" xfId="0" applyNumberFormat="1" applyFont="1" applyFill="1" applyBorder="1"/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3" fontId="3" fillId="4" borderId="7" xfId="0" applyNumberFormat="1" applyFont="1" applyFill="1" applyBorder="1" applyAlignment="1">
      <alignment horizontal="center" vertical="center" wrapText="1"/>
    </xf>
    <xf numFmtId="3" fontId="3" fillId="4" borderId="8" xfId="0" applyNumberFormat="1" applyFont="1" applyFill="1" applyBorder="1" applyAlignment="1">
      <alignment horizontal="center" vertical="center" wrapText="1"/>
    </xf>
    <xf numFmtId="3" fontId="3" fillId="4" borderId="9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4" fontId="3" fillId="2" borderId="1" xfId="0" applyNumberFormat="1" applyFont="1" applyFill="1" applyBorder="1"/>
    <xf numFmtId="3" fontId="3" fillId="4" borderId="7" xfId="0" applyNumberFormat="1" applyFont="1" applyFill="1" applyBorder="1" applyAlignment="1">
      <alignment horizontal="center" vertical="center" wrapText="1"/>
    </xf>
    <xf numFmtId="3" fontId="3" fillId="4" borderId="8" xfId="0" applyNumberFormat="1" applyFont="1" applyFill="1" applyBorder="1" applyAlignment="1">
      <alignment horizontal="center" vertical="center" wrapText="1"/>
    </xf>
    <xf numFmtId="3" fontId="3" fillId="4" borderId="9" xfId="0" applyNumberFormat="1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3" fontId="1" fillId="4" borderId="9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" fontId="1" fillId="6" borderId="19" xfId="0" applyNumberFormat="1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24" xfId="0" applyBorder="1"/>
    <xf numFmtId="3" fontId="1" fillId="6" borderId="10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4" xfId="0" applyBorder="1"/>
    <xf numFmtId="0" fontId="0" fillId="0" borderId="4" xfId="0" applyBorder="1"/>
    <xf numFmtId="0" fontId="0" fillId="0" borderId="27" xfId="0" applyBorder="1"/>
    <xf numFmtId="0" fontId="0" fillId="0" borderId="13" xfId="0" applyBorder="1"/>
    <xf numFmtId="3" fontId="0" fillId="0" borderId="28" xfId="0" applyNumberFormat="1" applyBorder="1"/>
    <xf numFmtId="3" fontId="0" fillId="0" borderId="21" xfId="0" applyNumberFormat="1" applyBorder="1"/>
    <xf numFmtId="3" fontId="0" fillId="0" borderId="20" xfId="0" applyNumberFormat="1" applyBorder="1"/>
    <xf numFmtId="3" fontId="0" fillId="0" borderId="22" xfId="0" applyNumberFormat="1" applyBorder="1"/>
    <xf numFmtId="3" fontId="0" fillId="0" borderId="23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3" fontId="3" fillId="0" borderId="7" xfId="0" applyNumberFormat="1" applyFont="1" applyBorder="1"/>
  </cellXfs>
  <cellStyles count="5">
    <cellStyle name="Normálna" xfId="0" builtinId="0"/>
    <cellStyle name="Normálna 5" xfId="1" xr:uid="{D1DDEB15-62AA-4622-A440-AF274F907CD4}"/>
    <cellStyle name="Normálna 5 2" xfId="2" xr:uid="{2A62765C-6F0B-4DC4-BCC7-727F5F5308F6}"/>
    <cellStyle name="Normálna 6" xfId="3" xr:uid="{2CC28F62-6FA7-41E1-AC40-7877E73CAE28}"/>
    <cellStyle name="normálne 2 2" xfId="4" xr:uid="{AE1BE8F7-B5B7-4E39-817D-557F69A516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52A0E-EC8E-4319-A140-1F15DB06CDE9}">
  <dimension ref="A1:J50"/>
  <sheetViews>
    <sheetView tabSelected="1" workbookViewId="0">
      <selection activeCell="E55" sqref="E55"/>
    </sheetView>
  </sheetViews>
  <sheetFormatPr defaultRowHeight="15" x14ac:dyDescent="0.25"/>
  <cols>
    <col min="5" max="5" width="42" customWidth="1"/>
    <col min="6" max="6" width="11.7109375" customWidth="1"/>
    <col min="7" max="7" width="14" customWidth="1"/>
    <col min="8" max="10" width="12.28515625" customWidth="1"/>
  </cols>
  <sheetData>
    <row r="1" spans="1:10" ht="15" customHeight="1" x14ac:dyDescent="0.25">
      <c r="A1" s="86" t="s">
        <v>322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15.75" customHeight="1" thickBot="1" x14ac:dyDescent="0.3">
      <c r="A2" s="87"/>
      <c r="B2" s="87"/>
      <c r="C2" s="87"/>
      <c r="D2" s="87"/>
      <c r="E2" s="87"/>
      <c r="F2" s="87"/>
      <c r="G2" s="87"/>
      <c r="H2" s="87"/>
      <c r="I2" s="87"/>
      <c r="J2" s="87"/>
    </row>
    <row r="3" spans="1:10" ht="105.75" thickBot="1" x14ac:dyDescent="0.3">
      <c r="A3" s="27" t="s">
        <v>1</v>
      </c>
      <c r="B3" s="28" t="s">
        <v>0</v>
      </c>
      <c r="C3" s="29" t="s">
        <v>115</v>
      </c>
      <c r="D3" s="28" t="s">
        <v>117</v>
      </c>
      <c r="E3" s="30" t="s">
        <v>2</v>
      </c>
      <c r="F3" s="32" t="s">
        <v>305</v>
      </c>
      <c r="G3" s="85" t="s">
        <v>306</v>
      </c>
      <c r="H3" s="91" t="s">
        <v>307</v>
      </c>
      <c r="I3" s="88" t="s">
        <v>308</v>
      </c>
      <c r="J3" s="34" t="s">
        <v>114</v>
      </c>
    </row>
    <row r="4" spans="1:10" x14ac:dyDescent="0.25">
      <c r="A4" s="31" t="s">
        <v>4</v>
      </c>
      <c r="B4" s="26" t="s">
        <v>13</v>
      </c>
      <c r="C4" s="26" t="s">
        <v>14</v>
      </c>
      <c r="D4" s="26">
        <v>36063606</v>
      </c>
      <c r="E4" s="93" t="s">
        <v>15</v>
      </c>
      <c r="F4" s="97">
        <v>79</v>
      </c>
      <c r="G4" s="98">
        <v>6173</v>
      </c>
      <c r="H4" s="97">
        <v>0</v>
      </c>
      <c r="I4" s="98">
        <v>0</v>
      </c>
      <c r="J4" s="99">
        <v>6173</v>
      </c>
    </row>
    <row r="5" spans="1:10" x14ac:dyDescent="0.25">
      <c r="A5" s="25" t="s">
        <v>4</v>
      </c>
      <c r="B5" s="16" t="s">
        <v>18</v>
      </c>
      <c r="C5" s="16" t="s">
        <v>33</v>
      </c>
      <c r="D5" s="16">
        <v>309923</v>
      </c>
      <c r="E5" s="94" t="s">
        <v>34</v>
      </c>
      <c r="F5" s="10">
        <v>6</v>
      </c>
      <c r="G5" s="4">
        <v>241</v>
      </c>
      <c r="H5" s="10">
        <v>0</v>
      </c>
      <c r="I5" s="4">
        <v>0</v>
      </c>
      <c r="J5" s="100">
        <v>241</v>
      </c>
    </row>
    <row r="6" spans="1:10" x14ac:dyDescent="0.25">
      <c r="A6" s="25" t="s">
        <v>4</v>
      </c>
      <c r="B6" s="16" t="s">
        <v>18</v>
      </c>
      <c r="C6" s="16" t="s">
        <v>19</v>
      </c>
      <c r="D6" s="16">
        <v>304913</v>
      </c>
      <c r="E6" s="94" t="s">
        <v>20</v>
      </c>
      <c r="F6" s="10">
        <v>30</v>
      </c>
      <c r="G6" s="4">
        <v>821</v>
      </c>
      <c r="H6" s="10">
        <v>8</v>
      </c>
      <c r="I6" s="4">
        <v>252</v>
      </c>
      <c r="J6" s="100">
        <v>1073</v>
      </c>
    </row>
    <row r="7" spans="1:10" x14ac:dyDescent="0.25">
      <c r="A7" s="25" t="s">
        <v>4</v>
      </c>
      <c r="B7" s="16" t="s">
        <v>18</v>
      </c>
      <c r="C7" s="16" t="s">
        <v>31</v>
      </c>
      <c r="D7" s="16">
        <v>304964</v>
      </c>
      <c r="E7" s="94" t="s">
        <v>32</v>
      </c>
      <c r="F7" s="10">
        <v>1</v>
      </c>
      <c r="G7" s="4">
        <v>28</v>
      </c>
      <c r="H7" s="10">
        <v>0</v>
      </c>
      <c r="I7" s="4">
        <v>0</v>
      </c>
      <c r="J7" s="100">
        <v>28</v>
      </c>
    </row>
    <row r="8" spans="1:10" x14ac:dyDescent="0.25">
      <c r="A8" s="25" t="s">
        <v>4</v>
      </c>
      <c r="B8" s="16" t="s">
        <v>18</v>
      </c>
      <c r="C8" s="16" t="s">
        <v>35</v>
      </c>
      <c r="D8" s="16">
        <v>305103</v>
      </c>
      <c r="E8" s="94" t="s">
        <v>36</v>
      </c>
      <c r="F8" s="10">
        <v>4</v>
      </c>
      <c r="G8" s="4">
        <v>389</v>
      </c>
      <c r="H8" s="10">
        <v>0</v>
      </c>
      <c r="I8" s="4">
        <v>0</v>
      </c>
      <c r="J8" s="100">
        <v>389</v>
      </c>
    </row>
    <row r="9" spans="1:10" x14ac:dyDescent="0.25">
      <c r="A9" s="25" t="s">
        <v>4</v>
      </c>
      <c r="B9" s="16" t="s">
        <v>18</v>
      </c>
      <c r="C9" s="16" t="s">
        <v>27</v>
      </c>
      <c r="D9" s="16">
        <v>603147</v>
      </c>
      <c r="E9" s="94" t="s">
        <v>28</v>
      </c>
      <c r="F9" s="10">
        <v>91</v>
      </c>
      <c r="G9" s="4">
        <v>5662</v>
      </c>
      <c r="H9" s="10">
        <v>0</v>
      </c>
      <c r="I9" s="4">
        <v>0</v>
      </c>
      <c r="J9" s="100">
        <v>5662</v>
      </c>
    </row>
    <row r="10" spans="1:10" x14ac:dyDescent="0.25">
      <c r="A10" s="25" t="s">
        <v>4</v>
      </c>
      <c r="B10" s="16" t="s">
        <v>18</v>
      </c>
      <c r="C10" s="16" t="s">
        <v>29</v>
      </c>
      <c r="D10" s="16">
        <v>603295</v>
      </c>
      <c r="E10" s="94" t="s">
        <v>30</v>
      </c>
      <c r="F10" s="10">
        <v>2</v>
      </c>
      <c r="G10" s="4">
        <v>783</v>
      </c>
      <c r="H10" s="10">
        <v>0</v>
      </c>
      <c r="I10" s="4">
        <v>0</v>
      </c>
      <c r="J10" s="100">
        <v>783</v>
      </c>
    </row>
    <row r="11" spans="1:10" x14ac:dyDescent="0.25">
      <c r="A11" s="25" t="s">
        <v>4</v>
      </c>
      <c r="B11" s="16" t="s">
        <v>18</v>
      </c>
      <c r="C11" s="16" t="s">
        <v>23</v>
      </c>
      <c r="D11" s="16">
        <v>603317</v>
      </c>
      <c r="E11" s="94" t="s">
        <v>24</v>
      </c>
      <c r="F11" s="10">
        <v>59</v>
      </c>
      <c r="G11" s="4">
        <v>1196</v>
      </c>
      <c r="H11" s="10">
        <v>18</v>
      </c>
      <c r="I11" s="4">
        <v>764</v>
      </c>
      <c r="J11" s="100">
        <v>1960</v>
      </c>
    </row>
    <row r="12" spans="1:10" x14ac:dyDescent="0.25">
      <c r="A12" s="25" t="s">
        <v>4</v>
      </c>
      <c r="B12" s="16" t="s">
        <v>18</v>
      </c>
      <c r="C12" s="16" t="s">
        <v>21</v>
      </c>
      <c r="D12" s="16">
        <v>603414</v>
      </c>
      <c r="E12" s="94" t="s">
        <v>22</v>
      </c>
      <c r="F12" s="10">
        <v>30</v>
      </c>
      <c r="G12" s="4">
        <v>275</v>
      </c>
      <c r="H12" s="10">
        <v>0</v>
      </c>
      <c r="I12" s="4">
        <v>0</v>
      </c>
      <c r="J12" s="100">
        <v>275</v>
      </c>
    </row>
    <row r="13" spans="1:10" x14ac:dyDescent="0.25">
      <c r="A13" s="25" t="s">
        <v>4</v>
      </c>
      <c r="B13" s="16" t="s">
        <v>18</v>
      </c>
      <c r="C13" s="16" t="s">
        <v>25</v>
      </c>
      <c r="D13" s="16">
        <v>603201</v>
      </c>
      <c r="E13" s="94" t="s">
        <v>26</v>
      </c>
      <c r="F13" s="10">
        <v>19</v>
      </c>
      <c r="G13" s="4">
        <v>655</v>
      </c>
      <c r="H13" s="10">
        <v>0</v>
      </c>
      <c r="I13" s="4">
        <v>0</v>
      </c>
      <c r="J13" s="100">
        <v>655</v>
      </c>
    </row>
    <row r="14" spans="1:10" x14ac:dyDescent="0.25">
      <c r="A14" s="25" t="s">
        <v>4</v>
      </c>
      <c r="B14" s="16" t="s">
        <v>83</v>
      </c>
      <c r="C14" s="16" t="s">
        <v>84</v>
      </c>
      <c r="D14" s="16">
        <v>585661</v>
      </c>
      <c r="E14" s="94" t="s">
        <v>85</v>
      </c>
      <c r="F14" s="10">
        <v>12</v>
      </c>
      <c r="G14" s="4">
        <v>250</v>
      </c>
      <c r="H14" s="10">
        <v>0</v>
      </c>
      <c r="I14" s="4">
        <v>0</v>
      </c>
      <c r="J14" s="100">
        <v>250</v>
      </c>
    </row>
    <row r="15" spans="1:10" x14ac:dyDescent="0.25">
      <c r="A15" s="25" t="s">
        <v>4</v>
      </c>
      <c r="B15" s="16" t="s">
        <v>83</v>
      </c>
      <c r="C15" s="16" t="s">
        <v>86</v>
      </c>
      <c r="D15" s="16">
        <v>42131685</v>
      </c>
      <c r="E15" s="94" t="s">
        <v>87</v>
      </c>
      <c r="F15" s="10">
        <v>36</v>
      </c>
      <c r="G15" s="4">
        <v>1619</v>
      </c>
      <c r="H15" s="10">
        <v>0</v>
      </c>
      <c r="I15" s="4">
        <v>0</v>
      </c>
      <c r="J15" s="100">
        <v>1619</v>
      </c>
    </row>
    <row r="16" spans="1:10" x14ac:dyDescent="0.25">
      <c r="A16" s="25" t="s">
        <v>4</v>
      </c>
      <c r="B16" s="16" t="s">
        <v>93</v>
      </c>
      <c r="C16" s="16" t="s">
        <v>94</v>
      </c>
      <c r="D16" s="16">
        <v>35697547</v>
      </c>
      <c r="E16" s="94" t="s">
        <v>95</v>
      </c>
      <c r="F16" s="10">
        <v>3</v>
      </c>
      <c r="G16" s="4">
        <v>98</v>
      </c>
      <c r="H16" s="10">
        <v>0</v>
      </c>
      <c r="I16" s="4">
        <v>0</v>
      </c>
      <c r="J16" s="100">
        <v>98</v>
      </c>
    </row>
    <row r="17" spans="1:10" x14ac:dyDescent="0.25">
      <c r="A17" s="25" t="s">
        <v>5</v>
      </c>
      <c r="B17" s="16" t="s">
        <v>18</v>
      </c>
      <c r="C17" s="16" t="s">
        <v>37</v>
      </c>
      <c r="D17" s="16">
        <v>306169</v>
      </c>
      <c r="E17" s="94" t="s">
        <v>38</v>
      </c>
      <c r="F17" s="10">
        <v>61</v>
      </c>
      <c r="G17" s="4">
        <v>1698</v>
      </c>
      <c r="H17" s="10">
        <v>0</v>
      </c>
      <c r="I17" s="4">
        <v>0</v>
      </c>
      <c r="J17" s="100">
        <v>1698</v>
      </c>
    </row>
    <row r="18" spans="1:10" x14ac:dyDescent="0.25">
      <c r="A18" s="25" t="s">
        <v>5</v>
      </c>
      <c r="B18" s="16" t="s">
        <v>18</v>
      </c>
      <c r="C18" s="16" t="s">
        <v>39</v>
      </c>
      <c r="D18" s="16">
        <v>306177</v>
      </c>
      <c r="E18" s="94" t="s">
        <v>40</v>
      </c>
      <c r="F18" s="10">
        <v>12</v>
      </c>
      <c r="G18" s="4">
        <v>108</v>
      </c>
      <c r="H18" s="10">
        <v>0</v>
      </c>
      <c r="I18" s="4">
        <v>0</v>
      </c>
      <c r="J18" s="100">
        <v>108</v>
      </c>
    </row>
    <row r="19" spans="1:10" x14ac:dyDescent="0.25">
      <c r="A19" s="25" t="s">
        <v>5</v>
      </c>
      <c r="B19" s="16" t="s">
        <v>18</v>
      </c>
      <c r="C19" s="16" t="s">
        <v>41</v>
      </c>
      <c r="D19" s="16">
        <v>313114</v>
      </c>
      <c r="E19" s="94" t="s">
        <v>42</v>
      </c>
      <c r="F19" s="10">
        <v>76</v>
      </c>
      <c r="G19" s="4">
        <v>1508</v>
      </c>
      <c r="H19" s="10">
        <v>8</v>
      </c>
      <c r="I19" s="4">
        <v>455</v>
      </c>
      <c r="J19" s="100">
        <v>1963</v>
      </c>
    </row>
    <row r="20" spans="1:10" x14ac:dyDescent="0.25">
      <c r="A20" s="25" t="s">
        <v>5</v>
      </c>
      <c r="B20" s="16" t="s">
        <v>93</v>
      </c>
      <c r="C20" s="16" t="s">
        <v>98</v>
      </c>
      <c r="D20" s="16">
        <v>42156548</v>
      </c>
      <c r="E20" s="94" t="s">
        <v>99</v>
      </c>
      <c r="F20" s="10">
        <v>13</v>
      </c>
      <c r="G20" s="4">
        <v>337</v>
      </c>
      <c r="H20" s="10">
        <v>0</v>
      </c>
      <c r="I20" s="4">
        <v>0</v>
      </c>
      <c r="J20" s="100">
        <v>337</v>
      </c>
    </row>
    <row r="21" spans="1:10" x14ac:dyDescent="0.25">
      <c r="A21" s="25" t="s">
        <v>5</v>
      </c>
      <c r="B21" s="16" t="s">
        <v>93</v>
      </c>
      <c r="C21" s="16" t="s">
        <v>96</v>
      </c>
      <c r="D21" s="16">
        <v>50456458</v>
      </c>
      <c r="E21" s="94" t="s">
        <v>97</v>
      </c>
      <c r="F21" s="10">
        <v>10</v>
      </c>
      <c r="G21" s="4">
        <v>357</v>
      </c>
      <c r="H21" s="10">
        <v>0</v>
      </c>
      <c r="I21" s="4">
        <v>0</v>
      </c>
      <c r="J21" s="100">
        <v>357</v>
      </c>
    </row>
    <row r="22" spans="1:10" x14ac:dyDescent="0.25">
      <c r="A22" s="25" t="s">
        <v>6</v>
      </c>
      <c r="B22" s="16" t="s">
        <v>18</v>
      </c>
      <c r="C22" s="16" t="s">
        <v>43</v>
      </c>
      <c r="D22" s="16">
        <v>309443</v>
      </c>
      <c r="E22" s="94" t="s">
        <v>44</v>
      </c>
      <c r="F22" s="10">
        <v>14</v>
      </c>
      <c r="G22" s="4">
        <v>1037</v>
      </c>
      <c r="H22" s="10">
        <v>0</v>
      </c>
      <c r="I22" s="4">
        <v>0</v>
      </c>
      <c r="J22" s="100">
        <v>1037</v>
      </c>
    </row>
    <row r="23" spans="1:10" x14ac:dyDescent="0.25">
      <c r="A23" s="25" t="s">
        <v>6</v>
      </c>
      <c r="B23" s="16" t="s">
        <v>18</v>
      </c>
      <c r="C23" s="16" t="s">
        <v>47</v>
      </c>
      <c r="D23" s="16">
        <v>311201</v>
      </c>
      <c r="E23" s="94" t="s">
        <v>48</v>
      </c>
      <c r="F23" s="10">
        <v>4</v>
      </c>
      <c r="G23" s="4">
        <v>796</v>
      </c>
      <c r="H23" s="10">
        <v>0</v>
      </c>
      <c r="I23" s="4">
        <v>0</v>
      </c>
      <c r="J23" s="100">
        <v>796</v>
      </c>
    </row>
    <row r="24" spans="1:10" x14ac:dyDescent="0.25">
      <c r="A24" s="25" t="s">
        <v>6</v>
      </c>
      <c r="B24" s="16" t="s">
        <v>18</v>
      </c>
      <c r="C24" s="16" t="s">
        <v>45</v>
      </c>
      <c r="D24" s="16">
        <v>318442</v>
      </c>
      <c r="E24" s="94" t="s">
        <v>46</v>
      </c>
      <c r="F24" s="10">
        <v>16</v>
      </c>
      <c r="G24" s="4">
        <v>847</v>
      </c>
      <c r="H24" s="10">
        <v>0</v>
      </c>
      <c r="I24" s="4">
        <v>0</v>
      </c>
      <c r="J24" s="100">
        <v>847</v>
      </c>
    </row>
    <row r="25" spans="1:10" x14ac:dyDescent="0.25">
      <c r="A25" s="25" t="s">
        <v>7</v>
      </c>
      <c r="B25" s="16" t="s">
        <v>18</v>
      </c>
      <c r="C25" s="16" t="s">
        <v>49</v>
      </c>
      <c r="D25" s="16">
        <v>800236</v>
      </c>
      <c r="E25" s="94" t="s">
        <v>50</v>
      </c>
      <c r="F25" s="10">
        <v>2</v>
      </c>
      <c r="G25" s="4">
        <v>502</v>
      </c>
      <c r="H25" s="10">
        <v>0</v>
      </c>
      <c r="I25" s="4">
        <v>0</v>
      </c>
      <c r="J25" s="100">
        <v>502</v>
      </c>
    </row>
    <row r="26" spans="1:10" x14ac:dyDescent="0.25">
      <c r="A26" s="25" t="s">
        <v>7</v>
      </c>
      <c r="B26" s="16" t="s">
        <v>83</v>
      </c>
      <c r="C26" s="16" t="s">
        <v>90</v>
      </c>
      <c r="D26" s="16">
        <v>35593008</v>
      </c>
      <c r="E26" s="94" t="s">
        <v>285</v>
      </c>
      <c r="F26" s="10">
        <v>3</v>
      </c>
      <c r="G26" s="4">
        <v>257</v>
      </c>
      <c r="H26" s="10">
        <v>0</v>
      </c>
      <c r="I26" s="4">
        <v>0</v>
      </c>
      <c r="J26" s="100">
        <v>257</v>
      </c>
    </row>
    <row r="27" spans="1:10" x14ac:dyDescent="0.25">
      <c r="A27" s="25" t="s">
        <v>7</v>
      </c>
      <c r="B27" s="16" t="s">
        <v>83</v>
      </c>
      <c r="C27" s="16" t="s">
        <v>88</v>
      </c>
      <c r="D27" s="16">
        <v>586315</v>
      </c>
      <c r="E27" s="94" t="s">
        <v>89</v>
      </c>
      <c r="F27" s="10">
        <v>8</v>
      </c>
      <c r="G27" s="4">
        <v>323</v>
      </c>
      <c r="H27" s="10">
        <v>0</v>
      </c>
      <c r="I27" s="4">
        <v>0</v>
      </c>
      <c r="J27" s="100">
        <v>323</v>
      </c>
    </row>
    <row r="28" spans="1:10" x14ac:dyDescent="0.25">
      <c r="A28" s="25" t="s">
        <v>8</v>
      </c>
      <c r="B28" s="16" t="s">
        <v>18</v>
      </c>
      <c r="C28" s="16" t="s">
        <v>53</v>
      </c>
      <c r="D28" s="16">
        <v>314463</v>
      </c>
      <c r="E28" s="94" t="s">
        <v>54</v>
      </c>
      <c r="F28" s="10">
        <v>2</v>
      </c>
      <c r="G28" s="4">
        <v>671</v>
      </c>
      <c r="H28" s="10">
        <v>0</v>
      </c>
      <c r="I28" s="4">
        <v>0</v>
      </c>
      <c r="J28" s="100">
        <v>671</v>
      </c>
    </row>
    <row r="29" spans="1:10" x14ac:dyDescent="0.25">
      <c r="A29" s="25" t="s">
        <v>8</v>
      </c>
      <c r="B29" s="16" t="s">
        <v>18</v>
      </c>
      <c r="C29" s="16" t="s">
        <v>57</v>
      </c>
      <c r="D29" s="16">
        <v>316733</v>
      </c>
      <c r="E29" s="94" t="s">
        <v>58</v>
      </c>
      <c r="F29" s="10">
        <v>4</v>
      </c>
      <c r="G29" s="4">
        <v>371</v>
      </c>
      <c r="H29" s="10">
        <v>0</v>
      </c>
      <c r="I29" s="4">
        <v>0</v>
      </c>
      <c r="J29" s="100">
        <v>371</v>
      </c>
    </row>
    <row r="30" spans="1:10" x14ac:dyDescent="0.25">
      <c r="A30" s="25" t="s">
        <v>8</v>
      </c>
      <c r="B30" s="16" t="s">
        <v>18</v>
      </c>
      <c r="C30" s="16" t="s">
        <v>51</v>
      </c>
      <c r="D30" s="16">
        <v>321192</v>
      </c>
      <c r="E30" s="94" t="s">
        <v>52</v>
      </c>
      <c r="F30" s="10">
        <v>14</v>
      </c>
      <c r="G30" s="4">
        <v>725</v>
      </c>
      <c r="H30" s="10">
        <v>0</v>
      </c>
      <c r="I30" s="4">
        <v>0</v>
      </c>
      <c r="J30" s="100">
        <v>725</v>
      </c>
    </row>
    <row r="31" spans="1:10" x14ac:dyDescent="0.25">
      <c r="A31" s="25" t="s">
        <v>8</v>
      </c>
      <c r="B31" s="16" t="s">
        <v>18</v>
      </c>
      <c r="C31" s="16" t="s">
        <v>55</v>
      </c>
      <c r="D31" s="16">
        <v>632732</v>
      </c>
      <c r="E31" s="94" t="s">
        <v>56</v>
      </c>
      <c r="F31" s="10">
        <v>2</v>
      </c>
      <c r="G31" s="4">
        <v>244</v>
      </c>
      <c r="H31" s="10">
        <v>0</v>
      </c>
      <c r="I31" s="4">
        <v>0</v>
      </c>
      <c r="J31" s="100">
        <v>244</v>
      </c>
    </row>
    <row r="32" spans="1:10" x14ac:dyDescent="0.25">
      <c r="A32" s="25" t="s">
        <v>9</v>
      </c>
      <c r="B32" s="16" t="s">
        <v>18</v>
      </c>
      <c r="C32" s="16" t="s">
        <v>59</v>
      </c>
      <c r="D32" s="16">
        <v>313271</v>
      </c>
      <c r="E32" s="94" t="s">
        <v>60</v>
      </c>
      <c r="F32" s="10">
        <v>52</v>
      </c>
      <c r="G32" s="4">
        <v>1896</v>
      </c>
      <c r="H32" s="10">
        <v>3</v>
      </c>
      <c r="I32" s="4">
        <v>422</v>
      </c>
      <c r="J32" s="100">
        <v>2318</v>
      </c>
    </row>
    <row r="33" spans="1:10" x14ac:dyDescent="0.25">
      <c r="A33" s="25" t="s">
        <v>9</v>
      </c>
      <c r="B33" s="16" t="s">
        <v>18</v>
      </c>
      <c r="C33" s="16" t="s">
        <v>67</v>
      </c>
      <c r="D33" s="16">
        <v>321125</v>
      </c>
      <c r="E33" s="94" t="s">
        <v>68</v>
      </c>
      <c r="F33" s="10">
        <v>11</v>
      </c>
      <c r="G33" s="4">
        <v>568</v>
      </c>
      <c r="H33" s="10">
        <v>0</v>
      </c>
      <c r="I33" s="4">
        <v>0</v>
      </c>
      <c r="J33" s="100">
        <v>568</v>
      </c>
    </row>
    <row r="34" spans="1:10" x14ac:dyDescent="0.25">
      <c r="A34" s="25" t="s">
        <v>9</v>
      </c>
      <c r="B34" s="16" t="s">
        <v>18</v>
      </c>
      <c r="C34" s="16" t="s">
        <v>63</v>
      </c>
      <c r="D34" s="16">
        <v>320897</v>
      </c>
      <c r="E34" s="94" t="s">
        <v>64</v>
      </c>
      <c r="F34" s="10">
        <v>24</v>
      </c>
      <c r="G34" s="4">
        <v>1193</v>
      </c>
      <c r="H34" s="10">
        <v>0</v>
      </c>
      <c r="I34" s="4">
        <v>0</v>
      </c>
      <c r="J34" s="100">
        <v>1193</v>
      </c>
    </row>
    <row r="35" spans="1:10" x14ac:dyDescent="0.25">
      <c r="A35" s="25" t="s">
        <v>9</v>
      </c>
      <c r="B35" s="16" t="s">
        <v>18</v>
      </c>
      <c r="C35" s="16" t="s">
        <v>69</v>
      </c>
      <c r="D35" s="16">
        <v>321036</v>
      </c>
      <c r="E35" s="94" t="s">
        <v>70</v>
      </c>
      <c r="F35" s="10">
        <v>1</v>
      </c>
      <c r="G35" s="4">
        <v>182</v>
      </c>
      <c r="H35" s="10">
        <v>0</v>
      </c>
      <c r="I35" s="4">
        <v>0</v>
      </c>
      <c r="J35" s="100">
        <v>182</v>
      </c>
    </row>
    <row r="36" spans="1:10" x14ac:dyDescent="0.25">
      <c r="A36" s="25" t="s">
        <v>9</v>
      </c>
      <c r="B36" s="16" t="s">
        <v>18</v>
      </c>
      <c r="C36" s="16" t="s">
        <v>65</v>
      </c>
      <c r="D36" s="16">
        <v>320439</v>
      </c>
      <c r="E36" s="94" t="s">
        <v>66</v>
      </c>
      <c r="F36" s="10">
        <v>12</v>
      </c>
      <c r="G36" s="4">
        <v>539</v>
      </c>
      <c r="H36" s="10">
        <v>0</v>
      </c>
      <c r="I36" s="4">
        <v>0</v>
      </c>
      <c r="J36" s="100">
        <v>539</v>
      </c>
    </row>
    <row r="37" spans="1:10" x14ac:dyDescent="0.25">
      <c r="A37" s="25" t="s">
        <v>9</v>
      </c>
      <c r="B37" s="16" t="s">
        <v>18</v>
      </c>
      <c r="C37" s="16" t="s">
        <v>61</v>
      </c>
      <c r="D37" s="16">
        <v>320056</v>
      </c>
      <c r="E37" s="94" t="s">
        <v>62</v>
      </c>
      <c r="F37" s="10">
        <v>10</v>
      </c>
      <c r="G37" s="4">
        <v>82</v>
      </c>
      <c r="H37" s="10">
        <v>0</v>
      </c>
      <c r="I37" s="4">
        <v>0</v>
      </c>
      <c r="J37" s="100">
        <v>82</v>
      </c>
    </row>
    <row r="38" spans="1:10" x14ac:dyDescent="0.25">
      <c r="A38" s="25" t="s">
        <v>9</v>
      </c>
      <c r="B38" s="16" t="s">
        <v>83</v>
      </c>
      <c r="C38" s="16" t="s">
        <v>91</v>
      </c>
      <c r="D38" s="16">
        <v>31933475</v>
      </c>
      <c r="E38" s="94" t="s">
        <v>92</v>
      </c>
      <c r="F38" s="10">
        <v>3</v>
      </c>
      <c r="G38" s="4">
        <v>144</v>
      </c>
      <c r="H38" s="10">
        <v>0</v>
      </c>
      <c r="I38" s="4">
        <v>0</v>
      </c>
      <c r="J38" s="100">
        <v>144</v>
      </c>
    </row>
    <row r="39" spans="1:10" x14ac:dyDescent="0.25">
      <c r="A39" s="25" t="s">
        <v>9</v>
      </c>
      <c r="B39" s="16" t="s">
        <v>93</v>
      </c>
      <c r="C39" s="16" t="s">
        <v>100</v>
      </c>
      <c r="D39" s="16">
        <v>47342242</v>
      </c>
      <c r="E39" s="94" t="s">
        <v>101</v>
      </c>
      <c r="F39" s="10">
        <v>16</v>
      </c>
      <c r="G39" s="4">
        <v>728</v>
      </c>
      <c r="H39" s="10">
        <v>0</v>
      </c>
      <c r="I39" s="4">
        <v>0</v>
      </c>
      <c r="J39" s="100">
        <v>728</v>
      </c>
    </row>
    <row r="40" spans="1:10" x14ac:dyDescent="0.25">
      <c r="A40" s="25" t="s">
        <v>10</v>
      </c>
      <c r="B40" s="16" t="s">
        <v>13</v>
      </c>
      <c r="C40" s="16" t="s">
        <v>16</v>
      </c>
      <c r="D40" s="16">
        <v>37870475</v>
      </c>
      <c r="E40" s="94" t="s">
        <v>17</v>
      </c>
      <c r="F40" s="10">
        <v>14</v>
      </c>
      <c r="G40" s="4">
        <v>229</v>
      </c>
      <c r="H40" s="10">
        <v>0</v>
      </c>
      <c r="I40" s="4">
        <v>0</v>
      </c>
      <c r="J40" s="100">
        <v>229</v>
      </c>
    </row>
    <row r="41" spans="1:10" x14ac:dyDescent="0.25">
      <c r="A41" s="25" t="s">
        <v>10</v>
      </c>
      <c r="B41" s="16" t="s">
        <v>18</v>
      </c>
      <c r="C41" s="16" t="s">
        <v>71</v>
      </c>
      <c r="D41" s="16">
        <v>321842</v>
      </c>
      <c r="E41" s="94" t="s">
        <v>72</v>
      </c>
      <c r="F41" s="10">
        <v>41</v>
      </c>
      <c r="G41" s="4">
        <v>1497</v>
      </c>
      <c r="H41" s="10">
        <v>0</v>
      </c>
      <c r="I41" s="4">
        <v>0</v>
      </c>
      <c r="J41" s="100">
        <v>1497</v>
      </c>
    </row>
    <row r="42" spans="1:10" x14ac:dyDescent="0.25">
      <c r="A42" s="25" t="s">
        <v>10</v>
      </c>
      <c r="B42" s="16" t="s">
        <v>18</v>
      </c>
      <c r="C42" s="16" t="s">
        <v>73</v>
      </c>
      <c r="D42" s="16">
        <v>323560</v>
      </c>
      <c r="E42" s="94" t="s">
        <v>74</v>
      </c>
      <c r="F42" s="10">
        <v>14</v>
      </c>
      <c r="G42" s="4">
        <v>996</v>
      </c>
      <c r="H42" s="10">
        <v>0</v>
      </c>
      <c r="I42" s="4">
        <v>0</v>
      </c>
      <c r="J42" s="100">
        <v>996</v>
      </c>
    </row>
    <row r="43" spans="1:10" x14ac:dyDescent="0.25">
      <c r="A43" s="25" t="s">
        <v>10</v>
      </c>
      <c r="B43" s="16" t="s">
        <v>18</v>
      </c>
      <c r="C43" s="16" t="s">
        <v>79</v>
      </c>
      <c r="D43" s="16">
        <v>323683</v>
      </c>
      <c r="E43" s="94" t="s">
        <v>80</v>
      </c>
      <c r="F43" s="10">
        <v>3</v>
      </c>
      <c r="G43" s="4">
        <v>116</v>
      </c>
      <c r="H43" s="10">
        <v>0</v>
      </c>
      <c r="I43" s="4">
        <v>0</v>
      </c>
      <c r="J43" s="100">
        <v>116</v>
      </c>
    </row>
    <row r="44" spans="1:10" x14ac:dyDescent="0.25">
      <c r="A44" s="25" t="s">
        <v>10</v>
      </c>
      <c r="B44" s="16" t="s">
        <v>18</v>
      </c>
      <c r="C44" s="16" t="s">
        <v>75</v>
      </c>
      <c r="D44" s="16">
        <v>326607</v>
      </c>
      <c r="E44" s="94" t="s">
        <v>76</v>
      </c>
      <c r="F44" s="10">
        <v>12</v>
      </c>
      <c r="G44" s="4">
        <v>39</v>
      </c>
      <c r="H44" s="10">
        <v>0</v>
      </c>
      <c r="I44" s="4">
        <v>0</v>
      </c>
      <c r="J44" s="100">
        <v>39</v>
      </c>
    </row>
    <row r="45" spans="1:10" x14ac:dyDescent="0.25">
      <c r="A45" s="25" t="s">
        <v>10</v>
      </c>
      <c r="B45" s="16" t="s">
        <v>18</v>
      </c>
      <c r="C45" s="16" t="s">
        <v>77</v>
      </c>
      <c r="D45" s="16">
        <v>330469</v>
      </c>
      <c r="E45" s="94" t="s">
        <v>78</v>
      </c>
      <c r="F45" s="10">
        <v>4</v>
      </c>
      <c r="G45" s="4">
        <v>109</v>
      </c>
      <c r="H45" s="10">
        <v>0</v>
      </c>
      <c r="I45" s="4">
        <v>0</v>
      </c>
      <c r="J45" s="100">
        <v>109</v>
      </c>
    </row>
    <row r="46" spans="1:10" x14ac:dyDescent="0.25">
      <c r="A46" s="25" t="s">
        <v>10</v>
      </c>
      <c r="B46" s="16" t="s">
        <v>93</v>
      </c>
      <c r="C46" s="16" t="s">
        <v>102</v>
      </c>
      <c r="D46" s="16">
        <v>45731047</v>
      </c>
      <c r="E46" s="94" t="s">
        <v>103</v>
      </c>
      <c r="F46" s="10">
        <v>0</v>
      </c>
      <c r="G46" s="4">
        <v>0</v>
      </c>
      <c r="H46" s="10">
        <v>14</v>
      </c>
      <c r="I46" s="4">
        <v>1204</v>
      </c>
      <c r="J46" s="100">
        <v>1204</v>
      </c>
    </row>
    <row r="47" spans="1:10" x14ac:dyDescent="0.25">
      <c r="A47" s="25" t="s">
        <v>12</v>
      </c>
      <c r="B47" s="16" t="s">
        <v>3</v>
      </c>
      <c r="C47" s="16" t="s">
        <v>11</v>
      </c>
      <c r="D47" s="16">
        <v>54131430</v>
      </c>
      <c r="E47" s="94" t="s">
        <v>298</v>
      </c>
      <c r="F47" s="10">
        <v>8</v>
      </c>
      <c r="G47" s="4">
        <v>385</v>
      </c>
      <c r="H47" s="10">
        <v>0</v>
      </c>
      <c r="I47" s="4">
        <v>0</v>
      </c>
      <c r="J47" s="100">
        <v>385</v>
      </c>
    </row>
    <row r="48" spans="1:10" x14ac:dyDescent="0.25">
      <c r="A48" s="25" t="s">
        <v>12</v>
      </c>
      <c r="B48" s="16" t="s">
        <v>18</v>
      </c>
      <c r="C48" s="16" t="s">
        <v>81</v>
      </c>
      <c r="D48" s="16">
        <v>691135</v>
      </c>
      <c r="E48" s="94" t="s">
        <v>82</v>
      </c>
      <c r="F48" s="10">
        <v>168</v>
      </c>
      <c r="G48" s="4">
        <v>5629</v>
      </c>
      <c r="H48" s="10"/>
      <c r="I48" s="4">
        <v>0</v>
      </c>
      <c r="J48" s="100">
        <v>5629</v>
      </c>
    </row>
    <row r="49" spans="1:10" ht="15.75" thickBot="1" x14ac:dyDescent="0.3">
      <c r="A49" s="89" t="s">
        <v>12</v>
      </c>
      <c r="B49" s="90" t="s">
        <v>93</v>
      </c>
      <c r="C49" s="90" t="s">
        <v>104</v>
      </c>
      <c r="D49" s="90">
        <v>90000101</v>
      </c>
      <c r="E49" s="95" t="s">
        <v>105</v>
      </c>
      <c r="F49" s="101">
        <v>6</v>
      </c>
      <c r="G49" s="102">
        <v>270</v>
      </c>
      <c r="H49" s="101"/>
      <c r="I49" s="102">
        <v>0</v>
      </c>
      <c r="J49" s="103">
        <v>270</v>
      </c>
    </row>
    <row r="50" spans="1:10" ht="15.75" thickBot="1" x14ac:dyDescent="0.3">
      <c r="A50" s="22" t="s">
        <v>319</v>
      </c>
      <c r="B50" s="92"/>
      <c r="C50" s="92"/>
      <c r="D50" s="92"/>
      <c r="E50" s="96"/>
      <c r="F50" s="104">
        <f>SUM(F4:F49)</f>
        <v>1012</v>
      </c>
      <c r="G50" s="23">
        <f t="shared" ref="G50:J50" si="0">SUM(G4:G49)</f>
        <v>42573</v>
      </c>
      <c r="H50" s="23">
        <f t="shared" si="0"/>
        <v>51</v>
      </c>
      <c r="I50" s="23">
        <f t="shared" si="0"/>
        <v>3097</v>
      </c>
      <c r="J50" s="24">
        <f t="shared" si="0"/>
        <v>45670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3"/>
  <sheetViews>
    <sheetView workbookViewId="0">
      <pane ySplit="3" topLeftCell="A4" activePane="bottomLeft" state="frozen"/>
      <selection pane="bottomLeft" activeCell="K3" sqref="K3"/>
    </sheetView>
  </sheetViews>
  <sheetFormatPr defaultRowHeight="15" x14ac:dyDescent="0.25"/>
  <cols>
    <col min="1" max="1" width="7" style="1" customWidth="1"/>
    <col min="2" max="2" width="6.28515625" style="1" customWidth="1"/>
    <col min="3" max="4" width="11" style="1" customWidth="1"/>
    <col min="5" max="5" width="40.5703125" customWidth="1"/>
    <col min="6" max="6" width="11.5703125" style="1" customWidth="1"/>
    <col min="7" max="7" width="42.140625" customWidth="1"/>
    <col min="8" max="8" width="29.42578125" customWidth="1"/>
    <col min="9" max="9" width="24.140625" customWidth="1"/>
    <col min="10" max="10" width="10.140625" customWidth="1"/>
    <col min="11" max="12" width="10.7109375" customWidth="1"/>
    <col min="13" max="13" width="14.140625" bestFit="1" customWidth="1"/>
    <col min="17" max="17" width="9.140625" style="6"/>
    <col min="18" max="18" width="9.28515625" style="6" customWidth="1"/>
    <col min="19" max="19" width="9.140625" customWidth="1"/>
    <col min="21" max="22" width="9.140625" style="6"/>
    <col min="23" max="23" width="10" bestFit="1" customWidth="1"/>
  </cols>
  <sheetData>
    <row r="1" spans="1:27" ht="17.25" customHeight="1" thickBot="1" x14ac:dyDescent="0.3">
      <c r="A1" s="13" t="s">
        <v>321</v>
      </c>
    </row>
    <row r="2" spans="1:27" s="3" customFormat="1" ht="44.25" customHeight="1" thickBot="1" x14ac:dyDescent="0.3">
      <c r="A2" s="12"/>
      <c r="B2" s="12"/>
      <c r="C2" s="12"/>
      <c r="D2" s="19"/>
      <c r="E2" s="12"/>
      <c r="F2" s="19"/>
      <c r="G2" s="12"/>
      <c r="H2" s="12"/>
      <c r="I2" s="12"/>
      <c r="K2" s="76" t="s">
        <v>109</v>
      </c>
      <c r="L2" s="77"/>
      <c r="M2" s="80" t="s">
        <v>106</v>
      </c>
      <c r="N2" s="81"/>
      <c r="O2" s="82" t="s">
        <v>107</v>
      </c>
      <c r="P2" s="83"/>
      <c r="Q2" s="84" t="s">
        <v>110</v>
      </c>
      <c r="R2" s="79"/>
      <c r="S2" s="82" t="s">
        <v>108</v>
      </c>
      <c r="T2" s="83"/>
      <c r="U2" s="84" t="s">
        <v>111</v>
      </c>
      <c r="V2" s="79"/>
      <c r="W2" s="78" t="s">
        <v>116</v>
      </c>
      <c r="X2" s="79"/>
      <c r="Y2" s="73" t="s">
        <v>302</v>
      </c>
      <c r="Z2" s="74"/>
      <c r="AA2" s="75"/>
    </row>
    <row r="3" spans="1:27" s="3" customFormat="1" ht="90.75" thickBot="1" x14ac:dyDescent="0.3">
      <c r="A3" s="33" t="s">
        <v>1</v>
      </c>
      <c r="B3" s="58" t="s">
        <v>0</v>
      </c>
      <c r="C3" s="58" t="s">
        <v>115</v>
      </c>
      <c r="D3" s="58" t="s">
        <v>117</v>
      </c>
      <c r="E3" s="59" t="s">
        <v>2</v>
      </c>
      <c r="F3" s="58" t="s">
        <v>296</v>
      </c>
      <c r="G3" s="59" t="s">
        <v>161</v>
      </c>
      <c r="H3" s="59" t="s">
        <v>297</v>
      </c>
      <c r="I3" s="60" t="s">
        <v>162</v>
      </c>
      <c r="J3" s="61" t="s">
        <v>301</v>
      </c>
      <c r="K3" s="62" t="s">
        <v>320</v>
      </c>
      <c r="L3" s="63" t="s">
        <v>309</v>
      </c>
      <c r="M3" s="33" t="s">
        <v>310</v>
      </c>
      <c r="N3" s="63" t="s">
        <v>311</v>
      </c>
      <c r="O3" s="62" t="s">
        <v>312</v>
      </c>
      <c r="P3" s="64" t="s">
        <v>313</v>
      </c>
      <c r="Q3" s="55" t="s">
        <v>314</v>
      </c>
      <c r="R3" s="65" t="s">
        <v>315</v>
      </c>
      <c r="S3" s="57" t="s">
        <v>112</v>
      </c>
      <c r="T3" s="66" t="s">
        <v>113</v>
      </c>
      <c r="U3" s="55" t="s">
        <v>316</v>
      </c>
      <c r="V3" s="56" t="s">
        <v>317</v>
      </c>
      <c r="W3" s="67" t="s">
        <v>112</v>
      </c>
      <c r="X3" s="56" t="s">
        <v>113</v>
      </c>
      <c r="Y3" s="68" t="s">
        <v>318</v>
      </c>
      <c r="Z3" s="69" t="s">
        <v>303</v>
      </c>
      <c r="AA3" s="70" t="s">
        <v>304</v>
      </c>
    </row>
    <row r="4" spans="1:27" x14ac:dyDescent="0.25">
      <c r="A4" s="5" t="s">
        <v>4</v>
      </c>
      <c r="B4" s="2" t="s">
        <v>13</v>
      </c>
      <c r="C4" s="2" t="s">
        <v>14</v>
      </c>
      <c r="D4" s="2">
        <v>36063606</v>
      </c>
      <c r="E4" s="16" t="s">
        <v>15</v>
      </c>
      <c r="F4" s="2">
        <v>605760</v>
      </c>
      <c r="G4" s="16" t="s">
        <v>123</v>
      </c>
      <c r="H4" s="16" t="s">
        <v>166</v>
      </c>
      <c r="I4" s="18" t="s">
        <v>197</v>
      </c>
      <c r="J4" s="17">
        <v>476</v>
      </c>
      <c r="K4" s="9">
        <v>34</v>
      </c>
      <c r="L4" s="4">
        <v>0</v>
      </c>
      <c r="M4" s="10">
        <v>2</v>
      </c>
      <c r="N4" s="4">
        <v>0</v>
      </c>
      <c r="O4" s="9">
        <v>58</v>
      </c>
      <c r="P4" s="8">
        <v>0</v>
      </c>
      <c r="Q4" s="11">
        <v>1457</v>
      </c>
      <c r="R4" s="7">
        <v>0</v>
      </c>
      <c r="S4" s="9">
        <f t="shared" ref="S4:S16" si="0">Q4/O4</f>
        <v>25.120689655172413</v>
      </c>
      <c r="T4" s="8" t="e">
        <f t="shared" ref="T4:T16" si="1">R4/P4</f>
        <v>#DIV/0!</v>
      </c>
      <c r="U4" s="11">
        <v>277</v>
      </c>
      <c r="V4" s="7">
        <v>0</v>
      </c>
      <c r="W4" s="38">
        <f t="shared" ref="W4:W15" si="2">U4+Q4</f>
        <v>1734</v>
      </c>
      <c r="X4" s="39">
        <f t="shared" ref="X4:X15" si="3">V4+R4</f>
        <v>0</v>
      </c>
      <c r="Y4" s="20">
        <f t="shared" ref="Y4:Y16" si="4">ROUNDUP(W4,0)</f>
        <v>1734</v>
      </c>
      <c r="Z4" s="21">
        <f t="shared" ref="Z4:Z16" si="5">Y4-AA4</f>
        <v>1734</v>
      </c>
      <c r="AA4" s="4">
        <f t="shared" ref="AA4:AA16" si="6">ROUNDUP(X4,0)</f>
        <v>0</v>
      </c>
    </row>
    <row r="5" spans="1:27" x14ac:dyDescent="0.25">
      <c r="A5" s="5" t="s">
        <v>4</v>
      </c>
      <c r="B5" s="2" t="s">
        <v>13</v>
      </c>
      <c r="C5" s="2" t="s">
        <v>14</v>
      </c>
      <c r="D5" s="2">
        <v>36063606</v>
      </c>
      <c r="E5" s="16" t="s">
        <v>15</v>
      </c>
      <c r="F5" s="2">
        <v>605808</v>
      </c>
      <c r="G5" s="16" t="s">
        <v>124</v>
      </c>
      <c r="H5" s="16" t="s">
        <v>167</v>
      </c>
      <c r="I5" s="18" t="s">
        <v>198</v>
      </c>
      <c r="J5" s="17">
        <v>627</v>
      </c>
      <c r="K5" s="9">
        <v>1</v>
      </c>
      <c r="L5" s="4">
        <v>0</v>
      </c>
      <c r="M5" s="10">
        <v>1</v>
      </c>
      <c r="N5" s="4">
        <v>0</v>
      </c>
      <c r="O5" s="9">
        <v>16</v>
      </c>
      <c r="P5" s="8">
        <v>0</v>
      </c>
      <c r="Q5" s="11">
        <v>211</v>
      </c>
      <c r="R5" s="7">
        <v>0</v>
      </c>
      <c r="S5" s="9">
        <f t="shared" si="0"/>
        <v>13.1875</v>
      </c>
      <c r="T5" s="8" t="e">
        <f t="shared" si="1"/>
        <v>#DIV/0!</v>
      </c>
      <c r="U5" s="11">
        <v>33</v>
      </c>
      <c r="V5" s="7">
        <v>0</v>
      </c>
      <c r="W5" s="38">
        <f t="shared" si="2"/>
        <v>244</v>
      </c>
      <c r="X5" s="39">
        <f t="shared" si="3"/>
        <v>0</v>
      </c>
      <c r="Y5" s="20">
        <f t="shared" si="4"/>
        <v>244</v>
      </c>
      <c r="Z5" s="21">
        <f t="shared" si="5"/>
        <v>244</v>
      </c>
      <c r="AA5" s="4">
        <f t="shared" si="6"/>
        <v>0</v>
      </c>
    </row>
    <row r="6" spans="1:27" x14ac:dyDescent="0.25">
      <c r="A6" s="5" t="s">
        <v>4</v>
      </c>
      <c r="B6" s="2" t="s">
        <v>13</v>
      </c>
      <c r="C6" s="2" t="s">
        <v>14</v>
      </c>
      <c r="D6" s="2">
        <v>36063606</v>
      </c>
      <c r="E6" s="16" t="s">
        <v>15</v>
      </c>
      <c r="F6" s="2">
        <v>893161</v>
      </c>
      <c r="G6" s="16" t="s">
        <v>125</v>
      </c>
      <c r="H6" s="16" t="s">
        <v>199</v>
      </c>
      <c r="I6" s="18" t="s">
        <v>200</v>
      </c>
      <c r="J6" s="17">
        <v>100</v>
      </c>
      <c r="K6" s="9">
        <v>1</v>
      </c>
      <c r="L6" s="4">
        <v>0</v>
      </c>
      <c r="M6" s="10">
        <v>1</v>
      </c>
      <c r="N6" s="4">
        <v>0</v>
      </c>
      <c r="O6" s="9">
        <v>16</v>
      </c>
      <c r="P6" s="8">
        <v>0</v>
      </c>
      <c r="Q6" s="11">
        <v>211</v>
      </c>
      <c r="R6" s="7">
        <v>0</v>
      </c>
      <c r="S6" s="9">
        <f t="shared" si="0"/>
        <v>13.1875</v>
      </c>
      <c r="T6" s="8" t="e">
        <f t="shared" si="1"/>
        <v>#DIV/0!</v>
      </c>
      <c r="U6" s="11">
        <v>33</v>
      </c>
      <c r="V6" s="7">
        <v>0</v>
      </c>
      <c r="W6" s="38">
        <f t="shared" si="2"/>
        <v>244</v>
      </c>
      <c r="X6" s="39">
        <f t="shared" si="3"/>
        <v>0</v>
      </c>
      <c r="Y6" s="20">
        <f t="shared" si="4"/>
        <v>244</v>
      </c>
      <c r="Z6" s="21">
        <f t="shared" si="5"/>
        <v>244</v>
      </c>
      <c r="AA6" s="4">
        <f t="shared" si="6"/>
        <v>0</v>
      </c>
    </row>
    <row r="7" spans="1:27" x14ac:dyDescent="0.25">
      <c r="A7" s="5" t="s">
        <v>4</v>
      </c>
      <c r="B7" s="2" t="s">
        <v>13</v>
      </c>
      <c r="C7" s="2" t="s">
        <v>14</v>
      </c>
      <c r="D7" s="2">
        <v>36063606</v>
      </c>
      <c r="E7" s="16" t="s">
        <v>15</v>
      </c>
      <c r="F7" s="2">
        <v>893463</v>
      </c>
      <c r="G7" s="16" t="s">
        <v>126</v>
      </c>
      <c r="H7" s="16" t="s">
        <v>169</v>
      </c>
      <c r="I7" s="18" t="s">
        <v>201</v>
      </c>
      <c r="J7" s="17">
        <v>248</v>
      </c>
      <c r="K7" s="9">
        <v>4</v>
      </c>
      <c r="L7" s="4">
        <v>0</v>
      </c>
      <c r="M7" s="10">
        <v>1</v>
      </c>
      <c r="N7" s="4">
        <v>0</v>
      </c>
      <c r="O7" s="9">
        <v>21</v>
      </c>
      <c r="P7" s="8">
        <v>0</v>
      </c>
      <c r="Q7" s="11">
        <v>211</v>
      </c>
      <c r="R7" s="7">
        <v>0</v>
      </c>
      <c r="S7" s="9">
        <f t="shared" si="0"/>
        <v>10.047619047619047</v>
      </c>
      <c r="T7" s="8" t="e">
        <f t="shared" si="1"/>
        <v>#DIV/0!</v>
      </c>
      <c r="U7" s="11">
        <v>132</v>
      </c>
      <c r="V7" s="7">
        <v>0</v>
      </c>
      <c r="W7" s="38">
        <f t="shared" si="2"/>
        <v>343</v>
      </c>
      <c r="X7" s="39">
        <f t="shared" si="3"/>
        <v>0</v>
      </c>
      <c r="Y7" s="20">
        <f t="shared" si="4"/>
        <v>343</v>
      </c>
      <c r="Z7" s="21">
        <f t="shared" si="5"/>
        <v>343</v>
      </c>
      <c r="AA7" s="4">
        <f t="shared" si="6"/>
        <v>0</v>
      </c>
    </row>
    <row r="8" spans="1:27" x14ac:dyDescent="0.25">
      <c r="A8" s="5" t="s">
        <v>4</v>
      </c>
      <c r="B8" s="2" t="s">
        <v>13</v>
      </c>
      <c r="C8" s="2" t="s">
        <v>14</v>
      </c>
      <c r="D8" s="2">
        <v>36063606</v>
      </c>
      <c r="E8" s="16" t="s">
        <v>15</v>
      </c>
      <c r="F8" s="2">
        <v>17050332</v>
      </c>
      <c r="G8" s="16" t="s">
        <v>127</v>
      </c>
      <c r="H8" s="16" t="s">
        <v>166</v>
      </c>
      <c r="I8" s="18" t="s">
        <v>203</v>
      </c>
      <c r="J8" s="17">
        <v>150</v>
      </c>
      <c r="K8" s="9">
        <v>10</v>
      </c>
      <c r="L8" s="4">
        <v>0</v>
      </c>
      <c r="M8" s="10">
        <v>1</v>
      </c>
      <c r="N8" s="4">
        <v>0</v>
      </c>
      <c r="O8" s="9">
        <v>16</v>
      </c>
      <c r="P8" s="8">
        <v>0</v>
      </c>
      <c r="Q8" s="11">
        <v>211</v>
      </c>
      <c r="R8" s="7">
        <v>0</v>
      </c>
      <c r="S8" s="9">
        <f t="shared" si="0"/>
        <v>13.1875</v>
      </c>
      <c r="T8" s="8" t="e">
        <f t="shared" si="1"/>
        <v>#DIV/0!</v>
      </c>
      <c r="U8" s="11">
        <v>330</v>
      </c>
      <c r="V8" s="7">
        <v>0</v>
      </c>
      <c r="W8" s="38">
        <f t="shared" si="2"/>
        <v>541</v>
      </c>
      <c r="X8" s="39">
        <f t="shared" si="3"/>
        <v>0</v>
      </c>
      <c r="Y8" s="20">
        <f t="shared" si="4"/>
        <v>541</v>
      </c>
      <c r="Z8" s="21">
        <f t="shared" si="5"/>
        <v>541</v>
      </c>
      <c r="AA8" s="4">
        <f t="shared" si="6"/>
        <v>0</v>
      </c>
    </row>
    <row r="9" spans="1:27" x14ac:dyDescent="0.25">
      <c r="A9" s="5" t="s">
        <v>4</v>
      </c>
      <c r="B9" s="2" t="s">
        <v>13</v>
      </c>
      <c r="C9" s="2" t="s">
        <v>14</v>
      </c>
      <c r="D9" s="2">
        <v>36063606</v>
      </c>
      <c r="E9" s="16" t="s">
        <v>15</v>
      </c>
      <c r="F9" s="2">
        <v>17314895</v>
      </c>
      <c r="G9" s="16" t="s">
        <v>128</v>
      </c>
      <c r="H9" s="16" t="s">
        <v>164</v>
      </c>
      <c r="I9" s="18" t="s">
        <v>204</v>
      </c>
      <c r="J9" s="17">
        <v>256</v>
      </c>
      <c r="K9" s="9">
        <v>7</v>
      </c>
      <c r="L9" s="4">
        <v>0</v>
      </c>
      <c r="M9" s="10">
        <v>1</v>
      </c>
      <c r="N9" s="4">
        <v>0</v>
      </c>
      <c r="O9" s="9">
        <v>18</v>
      </c>
      <c r="P9" s="8">
        <v>0</v>
      </c>
      <c r="Q9" s="11">
        <v>211</v>
      </c>
      <c r="R9" s="7">
        <v>0</v>
      </c>
      <c r="S9" s="9">
        <f t="shared" si="0"/>
        <v>11.722222222222221</v>
      </c>
      <c r="T9" s="8" t="e">
        <f t="shared" si="1"/>
        <v>#DIV/0!</v>
      </c>
      <c r="U9" s="11">
        <v>231</v>
      </c>
      <c r="V9" s="7">
        <v>0</v>
      </c>
      <c r="W9" s="38">
        <f t="shared" si="2"/>
        <v>442</v>
      </c>
      <c r="X9" s="39">
        <f t="shared" si="3"/>
        <v>0</v>
      </c>
      <c r="Y9" s="20">
        <f t="shared" si="4"/>
        <v>442</v>
      </c>
      <c r="Z9" s="21">
        <f t="shared" si="5"/>
        <v>442</v>
      </c>
      <c r="AA9" s="4">
        <f t="shared" si="6"/>
        <v>0</v>
      </c>
    </row>
    <row r="10" spans="1:27" x14ac:dyDescent="0.25">
      <c r="A10" s="5" t="s">
        <v>4</v>
      </c>
      <c r="B10" s="2" t="s">
        <v>13</v>
      </c>
      <c r="C10" s="2" t="s">
        <v>14</v>
      </c>
      <c r="D10" s="2">
        <v>36063606</v>
      </c>
      <c r="E10" s="16" t="s">
        <v>15</v>
      </c>
      <c r="F10" s="2">
        <v>17337062</v>
      </c>
      <c r="G10" s="16" t="s">
        <v>131</v>
      </c>
      <c r="H10" s="16" t="s">
        <v>169</v>
      </c>
      <c r="I10" s="18" t="s">
        <v>205</v>
      </c>
      <c r="J10" s="17">
        <v>453</v>
      </c>
      <c r="K10" s="9">
        <v>6</v>
      </c>
      <c r="L10" s="4">
        <v>0</v>
      </c>
      <c r="M10" s="10">
        <v>1</v>
      </c>
      <c r="N10" s="4">
        <v>0</v>
      </c>
      <c r="O10" s="9">
        <v>16</v>
      </c>
      <c r="P10" s="8">
        <v>0</v>
      </c>
      <c r="Q10" s="11">
        <v>211</v>
      </c>
      <c r="R10" s="7">
        <v>0</v>
      </c>
      <c r="S10" s="9">
        <f t="shared" si="0"/>
        <v>13.1875</v>
      </c>
      <c r="T10" s="8" t="e">
        <f t="shared" si="1"/>
        <v>#DIV/0!</v>
      </c>
      <c r="U10" s="11">
        <v>198</v>
      </c>
      <c r="V10" s="7">
        <v>0</v>
      </c>
      <c r="W10" s="38">
        <f t="shared" si="2"/>
        <v>409</v>
      </c>
      <c r="X10" s="39">
        <f t="shared" si="3"/>
        <v>0</v>
      </c>
      <c r="Y10" s="20">
        <f t="shared" si="4"/>
        <v>409</v>
      </c>
      <c r="Z10" s="21">
        <f t="shared" si="5"/>
        <v>409</v>
      </c>
      <c r="AA10" s="4">
        <f t="shared" si="6"/>
        <v>0</v>
      </c>
    </row>
    <row r="11" spans="1:27" x14ac:dyDescent="0.25">
      <c r="A11" s="5" t="s">
        <v>4</v>
      </c>
      <c r="B11" s="2" t="s">
        <v>13</v>
      </c>
      <c r="C11" s="2" t="s">
        <v>14</v>
      </c>
      <c r="D11" s="2">
        <v>36063606</v>
      </c>
      <c r="E11" s="16" t="s">
        <v>15</v>
      </c>
      <c r="F11" s="2">
        <v>17337101</v>
      </c>
      <c r="G11" s="16" t="s">
        <v>118</v>
      </c>
      <c r="H11" s="16" t="s">
        <v>167</v>
      </c>
      <c r="I11" s="18" t="s">
        <v>206</v>
      </c>
      <c r="J11" s="17">
        <v>664</v>
      </c>
      <c r="K11" s="9">
        <v>1</v>
      </c>
      <c r="L11" s="4">
        <v>0</v>
      </c>
      <c r="M11" s="10">
        <v>1</v>
      </c>
      <c r="N11" s="4">
        <v>0</v>
      </c>
      <c r="O11" s="9">
        <v>16</v>
      </c>
      <c r="P11" s="8">
        <v>0</v>
      </c>
      <c r="Q11" s="11">
        <v>211</v>
      </c>
      <c r="R11" s="7">
        <v>0</v>
      </c>
      <c r="S11" s="9">
        <f t="shared" si="0"/>
        <v>13.1875</v>
      </c>
      <c r="T11" s="8" t="e">
        <f t="shared" si="1"/>
        <v>#DIV/0!</v>
      </c>
      <c r="U11" s="11">
        <v>33</v>
      </c>
      <c r="V11" s="7">
        <v>0</v>
      </c>
      <c r="W11" s="38">
        <f t="shared" si="2"/>
        <v>244</v>
      </c>
      <c r="X11" s="39">
        <f t="shared" si="3"/>
        <v>0</v>
      </c>
      <c r="Y11" s="20">
        <f t="shared" si="4"/>
        <v>244</v>
      </c>
      <c r="Z11" s="21">
        <f t="shared" si="5"/>
        <v>244</v>
      </c>
      <c r="AA11" s="4">
        <f t="shared" si="6"/>
        <v>0</v>
      </c>
    </row>
    <row r="12" spans="1:27" x14ac:dyDescent="0.25">
      <c r="A12" s="5" t="s">
        <v>4</v>
      </c>
      <c r="B12" s="2" t="s">
        <v>13</v>
      </c>
      <c r="C12" s="2" t="s">
        <v>14</v>
      </c>
      <c r="D12" s="2">
        <v>36063606</v>
      </c>
      <c r="E12" s="16" t="s">
        <v>15</v>
      </c>
      <c r="F12" s="2">
        <v>30775302</v>
      </c>
      <c r="G12" s="16" t="s">
        <v>132</v>
      </c>
      <c r="H12" s="16" t="s">
        <v>167</v>
      </c>
      <c r="I12" s="18" t="s">
        <v>207</v>
      </c>
      <c r="J12" s="17">
        <v>134</v>
      </c>
      <c r="K12" s="9">
        <v>6</v>
      </c>
      <c r="L12" s="4">
        <v>0</v>
      </c>
      <c r="M12" s="10">
        <v>1</v>
      </c>
      <c r="N12" s="4">
        <v>0</v>
      </c>
      <c r="O12" s="9">
        <v>24</v>
      </c>
      <c r="P12" s="8">
        <v>0</v>
      </c>
      <c r="Q12" s="11">
        <v>211</v>
      </c>
      <c r="R12" s="7">
        <v>0</v>
      </c>
      <c r="S12" s="9">
        <f t="shared" si="0"/>
        <v>8.7916666666666661</v>
      </c>
      <c r="T12" s="8" t="e">
        <f t="shared" si="1"/>
        <v>#DIV/0!</v>
      </c>
      <c r="U12" s="11">
        <v>198</v>
      </c>
      <c r="V12" s="7">
        <v>0</v>
      </c>
      <c r="W12" s="38">
        <f t="shared" si="2"/>
        <v>409</v>
      </c>
      <c r="X12" s="39">
        <f t="shared" si="3"/>
        <v>0</v>
      </c>
      <c r="Y12" s="20">
        <f t="shared" si="4"/>
        <v>409</v>
      </c>
      <c r="Z12" s="21">
        <f t="shared" si="5"/>
        <v>409</v>
      </c>
      <c r="AA12" s="4">
        <f t="shared" si="6"/>
        <v>0</v>
      </c>
    </row>
    <row r="13" spans="1:27" x14ac:dyDescent="0.25">
      <c r="A13" s="5" t="s">
        <v>4</v>
      </c>
      <c r="B13" s="2" t="s">
        <v>13</v>
      </c>
      <c r="C13" s="2" t="s">
        <v>14</v>
      </c>
      <c r="D13" s="2">
        <v>36063606</v>
      </c>
      <c r="E13" s="16" t="s">
        <v>15</v>
      </c>
      <c r="F13" s="2">
        <v>30775329</v>
      </c>
      <c r="G13" s="16" t="s">
        <v>133</v>
      </c>
      <c r="H13" s="16" t="s">
        <v>165</v>
      </c>
      <c r="I13" s="18" t="s">
        <v>208</v>
      </c>
      <c r="J13" s="17">
        <v>344</v>
      </c>
      <c r="K13" s="9">
        <v>1</v>
      </c>
      <c r="L13" s="4">
        <v>0</v>
      </c>
      <c r="M13" s="10">
        <v>1</v>
      </c>
      <c r="N13" s="4">
        <v>0</v>
      </c>
      <c r="O13" s="9">
        <v>21</v>
      </c>
      <c r="P13" s="8">
        <v>0</v>
      </c>
      <c r="Q13" s="11">
        <v>211</v>
      </c>
      <c r="R13" s="7">
        <v>0</v>
      </c>
      <c r="S13" s="9">
        <f t="shared" si="0"/>
        <v>10.047619047619047</v>
      </c>
      <c r="T13" s="8" t="e">
        <f t="shared" si="1"/>
        <v>#DIV/0!</v>
      </c>
      <c r="U13" s="11">
        <v>33</v>
      </c>
      <c r="V13" s="7">
        <v>0</v>
      </c>
      <c r="W13" s="38">
        <f t="shared" si="2"/>
        <v>244</v>
      </c>
      <c r="X13" s="39">
        <f t="shared" si="3"/>
        <v>0</v>
      </c>
      <c r="Y13" s="20">
        <f t="shared" si="4"/>
        <v>244</v>
      </c>
      <c r="Z13" s="21">
        <f t="shared" si="5"/>
        <v>244</v>
      </c>
      <c r="AA13" s="4">
        <f t="shared" si="6"/>
        <v>0</v>
      </c>
    </row>
    <row r="14" spans="1:27" x14ac:dyDescent="0.25">
      <c r="A14" s="5" t="s">
        <v>4</v>
      </c>
      <c r="B14" s="2" t="s">
        <v>13</v>
      </c>
      <c r="C14" s="2" t="s">
        <v>14</v>
      </c>
      <c r="D14" s="2">
        <v>36063606</v>
      </c>
      <c r="E14" s="16" t="s">
        <v>15</v>
      </c>
      <c r="F14" s="2">
        <v>30775353</v>
      </c>
      <c r="G14" s="16" t="s">
        <v>129</v>
      </c>
      <c r="H14" s="16" t="s">
        <v>167</v>
      </c>
      <c r="I14" s="18" t="s">
        <v>209</v>
      </c>
      <c r="J14" s="17">
        <v>559</v>
      </c>
      <c r="K14" s="9">
        <v>2</v>
      </c>
      <c r="L14" s="4">
        <v>0</v>
      </c>
      <c r="M14" s="10">
        <v>1</v>
      </c>
      <c r="N14" s="4">
        <v>0</v>
      </c>
      <c r="O14" s="9">
        <v>16</v>
      </c>
      <c r="P14" s="8">
        <v>0</v>
      </c>
      <c r="Q14" s="11">
        <v>211</v>
      </c>
      <c r="R14" s="7">
        <v>0</v>
      </c>
      <c r="S14" s="9">
        <f t="shared" si="0"/>
        <v>13.1875</v>
      </c>
      <c r="T14" s="8" t="e">
        <f t="shared" si="1"/>
        <v>#DIV/0!</v>
      </c>
      <c r="U14" s="11">
        <v>66</v>
      </c>
      <c r="V14" s="7">
        <v>0</v>
      </c>
      <c r="W14" s="38">
        <f t="shared" si="2"/>
        <v>277</v>
      </c>
      <c r="X14" s="39">
        <f t="shared" si="3"/>
        <v>0</v>
      </c>
      <c r="Y14" s="20">
        <f t="shared" si="4"/>
        <v>277</v>
      </c>
      <c r="Z14" s="21">
        <f t="shared" si="5"/>
        <v>277</v>
      </c>
      <c r="AA14" s="4">
        <f t="shared" si="6"/>
        <v>0</v>
      </c>
    </row>
    <row r="15" spans="1:27" x14ac:dyDescent="0.25">
      <c r="A15" s="5" t="s">
        <v>4</v>
      </c>
      <c r="B15" s="2" t="s">
        <v>13</v>
      </c>
      <c r="C15" s="2" t="s">
        <v>14</v>
      </c>
      <c r="D15" s="2">
        <v>36063606</v>
      </c>
      <c r="E15" s="16" t="s">
        <v>15</v>
      </c>
      <c r="F15" s="2">
        <v>30775361</v>
      </c>
      <c r="G15" s="16" t="s">
        <v>122</v>
      </c>
      <c r="H15" s="16" t="s">
        <v>163</v>
      </c>
      <c r="I15" s="18" t="s">
        <v>210</v>
      </c>
      <c r="J15" s="17">
        <v>459</v>
      </c>
      <c r="K15" s="9">
        <v>1</v>
      </c>
      <c r="L15" s="4">
        <v>0</v>
      </c>
      <c r="M15" s="9">
        <v>1</v>
      </c>
      <c r="N15" s="4">
        <v>0</v>
      </c>
      <c r="O15" s="9">
        <v>16</v>
      </c>
      <c r="P15" s="8">
        <v>0</v>
      </c>
      <c r="Q15" s="11">
        <v>211</v>
      </c>
      <c r="R15" s="7">
        <v>0</v>
      </c>
      <c r="S15" s="9">
        <f t="shared" si="0"/>
        <v>13.1875</v>
      </c>
      <c r="T15" s="8" t="e">
        <f t="shared" si="1"/>
        <v>#DIV/0!</v>
      </c>
      <c r="U15" s="11">
        <v>33</v>
      </c>
      <c r="V15" s="7">
        <v>0</v>
      </c>
      <c r="W15" s="38">
        <f t="shared" si="2"/>
        <v>244</v>
      </c>
      <c r="X15" s="39">
        <f t="shared" si="3"/>
        <v>0</v>
      </c>
      <c r="Y15" s="20">
        <f t="shared" si="4"/>
        <v>244</v>
      </c>
      <c r="Z15" s="21">
        <f t="shared" si="5"/>
        <v>244</v>
      </c>
      <c r="AA15" s="4">
        <f t="shared" si="6"/>
        <v>0</v>
      </c>
    </row>
    <row r="16" spans="1:27" x14ac:dyDescent="0.25">
      <c r="A16" s="5" t="s">
        <v>4</v>
      </c>
      <c r="B16" s="2" t="s">
        <v>13</v>
      </c>
      <c r="C16" s="2" t="s">
        <v>14</v>
      </c>
      <c r="D16" s="2">
        <v>36063606</v>
      </c>
      <c r="E16" s="16" t="s">
        <v>15</v>
      </c>
      <c r="F16" s="2">
        <v>30775434</v>
      </c>
      <c r="G16" s="16" t="s">
        <v>130</v>
      </c>
      <c r="H16" s="16" t="s">
        <v>166</v>
      </c>
      <c r="I16" s="18" t="s">
        <v>211</v>
      </c>
      <c r="J16" s="17">
        <v>439</v>
      </c>
      <c r="K16" s="9">
        <v>1</v>
      </c>
      <c r="L16" s="4">
        <v>0</v>
      </c>
      <c r="M16" s="9">
        <v>1</v>
      </c>
      <c r="N16" s="4">
        <v>0</v>
      </c>
      <c r="O16" s="9">
        <v>16</v>
      </c>
      <c r="P16" s="8">
        <v>0</v>
      </c>
      <c r="Q16" s="11">
        <v>211</v>
      </c>
      <c r="R16" s="7">
        <v>0</v>
      </c>
      <c r="S16" s="9">
        <f t="shared" si="0"/>
        <v>13.1875</v>
      </c>
      <c r="T16" s="8" t="e">
        <f t="shared" si="1"/>
        <v>#DIV/0!</v>
      </c>
      <c r="U16" s="11">
        <v>33</v>
      </c>
      <c r="V16" s="7">
        <v>0</v>
      </c>
      <c r="W16" s="38">
        <f t="shared" ref="W16:W23" si="7">U16+Q16</f>
        <v>244</v>
      </c>
      <c r="X16" s="39">
        <f t="shared" ref="X16:X23" si="8">V16+R16</f>
        <v>0</v>
      </c>
      <c r="Y16" s="20">
        <f t="shared" si="4"/>
        <v>244</v>
      </c>
      <c r="Z16" s="21">
        <f t="shared" si="5"/>
        <v>244</v>
      </c>
      <c r="AA16" s="4">
        <f t="shared" si="6"/>
        <v>0</v>
      </c>
    </row>
    <row r="17" spans="1:27" x14ac:dyDescent="0.25">
      <c r="A17" s="5" t="s">
        <v>4</v>
      </c>
      <c r="B17" s="2" t="s">
        <v>13</v>
      </c>
      <c r="C17" s="2" t="s">
        <v>14</v>
      </c>
      <c r="D17" s="2">
        <v>36063606</v>
      </c>
      <c r="E17" s="16" t="s">
        <v>15</v>
      </c>
      <c r="F17" s="2">
        <v>42253888</v>
      </c>
      <c r="G17" s="16" t="s">
        <v>134</v>
      </c>
      <c r="H17" s="16" t="s">
        <v>169</v>
      </c>
      <c r="I17" s="18" t="s">
        <v>212</v>
      </c>
      <c r="J17" s="17">
        <v>339</v>
      </c>
      <c r="K17" s="9">
        <v>2</v>
      </c>
      <c r="L17" s="4">
        <v>0</v>
      </c>
      <c r="M17" s="9">
        <v>1</v>
      </c>
      <c r="N17" s="4">
        <v>0</v>
      </c>
      <c r="O17" s="9">
        <v>18</v>
      </c>
      <c r="P17" s="8">
        <v>0</v>
      </c>
      <c r="Q17" s="11">
        <v>211</v>
      </c>
      <c r="R17" s="7">
        <v>0</v>
      </c>
      <c r="S17" s="9">
        <f t="shared" ref="S17:S23" si="9">Q17/O17</f>
        <v>11.722222222222221</v>
      </c>
      <c r="T17" s="8" t="e">
        <f t="shared" ref="T17:T23" si="10">R17/P17</f>
        <v>#DIV/0!</v>
      </c>
      <c r="U17" s="11">
        <v>66</v>
      </c>
      <c r="V17" s="7">
        <v>0</v>
      </c>
      <c r="W17" s="14">
        <f t="shared" si="7"/>
        <v>277</v>
      </c>
      <c r="X17" s="15">
        <f t="shared" si="8"/>
        <v>0</v>
      </c>
      <c r="Y17" s="20">
        <f t="shared" ref="Y17:Y23" si="11">ROUNDUP(W17,0)</f>
        <v>277</v>
      </c>
      <c r="Z17" s="21">
        <f t="shared" ref="Z17:Z23" si="12">Y17-AA17</f>
        <v>277</v>
      </c>
      <c r="AA17" s="4">
        <f t="shared" ref="AA17:AA23" si="13">ROUNDUP(X17,0)</f>
        <v>0</v>
      </c>
    </row>
    <row r="18" spans="1:27" x14ac:dyDescent="0.25">
      <c r="A18" s="5" t="s">
        <v>4</v>
      </c>
      <c r="B18" s="2" t="s">
        <v>13</v>
      </c>
      <c r="C18" s="2" t="s">
        <v>14</v>
      </c>
      <c r="D18" s="2">
        <v>36063606</v>
      </c>
      <c r="E18" s="16" t="s">
        <v>15</v>
      </c>
      <c r="F18" s="2">
        <v>53242726</v>
      </c>
      <c r="G18" s="16" t="s">
        <v>119</v>
      </c>
      <c r="H18" s="16" t="s">
        <v>169</v>
      </c>
      <c r="I18" s="18" t="s">
        <v>213</v>
      </c>
      <c r="J18" s="17">
        <v>452</v>
      </c>
      <c r="K18" s="9">
        <v>2</v>
      </c>
      <c r="L18" s="4">
        <v>0</v>
      </c>
      <c r="M18" s="10">
        <v>1</v>
      </c>
      <c r="N18" s="4">
        <v>0</v>
      </c>
      <c r="O18" s="9">
        <v>24</v>
      </c>
      <c r="P18" s="8">
        <v>0</v>
      </c>
      <c r="Q18" s="11">
        <v>211</v>
      </c>
      <c r="R18" s="7">
        <v>0</v>
      </c>
      <c r="S18" s="9">
        <f t="shared" si="9"/>
        <v>8.7916666666666661</v>
      </c>
      <c r="T18" s="8" t="e">
        <f t="shared" si="10"/>
        <v>#DIV/0!</v>
      </c>
      <c r="U18" s="11">
        <v>66</v>
      </c>
      <c r="V18" s="7">
        <v>0</v>
      </c>
      <c r="W18" s="38">
        <f t="shared" si="7"/>
        <v>277</v>
      </c>
      <c r="X18" s="39">
        <f t="shared" si="8"/>
        <v>0</v>
      </c>
      <c r="Y18" s="20">
        <f t="shared" si="11"/>
        <v>277</v>
      </c>
      <c r="Z18" s="21">
        <f t="shared" si="12"/>
        <v>277</v>
      </c>
      <c r="AA18" s="4">
        <f t="shared" si="13"/>
        <v>0</v>
      </c>
    </row>
    <row r="19" spans="1:27" x14ac:dyDescent="0.25">
      <c r="A19" s="5" t="s">
        <v>4</v>
      </c>
      <c r="B19" s="2" t="s">
        <v>18</v>
      </c>
      <c r="C19" s="2" t="s">
        <v>33</v>
      </c>
      <c r="D19" s="2">
        <v>309923</v>
      </c>
      <c r="E19" s="16" t="s">
        <v>34</v>
      </c>
      <c r="F19" s="2">
        <v>31810284</v>
      </c>
      <c r="G19" s="16" t="s">
        <v>121</v>
      </c>
      <c r="H19" s="16" t="s">
        <v>224</v>
      </c>
      <c r="I19" s="18" t="s">
        <v>225</v>
      </c>
      <c r="J19" s="17">
        <v>355</v>
      </c>
      <c r="K19" s="9">
        <v>6</v>
      </c>
      <c r="L19" s="4">
        <v>0</v>
      </c>
      <c r="M19" s="10">
        <v>2</v>
      </c>
      <c r="N19" s="4">
        <v>0</v>
      </c>
      <c r="O19" s="9">
        <v>20</v>
      </c>
      <c r="P19" s="8">
        <v>0</v>
      </c>
      <c r="Q19" s="11">
        <v>240.5</v>
      </c>
      <c r="R19" s="7">
        <v>0</v>
      </c>
      <c r="S19" s="9">
        <f t="shared" si="9"/>
        <v>12.025</v>
      </c>
      <c r="T19" s="8" t="e">
        <f t="shared" si="10"/>
        <v>#DIV/0!</v>
      </c>
      <c r="U19" s="11">
        <v>0</v>
      </c>
      <c r="V19" s="7">
        <v>0</v>
      </c>
      <c r="W19" s="14">
        <f t="shared" si="7"/>
        <v>240.5</v>
      </c>
      <c r="X19" s="15">
        <f t="shared" si="8"/>
        <v>0</v>
      </c>
      <c r="Y19" s="20">
        <f t="shared" si="11"/>
        <v>241</v>
      </c>
      <c r="Z19" s="21">
        <f t="shared" si="12"/>
        <v>241</v>
      </c>
      <c r="AA19" s="4">
        <f t="shared" si="13"/>
        <v>0</v>
      </c>
    </row>
    <row r="20" spans="1:27" x14ac:dyDescent="0.25">
      <c r="A20" s="5" t="s">
        <v>4</v>
      </c>
      <c r="B20" s="2" t="s">
        <v>18</v>
      </c>
      <c r="C20" s="2" t="s">
        <v>19</v>
      </c>
      <c r="D20" s="2">
        <v>304913</v>
      </c>
      <c r="E20" s="16" t="s">
        <v>20</v>
      </c>
      <c r="F20" s="2">
        <v>31773729</v>
      </c>
      <c r="G20" s="16" t="s">
        <v>121</v>
      </c>
      <c r="H20" s="16" t="s">
        <v>168</v>
      </c>
      <c r="I20" s="18" t="s">
        <v>233</v>
      </c>
      <c r="J20" s="17">
        <v>633</v>
      </c>
      <c r="K20" s="9">
        <v>8</v>
      </c>
      <c r="L20" s="4">
        <v>2</v>
      </c>
      <c r="M20" s="9">
        <v>3</v>
      </c>
      <c r="N20" s="4">
        <v>1</v>
      </c>
      <c r="O20" s="9">
        <v>48</v>
      </c>
      <c r="P20" s="8">
        <v>16</v>
      </c>
      <c r="Q20" s="11">
        <v>580</v>
      </c>
      <c r="R20" s="7">
        <v>193</v>
      </c>
      <c r="S20" s="9">
        <f t="shared" si="9"/>
        <v>12.083333333333334</v>
      </c>
      <c r="T20" s="8">
        <f t="shared" si="10"/>
        <v>12.0625</v>
      </c>
      <c r="U20" s="11">
        <v>0</v>
      </c>
      <c r="V20" s="7">
        <v>0</v>
      </c>
      <c r="W20" s="38">
        <f t="shared" si="7"/>
        <v>580</v>
      </c>
      <c r="X20" s="39">
        <f t="shared" si="8"/>
        <v>193</v>
      </c>
      <c r="Y20" s="20">
        <f t="shared" si="11"/>
        <v>580</v>
      </c>
      <c r="Z20" s="21">
        <f t="shared" si="12"/>
        <v>387</v>
      </c>
      <c r="AA20" s="4">
        <f t="shared" si="13"/>
        <v>193</v>
      </c>
    </row>
    <row r="21" spans="1:27" x14ac:dyDescent="0.25">
      <c r="A21" s="5" t="s">
        <v>4</v>
      </c>
      <c r="B21" s="2" t="s">
        <v>18</v>
      </c>
      <c r="C21" s="2" t="s">
        <v>19</v>
      </c>
      <c r="D21" s="2">
        <v>304913</v>
      </c>
      <c r="E21" s="16" t="s">
        <v>20</v>
      </c>
      <c r="F21" s="2">
        <v>31811493</v>
      </c>
      <c r="G21" s="16" t="s">
        <v>141</v>
      </c>
      <c r="H21" s="16" t="s">
        <v>168</v>
      </c>
      <c r="I21" s="18" t="s">
        <v>234</v>
      </c>
      <c r="J21" s="17">
        <v>700</v>
      </c>
      <c r="K21" s="9">
        <v>24</v>
      </c>
      <c r="L21" s="4">
        <v>2</v>
      </c>
      <c r="M21" s="9">
        <v>3</v>
      </c>
      <c r="N21" s="4">
        <v>0</v>
      </c>
      <c r="O21" s="9">
        <v>23</v>
      </c>
      <c r="P21" s="8">
        <v>0</v>
      </c>
      <c r="Q21" s="11">
        <v>325.41000000000003</v>
      </c>
      <c r="R21" s="7">
        <v>0</v>
      </c>
      <c r="S21" s="9">
        <f t="shared" si="9"/>
        <v>14.148260869565219</v>
      </c>
      <c r="T21" s="8" t="e">
        <f t="shared" si="10"/>
        <v>#DIV/0!</v>
      </c>
      <c r="U21" s="11">
        <v>0</v>
      </c>
      <c r="V21" s="7">
        <v>0</v>
      </c>
      <c r="W21" s="38">
        <f t="shared" si="7"/>
        <v>325.41000000000003</v>
      </c>
      <c r="X21" s="39">
        <f t="shared" si="8"/>
        <v>0</v>
      </c>
      <c r="Y21" s="20">
        <f t="shared" si="11"/>
        <v>326</v>
      </c>
      <c r="Z21" s="21">
        <f t="shared" si="12"/>
        <v>326</v>
      </c>
      <c r="AA21" s="4">
        <f t="shared" si="13"/>
        <v>0</v>
      </c>
    </row>
    <row r="22" spans="1:27" x14ac:dyDescent="0.25">
      <c r="A22" s="5" t="s">
        <v>4</v>
      </c>
      <c r="B22" s="2" t="s">
        <v>18</v>
      </c>
      <c r="C22" s="2" t="s">
        <v>19</v>
      </c>
      <c r="D22" s="2">
        <v>304913</v>
      </c>
      <c r="E22" s="16" t="s">
        <v>20</v>
      </c>
      <c r="F22" s="2">
        <v>36064181</v>
      </c>
      <c r="G22" s="16" t="s">
        <v>121</v>
      </c>
      <c r="H22" s="16" t="s">
        <v>168</v>
      </c>
      <c r="I22" s="18" t="s">
        <v>235</v>
      </c>
      <c r="J22" s="17">
        <v>487</v>
      </c>
      <c r="K22" s="9">
        <v>6</v>
      </c>
      <c r="L22" s="4">
        <v>4</v>
      </c>
      <c r="M22" s="9">
        <v>2</v>
      </c>
      <c r="N22" s="4">
        <v>1</v>
      </c>
      <c r="O22" s="9">
        <v>12</v>
      </c>
      <c r="P22" s="8">
        <v>5</v>
      </c>
      <c r="Q22" s="11">
        <v>166.7</v>
      </c>
      <c r="R22" s="7">
        <v>58.26</v>
      </c>
      <c r="S22" s="9">
        <f t="shared" si="9"/>
        <v>13.891666666666666</v>
      </c>
      <c r="T22" s="8">
        <f t="shared" si="10"/>
        <v>11.651999999999999</v>
      </c>
      <c r="U22" s="11">
        <v>0</v>
      </c>
      <c r="V22" s="7">
        <v>0</v>
      </c>
      <c r="W22" s="38">
        <f t="shared" si="7"/>
        <v>166.7</v>
      </c>
      <c r="X22" s="39">
        <f t="shared" si="8"/>
        <v>58.26</v>
      </c>
      <c r="Y22" s="20">
        <f t="shared" si="11"/>
        <v>167</v>
      </c>
      <c r="Z22" s="21">
        <f t="shared" si="12"/>
        <v>108</v>
      </c>
      <c r="AA22" s="4">
        <f t="shared" si="13"/>
        <v>59</v>
      </c>
    </row>
    <row r="23" spans="1:27" x14ac:dyDescent="0.25">
      <c r="A23" s="5" t="s">
        <v>4</v>
      </c>
      <c r="B23" s="2" t="s">
        <v>18</v>
      </c>
      <c r="C23" s="2" t="s">
        <v>31</v>
      </c>
      <c r="D23" s="2">
        <v>304964</v>
      </c>
      <c r="E23" s="16" t="s">
        <v>32</v>
      </c>
      <c r="F23" s="2">
        <v>31810462</v>
      </c>
      <c r="G23" s="16" t="s">
        <v>140</v>
      </c>
      <c r="H23" s="16" t="s">
        <v>236</v>
      </c>
      <c r="I23" s="18" t="s">
        <v>299</v>
      </c>
      <c r="J23" s="17">
        <v>469</v>
      </c>
      <c r="K23" s="9">
        <v>1</v>
      </c>
      <c r="L23" s="4">
        <v>0</v>
      </c>
      <c r="M23" s="9">
        <v>1</v>
      </c>
      <c r="N23" s="4">
        <v>0</v>
      </c>
      <c r="O23" s="9">
        <v>2</v>
      </c>
      <c r="P23" s="8">
        <v>0</v>
      </c>
      <c r="Q23" s="11">
        <v>27.1</v>
      </c>
      <c r="R23" s="7">
        <v>0</v>
      </c>
      <c r="S23" s="9">
        <f t="shared" si="9"/>
        <v>13.55</v>
      </c>
      <c r="T23" s="8" t="e">
        <f t="shared" si="10"/>
        <v>#DIV/0!</v>
      </c>
      <c r="U23" s="11">
        <v>0</v>
      </c>
      <c r="V23" s="7">
        <v>0</v>
      </c>
      <c r="W23" s="14">
        <f t="shared" si="7"/>
        <v>27.1</v>
      </c>
      <c r="X23" s="15">
        <f t="shared" si="8"/>
        <v>0</v>
      </c>
      <c r="Y23" s="20">
        <f t="shared" si="11"/>
        <v>28</v>
      </c>
      <c r="Z23" s="21">
        <f t="shared" si="12"/>
        <v>28</v>
      </c>
      <c r="AA23" s="4">
        <f t="shared" si="13"/>
        <v>0</v>
      </c>
    </row>
    <row r="24" spans="1:27" x14ac:dyDescent="0.25">
      <c r="A24" s="5" t="s">
        <v>4</v>
      </c>
      <c r="B24" s="2" t="s">
        <v>18</v>
      </c>
      <c r="C24" s="2" t="s">
        <v>35</v>
      </c>
      <c r="D24" s="2">
        <v>305103</v>
      </c>
      <c r="E24" s="16" t="s">
        <v>36</v>
      </c>
      <c r="F24" s="2">
        <v>31817017</v>
      </c>
      <c r="G24" s="16" t="s">
        <v>121</v>
      </c>
      <c r="H24" s="16" t="s">
        <v>237</v>
      </c>
      <c r="I24" s="18" t="s">
        <v>238</v>
      </c>
      <c r="J24" s="17">
        <v>458</v>
      </c>
      <c r="K24" s="9">
        <v>4</v>
      </c>
      <c r="L24" s="4">
        <v>0</v>
      </c>
      <c r="M24" s="9">
        <v>1</v>
      </c>
      <c r="N24" s="4">
        <v>0</v>
      </c>
      <c r="O24" s="9">
        <v>20</v>
      </c>
      <c r="P24" s="8">
        <v>0</v>
      </c>
      <c r="Q24" s="11">
        <v>388.49</v>
      </c>
      <c r="R24" s="7">
        <v>0</v>
      </c>
      <c r="S24" s="9">
        <f t="shared" ref="S24:S33" si="14">Q24/O24</f>
        <v>19.424500000000002</v>
      </c>
      <c r="T24" s="8" t="e">
        <f t="shared" ref="T24:T33" si="15">R24/P24</f>
        <v>#DIV/0!</v>
      </c>
      <c r="U24" s="11">
        <v>0</v>
      </c>
      <c r="V24" s="7">
        <v>0</v>
      </c>
      <c r="W24" s="14">
        <f t="shared" ref="W24:W33" si="16">U24+Q24</f>
        <v>388.49</v>
      </c>
      <c r="X24" s="15">
        <f t="shared" ref="X24:X32" si="17">V24+R24</f>
        <v>0</v>
      </c>
      <c r="Y24" s="20">
        <f t="shared" ref="Y24:Y33" si="18">ROUNDUP(W24,0)</f>
        <v>389</v>
      </c>
      <c r="Z24" s="21">
        <f t="shared" ref="Z24:Z33" si="19">Y24-AA24</f>
        <v>389</v>
      </c>
      <c r="AA24" s="4">
        <f t="shared" ref="AA24:AA33" si="20">ROUNDUP(X24,0)</f>
        <v>0</v>
      </c>
    </row>
    <row r="25" spans="1:27" x14ac:dyDescent="0.25">
      <c r="A25" s="5" t="s">
        <v>4</v>
      </c>
      <c r="B25" s="2" t="s">
        <v>18</v>
      </c>
      <c r="C25" s="2" t="s">
        <v>27</v>
      </c>
      <c r="D25" s="2">
        <v>603147</v>
      </c>
      <c r="E25" s="16" t="s">
        <v>28</v>
      </c>
      <c r="F25" s="2">
        <v>30791847</v>
      </c>
      <c r="G25" s="16" t="s">
        <v>147</v>
      </c>
      <c r="H25" s="16" t="s">
        <v>167</v>
      </c>
      <c r="I25" s="18" t="s">
        <v>262</v>
      </c>
      <c r="J25" s="17">
        <v>362</v>
      </c>
      <c r="K25" s="9">
        <v>25</v>
      </c>
      <c r="L25" s="4">
        <v>0</v>
      </c>
      <c r="M25" s="10">
        <v>3</v>
      </c>
      <c r="N25" s="4">
        <v>0</v>
      </c>
      <c r="O25" s="9">
        <v>72</v>
      </c>
      <c r="P25" s="8">
        <v>0</v>
      </c>
      <c r="Q25" s="11">
        <v>827.44</v>
      </c>
      <c r="R25" s="7">
        <v>0</v>
      </c>
      <c r="S25" s="9">
        <f t="shared" si="14"/>
        <v>11.492222222222223</v>
      </c>
      <c r="T25" s="8" t="e">
        <f t="shared" si="15"/>
        <v>#DIV/0!</v>
      </c>
      <c r="U25" s="11">
        <v>0</v>
      </c>
      <c r="V25" s="7">
        <v>0</v>
      </c>
      <c r="W25" s="14">
        <f t="shared" si="16"/>
        <v>827.44</v>
      </c>
      <c r="X25" s="15">
        <f t="shared" si="17"/>
        <v>0</v>
      </c>
      <c r="Y25" s="20">
        <f t="shared" si="18"/>
        <v>828</v>
      </c>
      <c r="Z25" s="21">
        <f t="shared" si="19"/>
        <v>828</v>
      </c>
      <c r="AA25" s="4">
        <f t="shared" si="20"/>
        <v>0</v>
      </c>
    </row>
    <row r="26" spans="1:27" x14ac:dyDescent="0.25">
      <c r="A26" s="5" t="s">
        <v>4</v>
      </c>
      <c r="B26" s="2" t="s">
        <v>18</v>
      </c>
      <c r="C26" s="2" t="s">
        <v>27</v>
      </c>
      <c r="D26" s="2">
        <v>603147</v>
      </c>
      <c r="E26" s="16" t="s">
        <v>28</v>
      </c>
      <c r="F26" s="2">
        <v>31810969</v>
      </c>
      <c r="G26" s="16" t="s">
        <v>148</v>
      </c>
      <c r="H26" s="16" t="s">
        <v>167</v>
      </c>
      <c r="I26" s="18" t="s">
        <v>263</v>
      </c>
      <c r="J26" s="17">
        <v>420</v>
      </c>
      <c r="K26" s="9">
        <v>9</v>
      </c>
      <c r="L26" s="4">
        <v>0</v>
      </c>
      <c r="M26" s="10">
        <v>2</v>
      </c>
      <c r="N26" s="4">
        <v>0</v>
      </c>
      <c r="O26" s="9">
        <v>44</v>
      </c>
      <c r="P26" s="8">
        <v>0</v>
      </c>
      <c r="Q26" s="11">
        <v>794.75</v>
      </c>
      <c r="R26" s="7">
        <v>0</v>
      </c>
      <c r="S26" s="9">
        <f t="shared" si="14"/>
        <v>18.0625</v>
      </c>
      <c r="T26" s="8" t="e">
        <f t="shared" si="15"/>
        <v>#DIV/0!</v>
      </c>
      <c r="U26" s="11">
        <v>450</v>
      </c>
      <c r="V26" s="7">
        <v>0</v>
      </c>
      <c r="W26" s="14">
        <f t="shared" si="16"/>
        <v>1244.75</v>
      </c>
      <c r="X26" s="15">
        <f t="shared" si="17"/>
        <v>0</v>
      </c>
      <c r="Y26" s="20">
        <f t="shared" si="18"/>
        <v>1245</v>
      </c>
      <c r="Z26" s="21">
        <f t="shared" si="19"/>
        <v>1245</v>
      </c>
      <c r="AA26" s="4">
        <f t="shared" si="20"/>
        <v>0</v>
      </c>
    </row>
    <row r="27" spans="1:27" x14ac:dyDescent="0.25">
      <c r="A27" s="5" t="s">
        <v>4</v>
      </c>
      <c r="B27" s="2" t="s">
        <v>18</v>
      </c>
      <c r="C27" s="2" t="s">
        <v>27</v>
      </c>
      <c r="D27" s="2">
        <v>603147</v>
      </c>
      <c r="E27" s="16" t="s">
        <v>28</v>
      </c>
      <c r="F27" s="2">
        <v>31810993</v>
      </c>
      <c r="G27" s="16" t="s">
        <v>149</v>
      </c>
      <c r="H27" s="16" t="s">
        <v>167</v>
      </c>
      <c r="I27" s="18" t="s">
        <v>264</v>
      </c>
      <c r="J27" s="17">
        <v>462</v>
      </c>
      <c r="K27" s="9">
        <v>25</v>
      </c>
      <c r="L27" s="4">
        <v>0</v>
      </c>
      <c r="M27" s="10">
        <v>5</v>
      </c>
      <c r="N27" s="4">
        <v>0</v>
      </c>
      <c r="O27" s="9">
        <v>122</v>
      </c>
      <c r="P27" s="8">
        <v>0</v>
      </c>
      <c r="Q27" s="11">
        <v>1760</v>
      </c>
      <c r="R27" s="7">
        <v>0</v>
      </c>
      <c r="S27" s="9">
        <f t="shared" si="14"/>
        <v>14.426229508196721</v>
      </c>
      <c r="T27" s="8" t="e">
        <f t="shared" si="15"/>
        <v>#DIV/0!</v>
      </c>
      <c r="U27" s="11">
        <v>320</v>
      </c>
      <c r="V27" s="7">
        <v>0</v>
      </c>
      <c r="W27" s="14">
        <f t="shared" si="16"/>
        <v>2080</v>
      </c>
      <c r="X27" s="15">
        <f t="shared" si="17"/>
        <v>0</v>
      </c>
      <c r="Y27" s="20">
        <f t="shared" si="18"/>
        <v>2080</v>
      </c>
      <c r="Z27" s="21">
        <f t="shared" si="19"/>
        <v>2080</v>
      </c>
      <c r="AA27" s="4">
        <f t="shared" si="20"/>
        <v>0</v>
      </c>
    </row>
    <row r="28" spans="1:27" x14ac:dyDescent="0.25">
      <c r="A28" s="5" t="s">
        <v>4</v>
      </c>
      <c r="B28" s="2" t="s">
        <v>18</v>
      </c>
      <c r="C28" s="2" t="s">
        <v>27</v>
      </c>
      <c r="D28" s="2">
        <v>603147</v>
      </c>
      <c r="E28" s="16" t="s">
        <v>28</v>
      </c>
      <c r="F28" s="2">
        <v>36071277</v>
      </c>
      <c r="G28" s="16" t="s">
        <v>121</v>
      </c>
      <c r="H28" s="16" t="s">
        <v>167</v>
      </c>
      <c r="I28" s="18" t="s">
        <v>265</v>
      </c>
      <c r="J28" s="17">
        <v>671</v>
      </c>
      <c r="K28" s="9">
        <v>32</v>
      </c>
      <c r="L28" s="4">
        <v>0</v>
      </c>
      <c r="M28" s="10">
        <v>4</v>
      </c>
      <c r="N28" s="4">
        <v>0</v>
      </c>
      <c r="O28" s="9">
        <v>152</v>
      </c>
      <c r="P28" s="8">
        <v>0</v>
      </c>
      <c r="Q28" s="11">
        <v>1508.4</v>
      </c>
      <c r="R28" s="7">
        <v>0</v>
      </c>
      <c r="S28" s="9">
        <f t="shared" si="14"/>
        <v>9.9236842105263161</v>
      </c>
      <c r="T28" s="8" t="e">
        <f t="shared" si="15"/>
        <v>#DIV/0!</v>
      </c>
      <c r="U28" s="11">
        <v>0</v>
      </c>
      <c r="V28" s="7">
        <v>0</v>
      </c>
      <c r="W28" s="14">
        <f t="shared" si="16"/>
        <v>1508.4</v>
      </c>
      <c r="X28" s="15">
        <f t="shared" si="17"/>
        <v>0</v>
      </c>
      <c r="Y28" s="20">
        <f t="shared" si="18"/>
        <v>1509</v>
      </c>
      <c r="Z28" s="21">
        <f t="shared" si="19"/>
        <v>1509</v>
      </c>
      <c r="AA28" s="4">
        <f t="shared" si="20"/>
        <v>0</v>
      </c>
    </row>
    <row r="29" spans="1:27" x14ac:dyDescent="0.25">
      <c r="A29" s="5" t="s">
        <v>4</v>
      </c>
      <c r="B29" s="2" t="s">
        <v>18</v>
      </c>
      <c r="C29" s="2" t="s">
        <v>29</v>
      </c>
      <c r="D29" s="2">
        <v>603295</v>
      </c>
      <c r="E29" s="16" t="s">
        <v>30</v>
      </c>
      <c r="F29" s="2">
        <v>31780717</v>
      </c>
      <c r="G29" s="16" t="s">
        <v>121</v>
      </c>
      <c r="H29" s="16" t="s">
        <v>266</v>
      </c>
      <c r="I29" s="18" t="s">
        <v>267</v>
      </c>
      <c r="J29" s="17">
        <v>686</v>
      </c>
      <c r="K29" s="9">
        <v>2</v>
      </c>
      <c r="L29" s="4">
        <v>0</v>
      </c>
      <c r="M29" s="9">
        <v>1</v>
      </c>
      <c r="N29" s="4">
        <v>0</v>
      </c>
      <c r="O29" s="9">
        <v>60</v>
      </c>
      <c r="P29" s="8">
        <v>0</v>
      </c>
      <c r="Q29" s="11">
        <v>782.17</v>
      </c>
      <c r="R29" s="7">
        <v>0</v>
      </c>
      <c r="S29" s="9">
        <f t="shared" si="14"/>
        <v>13.036166666666666</v>
      </c>
      <c r="T29" s="8" t="e">
        <f t="shared" si="15"/>
        <v>#DIV/0!</v>
      </c>
      <c r="U29" s="11">
        <v>0</v>
      </c>
      <c r="V29" s="7">
        <v>0</v>
      </c>
      <c r="W29" s="14">
        <f t="shared" si="16"/>
        <v>782.17</v>
      </c>
      <c r="X29" s="15">
        <f t="shared" si="17"/>
        <v>0</v>
      </c>
      <c r="Y29" s="20">
        <f t="shared" si="18"/>
        <v>783</v>
      </c>
      <c r="Z29" s="21">
        <f t="shared" si="19"/>
        <v>783</v>
      </c>
      <c r="AA29" s="4">
        <f t="shared" si="20"/>
        <v>0</v>
      </c>
    </row>
    <row r="30" spans="1:27" x14ac:dyDescent="0.25">
      <c r="A30" s="5" t="s">
        <v>4</v>
      </c>
      <c r="B30" s="2" t="s">
        <v>18</v>
      </c>
      <c r="C30" s="2" t="s">
        <v>23</v>
      </c>
      <c r="D30" s="2">
        <v>603317</v>
      </c>
      <c r="E30" s="16" t="s">
        <v>24</v>
      </c>
      <c r="F30" s="2">
        <v>31768989</v>
      </c>
      <c r="G30" s="16" t="s">
        <v>136</v>
      </c>
      <c r="H30" s="16" t="s">
        <v>164</v>
      </c>
      <c r="I30" s="18" t="s">
        <v>268</v>
      </c>
      <c r="J30" s="17">
        <v>825</v>
      </c>
      <c r="K30" s="9">
        <v>22</v>
      </c>
      <c r="L30" s="4">
        <v>0</v>
      </c>
      <c r="M30" s="9">
        <v>3</v>
      </c>
      <c r="N30" s="4">
        <v>0</v>
      </c>
      <c r="O30" s="9">
        <v>48</v>
      </c>
      <c r="P30" s="8">
        <v>0</v>
      </c>
      <c r="Q30" s="11">
        <v>533.29</v>
      </c>
      <c r="R30" s="7">
        <v>0</v>
      </c>
      <c r="S30" s="9">
        <f t="shared" si="14"/>
        <v>11.110208333333333</v>
      </c>
      <c r="T30" s="8" t="e">
        <f t="shared" si="15"/>
        <v>#DIV/0!</v>
      </c>
      <c r="U30" s="11">
        <v>0</v>
      </c>
      <c r="V30" s="7">
        <v>0</v>
      </c>
      <c r="W30" s="38">
        <f t="shared" si="16"/>
        <v>533.29</v>
      </c>
      <c r="X30" s="39">
        <f t="shared" si="17"/>
        <v>0</v>
      </c>
      <c r="Y30" s="20">
        <f t="shared" si="18"/>
        <v>534</v>
      </c>
      <c r="Z30" s="21">
        <f t="shared" si="19"/>
        <v>534</v>
      </c>
      <c r="AA30" s="4">
        <f t="shared" si="20"/>
        <v>0</v>
      </c>
    </row>
    <row r="31" spans="1:27" x14ac:dyDescent="0.25">
      <c r="A31" s="5" t="s">
        <v>4</v>
      </c>
      <c r="B31" s="2" t="s">
        <v>18</v>
      </c>
      <c r="C31" s="2" t="s">
        <v>23</v>
      </c>
      <c r="D31" s="2">
        <v>603317</v>
      </c>
      <c r="E31" s="16" t="s">
        <v>24</v>
      </c>
      <c r="F31" s="2">
        <v>31785204</v>
      </c>
      <c r="G31" s="16" t="s">
        <v>136</v>
      </c>
      <c r="H31" s="16" t="s">
        <v>164</v>
      </c>
      <c r="I31" s="18" t="s">
        <v>196</v>
      </c>
      <c r="J31" s="17">
        <v>307</v>
      </c>
      <c r="K31" s="9">
        <v>22</v>
      </c>
      <c r="L31" s="4">
        <v>16</v>
      </c>
      <c r="M31" s="10">
        <v>3</v>
      </c>
      <c r="N31" s="4">
        <v>3</v>
      </c>
      <c r="O31" s="9">
        <v>30</v>
      </c>
      <c r="P31" s="8">
        <v>30</v>
      </c>
      <c r="Q31" s="11">
        <v>307.14999999999998</v>
      </c>
      <c r="R31" s="7">
        <v>307.14999999999998</v>
      </c>
      <c r="S31" s="9">
        <f t="shared" si="14"/>
        <v>10.238333333333333</v>
      </c>
      <c r="T31" s="8">
        <f t="shared" si="15"/>
        <v>10.238333333333333</v>
      </c>
      <c r="U31" s="11">
        <v>126.5</v>
      </c>
      <c r="V31" s="7">
        <v>126.5</v>
      </c>
      <c r="W31" s="38">
        <f t="shared" si="16"/>
        <v>433.65</v>
      </c>
      <c r="X31" s="39">
        <f t="shared" si="17"/>
        <v>433.65</v>
      </c>
      <c r="Y31" s="20">
        <f t="shared" si="18"/>
        <v>434</v>
      </c>
      <c r="Z31" s="21">
        <f t="shared" si="19"/>
        <v>0</v>
      </c>
      <c r="AA31" s="4">
        <f t="shared" si="20"/>
        <v>434</v>
      </c>
    </row>
    <row r="32" spans="1:27" x14ac:dyDescent="0.25">
      <c r="A32" s="5" t="s">
        <v>4</v>
      </c>
      <c r="B32" s="2" t="s">
        <v>18</v>
      </c>
      <c r="C32" s="2" t="s">
        <v>23</v>
      </c>
      <c r="D32" s="2">
        <v>603317</v>
      </c>
      <c r="E32" s="16" t="s">
        <v>24</v>
      </c>
      <c r="F32" s="2">
        <v>31785212</v>
      </c>
      <c r="G32" s="16" t="s">
        <v>136</v>
      </c>
      <c r="H32" s="16" t="s">
        <v>164</v>
      </c>
      <c r="I32" s="18" t="s">
        <v>269</v>
      </c>
      <c r="J32" s="17">
        <v>423</v>
      </c>
      <c r="K32" s="9">
        <v>33</v>
      </c>
      <c r="L32" s="4">
        <v>2</v>
      </c>
      <c r="M32" s="9">
        <v>5</v>
      </c>
      <c r="N32" s="4">
        <v>2</v>
      </c>
      <c r="O32" s="9">
        <v>30</v>
      </c>
      <c r="P32" s="8">
        <v>14</v>
      </c>
      <c r="Q32" s="11">
        <v>370.5</v>
      </c>
      <c r="R32" s="7">
        <v>172.97</v>
      </c>
      <c r="S32" s="9">
        <f t="shared" si="14"/>
        <v>12.35</v>
      </c>
      <c r="T32" s="8">
        <f t="shared" si="15"/>
        <v>12.355</v>
      </c>
      <c r="U32" s="11">
        <v>621</v>
      </c>
      <c r="V32" s="7">
        <v>157</v>
      </c>
      <c r="W32" s="38">
        <f t="shared" si="16"/>
        <v>991.5</v>
      </c>
      <c r="X32" s="39">
        <f t="shared" si="17"/>
        <v>329.97</v>
      </c>
      <c r="Y32" s="20">
        <f t="shared" si="18"/>
        <v>992</v>
      </c>
      <c r="Z32" s="21">
        <f t="shared" si="19"/>
        <v>662</v>
      </c>
      <c r="AA32" s="4">
        <f t="shared" si="20"/>
        <v>330</v>
      </c>
    </row>
    <row r="33" spans="1:27" x14ac:dyDescent="0.25">
      <c r="A33" s="5" t="s">
        <v>4</v>
      </c>
      <c r="B33" s="2" t="s">
        <v>18</v>
      </c>
      <c r="C33" s="2" t="s">
        <v>21</v>
      </c>
      <c r="D33" s="2">
        <v>603414</v>
      </c>
      <c r="E33" s="16" t="s">
        <v>22</v>
      </c>
      <c r="F33" s="2">
        <v>42170915</v>
      </c>
      <c r="G33" s="16" t="s">
        <v>121</v>
      </c>
      <c r="H33" s="16" t="s">
        <v>270</v>
      </c>
      <c r="I33" s="18" t="s">
        <v>271</v>
      </c>
      <c r="J33" s="17">
        <v>593</v>
      </c>
      <c r="K33" s="9">
        <v>30</v>
      </c>
      <c r="L33" s="4">
        <v>0</v>
      </c>
      <c r="M33" s="9">
        <v>4</v>
      </c>
      <c r="N33" s="4">
        <v>0</v>
      </c>
      <c r="O33" s="9">
        <v>23</v>
      </c>
      <c r="P33" s="8">
        <v>0</v>
      </c>
      <c r="Q33" s="11">
        <v>274.62</v>
      </c>
      <c r="R33" s="7">
        <v>0</v>
      </c>
      <c r="S33" s="9">
        <f t="shared" si="14"/>
        <v>11.94</v>
      </c>
      <c r="T33" s="8" t="e">
        <f t="shared" si="15"/>
        <v>#DIV/0!</v>
      </c>
      <c r="U33" s="11">
        <v>0</v>
      </c>
      <c r="V33" s="7">
        <v>0</v>
      </c>
      <c r="W33" s="14">
        <f t="shared" si="16"/>
        <v>274.62</v>
      </c>
      <c r="X33" s="15">
        <f t="shared" ref="X33:X38" si="21">V33+R33</f>
        <v>0</v>
      </c>
      <c r="Y33" s="20">
        <f t="shared" si="18"/>
        <v>275</v>
      </c>
      <c r="Z33" s="21">
        <f t="shared" si="19"/>
        <v>275</v>
      </c>
      <c r="AA33" s="4">
        <f t="shared" si="20"/>
        <v>0</v>
      </c>
    </row>
    <row r="34" spans="1:27" x14ac:dyDescent="0.25">
      <c r="A34" s="5" t="s">
        <v>4</v>
      </c>
      <c r="B34" s="2" t="s">
        <v>18</v>
      </c>
      <c r="C34" s="2" t="s">
        <v>25</v>
      </c>
      <c r="D34" s="2">
        <v>603201</v>
      </c>
      <c r="E34" s="16" t="s">
        <v>26</v>
      </c>
      <c r="F34" s="2">
        <v>31780491</v>
      </c>
      <c r="G34" s="16" t="s">
        <v>121</v>
      </c>
      <c r="H34" s="16" t="s">
        <v>166</v>
      </c>
      <c r="I34" s="18" t="s">
        <v>272</v>
      </c>
      <c r="J34" s="17">
        <v>444</v>
      </c>
      <c r="K34" s="9">
        <v>19</v>
      </c>
      <c r="L34" s="4">
        <v>0</v>
      </c>
      <c r="M34" s="10">
        <v>10</v>
      </c>
      <c r="N34" s="4">
        <v>0</v>
      </c>
      <c r="O34" s="9">
        <v>56</v>
      </c>
      <c r="P34" s="8">
        <v>0</v>
      </c>
      <c r="Q34" s="11">
        <v>655</v>
      </c>
      <c r="R34" s="7">
        <v>0</v>
      </c>
      <c r="S34" s="9">
        <f t="shared" ref="S34:S38" si="22">Q34/O34</f>
        <v>11.696428571428571</v>
      </c>
      <c r="T34" s="8" t="e">
        <f t="shared" ref="T34:T38" si="23">R34/P34</f>
        <v>#DIV/0!</v>
      </c>
      <c r="U34" s="11">
        <v>0</v>
      </c>
      <c r="V34" s="7">
        <v>0</v>
      </c>
      <c r="W34" s="38">
        <f t="shared" ref="W34:W38" si="24">U34+Q34</f>
        <v>655</v>
      </c>
      <c r="X34" s="39">
        <f t="shared" si="21"/>
        <v>0</v>
      </c>
      <c r="Y34" s="20">
        <f t="shared" ref="Y34:Y38" si="25">ROUNDUP(W34,0)</f>
        <v>655</v>
      </c>
      <c r="Z34" s="21">
        <f t="shared" ref="Z34:Z38" si="26">Y34-AA34</f>
        <v>655</v>
      </c>
      <c r="AA34" s="4">
        <f t="shared" ref="AA34:AA38" si="27">ROUNDUP(X34,0)</f>
        <v>0</v>
      </c>
    </row>
    <row r="35" spans="1:27" x14ac:dyDescent="0.25">
      <c r="A35" s="5" t="s">
        <v>4</v>
      </c>
      <c r="B35" s="2" t="s">
        <v>83</v>
      </c>
      <c r="C35" s="2" t="s">
        <v>84</v>
      </c>
      <c r="D35" s="2">
        <v>585661</v>
      </c>
      <c r="E35" s="16" t="s">
        <v>85</v>
      </c>
      <c r="F35" s="2">
        <v>42258120</v>
      </c>
      <c r="G35" s="16" t="s">
        <v>152</v>
      </c>
      <c r="H35" s="16" t="s">
        <v>202</v>
      </c>
      <c r="I35" s="18" t="s">
        <v>288</v>
      </c>
      <c r="J35" s="17">
        <v>535</v>
      </c>
      <c r="K35" s="9">
        <v>12</v>
      </c>
      <c r="L35" s="4">
        <v>0</v>
      </c>
      <c r="M35" s="9">
        <v>2</v>
      </c>
      <c r="N35" s="4">
        <v>0</v>
      </c>
      <c r="O35" s="9">
        <v>24</v>
      </c>
      <c r="P35" s="8">
        <v>0</v>
      </c>
      <c r="Q35" s="11">
        <v>250</v>
      </c>
      <c r="R35" s="7">
        <v>0</v>
      </c>
      <c r="S35" s="9">
        <f t="shared" si="22"/>
        <v>10.416666666666666</v>
      </c>
      <c r="T35" s="8" t="e">
        <f t="shared" si="23"/>
        <v>#DIV/0!</v>
      </c>
      <c r="U35" s="11">
        <v>0</v>
      </c>
      <c r="V35" s="7">
        <v>0</v>
      </c>
      <c r="W35" s="14">
        <f t="shared" si="24"/>
        <v>250</v>
      </c>
      <c r="X35" s="15">
        <f t="shared" si="21"/>
        <v>0</v>
      </c>
      <c r="Y35" s="20">
        <f t="shared" si="25"/>
        <v>250</v>
      </c>
      <c r="Z35" s="21">
        <f t="shared" si="26"/>
        <v>250</v>
      </c>
      <c r="AA35" s="4">
        <f t="shared" si="27"/>
        <v>0</v>
      </c>
    </row>
    <row r="36" spans="1:27" x14ac:dyDescent="0.25">
      <c r="A36" s="5" t="s">
        <v>4</v>
      </c>
      <c r="B36" s="2" t="s">
        <v>83</v>
      </c>
      <c r="C36" s="2" t="s">
        <v>86</v>
      </c>
      <c r="D36" s="2">
        <v>42131685</v>
      </c>
      <c r="E36" s="16" t="s">
        <v>87</v>
      </c>
      <c r="F36" s="2">
        <v>30852056</v>
      </c>
      <c r="G36" s="16" t="s">
        <v>154</v>
      </c>
      <c r="H36" s="16" t="s">
        <v>169</v>
      </c>
      <c r="I36" s="18" t="s">
        <v>290</v>
      </c>
      <c r="J36" s="17">
        <v>607</v>
      </c>
      <c r="K36" s="9">
        <v>16</v>
      </c>
      <c r="L36" s="4">
        <v>0</v>
      </c>
      <c r="M36" s="10">
        <v>2</v>
      </c>
      <c r="N36" s="4">
        <v>0</v>
      </c>
      <c r="O36" s="9">
        <v>46</v>
      </c>
      <c r="P36" s="8">
        <v>0</v>
      </c>
      <c r="Q36" s="11">
        <v>601</v>
      </c>
      <c r="R36" s="7">
        <v>0</v>
      </c>
      <c r="S36" s="9">
        <f t="shared" si="22"/>
        <v>13.065217391304348</v>
      </c>
      <c r="T36" s="8" t="e">
        <f t="shared" si="23"/>
        <v>#DIV/0!</v>
      </c>
      <c r="U36" s="11">
        <v>50</v>
      </c>
      <c r="V36" s="7">
        <v>0</v>
      </c>
      <c r="W36" s="38">
        <f t="shared" si="24"/>
        <v>651</v>
      </c>
      <c r="X36" s="39">
        <f t="shared" si="21"/>
        <v>0</v>
      </c>
      <c r="Y36" s="20">
        <f t="shared" si="25"/>
        <v>651</v>
      </c>
      <c r="Z36" s="21">
        <f t="shared" si="26"/>
        <v>651</v>
      </c>
      <c r="AA36" s="4">
        <f t="shared" si="27"/>
        <v>0</v>
      </c>
    </row>
    <row r="37" spans="1:27" x14ac:dyDescent="0.25">
      <c r="A37" s="5" t="s">
        <v>4</v>
      </c>
      <c r="B37" s="2" t="s">
        <v>83</v>
      </c>
      <c r="C37" s="2" t="s">
        <v>86</v>
      </c>
      <c r="D37" s="2">
        <v>42131685</v>
      </c>
      <c r="E37" s="16" t="s">
        <v>87</v>
      </c>
      <c r="F37" s="2">
        <v>42176182</v>
      </c>
      <c r="G37" s="16" t="s">
        <v>155</v>
      </c>
      <c r="H37" s="16" t="s">
        <v>165</v>
      </c>
      <c r="I37" s="18" t="s">
        <v>291</v>
      </c>
      <c r="J37" s="17">
        <v>725</v>
      </c>
      <c r="K37" s="9">
        <v>20</v>
      </c>
      <c r="L37" s="4">
        <v>0</v>
      </c>
      <c r="M37" s="10">
        <v>3</v>
      </c>
      <c r="N37" s="4">
        <v>0</v>
      </c>
      <c r="O37" s="9">
        <v>38</v>
      </c>
      <c r="P37" s="8">
        <v>0</v>
      </c>
      <c r="Q37" s="11">
        <v>668</v>
      </c>
      <c r="R37" s="7">
        <v>0</v>
      </c>
      <c r="S37" s="9">
        <f t="shared" si="22"/>
        <v>17.578947368421051</v>
      </c>
      <c r="T37" s="8" t="e">
        <f t="shared" si="23"/>
        <v>#DIV/0!</v>
      </c>
      <c r="U37" s="11">
        <v>300</v>
      </c>
      <c r="V37" s="7">
        <v>0</v>
      </c>
      <c r="W37" s="38">
        <f t="shared" si="24"/>
        <v>968</v>
      </c>
      <c r="X37" s="39">
        <f t="shared" si="21"/>
        <v>0</v>
      </c>
      <c r="Y37" s="20">
        <f t="shared" si="25"/>
        <v>968</v>
      </c>
      <c r="Z37" s="21">
        <f t="shared" si="26"/>
        <v>968</v>
      </c>
      <c r="AA37" s="4">
        <f t="shared" si="27"/>
        <v>0</v>
      </c>
    </row>
    <row r="38" spans="1:27" x14ac:dyDescent="0.25">
      <c r="A38" s="5" t="s">
        <v>4</v>
      </c>
      <c r="B38" s="2" t="s">
        <v>93</v>
      </c>
      <c r="C38" s="2" t="s">
        <v>94</v>
      </c>
      <c r="D38" s="2">
        <v>35697547</v>
      </c>
      <c r="E38" s="16" t="s">
        <v>95</v>
      </c>
      <c r="F38" s="2">
        <v>36082040</v>
      </c>
      <c r="G38" s="16" t="s">
        <v>156</v>
      </c>
      <c r="H38" s="16" t="s">
        <v>175</v>
      </c>
      <c r="I38" s="18" t="s">
        <v>292</v>
      </c>
      <c r="J38" s="17">
        <v>60</v>
      </c>
      <c r="K38" s="9">
        <v>3</v>
      </c>
      <c r="L38" s="4">
        <v>0</v>
      </c>
      <c r="M38" s="9">
        <v>1</v>
      </c>
      <c r="N38" s="4">
        <v>0</v>
      </c>
      <c r="O38" s="9">
        <v>6</v>
      </c>
      <c r="P38" s="8">
        <v>0</v>
      </c>
      <c r="Q38" s="11">
        <v>98</v>
      </c>
      <c r="R38" s="7">
        <v>0</v>
      </c>
      <c r="S38" s="9">
        <f t="shared" si="22"/>
        <v>16.333333333333332</v>
      </c>
      <c r="T38" s="8" t="e">
        <f t="shared" si="23"/>
        <v>#DIV/0!</v>
      </c>
      <c r="U38" s="11">
        <v>0</v>
      </c>
      <c r="V38" s="7">
        <v>0</v>
      </c>
      <c r="W38" s="38">
        <f t="shared" si="24"/>
        <v>98</v>
      </c>
      <c r="X38" s="39">
        <f t="shared" si="21"/>
        <v>0</v>
      </c>
      <c r="Y38" s="20">
        <f t="shared" si="25"/>
        <v>98</v>
      </c>
      <c r="Z38" s="21">
        <f t="shared" si="26"/>
        <v>98</v>
      </c>
      <c r="AA38" s="4">
        <f t="shared" si="27"/>
        <v>0</v>
      </c>
    </row>
    <row r="39" spans="1:27" x14ac:dyDescent="0.25">
      <c r="A39" s="5" t="s">
        <v>5</v>
      </c>
      <c r="B39" s="2" t="s">
        <v>18</v>
      </c>
      <c r="C39" s="2" t="s">
        <v>37</v>
      </c>
      <c r="D39" s="2">
        <v>306169</v>
      </c>
      <c r="E39" s="16" t="s">
        <v>38</v>
      </c>
      <c r="F39" s="2">
        <v>37836706</v>
      </c>
      <c r="G39" s="16" t="s">
        <v>137</v>
      </c>
      <c r="H39" s="16" t="s">
        <v>174</v>
      </c>
      <c r="I39" s="18" t="s">
        <v>219</v>
      </c>
      <c r="J39" s="17">
        <v>556</v>
      </c>
      <c r="K39" s="9">
        <v>29</v>
      </c>
      <c r="L39" s="4">
        <v>0</v>
      </c>
      <c r="M39" s="10">
        <v>4</v>
      </c>
      <c r="N39" s="4">
        <v>0</v>
      </c>
      <c r="O39" s="9">
        <v>76</v>
      </c>
      <c r="P39" s="8">
        <v>0</v>
      </c>
      <c r="Q39" s="11">
        <v>128.13999999999999</v>
      </c>
      <c r="R39" s="7">
        <v>0</v>
      </c>
      <c r="S39" s="9">
        <f t="shared" ref="S39:S41" si="28">Q39/O39</f>
        <v>1.6860526315789472</v>
      </c>
      <c r="T39" s="8" t="e">
        <f t="shared" ref="T39:T41" si="29">R39/P39</f>
        <v>#DIV/0!</v>
      </c>
      <c r="U39" s="11">
        <v>655.88</v>
      </c>
      <c r="V39" s="7">
        <v>0</v>
      </c>
      <c r="W39" s="14">
        <f t="shared" ref="W39:W41" si="30">U39+Q39</f>
        <v>784.02</v>
      </c>
      <c r="X39" s="15">
        <f t="shared" ref="X39:X41" si="31">V39+R39</f>
        <v>0</v>
      </c>
      <c r="Y39" s="20">
        <f t="shared" ref="Y39:Y41" si="32">ROUNDUP(W39,0)</f>
        <v>785</v>
      </c>
      <c r="Z39" s="21">
        <f t="shared" ref="Z39:Z41" si="33">Y39-AA39</f>
        <v>785</v>
      </c>
      <c r="AA39" s="4">
        <f t="shared" ref="AA39:AA41" si="34">ROUNDUP(X39,0)</f>
        <v>0</v>
      </c>
    </row>
    <row r="40" spans="1:27" x14ac:dyDescent="0.25">
      <c r="A40" s="5" t="s">
        <v>5</v>
      </c>
      <c r="B40" s="2" t="s">
        <v>18</v>
      </c>
      <c r="C40" s="2" t="s">
        <v>37</v>
      </c>
      <c r="D40" s="2">
        <v>306169</v>
      </c>
      <c r="E40" s="16" t="s">
        <v>38</v>
      </c>
      <c r="F40" s="2">
        <v>37839918</v>
      </c>
      <c r="G40" s="16" t="s">
        <v>138</v>
      </c>
      <c r="H40" s="16" t="s">
        <v>174</v>
      </c>
      <c r="I40" s="18" t="s">
        <v>220</v>
      </c>
      <c r="J40" s="17">
        <v>674</v>
      </c>
      <c r="K40" s="9">
        <v>32</v>
      </c>
      <c r="L40" s="4">
        <v>0</v>
      </c>
      <c r="M40" s="10">
        <v>4</v>
      </c>
      <c r="N40" s="4">
        <v>0</v>
      </c>
      <c r="O40" s="9">
        <v>62</v>
      </c>
      <c r="P40" s="8">
        <v>0</v>
      </c>
      <c r="Q40" s="11">
        <v>912.39</v>
      </c>
      <c r="R40" s="7">
        <v>0</v>
      </c>
      <c r="S40" s="9">
        <f t="shared" si="28"/>
        <v>14.715967741935483</v>
      </c>
      <c r="T40" s="8" t="e">
        <f t="shared" si="29"/>
        <v>#DIV/0!</v>
      </c>
      <c r="U40" s="11">
        <v>0</v>
      </c>
      <c r="V40" s="7">
        <v>0</v>
      </c>
      <c r="W40" s="14">
        <f t="shared" si="30"/>
        <v>912.39</v>
      </c>
      <c r="X40" s="15">
        <f t="shared" si="31"/>
        <v>0</v>
      </c>
      <c r="Y40" s="20">
        <f t="shared" si="32"/>
        <v>913</v>
      </c>
      <c r="Z40" s="21">
        <f t="shared" si="33"/>
        <v>913</v>
      </c>
      <c r="AA40" s="4">
        <f t="shared" si="34"/>
        <v>0</v>
      </c>
    </row>
    <row r="41" spans="1:27" x14ac:dyDescent="0.25">
      <c r="A41" s="5" t="s">
        <v>5</v>
      </c>
      <c r="B41" s="2" t="s">
        <v>18</v>
      </c>
      <c r="C41" s="2" t="s">
        <v>39</v>
      </c>
      <c r="D41" s="2">
        <v>306177</v>
      </c>
      <c r="E41" s="16" t="s">
        <v>40</v>
      </c>
      <c r="F41" s="2">
        <v>36094234</v>
      </c>
      <c r="G41" s="16" t="s">
        <v>119</v>
      </c>
      <c r="H41" s="16" t="s">
        <v>172</v>
      </c>
      <c r="I41" s="18" t="s">
        <v>221</v>
      </c>
      <c r="J41" s="17">
        <v>343</v>
      </c>
      <c r="K41" s="9">
        <v>12</v>
      </c>
      <c r="L41" s="4">
        <v>0</v>
      </c>
      <c r="M41" s="9">
        <v>1</v>
      </c>
      <c r="N41" s="4">
        <v>0</v>
      </c>
      <c r="O41" s="9">
        <v>8</v>
      </c>
      <c r="P41" s="8">
        <v>0</v>
      </c>
      <c r="Q41" s="11">
        <v>107.96</v>
      </c>
      <c r="R41" s="7">
        <v>0</v>
      </c>
      <c r="S41" s="9">
        <f t="shared" si="28"/>
        <v>13.494999999999999</v>
      </c>
      <c r="T41" s="8" t="e">
        <f t="shared" si="29"/>
        <v>#DIV/0!</v>
      </c>
      <c r="U41" s="11">
        <v>0</v>
      </c>
      <c r="V41" s="7">
        <v>0</v>
      </c>
      <c r="W41" s="14">
        <f t="shared" si="30"/>
        <v>107.96</v>
      </c>
      <c r="X41" s="15">
        <f t="shared" si="31"/>
        <v>0</v>
      </c>
      <c r="Y41" s="20">
        <f t="shared" si="32"/>
        <v>108</v>
      </c>
      <c r="Z41" s="21">
        <f t="shared" si="33"/>
        <v>108</v>
      </c>
      <c r="AA41" s="4">
        <f t="shared" si="34"/>
        <v>0</v>
      </c>
    </row>
    <row r="42" spans="1:27" x14ac:dyDescent="0.25">
      <c r="A42" s="5" t="s">
        <v>5</v>
      </c>
      <c r="B42" s="2" t="s">
        <v>18</v>
      </c>
      <c r="C42" s="2" t="s">
        <v>41</v>
      </c>
      <c r="D42" s="2">
        <v>313114</v>
      </c>
      <c r="E42" s="16" t="s">
        <v>42</v>
      </c>
      <c r="F42" s="2">
        <v>36080543</v>
      </c>
      <c r="G42" s="16" t="s">
        <v>136</v>
      </c>
      <c r="H42" s="16" t="s">
        <v>171</v>
      </c>
      <c r="I42" s="18" t="s">
        <v>228</v>
      </c>
      <c r="J42" s="17">
        <v>446</v>
      </c>
      <c r="K42" s="9">
        <v>26</v>
      </c>
      <c r="L42" s="4">
        <v>6</v>
      </c>
      <c r="M42" s="9">
        <v>4</v>
      </c>
      <c r="N42" s="4">
        <v>1</v>
      </c>
      <c r="O42" s="9">
        <v>57</v>
      </c>
      <c r="P42" s="8">
        <v>13</v>
      </c>
      <c r="Q42" s="11">
        <v>977</v>
      </c>
      <c r="R42" s="7">
        <v>225</v>
      </c>
      <c r="S42" s="9">
        <f t="shared" ref="S42:S46" si="35">Q42/O42</f>
        <v>17.140350877192983</v>
      </c>
      <c r="T42" s="8">
        <f t="shared" ref="T42:T46" si="36">R42/P42</f>
        <v>17.307692307692307</v>
      </c>
      <c r="U42" s="11">
        <v>100</v>
      </c>
      <c r="V42" s="7">
        <v>25</v>
      </c>
      <c r="W42" s="14">
        <f t="shared" ref="W42:W46" si="37">U42+Q42</f>
        <v>1077</v>
      </c>
      <c r="X42" s="15">
        <f t="shared" ref="X42:X46" si="38">V42+R42</f>
        <v>250</v>
      </c>
      <c r="Y42" s="20">
        <f t="shared" ref="Y42:Y46" si="39">ROUNDUP(W42,0)</f>
        <v>1077</v>
      </c>
      <c r="Z42" s="21">
        <f t="shared" ref="Z42:Z46" si="40">Y42-AA42</f>
        <v>827</v>
      </c>
      <c r="AA42" s="4">
        <f t="shared" ref="AA42:AA46" si="41">ROUNDUP(X42,0)</f>
        <v>250</v>
      </c>
    </row>
    <row r="43" spans="1:27" x14ac:dyDescent="0.25">
      <c r="A43" s="5" t="s">
        <v>5</v>
      </c>
      <c r="B43" s="2" t="s">
        <v>18</v>
      </c>
      <c r="C43" s="2" t="s">
        <v>41</v>
      </c>
      <c r="D43" s="2">
        <v>313114</v>
      </c>
      <c r="E43" s="16" t="s">
        <v>42</v>
      </c>
      <c r="F43" s="2">
        <v>36080594</v>
      </c>
      <c r="G43" s="16" t="s">
        <v>136</v>
      </c>
      <c r="H43" s="16" t="s">
        <v>171</v>
      </c>
      <c r="I43" s="18" t="s">
        <v>229</v>
      </c>
      <c r="J43" s="17">
        <v>716</v>
      </c>
      <c r="K43" s="9">
        <v>2</v>
      </c>
      <c r="L43" s="4">
        <v>0</v>
      </c>
      <c r="M43" s="9">
        <v>1</v>
      </c>
      <c r="N43" s="4">
        <v>0</v>
      </c>
      <c r="O43" s="9">
        <v>3</v>
      </c>
      <c r="P43" s="8">
        <v>0</v>
      </c>
      <c r="Q43" s="11">
        <v>62.58</v>
      </c>
      <c r="R43" s="7">
        <v>0</v>
      </c>
      <c r="S43" s="9">
        <f t="shared" si="35"/>
        <v>20.86</v>
      </c>
      <c r="T43" s="8" t="e">
        <f t="shared" si="36"/>
        <v>#DIV/0!</v>
      </c>
      <c r="U43" s="11">
        <v>0</v>
      </c>
      <c r="V43" s="7">
        <v>0</v>
      </c>
      <c r="W43" s="14">
        <f t="shared" si="37"/>
        <v>62.58</v>
      </c>
      <c r="X43" s="15">
        <f t="shared" si="38"/>
        <v>0</v>
      </c>
      <c r="Y43" s="20">
        <f t="shared" si="39"/>
        <v>63</v>
      </c>
      <c r="Z43" s="21">
        <f t="shared" si="40"/>
        <v>63</v>
      </c>
      <c r="AA43" s="4">
        <f t="shared" si="41"/>
        <v>0</v>
      </c>
    </row>
    <row r="44" spans="1:27" x14ac:dyDescent="0.25">
      <c r="A44" s="5" t="s">
        <v>5</v>
      </c>
      <c r="B44" s="2" t="s">
        <v>18</v>
      </c>
      <c r="C44" s="2" t="s">
        <v>41</v>
      </c>
      <c r="D44" s="2">
        <v>313114</v>
      </c>
      <c r="E44" s="16" t="s">
        <v>42</v>
      </c>
      <c r="F44" s="2">
        <v>36080756</v>
      </c>
      <c r="G44" s="16" t="s">
        <v>136</v>
      </c>
      <c r="H44" s="16" t="s">
        <v>171</v>
      </c>
      <c r="I44" s="18" t="s">
        <v>230</v>
      </c>
      <c r="J44" s="17">
        <v>504</v>
      </c>
      <c r="K44" s="9">
        <v>22</v>
      </c>
      <c r="L44" s="4">
        <v>0</v>
      </c>
      <c r="M44" s="9">
        <v>2</v>
      </c>
      <c r="N44" s="4">
        <v>0</v>
      </c>
      <c r="O44" s="9">
        <v>9</v>
      </c>
      <c r="P44" s="8">
        <v>0</v>
      </c>
      <c r="Q44" s="11">
        <v>186.17</v>
      </c>
      <c r="R44" s="7">
        <v>0</v>
      </c>
      <c r="S44" s="9">
        <f t="shared" si="35"/>
        <v>20.685555555555553</v>
      </c>
      <c r="T44" s="8" t="e">
        <f t="shared" si="36"/>
        <v>#DIV/0!</v>
      </c>
      <c r="U44" s="11">
        <v>0</v>
      </c>
      <c r="V44" s="7">
        <v>0</v>
      </c>
      <c r="W44" s="14">
        <f t="shared" si="37"/>
        <v>186.17</v>
      </c>
      <c r="X44" s="15">
        <f t="shared" si="38"/>
        <v>0</v>
      </c>
      <c r="Y44" s="20">
        <f t="shared" si="39"/>
        <v>187</v>
      </c>
      <c r="Z44" s="21">
        <f t="shared" si="40"/>
        <v>187</v>
      </c>
      <c r="AA44" s="4">
        <f t="shared" si="41"/>
        <v>0</v>
      </c>
    </row>
    <row r="45" spans="1:27" x14ac:dyDescent="0.25">
      <c r="A45" s="5" t="s">
        <v>5</v>
      </c>
      <c r="B45" s="2" t="s">
        <v>18</v>
      </c>
      <c r="C45" s="2" t="s">
        <v>41</v>
      </c>
      <c r="D45" s="2">
        <v>313114</v>
      </c>
      <c r="E45" s="16" t="s">
        <v>42</v>
      </c>
      <c r="F45" s="2">
        <v>36080772</v>
      </c>
      <c r="G45" s="16" t="s">
        <v>136</v>
      </c>
      <c r="H45" s="16" t="s">
        <v>171</v>
      </c>
      <c r="I45" s="18" t="s">
        <v>231</v>
      </c>
      <c r="J45" s="17">
        <v>787</v>
      </c>
      <c r="K45" s="9">
        <v>4</v>
      </c>
      <c r="L45" s="4">
        <v>0</v>
      </c>
      <c r="M45" s="9">
        <v>1</v>
      </c>
      <c r="N45" s="4">
        <v>0</v>
      </c>
      <c r="O45" s="9">
        <v>10</v>
      </c>
      <c r="P45" s="8">
        <v>0</v>
      </c>
      <c r="Q45" s="11">
        <v>158.69999999999999</v>
      </c>
      <c r="R45" s="7">
        <v>0</v>
      </c>
      <c r="S45" s="9">
        <f t="shared" si="35"/>
        <v>15.87</v>
      </c>
      <c r="T45" s="8" t="e">
        <f t="shared" si="36"/>
        <v>#DIV/0!</v>
      </c>
      <c r="U45" s="11">
        <v>0</v>
      </c>
      <c r="V45" s="7">
        <v>0</v>
      </c>
      <c r="W45" s="14">
        <f t="shared" si="37"/>
        <v>158.69999999999999</v>
      </c>
      <c r="X45" s="15">
        <f t="shared" si="38"/>
        <v>0</v>
      </c>
      <c r="Y45" s="20">
        <f t="shared" si="39"/>
        <v>159</v>
      </c>
      <c r="Z45" s="21">
        <f t="shared" si="40"/>
        <v>159</v>
      </c>
      <c r="AA45" s="4">
        <f t="shared" si="41"/>
        <v>0</v>
      </c>
    </row>
    <row r="46" spans="1:27" x14ac:dyDescent="0.25">
      <c r="A46" s="5" t="s">
        <v>5</v>
      </c>
      <c r="B46" s="2" t="s">
        <v>18</v>
      </c>
      <c r="C46" s="2" t="s">
        <v>41</v>
      </c>
      <c r="D46" s="2">
        <v>313114</v>
      </c>
      <c r="E46" s="16" t="s">
        <v>42</v>
      </c>
      <c r="F46" s="2">
        <v>37990373</v>
      </c>
      <c r="G46" s="16" t="s">
        <v>136</v>
      </c>
      <c r="H46" s="16" t="s">
        <v>171</v>
      </c>
      <c r="I46" s="18" t="s">
        <v>232</v>
      </c>
      <c r="J46" s="17">
        <v>740</v>
      </c>
      <c r="K46" s="9">
        <v>30</v>
      </c>
      <c r="L46" s="4">
        <v>2</v>
      </c>
      <c r="M46" s="9">
        <v>3</v>
      </c>
      <c r="N46" s="4">
        <v>2</v>
      </c>
      <c r="O46" s="9">
        <v>28</v>
      </c>
      <c r="P46" s="8">
        <v>12</v>
      </c>
      <c r="Q46" s="11">
        <v>476.37</v>
      </c>
      <c r="R46" s="7">
        <v>204.16</v>
      </c>
      <c r="S46" s="9">
        <f t="shared" si="35"/>
        <v>17.013214285714287</v>
      </c>
      <c r="T46" s="8">
        <f t="shared" si="36"/>
        <v>17.013333333333332</v>
      </c>
      <c r="U46" s="11">
        <v>0</v>
      </c>
      <c r="V46" s="7">
        <v>0</v>
      </c>
      <c r="W46" s="14">
        <f t="shared" si="37"/>
        <v>476.37</v>
      </c>
      <c r="X46" s="15">
        <f t="shared" si="38"/>
        <v>204.16</v>
      </c>
      <c r="Y46" s="20">
        <f t="shared" si="39"/>
        <v>477</v>
      </c>
      <c r="Z46" s="21">
        <f t="shared" si="40"/>
        <v>272</v>
      </c>
      <c r="AA46" s="4">
        <f t="shared" si="41"/>
        <v>205</v>
      </c>
    </row>
    <row r="47" spans="1:27" x14ac:dyDescent="0.25">
      <c r="A47" s="5" t="s">
        <v>5</v>
      </c>
      <c r="B47" s="2" t="s">
        <v>93</v>
      </c>
      <c r="C47" s="2" t="s">
        <v>98</v>
      </c>
      <c r="D47" s="2">
        <v>42156548</v>
      </c>
      <c r="E47" s="16" t="s">
        <v>99</v>
      </c>
      <c r="F47" s="2">
        <v>36088978</v>
      </c>
      <c r="G47" s="16" t="s">
        <v>159</v>
      </c>
      <c r="H47" s="16" t="s">
        <v>173</v>
      </c>
      <c r="I47" s="18" t="s">
        <v>226</v>
      </c>
      <c r="J47" s="17">
        <v>169</v>
      </c>
      <c r="K47" s="9">
        <v>13</v>
      </c>
      <c r="L47" s="4">
        <v>0</v>
      </c>
      <c r="M47" s="9">
        <v>2</v>
      </c>
      <c r="N47" s="4">
        <v>0</v>
      </c>
      <c r="O47" s="9">
        <v>36</v>
      </c>
      <c r="P47" s="8">
        <v>0</v>
      </c>
      <c r="Q47" s="11">
        <v>336.16</v>
      </c>
      <c r="R47" s="7">
        <v>0</v>
      </c>
      <c r="S47" s="9">
        <f t="shared" ref="S47:S48" si="42">Q47/O47</f>
        <v>9.3377777777777791</v>
      </c>
      <c r="T47" s="8" t="e">
        <f t="shared" ref="T47:T48" si="43">R47/P47</f>
        <v>#DIV/0!</v>
      </c>
      <c r="U47" s="11">
        <v>0</v>
      </c>
      <c r="V47" s="7">
        <v>0</v>
      </c>
      <c r="W47" s="14">
        <f t="shared" ref="W47:W48" si="44">U47+Q47</f>
        <v>336.16</v>
      </c>
      <c r="X47" s="15">
        <f t="shared" ref="X47:X48" si="45">V47+R47</f>
        <v>0</v>
      </c>
      <c r="Y47" s="20">
        <f t="shared" ref="Y47:Y48" si="46">ROUNDUP(W47,0)</f>
        <v>337</v>
      </c>
      <c r="Z47" s="21">
        <f t="shared" ref="Z47:Z48" si="47">Y47-AA47</f>
        <v>337</v>
      </c>
      <c r="AA47" s="4">
        <f t="shared" ref="AA47:AA48" si="48">ROUNDUP(X47,0)</f>
        <v>0</v>
      </c>
    </row>
    <row r="48" spans="1:27" x14ac:dyDescent="0.25">
      <c r="A48" s="5" t="s">
        <v>5</v>
      </c>
      <c r="B48" s="2" t="s">
        <v>93</v>
      </c>
      <c r="C48" s="2" t="s">
        <v>96</v>
      </c>
      <c r="D48" s="2">
        <v>50456458</v>
      </c>
      <c r="E48" s="16" t="s">
        <v>97</v>
      </c>
      <c r="F48" s="2">
        <v>51895951</v>
      </c>
      <c r="G48" s="16" t="s">
        <v>160</v>
      </c>
      <c r="H48" s="16" t="s">
        <v>170</v>
      </c>
      <c r="I48" s="18" t="s">
        <v>217</v>
      </c>
      <c r="J48" s="17">
        <v>192</v>
      </c>
      <c r="K48" s="9">
        <v>10</v>
      </c>
      <c r="L48" s="4">
        <v>0</v>
      </c>
      <c r="M48" s="10">
        <v>1</v>
      </c>
      <c r="N48" s="4">
        <v>0</v>
      </c>
      <c r="O48" s="9">
        <v>16</v>
      </c>
      <c r="P48" s="8">
        <v>0</v>
      </c>
      <c r="Q48" s="11">
        <v>356.8</v>
      </c>
      <c r="R48" s="7">
        <v>0</v>
      </c>
      <c r="S48" s="9">
        <f t="shared" si="42"/>
        <v>22.3</v>
      </c>
      <c r="T48" s="8" t="e">
        <f t="shared" si="43"/>
        <v>#DIV/0!</v>
      </c>
      <c r="U48" s="11">
        <v>0</v>
      </c>
      <c r="V48" s="7">
        <v>0</v>
      </c>
      <c r="W48" s="14">
        <f t="shared" si="44"/>
        <v>356.8</v>
      </c>
      <c r="X48" s="15">
        <f t="shared" si="45"/>
        <v>0</v>
      </c>
      <c r="Y48" s="20">
        <f t="shared" si="46"/>
        <v>357</v>
      </c>
      <c r="Z48" s="21">
        <f t="shared" si="47"/>
        <v>357</v>
      </c>
      <c r="AA48" s="4">
        <f t="shared" si="48"/>
        <v>0</v>
      </c>
    </row>
    <row r="49" spans="1:27" x14ac:dyDescent="0.25">
      <c r="A49" s="5" t="s">
        <v>6</v>
      </c>
      <c r="B49" s="2" t="s">
        <v>18</v>
      </c>
      <c r="C49" s="2" t="s">
        <v>43</v>
      </c>
      <c r="D49" s="2">
        <v>309443</v>
      </c>
      <c r="E49" s="16" t="s">
        <v>44</v>
      </c>
      <c r="F49" s="2">
        <v>36127931</v>
      </c>
      <c r="G49" s="16" t="s">
        <v>121</v>
      </c>
      <c r="H49" s="16" t="s">
        <v>222</v>
      </c>
      <c r="I49" s="18" t="s">
        <v>223</v>
      </c>
      <c r="J49" s="17">
        <v>344</v>
      </c>
      <c r="K49" s="9">
        <v>14</v>
      </c>
      <c r="L49" s="4">
        <v>0</v>
      </c>
      <c r="M49" s="9">
        <v>2</v>
      </c>
      <c r="N49" s="4">
        <v>0</v>
      </c>
      <c r="O49" s="9">
        <v>96</v>
      </c>
      <c r="P49" s="8">
        <v>0</v>
      </c>
      <c r="Q49" s="11">
        <v>1037</v>
      </c>
      <c r="R49" s="7">
        <v>0</v>
      </c>
      <c r="S49" s="9">
        <f t="shared" ref="S49:S50" si="49">Q49/O49</f>
        <v>10.802083333333334</v>
      </c>
      <c r="T49" s="8" t="e">
        <f t="shared" ref="T49:T50" si="50">R49/P49</f>
        <v>#DIV/0!</v>
      </c>
      <c r="U49" s="11">
        <v>0</v>
      </c>
      <c r="V49" s="7">
        <v>0</v>
      </c>
      <c r="W49" s="14">
        <f t="shared" ref="W49:W50" si="51">U49+Q49</f>
        <v>1037</v>
      </c>
      <c r="X49" s="15">
        <f t="shared" ref="X49:X50" si="52">V49+R49</f>
        <v>0</v>
      </c>
      <c r="Y49" s="20">
        <f t="shared" ref="Y49:Y50" si="53">ROUNDUP(W49,0)</f>
        <v>1037</v>
      </c>
      <c r="Z49" s="21">
        <f t="shared" ref="Z49:Z50" si="54">Y49-AA49</f>
        <v>1037</v>
      </c>
      <c r="AA49" s="4">
        <f t="shared" ref="AA49:AA50" si="55">ROUNDUP(X49,0)</f>
        <v>0</v>
      </c>
    </row>
    <row r="50" spans="1:27" x14ac:dyDescent="0.25">
      <c r="A50" s="5" t="s">
        <v>6</v>
      </c>
      <c r="B50" s="2" t="s">
        <v>18</v>
      </c>
      <c r="C50" s="2" t="s">
        <v>47</v>
      </c>
      <c r="D50" s="2">
        <v>311201</v>
      </c>
      <c r="E50" s="16" t="s">
        <v>48</v>
      </c>
      <c r="F50" s="2">
        <v>36128538</v>
      </c>
      <c r="G50" s="16" t="s">
        <v>136</v>
      </c>
      <c r="H50" s="16" t="s">
        <v>227</v>
      </c>
      <c r="I50" s="18" t="s">
        <v>218</v>
      </c>
      <c r="J50" s="17">
        <v>188</v>
      </c>
      <c r="K50" s="9">
        <v>4</v>
      </c>
      <c r="L50" s="4">
        <v>0</v>
      </c>
      <c r="M50" s="10">
        <v>2</v>
      </c>
      <c r="N50" s="4">
        <v>0</v>
      </c>
      <c r="O50" s="9">
        <v>40</v>
      </c>
      <c r="P50" s="8">
        <v>0</v>
      </c>
      <c r="Q50" s="11">
        <v>544.74</v>
      </c>
      <c r="R50" s="7">
        <v>0</v>
      </c>
      <c r="S50" s="9">
        <f t="shared" si="49"/>
        <v>13.618500000000001</v>
      </c>
      <c r="T50" s="8" t="e">
        <f t="shared" si="50"/>
        <v>#DIV/0!</v>
      </c>
      <c r="U50" s="11">
        <v>251</v>
      </c>
      <c r="V50" s="7">
        <v>0</v>
      </c>
      <c r="W50" s="14">
        <f t="shared" si="51"/>
        <v>795.74</v>
      </c>
      <c r="X50" s="15">
        <f t="shared" si="52"/>
        <v>0</v>
      </c>
      <c r="Y50" s="20">
        <f t="shared" si="53"/>
        <v>796</v>
      </c>
      <c r="Z50" s="21">
        <f t="shared" si="54"/>
        <v>796</v>
      </c>
      <c r="AA50" s="4">
        <f t="shared" si="55"/>
        <v>0</v>
      </c>
    </row>
    <row r="51" spans="1:27" x14ac:dyDescent="0.25">
      <c r="A51" s="5" t="s">
        <v>6</v>
      </c>
      <c r="B51" s="2" t="s">
        <v>18</v>
      </c>
      <c r="C51" s="2" t="s">
        <v>45</v>
      </c>
      <c r="D51" s="2">
        <v>318442</v>
      </c>
      <c r="E51" s="16" t="s">
        <v>46</v>
      </c>
      <c r="F51" s="2">
        <v>31201661</v>
      </c>
      <c r="G51" s="16" t="s">
        <v>121</v>
      </c>
      <c r="H51" s="16" t="s">
        <v>176</v>
      </c>
      <c r="I51" s="18" t="s">
        <v>247</v>
      </c>
      <c r="J51" s="17">
        <v>643</v>
      </c>
      <c r="K51" s="9">
        <v>16</v>
      </c>
      <c r="L51" s="4">
        <v>0</v>
      </c>
      <c r="M51" s="10">
        <v>1</v>
      </c>
      <c r="N51" s="4">
        <v>0</v>
      </c>
      <c r="O51" s="9">
        <v>48</v>
      </c>
      <c r="P51" s="8">
        <v>0</v>
      </c>
      <c r="Q51" s="11">
        <v>847.24</v>
      </c>
      <c r="R51" s="7">
        <v>0</v>
      </c>
      <c r="S51" s="9">
        <f t="shared" ref="S51" si="56">Q51/O51</f>
        <v>17.650833333333335</v>
      </c>
      <c r="T51" s="8" t="e">
        <f t="shared" ref="T51" si="57">R51/P51</f>
        <v>#DIV/0!</v>
      </c>
      <c r="U51" s="11">
        <v>0</v>
      </c>
      <c r="V51" s="7">
        <v>0</v>
      </c>
      <c r="W51" s="14">
        <f t="shared" ref="W51" si="58">U51+Q51</f>
        <v>847.24</v>
      </c>
      <c r="X51" s="15">
        <f t="shared" ref="X51" si="59">V51+R51</f>
        <v>0</v>
      </c>
      <c r="Y51" s="20">
        <v>847</v>
      </c>
      <c r="Z51" s="21">
        <v>847</v>
      </c>
      <c r="AA51" s="4">
        <f t="shared" ref="AA51" si="60">ROUNDUP(X51,0)</f>
        <v>0</v>
      </c>
    </row>
    <row r="52" spans="1:27" x14ac:dyDescent="0.25">
      <c r="A52" s="5" t="s">
        <v>7</v>
      </c>
      <c r="B52" s="2" t="s">
        <v>18</v>
      </c>
      <c r="C52" s="2" t="s">
        <v>49</v>
      </c>
      <c r="D52" s="2">
        <v>800236</v>
      </c>
      <c r="E52" s="16" t="s">
        <v>50</v>
      </c>
      <c r="F52" s="2">
        <v>37864025</v>
      </c>
      <c r="G52" s="16" t="s">
        <v>136</v>
      </c>
      <c r="H52" s="16" t="s">
        <v>273</v>
      </c>
      <c r="I52" s="18" t="s">
        <v>274</v>
      </c>
      <c r="J52" s="17">
        <v>102</v>
      </c>
      <c r="K52" s="9">
        <v>2</v>
      </c>
      <c r="L52" s="4">
        <v>0</v>
      </c>
      <c r="M52" s="9">
        <v>1</v>
      </c>
      <c r="N52" s="4">
        <v>0</v>
      </c>
      <c r="O52" s="9">
        <v>23</v>
      </c>
      <c r="P52" s="8">
        <v>0</v>
      </c>
      <c r="Q52" s="11">
        <v>502</v>
      </c>
      <c r="R52" s="7">
        <v>0</v>
      </c>
      <c r="S52" s="9">
        <f t="shared" ref="S52:S54" si="61">Q52/O52</f>
        <v>21.826086956521738</v>
      </c>
      <c r="T52" s="8" t="e">
        <f t="shared" ref="T52:T54" si="62">R52/P52</f>
        <v>#DIV/0!</v>
      </c>
      <c r="U52" s="11"/>
      <c r="V52" s="7"/>
      <c r="W52" s="14">
        <f t="shared" ref="W52:W54" si="63">U52+Q52</f>
        <v>502</v>
      </c>
      <c r="X52" s="15">
        <f t="shared" ref="X52:X54" si="64">V52+R52</f>
        <v>0</v>
      </c>
      <c r="Y52" s="20">
        <f t="shared" ref="Y52:Y54" si="65">ROUNDUP(W52,0)</f>
        <v>502</v>
      </c>
      <c r="Z52" s="21">
        <f t="shared" ref="Z52:Z54" si="66">Y52-AA52</f>
        <v>502</v>
      </c>
      <c r="AA52" s="4">
        <f t="shared" ref="AA52:AA54" si="67">ROUNDUP(X52,0)</f>
        <v>0</v>
      </c>
    </row>
    <row r="53" spans="1:27" x14ac:dyDescent="0.25">
      <c r="A53" s="5" t="s">
        <v>7</v>
      </c>
      <c r="B53" s="2" t="s">
        <v>83</v>
      </c>
      <c r="C53" s="2" t="s">
        <v>90</v>
      </c>
      <c r="D53" s="2">
        <v>35593008</v>
      </c>
      <c r="E53" s="16" t="s">
        <v>285</v>
      </c>
      <c r="F53" s="2">
        <v>30997241</v>
      </c>
      <c r="G53" s="16" t="s">
        <v>150</v>
      </c>
      <c r="H53" s="16" t="s">
        <v>178</v>
      </c>
      <c r="I53" s="18" t="s">
        <v>286</v>
      </c>
      <c r="J53" s="17">
        <v>286</v>
      </c>
      <c r="K53" s="9">
        <v>3</v>
      </c>
      <c r="L53" s="4">
        <v>0</v>
      </c>
      <c r="M53" s="10">
        <v>1</v>
      </c>
      <c r="N53" s="4">
        <v>0</v>
      </c>
      <c r="O53" s="9">
        <v>14</v>
      </c>
      <c r="P53" s="8">
        <v>0</v>
      </c>
      <c r="Q53" s="11">
        <v>257</v>
      </c>
      <c r="R53" s="7">
        <v>0</v>
      </c>
      <c r="S53" s="9">
        <f t="shared" si="61"/>
        <v>18.357142857142858</v>
      </c>
      <c r="T53" s="8" t="e">
        <f t="shared" si="62"/>
        <v>#DIV/0!</v>
      </c>
      <c r="U53" s="11"/>
      <c r="V53" s="7"/>
      <c r="W53" s="14">
        <f t="shared" si="63"/>
        <v>257</v>
      </c>
      <c r="X53" s="15">
        <f t="shared" si="64"/>
        <v>0</v>
      </c>
      <c r="Y53" s="20">
        <f t="shared" si="65"/>
        <v>257</v>
      </c>
      <c r="Z53" s="21">
        <f t="shared" si="66"/>
        <v>257</v>
      </c>
      <c r="AA53" s="4">
        <f t="shared" si="67"/>
        <v>0</v>
      </c>
    </row>
    <row r="54" spans="1:27" x14ac:dyDescent="0.25">
      <c r="A54" s="5" t="s">
        <v>7</v>
      </c>
      <c r="B54" s="2" t="s">
        <v>83</v>
      </c>
      <c r="C54" s="2" t="s">
        <v>88</v>
      </c>
      <c r="D54" s="2">
        <v>586315</v>
      </c>
      <c r="E54" s="16" t="s">
        <v>89</v>
      </c>
      <c r="F54" s="2">
        <v>31824986</v>
      </c>
      <c r="G54" s="16" t="s">
        <v>151</v>
      </c>
      <c r="H54" s="16" t="s">
        <v>177</v>
      </c>
      <c r="I54" s="18" t="s">
        <v>287</v>
      </c>
      <c r="J54" s="17">
        <v>609</v>
      </c>
      <c r="K54" s="9">
        <v>8</v>
      </c>
      <c r="L54" s="4">
        <v>0</v>
      </c>
      <c r="M54" s="10">
        <v>1</v>
      </c>
      <c r="N54" s="4">
        <v>0</v>
      </c>
      <c r="O54" s="9">
        <v>18</v>
      </c>
      <c r="P54" s="8">
        <v>0</v>
      </c>
      <c r="Q54" s="11">
        <v>323</v>
      </c>
      <c r="R54" s="7">
        <v>0</v>
      </c>
      <c r="S54" s="9">
        <f t="shared" si="61"/>
        <v>17.944444444444443</v>
      </c>
      <c r="T54" s="8" t="e">
        <f t="shared" si="62"/>
        <v>#DIV/0!</v>
      </c>
      <c r="U54" s="11"/>
      <c r="V54" s="7"/>
      <c r="W54" s="14">
        <f t="shared" si="63"/>
        <v>323</v>
      </c>
      <c r="X54" s="15">
        <f t="shared" si="64"/>
        <v>0</v>
      </c>
      <c r="Y54" s="20">
        <f t="shared" si="65"/>
        <v>323</v>
      </c>
      <c r="Z54" s="21">
        <f t="shared" si="66"/>
        <v>323</v>
      </c>
      <c r="AA54" s="4">
        <f t="shared" si="67"/>
        <v>0</v>
      </c>
    </row>
    <row r="55" spans="1:27" x14ac:dyDescent="0.25">
      <c r="A55" s="5" t="s">
        <v>8</v>
      </c>
      <c r="B55" s="2" t="s">
        <v>18</v>
      </c>
      <c r="C55" s="2" t="s">
        <v>53</v>
      </c>
      <c r="D55" s="2">
        <v>314463</v>
      </c>
      <c r="E55" s="16" t="s">
        <v>54</v>
      </c>
      <c r="F55" s="2">
        <v>37808699</v>
      </c>
      <c r="G55" s="16" t="s">
        <v>143</v>
      </c>
      <c r="H55" s="16" t="s">
        <v>179</v>
      </c>
      <c r="I55" s="18" t="s">
        <v>244</v>
      </c>
      <c r="J55" s="17">
        <v>726</v>
      </c>
      <c r="K55" s="9">
        <v>2</v>
      </c>
      <c r="L55" s="4">
        <v>0</v>
      </c>
      <c r="M55" s="10">
        <v>2</v>
      </c>
      <c r="N55" s="4">
        <v>0</v>
      </c>
      <c r="O55" s="9">
        <v>37</v>
      </c>
      <c r="P55" s="8">
        <v>0</v>
      </c>
      <c r="Q55" s="11">
        <v>670.63</v>
      </c>
      <c r="R55" s="7">
        <v>0</v>
      </c>
      <c r="S55" s="9">
        <f t="shared" ref="S55" si="68">Q55/O55</f>
        <v>18.125135135135135</v>
      </c>
      <c r="T55" s="8" t="e">
        <f t="shared" ref="T55" si="69">R55/P55</f>
        <v>#DIV/0!</v>
      </c>
      <c r="U55" s="11"/>
      <c r="V55" s="7"/>
      <c r="W55" s="14">
        <f t="shared" ref="W55" si="70">U55+Q55</f>
        <v>670.63</v>
      </c>
      <c r="X55" s="15">
        <f t="shared" ref="X55" si="71">V55+R55</f>
        <v>0</v>
      </c>
      <c r="Y55" s="20">
        <f t="shared" ref="Y55" si="72">ROUNDUP(W55,0)</f>
        <v>671</v>
      </c>
      <c r="Z55" s="21">
        <f t="shared" ref="Z55" si="73">Y55-AA55</f>
        <v>671</v>
      </c>
      <c r="AA55" s="4">
        <f t="shared" ref="AA55" si="74">ROUNDUP(X55,0)</f>
        <v>0</v>
      </c>
    </row>
    <row r="56" spans="1:27" x14ac:dyDescent="0.25">
      <c r="A56" s="5" t="s">
        <v>8</v>
      </c>
      <c r="B56" s="2" t="s">
        <v>18</v>
      </c>
      <c r="C56" s="2" t="s">
        <v>57</v>
      </c>
      <c r="D56" s="2">
        <v>316733</v>
      </c>
      <c r="E56" s="16" t="s">
        <v>58</v>
      </c>
      <c r="F56" s="2">
        <v>37811941</v>
      </c>
      <c r="G56" s="16" t="s">
        <v>145</v>
      </c>
      <c r="H56" s="16" t="s">
        <v>245</v>
      </c>
      <c r="I56" s="18" t="s">
        <v>246</v>
      </c>
      <c r="J56" s="17">
        <v>250</v>
      </c>
      <c r="K56" s="9">
        <v>4</v>
      </c>
      <c r="L56" s="4">
        <v>0</v>
      </c>
      <c r="M56" s="10">
        <v>1</v>
      </c>
      <c r="N56" s="4">
        <v>0</v>
      </c>
      <c r="O56" s="9">
        <v>31</v>
      </c>
      <c r="P56" s="8">
        <v>0</v>
      </c>
      <c r="Q56" s="11">
        <v>371</v>
      </c>
      <c r="R56" s="7">
        <v>0</v>
      </c>
      <c r="S56" s="9">
        <f t="shared" ref="S56" si="75">Q56/O56</f>
        <v>11.96774193548387</v>
      </c>
      <c r="T56" s="8" t="e">
        <f t="shared" ref="T56" si="76">R56/P56</f>
        <v>#DIV/0!</v>
      </c>
      <c r="U56" s="11"/>
      <c r="V56" s="7"/>
      <c r="W56" s="14">
        <f t="shared" ref="W56" si="77">U56+Q56</f>
        <v>371</v>
      </c>
      <c r="X56" s="15">
        <f t="shared" ref="X56" si="78">V56+R56</f>
        <v>0</v>
      </c>
      <c r="Y56" s="20">
        <f t="shared" ref="Y56" si="79">ROUNDUP(W56,0)</f>
        <v>371</v>
      </c>
      <c r="Z56" s="21">
        <f t="shared" ref="Z56" si="80">Y56-AA56</f>
        <v>371</v>
      </c>
      <c r="AA56" s="4">
        <f t="shared" ref="AA56" si="81">ROUNDUP(X56,0)</f>
        <v>0</v>
      </c>
    </row>
    <row r="57" spans="1:27" x14ac:dyDescent="0.25">
      <c r="A57" s="5" t="s">
        <v>8</v>
      </c>
      <c r="B57" s="2" t="s">
        <v>18</v>
      </c>
      <c r="C57" s="2" t="s">
        <v>51</v>
      </c>
      <c r="D57" s="2">
        <v>321192</v>
      </c>
      <c r="E57" s="16" t="s">
        <v>52</v>
      </c>
      <c r="F57" s="2">
        <v>37798383</v>
      </c>
      <c r="G57" s="16" t="s">
        <v>121</v>
      </c>
      <c r="H57" s="16" t="s">
        <v>180</v>
      </c>
      <c r="I57" s="18" t="s">
        <v>253</v>
      </c>
      <c r="J57" s="17">
        <v>742</v>
      </c>
      <c r="K57" s="9">
        <v>14</v>
      </c>
      <c r="L57" s="4">
        <v>0</v>
      </c>
      <c r="M57" s="10">
        <v>4</v>
      </c>
      <c r="N57" s="4">
        <v>0</v>
      </c>
      <c r="O57" s="9">
        <v>29</v>
      </c>
      <c r="P57" s="8">
        <v>0</v>
      </c>
      <c r="Q57" s="11">
        <v>0</v>
      </c>
      <c r="R57" s="7">
        <v>0</v>
      </c>
      <c r="S57" s="9">
        <v>0</v>
      </c>
      <c r="T57" s="8" t="e">
        <f t="shared" ref="T57:T58" si="82">R57/P57</f>
        <v>#DIV/0!</v>
      </c>
      <c r="U57" s="11">
        <v>725</v>
      </c>
      <c r="V57" s="7"/>
      <c r="W57" s="14">
        <f t="shared" ref="W57" si="83">U57+Q57</f>
        <v>725</v>
      </c>
      <c r="X57" s="15">
        <f t="shared" ref="X57" si="84">V57+R57</f>
        <v>0</v>
      </c>
      <c r="Y57" s="20">
        <f t="shared" ref="Y57:Y58" si="85">ROUNDUP(W57,0)</f>
        <v>725</v>
      </c>
      <c r="Z57" s="21">
        <f t="shared" ref="Z57:Z58" si="86">Y57-AA57</f>
        <v>725</v>
      </c>
      <c r="AA57" s="4">
        <f t="shared" ref="AA57:AA58" si="87">ROUNDUP(X57,0)</f>
        <v>0</v>
      </c>
    </row>
    <row r="58" spans="1:27" x14ac:dyDescent="0.25">
      <c r="A58" s="5" t="s">
        <v>8</v>
      </c>
      <c r="B58" s="2" t="s">
        <v>18</v>
      </c>
      <c r="C58" s="2" t="s">
        <v>55</v>
      </c>
      <c r="D58" s="2">
        <v>632732</v>
      </c>
      <c r="E58" s="16" t="s">
        <v>56</v>
      </c>
      <c r="F58" s="2">
        <v>710114567</v>
      </c>
      <c r="G58" s="16" t="s">
        <v>121</v>
      </c>
      <c r="H58" s="16" t="s">
        <v>275</v>
      </c>
      <c r="I58" s="18" t="s">
        <v>276</v>
      </c>
      <c r="J58" s="17">
        <v>44</v>
      </c>
      <c r="K58" s="9">
        <v>2</v>
      </c>
      <c r="L58" s="4">
        <v>0</v>
      </c>
      <c r="M58" s="10">
        <v>1</v>
      </c>
      <c r="N58" s="4">
        <v>0</v>
      </c>
      <c r="O58" s="9">
        <v>14</v>
      </c>
      <c r="P58" s="8">
        <v>0</v>
      </c>
      <c r="Q58" s="11">
        <v>243.88</v>
      </c>
      <c r="R58" s="7">
        <v>0</v>
      </c>
      <c r="S58" s="9">
        <f t="shared" ref="S58" si="88">Q58/O58</f>
        <v>17.419999999999998</v>
      </c>
      <c r="T58" s="8" t="e">
        <f t="shared" si="82"/>
        <v>#DIV/0!</v>
      </c>
      <c r="U58" s="11">
        <v>0</v>
      </c>
      <c r="V58" s="7">
        <v>0</v>
      </c>
      <c r="W58" s="14">
        <f t="shared" ref="W58" si="89">U58+Q58</f>
        <v>243.88</v>
      </c>
      <c r="X58" s="15">
        <f t="shared" ref="X58" si="90">V58+R58</f>
        <v>0</v>
      </c>
      <c r="Y58" s="20">
        <f t="shared" si="85"/>
        <v>244</v>
      </c>
      <c r="Z58" s="21">
        <f t="shared" si="86"/>
        <v>244</v>
      </c>
      <c r="AA58" s="4">
        <f t="shared" si="87"/>
        <v>0</v>
      </c>
    </row>
    <row r="59" spans="1:27" x14ac:dyDescent="0.25">
      <c r="A59" s="5" t="s">
        <v>9</v>
      </c>
      <c r="B59" s="2" t="s">
        <v>18</v>
      </c>
      <c r="C59" s="2" t="s">
        <v>59</v>
      </c>
      <c r="D59" s="2">
        <v>313271</v>
      </c>
      <c r="E59" s="16" t="s">
        <v>60</v>
      </c>
      <c r="F59" s="2">
        <v>35677686</v>
      </c>
      <c r="G59" s="16" t="s">
        <v>121</v>
      </c>
      <c r="H59" s="16" t="s">
        <v>182</v>
      </c>
      <c r="I59" s="18" t="s">
        <v>239</v>
      </c>
      <c r="J59" s="17">
        <v>676</v>
      </c>
      <c r="K59" s="9">
        <v>2</v>
      </c>
      <c r="L59" s="4">
        <v>0</v>
      </c>
      <c r="M59" s="9">
        <v>2</v>
      </c>
      <c r="N59" s="4">
        <v>0</v>
      </c>
      <c r="O59" s="9">
        <v>10</v>
      </c>
      <c r="P59" s="8">
        <v>0</v>
      </c>
      <c r="Q59" s="11">
        <v>175</v>
      </c>
      <c r="R59" s="7">
        <v>0</v>
      </c>
      <c r="S59" s="9">
        <f t="shared" ref="S59:S63" si="91">Q59/O59</f>
        <v>17.5</v>
      </c>
      <c r="T59" s="8" t="e">
        <f t="shared" ref="T59:T63" si="92">R59/P59</f>
        <v>#DIV/0!</v>
      </c>
      <c r="U59" s="11">
        <v>0</v>
      </c>
      <c r="V59" s="7">
        <v>0</v>
      </c>
      <c r="W59" s="14">
        <f t="shared" ref="W59:W63" si="93">U59+Q59</f>
        <v>175</v>
      </c>
      <c r="X59" s="15">
        <f t="shared" ref="X59:X63" si="94">V59+R59</f>
        <v>0</v>
      </c>
      <c r="Y59" s="20">
        <f t="shared" ref="Y59:Y63" si="95">ROUNDUP(W59,0)</f>
        <v>175</v>
      </c>
      <c r="Z59" s="21">
        <f t="shared" ref="Z59:Z63" si="96">Y59-AA59</f>
        <v>175</v>
      </c>
      <c r="AA59" s="4">
        <f t="shared" ref="AA59:AA63" si="97">ROUNDUP(X59,0)</f>
        <v>0</v>
      </c>
    </row>
    <row r="60" spans="1:27" x14ac:dyDescent="0.25">
      <c r="A60" s="5" t="s">
        <v>9</v>
      </c>
      <c r="B60" s="2" t="s">
        <v>18</v>
      </c>
      <c r="C60" s="2" t="s">
        <v>59</v>
      </c>
      <c r="D60" s="2">
        <v>313271</v>
      </c>
      <c r="E60" s="16" t="s">
        <v>60</v>
      </c>
      <c r="F60" s="2">
        <v>35677708</v>
      </c>
      <c r="G60" s="16" t="s">
        <v>121</v>
      </c>
      <c r="H60" s="16" t="s">
        <v>182</v>
      </c>
      <c r="I60" s="18" t="s">
        <v>240</v>
      </c>
      <c r="J60" s="17">
        <v>613</v>
      </c>
      <c r="K60" s="9">
        <v>5</v>
      </c>
      <c r="L60" s="4">
        <v>2</v>
      </c>
      <c r="M60" s="9">
        <v>2</v>
      </c>
      <c r="N60" s="4">
        <v>1</v>
      </c>
      <c r="O60" s="9">
        <v>51</v>
      </c>
      <c r="P60" s="8">
        <v>19</v>
      </c>
      <c r="Q60" s="11">
        <v>950</v>
      </c>
      <c r="R60" s="7">
        <v>406</v>
      </c>
      <c r="S60" s="9">
        <f t="shared" si="91"/>
        <v>18.627450980392158</v>
      </c>
      <c r="T60" s="8">
        <f t="shared" si="92"/>
        <v>21.368421052631579</v>
      </c>
      <c r="U60" s="11">
        <v>0</v>
      </c>
      <c r="V60" s="7">
        <v>0</v>
      </c>
      <c r="W60" s="38">
        <f t="shared" si="93"/>
        <v>950</v>
      </c>
      <c r="X60" s="39">
        <f t="shared" si="94"/>
        <v>406</v>
      </c>
      <c r="Y60" s="20">
        <f t="shared" si="95"/>
        <v>950</v>
      </c>
      <c r="Z60" s="21">
        <f t="shared" si="96"/>
        <v>544</v>
      </c>
      <c r="AA60" s="4">
        <f t="shared" si="97"/>
        <v>406</v>
      </c>
    </row>
    <row r="61" spans="1:27" x14ac:dyDescent="0.25">
      <c r="A61" s="5" t="s">
        <v>9</v>
      </c>
      <c r="B61" s="2" t="s">
        <v>18</v>
      </c>
      <c r="C61" s="2" t="s">
        <v>59</v>
      </c>
      <c r="D61" s="2">
        <v>313271</v>
      </c>
      <c r="E61" s="16" t="s">
        <v>60</v>
      </c>
      <c r="F61" s="2">
        <v>35677775</v>
      </c>
      <c r="G61" s="16" t="s">
        <v>121</v>
      </c>
      <c r="H61" s="16" t="s">
        <v>182</v>
      </c>
      <c r="I61" s="18" t="s">
        <v>241</v>
      </c>
      <c r="J61" s="17">
        <v>508</v>
      </c>
      <c r="K61" s="9">
        <v>1</v>
      </c>
      <c r="L61" s="4">
        <v>0</v>
      </c>
      <c r="M61" s="10">
        <v>1</v>
      </c>
      <c r="N61" s="4">
        <v>0</v>
      </c>
      <c r="O61" s="9">
        <v>39</v>
      </c>
      <c r="P61" s="8">
        <v>0</v>
      </c>
      <c r="Q61" s="11">
        <v>732</v>
      </c>
      <c r="R61" s="7">
        <v>0</v>
      </c>
      <c r="S61" s="9">
        <f t="shared" si="91"/>
        <v>18.76923076923077</v>
      </c>
      <c r="T61" s="8" t="e">
        <f t="shared" si="92"/>
        <v>#DIV/0!</v>
      </c>
      <c r="U61" s="11">
        <v>0</v>
      </c>
      <c r="V61" s="7">
        <v>0</v>
      </c>
      <c r="W61" s="38">
        <f t="shared" si="93"/>
        <v>732</v>
      </c>
      <c r="X61" s="39">
        <f t="shared" si="94"/>
        <v>0</v>
      </c>
      <c r="Y61" s="20">
        <f t="shared" si="95"/>
        <v>732</v>
      </c>
      <c r="Z61" s="21">
        <f t="shared" si="96"/>
        <v>732</v>
      </c>
      <c r="AA61" s="4">
        <f t="shared" si="97"/>
        <v>0</v>
      </c>
    </row>
    <row r="62" spans="1:27" x14ac:dyDescent="0.25">
      <c r="A62" s="5" t="s">
        <v>9</v>
      </c>
      <c r="B62" s="2" t="s">
        <v>18</v>
      </c>
      <c r="C62" s="2" t="s">
        <v>59</v>
      </c>
      <c r="D62" s="2">
        <v>313271</v>
      </c>
      <c r="E62" s="16" t="s">
        <v>60</v>
      </c>
      <c r="F62" s="2">
        <v>35677783</v>
      </c>
      <c r="G62" s="16" t="s">
        <v>121</v>
      </c>
      <c r="H62" s="16" t="s">
        <v>182</v>
      </c>
      <c r="I62" s="18" t="s">
        <v>242</v>
      </c>
      <c r="J62" s="17">
        <v>839</v>
      </c>
      <c r="K62" s="9">
        <v>5</v>
      </c>
      <c r="L62" s="4">
        <v>1</v>
      </c>
      <c r="M62" s="9">
        <v>3</v>
      </c>
      <c r="N62" s="4">
        <v>1</v>
      </c>
      <c r="O62" s="9">
        <v>11</v>
      </c>
      <c r="P62" s="8">
        <v>1</v>
      </c>
      <c r="Q62" s="11">
        <v>157</v>
      </c>
      <c r="R62" s="7">
        <v>16</v>
      </c>
      <c r="S62" s="9">
        <f t="shared" si="91"/>
        <v>14.272727272727273</v>
      </c>
      <c r="T62" s="8">
        <f t="shared" si="92"/>
        <v>16</v>
      </c>
      <c r="U62" s="11">
        <v>0</v>
      </c>
      <c r="V62" s="7">
        <v>0</v>
      </c>
      <c r="W62" s="14">
        <f t="shared" si="93"/>
        <v>157</v>
      </c>
      <c r="X62" s="15">
        <f t="shared" si="94"/>
        <v>16</v>
      </c>
      <c r="Y62" s="20">
        <f t="shared" si="95"/>
        <v>157</v>
      </c>
      <c r="Z62" s="21">
        <f t="shared" si="96"/>
        <v>141</v>
      </c>
      <c r="AA62" s="4">
        <f t="shared" si="97"/>
        <v>16</v>
      </c>
    </row>
    <row r="63" spans="1:27" x14ac:dyDescent="0.25">
      <c r="A63" s="5" t="s">
        <v>9</v>
      </c>
      <c r="B63" s="2" t="s">
        <v>18</v>
      </c>
      <c r="C63" s="2" t="s">
        <v>59</v>
      </c>
      <c r="D63" s="2">
        <v>313271</v>
      </c>
      <c r="E63" s="16" t="s">
        <v>60</v>
      </c>
      <c r="F63" s="2">
        <v>51786249</v>
      </c>
      <c r="G63" s="16" t="s">
        <v>142</v>
      </c>
      <c r="H63" s="16" t="s">
        <v>182</v>
      </c>
      <c r="I63" s="18" t="s">
        <v>243</v>
      </c>
      <c r="J63" s="17">
        <v>360</v>
      </c>
      <c r="K63" s="9">
        <v>42</v>
      </c>
      <c r="L63" s="4">
        <v>0</v>
      </c>
      <c r="M63" s="9">
        <v>6</v>
      </c>
      <c r="N63" s="4">
        <v>0</v>
      </c>
      <c r="O63" s="9">
        <v>17</v>
      </c>
      <c r="P63" s="8">
        <v>0</v>
      </c>
      <c r="Q63" s="11">
        <v>304</v>
      </c>
      <c r="R63" s="7">
        <v>0</v>
      </c>
      <c r="S63" s="9">
        <f t="shared" si="91"/>
        <v>17.882352941176471</v>
      </c>
      <c r="T63" s="8" t="e">
        <f t="shared" si="92"/>
        <v>#DIV/0!</v>
      </c>
      <c r="U63" s="11">
        <v>0</v>
      </c>
      <c r="V63" s="7">
        <v>0</v>
      </c>
      <c r="W63" s="14">
        <f t="shared" si="93"/>
        <v>304</v>
      </c>
      <c r="X63" s="15">
        <f t="shared" si="94"/>
        <v>0</v>
      </c>
      <c r="Y63" s="20">
        <f t="shared" si="95"/>
        <v>304</v>
      </c>
      <c r="Z63" s="21">
        <f t="shared" si="96"/>
        <v>304</v>
      </c>
      <c r="AA63" s="4">
        <f t="shared" si="97"/>
        <v>0</v>
      </c>
    </row>
    <row r="64" spans="1:27" x14ac:dyDescent="0.25">
      <c r="A64" s="5" t="s">
        <v>9</v>
      </c>
      <c r="B64" s="2" t="s">
        <v>18</v>
      </c>
      <c r="C64" s="2" t="s">
        <v>67</v>
      </c>
      <c r="D64" s="2">
        <v>321125</v>
      </c>
      <c r="E64" s="16" t="s">
        <v>68</v>
      </c>
      <c r="F64" s="2">
        <v>37831500</v>
      </c>
      <c r="G64" s="16" t="s">
        <v>121</v>
      </c>
      <c r="H64" s="16" t="s">
        <v>185</v>
      </c>
      <c r="I64" s="18" t="s">
        <v>248</v>
      </c>
      <c r="J64" s="17">
        <v>373</v>
      </c>
      <c r="K64" s="9">
        <v>9</v>
      </c>
      <c r="L64" s="4">
        <v>0</v>
      </c>
      <c r="M64" s="9">
        <v>2</v>
      </c>
      <c r="N64" s="4">
        <v>0</v>
      </c>
      <c r="O64" s="9">
        <v>29</v>
      </c>
      <c r="P64" s="8">
        <v>0</v>
      </c>
      <c r="Q64" s="11">
        <v>460</v>
      </c>
      <c r="R64" s="7">
        <v>0</v>
      </c>
      <c r="S64" s="9">
        <f t="shared" ref="S64:S67" si="98">Q64/O64</f>
        <v>15.862068965517242</v>
      </c>
      <c r="T64" s="8" t="e">
        <f t="shared" ref="T64:T67" si="99">R64/P64</f>
        <v>#DIV/0!</v>
      </c>
      <c r="U64" s="11">
        <v>0</v>
      </c>
      <c r="V64" s="7">
        <v>0</v>
      </c>
      <c r="W64" s="14">
        <f t="shared" ref="W64:W65" si="100">U64+Q64</f>
        <v>460</v>
      </c>
      <c r="X64" s="15">
        <f t="shared" ref="X64:X65" si="101">V64+R64</f>
        <v>0</v>
      </c>
      <c r="Y64" s="20">
        <f t="shared" ref="Y64:Y67" si="102">ROUNDUP(W64,0)</f>
        <v>460</v>
      </c>
      <c r="Z64" s="21">
        <f t="shared" ref="Z64:Z67" si="103">Y64-AA64</f>
        <v>460</v>
      </c>
      <c r="AA64" s="4">
        <f t="shared" ref="AA64:AA67" si="104">ROUNDUP(X64,0)</f>
        <v>0</v>
      </c>
    </row>
    <row r="65" spans="1:27" x14ac:dyDescent="0.25">
      <c r="A65" s="5" t="s">
        <v>9</v>
      </c>
      <c r="B65" s="2" t="s">
        <v>18</v>
      </c>
      <c r="C65" s="2" t="s">
        <v>67</v>
      </c>
      <c r="D65" s="2">
        <v>321125</v>
      </c>
      <c r="E65" s="16" t="s">
        <v>68</v>
      </c>
      <c r="F65" s="2">
        <v>37831518</v>
      </c>
      <c r="G65" s="16" t="s">
        <v>121</v>
      </c>
      <c r="H65" s="16" t="s">
        <v>185</v>
      </c>
      <c r="I65" s="18" t="s">
        <v>249</v>
      </c>
      <c r="J65" s="17">
        <v>716</v>
      </c>
      <c r="K65" s="9">
        <v>2</v>
      </c>
      <c r="L65" s="4">
        <v>0</v>
      </c>
      <c r="M65" s="10">
        <v>1</v>
      </c>
      <c r="N65" s="4">
        <v>0</v>
      </c>
      <c r="O65" s="9">
        <v>6</v>
      </c>
      <c r="P65" s="8">
        <v>0</v>
      </c>
      <c r="Q65" s="11">
        <v>108</v>
      </c>
      <c r="R65" s="7">
        <v>0</v>
      </c>
      <c r="S65" s="9">
        <f t="shared" si="98"/>
        <v>18</v>
      </c>
      <c r="T65" s="8" t="e">
        <f t="shared" si="99"/>
        <v>#DIV/0!</v>
      </c>
      <c r="U65" s="11">
        <v>0</v>
      </c>
      <c r="V65" s="7">
        <v>0</v>
      </c>
      <c r="W65" s="14">
        <f t="shared" si="100"/>
        <v>108</v>
      </c>
      <c r="X65" s="15">
        <f t="shared" si="101"/>
        <v>0</v>
      </c>
      <c r="Y65" s="20">
        <f t="shared" si="102"/>
        <v>108</v>
      </c>
      <c r="Z65" s="21">
        <f t="shared" si="103"/>
        <v>108</v>
      </c>
      <c r="AA65" s="4">
        <f t="shared" si="104"/>
        <v>0</v>
      </c>
    </row>
    <row r="66" spans="1:27" x14ac:dyDescent="0.25">
      <c r="A66" s="5" t="s">
        <v>9</v>
      </c>
      <c r="B66" s="2" t="s">
        <v>18</v>
      </c>
      <c r="C66" s="2" t="s">
        <v>63</v>
      </c>
      <c r="D66" s="2">
        <v>320897</v>
      </c>
      <c r="E66" s="16" t="s">
        <v>64</v>
      </c>
      <c r="F66" s="2">
        <v>37831879</v>
      </c>
      <c r="G66" s="16" t="s">
        <v>146</v>
      </c>
      <c r="H66" s="16" t="s">
        <v>181</v>
      </c>
      <c r="I66" s="18" t="s">
        <v>250</v>
      </c>
      <c r="J66" s="17">
        <v>381</v>
      </c>
      <c r="K66" s="9">
        <v>24</v>
      </c>
      <c r="L66" s="4">
        <v>0</v>
      </c>
      <c r="M66" s="10">
        <v>4</v>
      </c>
      <c r="N66" s="4">
        <v>0</v>
      </c>
      <c r="O66" s="9">
        <v>34</v>
      </c>
      <c r="P66" s="8">
        <v>0</v>
      </c>
      <c r="Q66" s="11">
        <v>612</v>
      </c>
      <c r="R66" s="7">
        <v>0</v>
      </c>
      <c r="S66" s="9">
        <f t="shared" si="98"/>
        <v>18</v>
      </c>
      <c r="T66" s="8" t="e">
        <f t="shared" si="99"/>
        <v>#DIV/0!</v>
      </c>
      <c r="U66" s="11">
        <v>581</v>
      </c>
      <c r="V66" s="7">
        <v>0</v>
      </c>
      <c r="W66" s="14">
        <f t="shared" ref="W66:W70" si="105">U66+Q66</f>
        <v>1193</v>
      </c>
      <c r="X66" s="15">
        <f t="shared" ref="X66:X70" si="106">V66+R66</f>
        <v>0</v>
      </c>
      <c r="Y66" s="20">
        <f t="shared" si="102"/>
        <v>1193</v>
      </c>
      <c r="Z66" s="21">
        <f t="shared" si="103"/>
        <v>1193</v>
      </c>
      <c r="AA66" s="4">
        <f t="shared" si="104"/>
        <v>0</v>
      </c>
    </row>
    <row r="67" spans="1:27" x14ac:dyDescent="0.25">
      <c r="A67" s="5" t="s">
        <v>9</v>
      </c>
      <c r="B67" s="2" t="s">
        <v>18</v>
      </c>
      <c r="C67" s="2" t="s">
        <v>69</v>
      </c>
      <c r="D67" s="2">
        <v>321036</v>
      </c>
      <c r="E67" s="16" t="s">
        <v>70</v>
      </c>
      <c r="F67" s="2">
        <v>37888692</v>
      </c>
      <c r="G67" s="16" t="s">
        <v>136</v>
      </c>
      <c r="H67" s="16" t="s">
        <v>251</v>
      </c>
      <c r="I67" s="18" t="s">
        <v>252</v>
      </c>
      <c r="J67" s="17">
        <v>103</v>
      </c>
      <c r="K67" s="9">
        <v>1</v>
      </c>
      <c r="L67" s="4">
        <v>0</v>
      </c>
      <c r="M67" s="10">
        <v>1</v>
      </c>
      <c r="N67" s="4">
        <v>0</v>
      </c>
      <c r="O67" s="9">
        <v>12</v>
      </c>
      <c r="P67" s="8">
        <v>0</v>
      </c>
      <c r="Q67" s="11">
        <v>182</v>
      </c>
      <c r="R67" s="7">
        <v>0</v>
      </c>
      <c r="S67" s="9">
        <f t="shared" si="98"/>
        <v>15.166666666666666</v>
      </c>
      <c r="T67" s="8" t="e">
        <f t="shared" si="99"/>
        <v>#DIV/0!</v>
      </c>
      <c r="U67" s="11">
        <v>0</v>
      </c>
      <c r="V67" s="7">
        <v>0</v>
      </c>
      <c r="W67" s="14">
        <f t="shared" si="105"/>
        <v>182</v>
      </c>
      <c r="X67" s="15">
        <f t="shared" si="106"/>
        <v>0</v>
      </c>
      <c r="Y67" s="20">
        <f t="shared" si="102"/>
        <v>182</v>
      </c>
      <c r="Z67" s="21">
        <f t="shared" si="103"/>
        <v>182</v>
      </c>
      <c r="AA67" s="4">
        <f t="shared" si="104"/>
        <v>0</v>
      </c>
    </row>
    <row r="68" spans="1:27" x14ac:dyDescent="0.25">
      <c r="A68" s="5" t="s">
        <v>9</v>
      </c>
      <c r="B68" s="2" t="s">
        <v>18</v>
      </c>
      <c r="C68" s="2" t="s">
        <v>65</v>
      </c>
      <c r="D68" s="2">
        <v>320439</v>
      </c>
      <c r="E68" s="16" t="s">
        <v>66</v>
      </c>
      <c r="F68" s="2">
        <v>37831232</v>
      </c>
      <c r="G68" s="16" t="s">
        <v>121</v>
      </c>
      <c r="H68" s="16" t="s">
        <v>184</v>
      </c>
      <c r="I68" s="18" t="s">
        <v>254</v>
      </c>
      <c r="J68" s="17">
        <v>719</v>
      </c>
      <c r="K68" s="9">
        <v>4</v>
      </c>
      <c r="L68" s="4">
        <v>0</v>
      </c>
      <c r="M68" s="9">
        <v>4</v>
      </c>
      <c r="N68" s="4">
        <v>0</v>
      </c>
      <c r="O68" s="9">
        <v>19</v>
      </c>
      <c r="P68" s="8">
        <v>0</v>
      </c>
      <c r="Q68" s="11">
        <v>328</v>
      </c>
      <c r="R68" s="7">
        <v>0</v>
      </c>
      <c r="S68" s="9">
        <f t="shared" ref="S68:S70" si="107">Q68/O68</f>
        <v>17.263157894736842</v>
      </c>
      <c r="T68" s="8" t="e">
        <f t="shared" ref="T68:T70" si="108">R68/P68</f>
        <v>#DIV/0!</v>
      </c>
      <c r="U68" s="11">
        <v>0</v>
      </c>
      <c r="V68" s="7">
        <v>0</v>
      </c>
      <c r="W68" s="38">
        <f t="shared" si="105"/>
        <v>328</v>
      </c>
      <c r="X68" s="39">
        <f t="shared" si="106"/>
        <v>0</v>
      </c>
      <c r="Y68" s="20">
        <f t="shared" ref="Y68:Y70" si="109">ROUNDUP(W68,0)</f>
        <v>328</v>
      </c>
      <c r="Z68" s="21">
        <f t="shared" ref="Z68:Z70" si="110">Y68-AA68</f>
        <v>328</v>
      </c>
      <c r="AA68" s="4">
        <f t="shared" ref="AA68:AA70" si="111">ROUNDUP(X68,0)</f>
        <v>0</v>
      </c>
    </row>
    <row r="69" spans="1:27" x14ac:dyDescent="0.25">
      <c r="A69" s="5" t="s">
        <v>9</v>
      </c>
      <c r="B69" s="2" t="s">
        <v>18</v>
      </c>
      <c r="C69" s="2" t="s">
        <v>65</v>
      </c>
      <c r="D69" s="2">
        <v>320439</v>
      </c>
      <c r="E69" s="16" t="s">
        <v>66</v>
      </c>
      <c r="F69" s="2">
        <v>37888595</v>
      </c>
      <c r="G69" s="16" t="s">
        <v>121</v>
      </c>
      <c r="H69" s="16" t="s">
        <v>184</v>
      </c>
      <c r="I69" s="18" t="s">
        <v>255</v>
      </c>
      <c r="J69" s="17">
        <v>598</v>
      </c>
      <c r="K69" s="9">
        <v>8</v>
      </c>
      <c r="L69" s="4">
        <v>0</v>
      </c>
      <c r="M69" s="9">
        <v>1</v>
      </c>
      <c r="N69" s="4">
        <v>0</v>
      </c>
      <c r="O69" s="9">
        <v>18</v>
      </c>
      <c r="P69" s="8">
        <v>0</v>
      </c>
      <c r="Q69" s="11">
        <v>211</v>
      </c>
      <c r="R69" s="7">
        <v>0</v>
      </c>
      <c r="S69" s="9">
        <f t="shared" si="107"/>
        <v>11.722222222222221</v>
      </c>
      <c r="T69" s="8" t="e">
        <f t="shared" si="108"/>
        <v>#DIV/0!</v>
      </c>
      <c r="U69" s="11">
        <v>0</v>
      </c>
      <c r="V69" s="7">
        <v>0</v>
      </c>
      <c r="W69" s="38">
        <f t="shared" si="105"/>
        <v>211</v>
      </c>
      <c r="X69" s="39">
        <f t="shared" si="106"/>
        <v>0</v>
      </c>
      <c r="Y69" s="20">
        <f t="shared" si="109"/>
        <v>211</v>
      </c>
      <c r="Z69" s="21">
        <f t="shared" si="110"/>
        <v>211</v>
      </c>
      <c r="AA69" s="4">
        <f t="shared" si="111"/>
        <v>0</v>
      </c>
    </row>
    <row r="70" spans="1:27" x14ac:dyDescent="0.25">
      <c r="A70" s="5" t="s">
        <v>9</v>
      </c>
      <c r="B70" s="2" t="s">
        <v>18</v>
      </c>
      <c r="C70" s="2" t="s">
        <v>61</v>
      </c>
      <c r="D70" s="2">
        <v>320056</v>
      </c>
      <c r="E70" s="16" t="s">
        <v>62</v>
      </c>
      <c r="F70" s="2">
        <v>37833758</v>
      </c>
      <c r="G70" s="16" t="s">
        <v>139</v>
      </c>
      <c r="H70" s="16" t="s">
        <v>183</v>
      </c>
      <c r="I70" s="18" t="s">
        <v>194</v>
      </c>
      <c r="J70" s="17">
        <v>407</v>
      </c>
      <c r="K70" s="9">
        <v>10</v>
      </c>
      <c r="L70" s="4">
        <v>0</v>
      </c>
      <c r="M70" s="9">
        <v>1</v>
      </c>
      <c r="N70" s="4">
        <v>0</v>
      </c>
      <c r="O70" s="9">
        <v>8</v>
      </c>
      <c r="P70" s="8">
        <v>0</v>
      </c>
      <c r="Q70" s="11">
        <v>81.77</v>
      </c>
      <c r="R70" s="41">
        <v>0</v>
      </c>
      <c r="S70" s="9">
        <f t="shared" si="107"/>
        <v>10.22125</v>
      </c>
      <c r="T70" s="8" t="e">
        <f t="shared" si="108"/>
        <v>#DIV/0!</v>
      </c>
      <c r="U70" s="11">
        <v>0</v>
      </c>
      <c r="V70" s="41">
        <v>0</v>
      </c>
      <c r="W70" s="38">
        <f t="shared" si="105"/>
        <v>81.77</v>
      </c>
      <c r="X70" s="39">
        <f t="shared" si="106"/>
        <v>0</v>
      </c>
      <c r="Y70" s="20">
        <f t="shared" si="109"/>
        <v>82</v>
      </c>
      <c r="Z70" s="21">
        <f t="shared" si="110"/>
        <v>82</v>
      </c>
      <c r="AA70" s="4">
        <f t="shared" si="111"/>
        <v>0</v>
      </c>
    </row>
    <row r="71" spans="1:27" x14ac:dyDescent="0.25">
      <c r="A71" s="5" t="s">
        <v>9</v>
      </c>
      <c r="B71" s="2" t="s">
        <v>83</v>
      </c>
      <c r="C71" s="2" t="s">
        <v>91</v>
      </c>
      <c r="D71" s="2">
        <v>31933475</v>
      </c>
      <c r="E71" s="16" t="s">
        <v>92</v>
      </c>
      <c r="F71" s="2">
        <v>30232171</v>
      </c>
      <c r="G71" s="16" t="s">
        <v>153</v>
      </c>
      <c r="H71" s="16" t="s">
        <v>182</v>
      </c>
      <c r="I71" s="18" t="s">
        <v>289</v>
      </c>
      <c r="J71" s="17">
        <v>314</v>
      </c>
      <c r="K71" s="9">
        <v>3</v>
      </c>
      <c r="L71" s="4">
        <v>0</v>
      </c>
      <c r="M71" s="10">
        <v>1</v>
      </c>
      <c r="N71" s="4">
        <v>0</v>
      </c>
      <c r="O71" s="9">
        <v>8</v>
      </c>
      <c r="P71" s="8">
        <v>0</v>
      </c>
      <c r="Q71" s="11">
        <v>144</v>
      </c>
      <c r="R71" s="7">
        <v>0</v>
      </c>
      <c r="S71" s="9">
        <f t="shared" ref="S71:S72" si="112">Q71/O71</f>
        <v>18</v>
      </c>
      <c r="T71" s="8" t="e">
        <f t="shared" ref="T71:T72" si="113">R71/P71</f>
        <v>#DIV/0!</v>
      </c>
      <c r="U71" s="11">
        <v>0</v>
      </c>
      <c r="V71" s="7">
        <v>0</v>
      </c>
      <c r="W71" s="38">
        <f t="shared" ref="W71:W72" si="114">U71+Q71</f>
        <v>144</v>
      </c>
      <c r="X71" s="39">
        <f t="shared" ref="X71:X72" si="115">V71+R71</f>
        <v>0</v>
      </c>
      <c r="Y71" s="20">
        <f t="shared" ref="Y71:Y72" si="116">ROUNDUP(W71,0)</f>
        <v>144</v>
      </c>
      <c r="Z71" s="21">
        <f t="shared" ref="Z71:Z72" si="117">Y71-AA71</f>
        <v>144</v>
      </c>
      <c r="AA71" s="4">
        <f t="shared" ref="AA71:AA72" si="118">ROUNDUP(X71,0)</f>
        <v>0</v>
      </c>
    </row>
    <row r="72" spans="1:27" x14ac:dyDescent="0.25">
      <c r="A72" s="5" t="s">
        <v>9</v>
      </c>
      <c r="B72" s="2" t="s">
        <v>93</v>
      </c>
      <c r="C72" s="2" t="s">
        <v>100</v>
      </c>
      <c r="D72" s="2">
        <v>47342242</v>
      </c>
      <c r="E72" s="16" t="s">
        <v>101</v>
      </c>
      <c r="F72" s="2">
        <v>42114985</v>
      </c>
      <c r="G72" s="16" t="s">
        <v>300</v>
      </c>
      <c r="H72" s="16" t="s">
        <v>177</v>
      </c>
      <c r="I72" s="18" t="s">
        <v>295</v>
      </c>
      <c r="J72" s="17">
        <v>432</v>
      </c>
      <c r="K72" s="9">
        <v>16</v>
      </c>
      <c r="L72" s="4">
        <v>0</v>
      </c>
      <c r="M72" s="10">
        <v>2</v>
      </c>
      <c r="N72" s="4">
        <v>0</v>
      </c>
      <c r="O72" s="9">
        <v>28</v>
      </c>
      <c r="P72" s="8">
        <v>0</v>
      </c>
      <c r="Q72" s="11">
        <v>378</v>
      </c>
      <c r="R72" s="7">
        <v>0</v>
      </c>
      <c r="S72" s="9">
        <f t="shared" si="112"/>
        <v>13.5</v>
      </c>
      <c r="T72" s="8" t="e">
        <f t="shared" si="113"/>
        <v>#DIV/0!</v>
      </c>
      <c r="U72" s="11">
        <v>350</v>
      </c>
      <c r="V72" s="7">
        <v>0</v>
      </c>
      <c r="W72" s="14">
        <f t="shared" si="114"/>
        <v>728</v>
      </c>
      <c r="X72" s="15">
        <f t="shared" si="115"/>
        <v>0</v>
      </c>
      <c r="Y72" s="20">
        <f t="shared" si="116"/>
        <v>728</v>
      </c>
      <c r="Z72" s="21">
        <f t="shared" si="117"/>
        <v>728</v>
      </c>
      <c r="AA72" s="4">
        <f t="shared" si="118"/>
        <v>0</v>
      </c>
    </row>
    <row r="73" spans="1:27" x14ac:dyDescent="0.25">
      <c r="A73" s="5" t="s">
        <v>10</v>
      </c>
      <c r="B73" s="2" t="s">
        <v>13</v>
      </c>
      <c r="C73" s="2" t="s">
        <v>16</v>
      </c>
      <c r="D73" s="2">
        <v>37870475</v>
      </c>
      <c r="E73" s="16" t="s">
        <v>17</v>
      </c>
      <c r="F73" s="2">
        <v>37947541</v>
      </c>
      <c r="G73" s="16" t="s">
        <v>135</v>
      </c>
      <c r="H73" s="16" t="s">
        <v>187</v>
      </c>
      <c r="I73" s="18" t="s">
        <v>215</v>
      </c>
      <c r="J73" s="17">
        <v>368</v>
      </c>
      <c r="K73" s="9">
        <v>12</v>
      </c>
      <c r="L73" s="4">
        <v>0</v>
      </c>
      <c r="M73" s="9">
        <v>2</v>
      </c>
      <c r="N73" s="4">
        <v>0</v>
      </c>
      <c r="O73" s="9">
        <v>3</v>
      </c>
      <c r="P73" s="9">
        <v>0</v>
      </c>
      <c r="Q73" s="11">
        <v>45.16</v>
      </c>
      <c r="R73" s="41">
        <v>0</v>
      </c>
      <c r="S73" s="9">
        <f t="shared" ref="S73:S75" si="119">Q73/O73</f>
        <v>15.053333333333333</v>
      </c>
      <c r="T73" s="8" t="e">
        <f t="shared" ref="T73:T75" si="120">R73/P73</f>
        <v>#DIV/0!</v>
      </c>
      <c r="U73" s="11">
        <v>0</v>
      </c>
      <c r="V73" s="41">
        <v>0</v>
      </c>
      <c r="W73" s="42">
        <f t="shared" ref="W73:W75" si="121">U73+Q73</f>
        <v>45.16</v>
      </c>
      <c r="X73" s="15">
        <f t="shared" ref="X73:X75" si="122">V73+R73</f>
        <v>0</v>
      </c>
      <c r="Y73" s="20">
        <f t="shared" ref="Y73:Y75" si="123">ROUNDUP(W73,0)</f>
        <v>46</v>
      </c>
      <c r="Z73" s="21">
        <f t="shared" ref="Z73:Z75" si="124">Y73-AA73</f>
        <v>46</v>
      </c>
      <c r="AA73" s="4">
        <f t="shared" ref="AA73:AA75" si="125">ROUNDUP(X73,0)</f>
        <v>0</v>
      </c>
    </row>
    <row r="74" spans="1:27" x14ac:dyDescent="0.25">
      <c r="A74" s="5" t="s">
        <v>10</v>
      </c>
      <c r="B74" s="2" t="s">
        <v>13</v>
      </c>
      <c r="C74" s="2" t="s">
        <v>16</v>
      </c>
      <c r="D74" s="2">
        <v>37870475</v>
      </c>
      <c r="E74" s="16" t="s">
        <v>17</v>
      </c>
      <c r="F74" s="2">
        <v>42077150</v>
      </c>
      <c r="G74" s="16" t="s">
        <v>119</v>
      </c>
      <c r="H74" s="16" t="s">
        <v>188</v>
      </c>
      <c r="I74" s="18" t="s">
        <v>216</v>
      </c>
      <c r="J74" s="17">
        <v>222</v>
      </c>
      <c r="K74" s="9">
        <v>2</v>
      </c>
      <c r="L74" s="4">
        <v>0</v>
      </c>
      <c r="M74" s="10">
        <v>1</v>
      </c>
      <c r="N74" s="4">
        <v>0</v>
      </c>
      <c r="O74" s="9">
        <v>10</v>
      </c>
      <c r="P74" s="8">
        <v>0</v>
      </c>
      <c r="Q74" s="11">
        <v>182.5</v>
      </c>
      <c r="R74" s="7">
        <v>0</v>
      </c>
      <c r="S74" s="9">
        <f t="shared" si="119"/>
        <v>18.25</v>
      </c>
      <c r="T74" s="8" t="e">
        <f t="shared" si="120"/>
        <v>#DIV/0!</v>
      </c>
      <c r="U74" s="11">
        <v>0</v>
      </c>
      <c r="V74" s="7">
        <v>0</v>
      </c>
      <c r="W74" s="14">
        <f t="shared" si="121"/>
        <v>182.5</v>
      </c>
      <c r="X74" s="15">
        <f t="shared" si="122"/>
        <v>0</v>
      </c>
      <c r="Y74" s="20">
        <f t="shared" si="123"/>
        <v>183</v>
      </c>
      <c r="Z74" s="21">
        <f t="shared" si="124"/>
        <v>183</v>
      </c>
      <c r="AA74" s="4">
        <f t="shared" si="125"/>
        <v>0</v>
      </c>
    </row>
    <row r="75" spans="1:27" x14ac:dyDescent="0.25">
      <c r="A75" s="5" t="s">
        <v>10</v>
      </c>
      <c r="B75" s="2" t="s">
        <v>18</v>
      </c>
      <c r="C75" s="2" t="s">
        <v>71</v>
      </c>
      <c r="D75" s="2">
        <v>321842</v>
      </c>
      <c r="E75" s="16" t="s">
        <v>72</v>
      </c>
      <c r="F75" s="2">
        <v>37874039</v>
      </c>
      <c r="G75" s="16" t="s">
        <v>136</v>
      </c>
      <c r="H75" s="16" t="s">
        <v>188</v>
      </c>
      <c r="I75" s="18" t="s">
        <v>256</v>
      </c>
      <c r="J75" s="17">
        <v>597</v>
      </c>
      <c r="K75" s="9">
        <v>41</v>
      </c>
      <c r="L75" s="4">
        <v>0</v>
      </c>
      <c r="M75" s="9">
        <v>6</v>
      </c>
      <c r="N75" s="4">
        <v>0</v>
      </c>
      <c r="O75" s="9">
        <v>75</v>
      </c>
      <c r="P75" s="9">
        <v>0</v>
      </c>
      <c r="Q75" s="11">
        <v>902</v>
      </c>
      <c r="R75" s="41">
        <v>0</v>
      </c>
      <c r="S75" s="9">
        <f t="shared" si="119"/>
        <v>12.026666666666667</v>
      </c>
      <c r="T75" s="8" t="e">
        <f t="shared" si="120"/>
        <v>#DIV/0!</v>
      </c>
      <c r="U75" s="11">
        <v>595</v>
      </c>
      <c r="V75" s="41">
        <v>0</v>
      </c>
      <c r="W75" s="42">
        <f t="shared" si="121"/>
        <v>1497</v>
      </c>
      <c r="X75" s="15">
        <f t="shared" si="122"/>
        <v>0</v>
      </c>
      <c r="Y75" s="20">
        <f t="shared" si="123"/>
        <v>1497</v>
      </c>
      <c r="Z75" s="21">
        <f t="shared" si="124"/>
        <v>1497</v>
      </c>
      <c r="AA75" s="4">
        <f t="shared" si="125"/>
        <v>0</v>
      </c>
    </row>
    <row r="76" spans="1:27" x14ac:dyDescent="0.25">
      <c r="A76" s="5" t="s">
        <v>10</v>
      </c>
      <c r="B76" s="2" t="s">
        <v>18</v>
      </c>
      <c r="C76" s="2" t="s">
        <v>73</v>
      </c>
      <c r="D76" s="2">
        <v>323560</v>
      </c>
      <c r="E76" s="16" t="s">
        <v>74</v>
      </c>
      <c r="F76" s="2">
        <v>37873547</v>
      </c>
      <c r="G76" s="16" t="s">
        <v>144</v>
      </c>
      <c r="H76" s="16" t="s">
        <v>189</v>
      </c>
      <c r="I76" s="18" t="s">
        <v>257</v>
      </c>
      <c r="J76" s="17">
        <v>515</v>
      </c>
      <c r="K76" s="9">
        <v>14</v>
      </c>
      <c r="L76" s="4">
        <v>0</v>
      </c>
      <c r="M76" s="9">
        <v>4</v>
      </c>
      <c r="N76" s="4">
        <v>0</v>
      </c>
      <c r="O76" s="9">
        <v>49</v>
      </c>
      <c r="P76" s="9">
        <v>0</v>
      </c>
      <c r="Q76" s="11">
        <v>996</v>
      </c>
      <c r="R76" s="41">
        <v>0</v>
      </c>
      <c r="S76" s="9">
        <f t="shared" ref="S76:S77" si="126">Q76/O76</f>
        <v>20.326530612244898</v>
      </c>
      <c r="T76" s="8" t="e">
        <f t="shared" ref="T76:T77" si="127">R76/P76</f>
        <v>#DIV/0!</v>
      </c>
      <c r="U76" s="11">
        <v>0</v>
      </c>
      <c r="V76" s="41">
        <v>0</v>
      </c>
      <c r="W76" s="42">
        <f t="shared" ref="W76:W77" si="128">U76+Q76</f>
        <v>996</v>
      </c>
      <c r="X76" s="15">
        <f t="shared" ref="X76:X77" si="129">V76+R76</f>
        <v>0</v>
      </c>
      <c r="Y76" s="20">
        <f t="shared" ref="Y76:Y77" si="130">ROUNDUP(W76,0)</f>
        <v>996</v>
      </c>
      <c r="Z76" s="21">
        <f t="shared" ref="Z76:Z77" si="131">Y76-AA76</f>
        <v>996</v>
      </c>
      <c r="AA76" s="4">
        <f t="shared" ref="AA76:AA77" si="132">ROUNDUP(X76,0)</f>
        <v>0</v>
      </c>
    </row>
    <row r="77" spans="1:27" x14ac:dyDescent="0.25">
      <c r="A77" s="5" t="s">
        <v>10</v>
      </c>
      <c r="B77" s="2" t="s">
        <v>18</v>
      </c>
      <c r="C77" s="2" t="s">
        <v>79</v>
      </c>
      <c r="D77" s="2">
        <v>323683</v>
      </c>
      <c r="E77" s="16" t="s">
        <v>80</v>
      </c>
      <c r="F77" s="2">
        <v>37792059</v>
      </c>
      <c r="G77" s="16" t="s">
        <v>136</v>
      </c>
      <c r="H77" s="16" t="s">
        <v>258</v>
      </c>
      <c r="I77" s="18" t="s">
        <v>259</v>
      </c>
      <c r="J77" s="17">
        <v>157</v>
      </c>
      <c r="K77" s="9">
        <v>3</v>
      </c>
      <c r="L77" s="4">
        <v>0</v>
      </c>
      <c r="M77" s="9">
        <v>1</v>
      </c>
      <c r="N77" s="4">
        <v>0</v>
      </c>
      <c r="O77" s="9">
        <v>7</v>
      </c>
      <c r="P77" s="9">
        <v>0</v>
      </c>
      <c r="Q77" s="11">
        <v>115.43</v>
      </c>
      <c r="R77" s="41">
        <v>0</v>
      </c>
      <c r="S77" s="9">
        <f t="shared" si="126"/>
        <v>16.490000000000002</v>
      </c>
      <c r="T77" s="8" t="e">
        <f t="shared" si="127"/>
        <v>#DIV/0!</v>
      </c>
      <c r="U77" s="11">
        <v>0</v>
      </c>
      <c r="V77" s="41">
        <v>0</v>
      </c>
      <c r="W77" s="42">
        <f t="shared" si="128"/>
        <v>115.43</v>
      </c>
      <c r="X77" s="15">
        <f t="shared" si="129"/>
        <v>0</v>
      </c>
      <c r="Y77" s="20">
        <f t="shared" si="130"/>
        <v>116</v>
      </c>
      <c r="Z77" s="21">
        <f t="shared" si="131"/>
        <v>116</v>
      </c>
      <c r="AA77" s="4">
        <f t="shared" si="132"/>
        <v>0</v>
      </c>
    </row>
    <row r="78" spans="1:27" x14ac:dyDescent="0.25">
      <c r="A78" s="5" t="s">
        <v>10</v>
      </c>
      <c r="B78" s="2" t="s">
        <v>18</v>
      </c>
      <c r="C78" s="2" t="s">
        <v>75</v>
      </c>
      <c r="D78" s="2">
        <v>326607</v>
      </c>
      <c r="E78" s="16" t="s">
        <v>76</v>
      </c>
      <c r="F78" s="2">
        <v>17068975</v>
      </c>
      <c r="G78" s="16" t="s">
        <v>121</v>
      </c>
      <c r="H78" s="16" t="s">
        <v>187</v>
      </c>
      <c r="I78" s="18" t="s">
        <v>214</v>
      </c>
      <c r="J78" s="17">
        <v>527</v>
      </c>
      <c r="K78" s="9">
        <v>12</v>
      </c>
      <c r="L78" s="4">
        <v>0</v>
      </c>
      <c r="M78" s="9">
        <v>1</v>
      </c>
      <c r="N78" s="4">
        <v>0</v>
      </c>
      <c r="O78" s="9">
        <v>3</v>
      </c>
      <c r="P78" s="9">
        <v>0</v>
      </c>
      <c r="Q78" s="11">
        <v>38.722000000000001</v>
      </c>
      <c r="R78" s="41">
        <v>0</v>
      </c>
      <c r="S78" s="9">
        <f t="shared" ref="S78" si="133">Q78/O78</f>
        <v>12.907333333333334</v>
      </c>
      <c r="T78" s="8" t="e">
        <f t="shared" ref="T78" si="134">R78/P78</f>
        <v>#DIV/0!</v>
      </c>
      <c r="U78" s="11">
        <v>0</v>
      </c>
      <c r="V78" s="41">
        <v>0</v>
      </c>
      <c r="W78" s="42">
        <f t="shared" ref="W78" si="135">U78+Q78</f>
        <v>38.722000000000001</v>
      </c>
      <c r="X78" s="15">
        <f t="shared" ref="X78" si="136">V78+R78</f>
        <v>0</v>
      </c>
      <c r="Y78" s="20">
        <f t="shared" ref="Y78" si="137">ROUNDUP(W78,0)</f>
        <v>39</v>
      </c>
      <c r="Z78" s="21">
        <f t="shared" ref="Z78" si="138">Y78-AA78</f>
        <v>39</v>
      </c>
      <c r="AA78" s="4">
        <f t="shared" ref="AA78" si="139">ROUNDUP(X78,0)</f>
        <v>0</v>
      </c>
    </row>
    <row r="79" spans="1:27" x14ac:dyDescent="0.25">
      <c r="A79" s="5" t="s">
        <v>10</v>
      </c>
      <c r="B79" s="2" t="s">
        <v>18</v>
      </c>
      <c r="C79" s="2" t="s">
        <v>77</v>
      </c>
      <c r="D79" s="2">
        <v>330469</v>
      </c>
      <c r="E79" s="16" t="s">
        <v>78</v>
      </c>
      <c r="F79" s="2">
        <v>37873130</v>
      </c>
      <c r="G79" s="16" t="s">
        <v>136</v>
      </c>
      <c r="H79" s="16" t="s">
        <v>260</v>
      </c>
      <c r="I79" s="18" t="s">
        <v>261</v>
      </c>
      <c r="J79" s="17">
        <v>78</v>
      </c>
      <c r="K79" s="9">
        <v>4</v>
      </c>
      <c r="L79" s="4">
        <v>0</v>
      </c>
      <c r="M79" s="9">
        <v>2</v>
      </c>
      <c r="N79" s="4">
        <v>0</v>
      </c>
      <c r="O79" s="9">
        <v>10</v>
      </c>
      <c r="P79" s="9">
        <v>0</v>
      </c>
      <c r="Q79" s="11">
        <v>108.2</v>
      </c>
      <c r="R79" s="41">
        <v>0</v>
      </c>
      <c r="S79" s="9">
        <f t="shared" ref="S79" si="140">Q79/O79</f>
        <v>10.82</v>
      </c>
      <c r="T79" s="8" t="e">
        <f t="shared" ref="T79" si="141">R79/P79</f>
        <v>#DIV/0!</v>
      </c>
      <c r="U79" s="11">
        <v>0</v>
      </c>
      <c r="V79" s="41">
        <v>0</v>
      </c>
      <c r="W79" s="42">
        <f t="shared" ref="W79" si="142">U79+Q79</f>
        <v>108.2</v>
      </c>
      <c r="X79" s="15">
        <f t="shared" ref="X79" si="143">V79+R79</f>
        <v>0</v>
      </c>
      <c r="Y79" s="20">
        <f t="shared" ref="Y79" si="144">ROUNDUP(W79,0)</f>
        <v>109</v>
      </c>
      <c r="Z79" s="21">
        <f t="shared" ref="Z79" si="145">Y79-AA79</f>
        <v>109</v>
      </c>
      <c r="AA79" s="4">
        <f t="shared" ref="AA79" si="146">ROUNDUP(X79,0)</f>
        <v>0</v>
      </c>
    </row>
    <row r="80" spans="1:27" x14ac:dyDescent="0.25">
      <c r="A80" s="5" t="s">
        <v>10</v>
      </c>
      <c r="B80" s="2" t="s">
        <v>93</v>
      </c>
      <c r="C80" s="2" t="s">
        <v>102</v>
      </c>
      <c r="D80" s="2">
        <v>45731047</v>
      </c>
      <c r="E80" s="16" t="s">
        <v>103</v>
      </c>
      <c r="F80" s="2">
        <v>42384010</v>
      </c>
      <c r="G80" s="16" t="s">
        <v>158</v>
      </c>
      <c r="H80" s="16" t="s">
        <v>186</v>
      </c>
      <c r="I80" s="18" t="s">
        <v>294</v>
      </c>
      <c r="J80" s="17">
        <v>353</v>
      </c>
      <c r="K80" s="9">
        <v>14</v>
      </c>
      <c r="L80" s="4">
        <v>14</v>
      </c>
      <c r="M80" s="9">
        <v>6</v>
      </c>
      <c r="N80" s="4">
        <v>6</v>
      </c>
      <c r="O80" s="9">
        <v>89</v>
      </c>
      <c r="P80" s="9">
        <v>89</v>
      </c>
      <c r="Q80" s="11">
        <v>1203.28</v>
      </c>
      <c r="R80" s="41">
        <v>1203.28</v>
      </c>
      <c r="S80" s="9">
        <f t="shared" ref="S80:S81" si="147">Q80/O80</f>
        <v>13.52</v>
      </c>
      <c r="T80" s="8">
        <f t="shared" ref="T80:T81" si="148">R80/P80</f>
        <v>13.52</v>
      </c>
      <c r="U80" s="11">
        <v>0</v>
      </c>
      <c r="V80" s="41">
        <v>0</v>
      </c>
      <c r="W80" s="42">
        <f t="shared" ref="W80" si="149">U80+Q80</f>
        <v>1203.28</v>
      </c>
      <c r="X80" s="15">
        <f t="shared" ref="X80" si="150">V80+R80</f>
        <v>1203.28</v>
      </c>
      <c r="Y80" s="20">
        <f t="shared" ref="Y80:Y81" si="151">ROUNDUP(W80,0)</f>
        <v>1204</v>
      </c>
      <c r="Z80" s="21">
        <f t="shared" ref="Z80:Z81" si="152">Y80-AA80</f>
        <v>0</v>
      </c>
      <c r="AA80" s="4">
        <f t="shared" ref="AA80:AA81" si="153">ROUNDUP(X80,0)</f>
        <v>1204</v>
      </c>
    </row>
    <row r="81" spans="1:27" x14ac:dyDescent="0.25">
      <c r="A81" s="5" t="s">
        <v>12</v>
      </c>
      <c r="B81" s="2" t="s">
        <v>3</v>
      </c>
      <c r="C81" s="2" t="s">
        <v>11</v>
      </c>
      <c r="D81" s="2">
        <v>54131430</v>
      </c>
      <c r="E81" s="16" t="s">
        <v>298</v>
      </c>
      <c r="F81" s="2">
        <v>160971</v>
      </c>
      <c r="G81" s="16" t="s">
        <v>120</v>
      </c>
      <c r="H81" s="16" t="s">
        <v>190</v>
      </c>
      <c r="I81" s="18" t="s">
        <v>191</v>
      </c>
      <c r="J81" s="17">
        <v>475</v>
      </c>
      <c r="K81" s="9">
        <v>8</v>
      </c>
      <c r="L81" s="4">
        <v>0</v>
      </c>
      <c r="M81" s="9">
        <v>2</v>
      </c>
      <c r="N81" s="4">
        <v>0</v>
      </c>
      <c r="O81" s="9">
        <v>23</v>
      </c>
      <c r="P81" s="8"/>
      <c r="Q81" s="40">
        <v>385</v>
      </c>
      <c r="R81" s="7"/>
      <c r="S81" s="9">
        <f t="shared" si="147"/>
        <v>16.739130434782609</v>
      </c>
      <c r="T81" s="8" t="e">
        <f t="shared" si="148"/>
        <v>#DIV/0!</v>
      </c>
      <c r="U81" s="11"/>
      <c r="V81" s="41"/>
      <c r="W81" s="72">
        <f t="shared" ref="W81" si="154">U81+Q81</f>
        <v>385</v>
      </c>
      <c r="X81" s="15">
        <f t="shared" ref="X81" si="155">V81+R81</f>
        <v>0</v>
      </c>
      <c r="Y81" s="20">
        <f t="shared" si="151"/>
        <v>385</v>
      </c>
      <c r="Z81" s="21">
        <f t="shared" si="152"/>
        <v>385</v>
      </c>
      <c r="AA81" s="4">
        <f t="shared" si="153"/>
        <v>0</v>
      </c>
    </row>
    <row r="82" spans="1:27" x14ac:dyDescent="0.25">
      <c r="A82" s="5" t="s">
        <v>12</v>
      </c>
      <c r="B82" s="2" t="s">
        <v>18</v>
      </c>
      <c r="C82" s="2" t="s">
        <v>81</v>
      </c>
      <c r="D82" s="2">
        <v>691135</v>
      </c>
      <c r="E82" s="16" t="s">
        <v>82</v>
      </c>
      <c r="F82" s="2">
        <v>31263097</v>
      </c>
      <c r="G82" s="16" t="s">
        <v>121</v>
      </c>
      <c r="H82" s="16" t="s">
        <v>193</v>
      </c>
      <c r="I82" s="18" t="s">
        <v>277</v>
      </c>
      <c r="J82" s="17">
        <v>615</v>
      </c>
      <c r="K82" s="9">
        <v>12</v>
      </c>
      <c r="L82" s="4"/>
      <c r="M82" s="10">
        <v>4</v>
      </c>
      <c r="N82" s="4"/>
      <c r="O82" s="9">
        <v>46</v>
      </c>
      <c r="P82" s="8"/>
      <c r="Q82" s="11">
        <v>731</v>
      </c>
      <c r="R82" s="7"/>
      <c r="S82" s="9">
        <f t="shared" ref="S82:S88" si="156">Q82/O82</f>
        <v>15.891304347826088</v>
      </c>
      <c r="T82" s="8" t="e">
        <f t="shared" ref="T82:T88" si="157">R82/P82</f>
        <v>#DIV/0!</v>
      </c>
      <c r="U82" s="11">
        <v>360</v>
      </c>
      <c r="V82" s="7"/>
      <c r="W82" s="72">
        <f t="shared" ref="W82:W88" si="158">U82+Q82</f>
        <v>1091</v>
      </c>
      <c r="X82" s="15">
        <f t="shared" ref="X82:X88" si="159">V82+R82</f>
        <v>0</v>
      </c>
      <c r="Y82" s="20">
        <f t="shared" ref="Y82:Y88" si="160">ROUNDUP(W82,0)</f>
        <v>1091</v>
      </c>
      <c r="Z82" s="21">
        <f t="shared" ref="Z82:Z88" si="161">Y82-AA82</f>
        <v>1091</v>
      </c>
      <c r="AA82" s="4">
        <f t="shared" ref="AA82:AA88" si="162">ROUNDUP(X82,0)</f>
        <v>0</v>
      </c>
    </row>
    <row r="83" spans="1:27" x14ac:dyDescent="0.25">
      <c r="A83" s="5" t="s">
        <v>12</v>
      </c>
      <c r="B83" s="2" t="s">
        <v>18</v>
      </c>
      <c r="C83" s="2" t="s">
        <v>81</v>
      </c>
      <c r="D83" s="2">
        <v>691135</v>
      </c>
      <c r="E83" s="16" t="s">
        <v>82</v>
      </c>
      <c r="F83" s="2">
        <v>35540460</v>
      </c>
      <c r="G83" s="16" t="s">
        <v>121</v>
      </c>
      <c r="H83" s="16" t="s">
        <v>278</v>
      </c>
      <c r="I83" s="18" t="s">
        <v>279</v>
      </c>
      <c r="J83" s="17">
        <v>432</v>
      </c>
      <c r="K83" s="9">
        <v>6</v>
      </c>
      <c r="L83" s="4"/>
      <c r="M83" s="10">
        <v>2</v>
      </c>
      <c r="N83" s="4"/>
      <c r="O83" s="9">
        <v>22</v>
      </c>
      <c r="P83" s="8"/>
      <c r="Q83" s="11">
        <v>461</v>
      </c>
      <c r="R83" s="7"/>
      <c r="S83" s="9">
        <f t="shared" si="156"/>
        <v>20.954545454545453</v>
      </c>
      <c r="T83" s="8" t="e">
        <f t="shared" si="157"/>
        <v>#DIV/0!</v>
      </c>
      <c r="U83" s="11"/>
      <c r="V83" s="7"/>
      <c r="W83" s="72">
        <f t="shared" si="158"/>
        <v>461</v>
      </c>
      <c r="X83" s="15">
        <f t="shared" si="159"/>
        <v>0</v>
      </c>
      <c r="Y83" s="20">
        <f t="shared" si="160"/>
        <v>461</v>
      </c>
      <c r="Z83" s="21">
        <f t="shared" si="161"/>
        <v>461</v>
      </c>
      <c r="AA83" s="4">
        <f t="shared" si="162"/>
        <v>0</v>
      </c>
    </row>
    <row r="84" spans="1:27" x14ac:dyDescent="0.25">
      <c r="A84" s="5" t="s">
        <v>12</v>
      </c>
      <c r="B84" s="2" t="s">
        <v>18</v>
      </c>
      <c r="C84" s="2" t="s">
        <v>81</v>
      </c>
      <c r="D84" s="2">
        <v>691135</v>
      </c>
      <c r="E84" s="16" t="s">
        <v>82</v>
      </c>
      <c r="F84" s="2">
        <v>35540486</v>
      </c>
      <c r="G84" s="16" t="s">
        <v>121</v>
      </c>
      <c r="H84" s="16" t="s">
        <v>192</v>
      </c>
      <c r="I84" s="18" t="s">
        <v>280</v>
      </c>
      <c r="J84" s="17">
        <v>343</v>
      </c>
      <c r="K84" s="9">
        <v>18</v>
      </c>
      <c r="L84" s="4"/>
      <c r="M84" s="10">
        <v>3</v>
      </c>
      <c r="N84" s="4"/>
      <c r="O84" s="9">
        <v>28</v>
      </c>
      <c r="P84" s="8"/>
      <c r="Q84" s="11">
        <v>483</v>
      </c>
      <c r="R84" s="7"/>
      <c r="S84" s="9">
        <f t="shared" si="156"/>
        <v>17.25</v>
      </c>
      <c r="T84" s="8" t="e">
        <f t="shared" si="157"/>
        <v>#DIV/0!</v>
      </c>
      <c r="U84" s="11"/>
      <c r="V84" s="7"/>
      <c r="W84" s="72">
        <f t="shared" si="158"/>
        <v>483</v>
      </c>
      <c r="X84" s="15">
        <f t="shared" si="159"/>
        <v>0</v>
      </c>
      <c r="Y84" s="20">
        <f t="shared" si="160"/>
        <v>483</v>
      </c>
      <c r="Z84" s="21">
        <f t="shared" si="161"/>
        <v>483</v>
      </c>
      <c r="AA84" s="4">
        <f t="shared" si="162"/>
        <v>0</v>
      </c>
    </row>
    <row r="85" spans="1:27" x14ac:dyDescent="0.25">
      <c r="A85" s="5" t="s">
        <v>12</v>
      </c>
      <c r="B85" s="2" t="s">
        <v>18</v>
      </c>
      <c r="C85" s="2" t="s">
        <v>81</v>
      </c>
      <c r="D85" s="2">
        <v>691135</v>
      </c>
      <c r="E85" s="16" t="s">
        <v>82</v>
      </c>
      <c r="F85" s="2">
        <v>35540613</v>
      </c>
      <c r="G85" s="16" t="s">
        <v>121</v>
      </c>
      <c r="H85" s="16" t="s">
        <v>192</v>
      </c>
      <c r="I85" s="18" t="s">
        <v>281</v>
      </c>
      <c r="J85" s="17">
        <v>423</v>
      </c>
      <c r="K85" s="9">
        <v>84</v>
      </c>
      <c r="L85" s="4"/>
      <c r="M85" s="10">
        <v>6</v>
      </c>
      <c r="N85" s="4"/>
      <c r="O85" s="9">
        <v>118</v>
      </c>
      <c r="P85" s="8"/>
      <c r="Q85" s="11">
        <v>1433</v>
      </c>
      <c r="R85" s="7"/>
      <c r="S85" s="9">
        <f t="shared" si="156"/>
        <v>12.14406779661017</v>
      </c>
      <c r="T85" s="8" t="e">
        <f t="shared" si="157"/>
        <v>#DIV/0!</v>
      </c>
      <c r="U85" s="11"/>
      <c r="V85" s="7"/>
      <c r="W85" s="72">
        <f t="shared" si="158"/>
        <v>1433</v>
      </c>
      <c r="X85" s="15">
        <f t="shared" si="159"/>
        <v>0</v>
      </c>
      <c r="Y85" s="20">
        <f t="shared" si="160"/>
        <v>1433</v>
      </c>
      <c r="Z85" s="21">
        <f t="shared" si="161"/>
        <v>1433</v>
      </c>
      <c r="AA85" s="4">
        <f t="shared" si="162"/>
        <v>0</v>
      </c>
    </row>
    <row r="86" spans="1:27" x14ac:dyDescent="0.25">
      <c r="A86" s="5" t="s">
        <v>12</v>
      </c>
      <c r="B86" s="2" t="s">
        <v>18</v>
      </c>
      <c r="C86" s="2" t="s">
        <v>81</v>
      </c>
      <c r="D86" s="2">
        <v>691135</v>
      </c>
      <c r="E86" s="16" t="s">
        <v>82</v>
      </c>
      <c r="F86" s="2">
        <v>35542624</v>
      </c>
      <c r="G86" s="16" t="s">
        <v>121</v>
      </c>
      <c r="H86" s="16" t="s">
        <v>195</v>
      </c>
      <c r="I86" s="18" t="s">
        <v>282</v>
      </c>
      <c r="J86" s="17">
        <v>560</v>
      </c>
      <c r="K86" s="9">
        <v>14</v>
      </c>
      <c r="L86" s="4"/>
      <c r="M86" s="10">
        <v>2</v>
      </c>
      <c r="N86" s="4"/>
      <c r="O86" s="9">
        <v>28</v>
      </c>
      <c r="P86" s="8"/>
      <c r="Q86" s="11">
        <v>591</v>
      </c>
      <c r="R86" s="7"/>
      <c r="S86" s="9">
        <f t="shared" si="156"/>
        <v>21.107142857142858</v>
      </c>
      <c r="T86" s="8" t="e">
        <f t="shared" si="157"/>
        <v>#DIV/0!</v>
      </c>
      <c r="U86" s="11"/>
      <c r="V86" s="7"/>
      <c r="W86" s="72">
        <f t="shared" si="158"/>
        <v>591</v>
      </c>
      <c r="X86" s="15">
        <f t="shared" si="159"/>
        <v>0</v>
      </c>
      <c r="Y86" s="20">
        <f t="shared" si="160"/>
        <v>591</v>
      </c>
      <c r="Z86" s="21">
        <f t="shared" si="161"/>
        <v>591</v>
      </c>
      <c r="AA86" s="4">
        <f t="shared" si="162"/>
        <v>0</v>
      </c>
    </row>
    <row r="87" spans="1:27" x14ac:dyDescent="0.25">
      <c r="A87" s="5" t="s">
        <v>12</v>
      </c>
      <c r="B87" s="2" t="s">
        <v>18</v>
      </c>
      <c r="C87" s="2" t="s">
        <v>81</v>
      </c>
      <c r="D87" s="2">
        <v>691135</v>
      </c>
      <c r="E87" s="16" t="s">
        <v>82</v>
      </c>
      <c r="F87" s="2">
        <v>35542713</v>
      </c>
      <c r="G87" s="16" t="s">
        <v>121</v>
      </c>
      <c r="H87" s="16" t="s">
        <v>195</v>
      </c>
      <c r="I87" s="18" t="s">
        <v>283</v>
      </c>
      <c r="J87" s="17">
        <v>591</v>
      </c>
      <c r="K87" s="9">
        <v>14</v>
      </c>
      <c r="L87" s="4"/>
      <c r="M87" s="10">
        <v>2</v>
      </c>
      <c r="N87" s="4"/>
      <c r="O87" s="9">
        <v>28</v>
      </c>
      <c r="P87" s="8"/>
      <c r="Q87" s="11">
        <v>574</v>
      </c>
      <c r="R87" s="7"/>
      <c r="S87" s="9">
        <f t="shared" si="156"/>
        <v>20.5</v>
      </c>
      <c r="T87" s="8" t="e">
        <f t="shared" si="157"/>
        <v>#DIV/0!</v>
      </c>
      <c r="U87" s="11"/>
      <c r="V87" s="7"/>
      <c r="W87" s="72">
        <f t="shared" si="158"/>
        <v>574</v>
      </c>
      <c r="X87" s="15">
        <f t="shared" si="159"/>
        <v>0</v>
      </c>
      <c r="Y87" s="20">
        <f t="shared" si="160"/>
        <v>574</v>
      </c>
      <c r="Z87" s="21">
        <f t="shared" si="161"/>
        <v>574</v>
      </c>
      <c r="AA87" s="4">
        <f t="shared" si="162"/>
        <v>0</v>
      </c>
    </row>
    <row r="88" spans="1:27" x14ac:dyDescent="0.25">
      <c r="A88" s="5" t="s">
        <v>12</v>
      </c>
      <c r="B88" s="2" t="s">
        <v>18</v>
      </c>
      <c r="C88" s="2" t="s">
        <v>81</v>
      </c>
      <c r="D88" s="2">
        <v>691135</v>
      </c>
      <c r="E88" s="16" t="s">
        <v>82</v>
      </c>
      <c r="F88" s="2">
        <v>35542861</v>
      </c>
      <c r="G88" s="16" t="s">
        <v>121</v>
      </c>
      <c r="H88" s="16" t="s">
        <v>195</v>
      </c>
      <c r="I88" s="18" t="s">
        <v>284</v>
      </c>
      <c r="J88" s="17">
        <v>428</v>
      </c>
      <c r="K88" s="9">
        <v>20</v>
      </c>
      <c r="L88" s="4"/>
      <c r="M88" s="10">
        <v>2</v>
      </c>
      <c r="N88" s="4"/>
      <c r="O88" s="9">
        <v>48</v>
      </c>
      <c r="P88" s="8"/>
      <c r="Q88" s="11">
        <v>659.74</v>
      </c>
      <c r="R88" s="7"/>
      <c r="S88" s="9">
        <f t="shared" si="156"/>
        <v>13.744583333333333</v>
      </c>
      <c r="T88" s="8" t="e">
        <f t="shared" si="157"/>
        <v>#DIV/0!</v>
      </c>
      <c r="U88" s="11">
        <v>335.7</v>
      </c>
      <c r="V88" s="7"/>
      <c r="W88" s="72">
        <f t="shared" si="158"/>
        <v>995.44</v>
      </c>
      <c r="X88" s="15">
        <f t="shared" si="159"/>
        <v>0</v>
      </c>
      <c r="Y88" s="20">
        <f t="shared" si="160"/>
        <v>996</v>
      </c>
      <c r="Z88" s="21">
        <f t="shared" si="161"/>
        <v>996</v>
      </c>
      <c r="AA88" s="4">
        <f t="shared" si="162"/>
        <v>0</v>
      </c>
    </row>
    <row r="89" spans="1:27" ht="15.75" thickBot="1" x14ac:dyDescent="0.3">
      <c r="A89" s="5" t="s">
        <v>12</v>
      </c>
      <c r="B89" s="2" t="s">
        <v>93</v>
      </c>
      <c r="C89" s="2" t="s">
        <v>104</v>
      </c>
      <c r="D89" s="2">
        <v>90000101</v>
      </c>
      <c r="E89" s="16" t="s">
        <v>105</v>
      </c>
      <c r="F89" s="2">
        <v>35562820</v>
      </c>
      <c r="G89" s="16" t="s">
        <v>157</v>
      </c>
      <c r="H89" s="16" t="s">
        <v>190</v>
      </c>
      <c r="I89" s="18" t="s">
        <v>293</v>
      </c>
      <c r="J89" s="17">
        <v>66</v>
      </c>
      <c r="K89" s="9">
        <v>6</v>
      </c>
      <c r="L89" s="4"/>
      <c r="M89" s="9">
        <v>2</v>
      </c>
      <c r="N89" s="4"/>
      <c r="O89" s="9">
        <v>20</v>
      </c>
      <c r="P89" s="8"/>
      <c r="Q89" s="40">
        <v>270</v>
      </c>
      <c r="R89" s="7"/>
      <c r="S89" s="9">
        <f t="shared" ref="S89:S90" si="163">Q89/O89</f>
        <v>13.5</v>
      </c>
      <c r="T89" s="8" t="e">
        <f t="shared" ref="T89:T90" si="164">R89/P89</f>
        <v>#DIV/0!</v>
      </c>
      <c r="U89" s="11"/>
      <c r="V89" s="41"/>
      <c r="W89" s="72">
        <f t="shared" ref="W89" si="165">U89+Q89</f>
        <v>270</v>
      </c>
      <c r="X89" s="15">
        <f t="shared" ref="X89" si="166">V89+R89</f>
        <v>0</v>
      </c>
      <c r="Y89" s="20">
        <f t="shared" ref="Y89" si="167">ROUNDUP(W89,0)</f>
        <v>270</v>
      </c>
      <c r="Z89" s="21">
        <f t="shared" ref="Z89" si="168">Y89-AA89</f>
        <v>270</v>
      </c>
      <c r="AA89" s="4">
        <f t="shared" ref="AA89" si="169">ROUNDUP(X89,0)</f>
        <v>0</v>
      </c>
    </row>
    <row r="90" spans="1:27" s="6" customFormat="1" ht="15.75" thickBot="1" x14ac:dyDescent="0.3">
      <c r="A90" s="43"/>
      <c r="B90" s="44"/>
      <c r="C90" s="44"/>
      <c r="D90" s="44"/>
      <c r="E90" s="45" t="s">
        <v>114</v>
      </c>
      <c r="F90" s="46"/>
      <c r="G90" s="45"/>
      <c r="H90" s="45"/>
      <c r="I90" s="47"/>
      <c r="J90" s="48">
        <f>SUBTOTAL(9,J4:J89)</f>
        <v>38772</v>
      </c>
      <c r="K90" s="36">
        <f>SUBTOTAL(9,K4:K89)</f>
        <v>1063</v>
      </c>
      <c r="L90" s="49">
        <f>SUBTOTAL(9,L4:L89)</f>
        <v>51</v>
      </c>
      <c r="M90" s="36">
        <f>SUBTOTAL(9,M4:M89)</f>
        <v>194</v>
      </c>
      <c r="N90" s="49">
        <f>SUBTOTAL(9,N4:N89)</f>
        <v>18</v>
      </c>
      <c r="O90" s="50">
        <f>SUBTOTAL(9,O4:O89)</f>
        <v>2740</v>
      </c>
      <c r="P90" s="51">
        <f>SUBTOTAL(9,P4:P89)</f>
        <v>199</v>
      </c>
      <c r="Q90" s="36">
        <f>SUBTOTAL(9,Q4:Q89)</f>
        <v>38070.082000000002</v>
      </c>
      <c r="R90" s="49">
        <f>SUBTOTAL(9,R4:R89)</f>
        <v>2785.8199999999997</v>
      </c>
      <c r="S90" s="50">
        <f t="shared" si="163"/>
        <v>13.894190510948906</v>
      </c>
      <c r="T90" s="51">
        <f t="shared" si="164"/>
        <v>13.999095477386934</v>
      </c>
      <c r="U90" s="36">
        <f>SUBTOTAL(9,U4:U89)</f>
        <v>7583.08</v>
      </c>
      <c r="V90" s="52">
        <f>SUBTOTAL(9,V4:V89)</f>
        <v>308.5</v>
      </c>
      <c r="W90" s="53">
        <f>SUBTOTAL(9,W4:W89)</f>
        <v>45653.162000000004</v>
      </c>
      <c r="X90" s="54">
        <f>SUBTOTAL(9,X4:X89)</f>
        <v>3094.32</v>
      </c>
      <c r="Y90" s="35">
        <f>SUBTOTAL(9,Y4:Y89)</f>
        <v>45670</v>
      </c>
      <c r="Z90" s="23">
        <f>SUBTOTAL(9,Z4:Z89)</f>
        <v>42573</v>
      </c>
      <c r="AA90" s="24">
        <f>SUBTOTAL(9,AA4:AA89)</f>
        <v>3097</v>
      </c>
    </row>
    <row r="91" spans="1:27" x14ac:dyDescent="0.25">
      <c r="Y91" s="37"/>
      <c r="Z91" s="37"/>
    </row>
    <row r="93" spans="1:27" x14ac:dyDescent="0.25">
      <c r="R93" s="71"/>
    </row>
  </sheetData>
  <autoFilter ref="A3:AA89" xr:uid="{698913CF-5FBE-4641-8977-984756C2327C}"/>
  <mergeCells count="8">
    <mergeCell ref="Y2:AA2"/>
    <mergeCell ref="K2:L2"/>
    <mergeCell ref="W2:X2"/>
    <mergeCell ref="M2:N2"/>
    <mergeCell ref="O2:P2"/>
    <mergeCell ref="Q2:R2"/>
    <mergeCell ref="S2:T2"/>
    <mergeCell ref="U2: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db_zriaďovateľ</vt:lpstr>
      <vt:lpstr>db_školy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2023-04-21T10:54:10Z</dcterms:modified>
</cp:coreProperties>
</file>