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202300"/>
  <mc:AlternateContent xmlns:mc="http://schemas.openxmlformats.org/markup-compatibility/2006">
    <mc:Choice Requires="x15">
      <x15ac:absPath xmlns:x15ac="http://schemas.microsoft.com/office/spreadsheetml/2010/11/ac" url="https://minedu4-my.sharepoint.com/personal/martin_kanovsky_minedu_sk/Documents/Pracovná plocha/"/>
    </mc:Choice>
  </mc:AlternateContent>
  <xr:revisionPtr revIDLastSave="0" documentId="8_{99E60398-6419-405A-8508-5955A0EC8F08}" xr6:coauthVersionLast="47" xr6:coauthVersionMax="47" xr10:uidLastSave="{00000000-0000-0000-0000-000000000000}"/>
  <bookViews>
    <workbookView xWindow="-108" yWindow="-108" windowWidth="23256" windowHeight="12456" xr2:uid="{63F8D948-B5E9-49F0-8ABC-8381D7D2A73E}"/>
  </bookViews>
  <sheets>
    <sheet name="prehľadJanuár26" sheetId="7" r:id="rId1"/>
    <sheet name="Nature Index" sheetId="2" r:id="rId2"/>
    <sheet name="HCP" sheetId="3" r:id="rId3"/>
    <sheet name="Patenty" sheetId="4" r:id="rId4"/>
    <sheet name="monografie" sheetId="6" r:id="rId5"/>
    <sheet name="umelecké" sheetId="5" r:id="rId6"/>
  </sheets>
  <definedNames>
    <definedName name="_xlnm._FilterDatabase" localSheetId="2" hidden="1">HCP!$A$1:$CM$55</definedName>
    <definedName name="_xlnm._FilterDatabase" localSheetId="4" hidden="1">monografie!$A$1:$F$10</definedName>
    <definedName name="_xlnm._FilterDatabase" localSheetId="1" hidden="1">'Nature Index'!$A$1:$L$63</definedName>
    <definedName name="_xlnm._FilterDatabase" localSheetId="3" hidden="1">Patenty!$E$1:$E$1</definedName>
    <definedName name="_xlnm._FilterDatabase" localSheetId="5" hidden="1">umelecké!$A$1:$I$88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1" i="7" l="1"/>
  <c r="H21" i="7"/>
  <c r="J21" i="7" s="1"/>
  <c r="I20" i="7"/>
  <c r="H20" i="7"/>
  <c r="J20" i="7" s="1"/>
  <c r="I19" i="7"/>
  <c r="H19" i="7"/>
  <c r="J19" i="7" s="1"/>
  <c r="I18" i="7"/>
  <c r="J18" i="7" s="1"/>
  <c r="H18" i="7"/>
  <c r="I17" i="7"/>
  <c r="H17" i="7"/>
  <c r="J17" i="7" s="1"/>
  <c r="I16" i="7"/>
  <c r="H16" i="7"/>
  <c r="J16" i="7" s="1"/>
  <c r="I15" i="7"/>
  <c r="H15" i="7"/>
  <c r="J15" i="7" s="1"/>
  <c r="I14" i="7"/>
  <c r="H14" i="7"/>
  <c r="I13" i="7"/>
  <c r="H13" i="7"/>
  <c r="J13" i="7" s="1"/>
  <c r="I12" i="7"/>
  <c r="H12" i="7"/>
  <c r="I11" i="7"/>
  <c r="H11" i="7"/>
  <c r="J11" i="7" s="1"/>
  <c r="I10" i="7"/>
  <c r="H10" i="7"/>
  <c r="I9" i="7"/>
  <c r="J9" i="7" s="1"/>
  <c r="H9" i="7"/>
  <c r="I8" i="7"/>
  <c r="H8" i="7"/>
  <c r="J8" i="7" s="1"/>
  <c r="I7" i="7"/>
  <c r="H7" i="7"/>
  <c r="J7" i="7" s="1"/>
  <c r="I6" i="7"/>
  <c r="H6" i="7"/>
  <c r="I5" i="7"/>
  <c r="H5" i="7"/>
  <c r="I4" i="7"/>
  <c r="H4" i="7"/>
  <c r="J14" i="7"/>
  <c r="J12" i="7"/>
  <c r="J5" i="7"/>
  <c r="J4" i="7"/>
  <c r="D78" i="7"/>
  <c r="D75" i="7"/>
  <c r="D80" i="7"/>
  <c r="D79" i="7"/>
  <c r="D77" i="7"/>
  <c r="D76" i="7"/>
  <c r="D74" i="7"/>
  <c r="D63" i="7"/>
  <c r="D62" i="7"/>
  <c r="D61" i="7"/>
  <c r="D60" i="7"/>
  <c r="D49" i="7"/>
  <c r="D48" i="7"/>
  <c r="D47" i="7"/>
  <c r="D46" i="7"/>
  <c r="D36" i="7"/>
  <c r="D35" i="7"/>
  <c r="D34" i="7"/>
  <c r="D33" i="7"/>
  <c r="D32" i="7"/>
  <c r="D31" i="7"/>
  <c r="D30" i="7"/>
  <c r="D29" i="7"/>
  <c r="D28" i="7"/>
  <c r="D27" i="7"/>
  <c r="D26" i="7"/>
  <c r="D25" i="7"/>
  <c r="D24" i="7"/>
  <c r="D14" i="7"/>
  <c r="D13" i="7"/>
  <c r="D10" i="7"/>
  <c r="D11" i="7"/>
  <c r="D12" i="7"/>
  <c r="J10" i="7" l="1"/>
  <c r="J22" i="7" s="1"/>
  <c r="K9" i="7" s="1"/>
  <c r="J6" i="7"/>
  <c r="D81" i="7"/>
  <c r="E75" i="7" s="1"/>
  <c r="D64" i="7"/>
  <c r="D50" i="7"/>
  <c r="D37" i="7"/>
  <c r="E34" i="7" s="1"/>
  <c r="D15" i="7"/>
  <c r="E12" i="7" s="1"/>
  <c r="K16" i="7" l="1"/>
  <c r="K13" i="7"/>
  <c r="K10" i="7"/>
  <c r="K8" i="7"/>
  <c r="K5" i="7"/>
  <c r="K6" i="7"/>
  <c r="K18" i="7"/>
  <c r="K17" i="7"/>
  <c r="K15" i="7"/>
  <c r="K21" i="7"/>
  <c r="K7" i="7"/>
  <c r="K20" i="7"/>
  <c r="K4" i="7"/>
  <c r="K14" i="7"/>
  <c r="K12" i="7"/>
  <c r="K19" i="7"/>
  <c r="K11" i="7"/>
  <c r="E63" i="7"/>
  <c r="E62" i="7"/>
  <c r="E61" i="7"/>
  <c r="E60" i="7"/>
  <c r="E76" i="7"/>
  <c r="E77" i="7"/>
  <c r="E74" i="7"/>
  <c r="E80" i="7"/>
  <c r="E79" i="7"/>
  <c r="E78" i="7"/>
  <c r="E49" i="7"/>
  <c r="E48" i="7"/>
  <c r="E46" i="7"/>
  <c r="E47" i="7"/>
  <c r="E33" i="7"/>
  <c r="E24" i="7"/>
  <c r="E35" i="7"/>
  <c r="E36" i="7"/>
  <c r="E32" i="7"/>
  <c r="E31" i="7"/>
  <c r="E30" i="7"/>
  <c r="E29" i="7"/>
  <c r="E28" i="7"/>
  <c r="E27" i="7"/>
  <c r="E26" i="7"/>
  <c r="E25" i="7"/>
  <c r="E10" i="7"/>
  <c r="E14" i="7"/>
  <c r="E13" i="7"/>
  <c r="E11" i="7"/>
  <c r="K22" i="7" l="1"/>
  <c r="E81" i="7"/>
  <c r="E64" i="7"/>
  <c r="E50" i="7"/>
  <c r="E15" i="7"/>
  <c r="E37" i="7"/>
  <c r="E10" i="6" l="1"/>
  <c r="E9" i="6"/>
  <c r="E8" i="6"/>
  <c r="E7" i="6"/>
  <c r="E6" i="6"/>
  <c r="E5" i="6"/>
  <c r="E4" i="6"/>
  <c r="E3" i="6"/>
  <c r="E2" i="6"/>
  <c r="BW34" i="3"/>
  <c r="BI34" i="3"/>
  <c r="BW35" i="3"/>
  <c r="BI35" i="3"/>
  <c r="BW45" i="3"/>
  <c r="BI45" i="3"/>
  <c r="BW47" i="3"/>
  <c r="BI47" i="3"/>
  <c r="BW37" i="3"/>
  <c r="BI37" i="3"/>
  <c r="BW31" i="3"/>
  <c r="BI31" i="3"/>
  <c r="BW16" i="3"/>
  <c r="BI16" i="3"/>
  <c r="BW39" i="3"/>
  <c r="BI39" i="3"/>
  <c r="BW21" i="3"/>
  <c r="BI21" i="3"/>
  <c r="BW33" i="3"/>
  <c r="BI33" i="3"/>
  <c r="BW55" i="3"/>
  <c r="BI55" i="3"/>
  <c r="BW6" i="3"/>
  <c r="BI6" i="3"/>
  <c r="BW10" i="3"/>
  <c r="BI10" i="3"/>
  <c r="BW41" i="3"/>
  <c r="BI41" i="3"/>
  <c r="BW2" i="3"/>
  <c r="BI2" i="3"/>
  <c r="BW15" i="3"/>
  <c r="BI15" i="3"/>
  <c r="BW13" i="3"/>
  <c r="BI13" i="3"/>
  <c r="BW5" i="3"/>
  <c r="BI5" i="3"/>
  <c r="BW36" i="3"/>
  <c r="BI36" i="3"/>
  <c r="BW53" i="3"/>
  <c r="BI53" i="3"/>
  <c r="BW40" i="3"/>
  <c r="BI40" i="3"/>
  <c r="BW32" i="3"/>
  <c r="BI32" i="3"/>
  <c r="BW19" i="3"/>
  <c r="BI19" i="3"/>
  <c r="BW14" i="3"/>
  <c r="BI14" i="3"/>
  <c r="BW51" i="3"/>
  <c r="BI51" i="3"/>
  <c r="BW24" i="3"/>
  <c r="BI24" i="3"/>
  <c r="BW52" i="3"/>
  <c r="BI52" i="3"/>
  <c r="BW29" i="3"/>
  <c r="BI29" i="3"/>
  <c r="BW46" i="3"/>
  <c r="BI46" i="3"/>
  <c r="BW20" i="3"/>
  <c r="BI20" i="3"/>
  <c r="BW18" i="3"/>
  <c r="BI18" i="3"/>
  <c r="BW30" i="3"/>
  <c r="BI30" i="3"/>
  <c r="BW27" i="3"/>
  <c r="BI27" i="3"/>
  <c r="BW43" i="3"/>
  <c r="BI43" i="3"/>
  <c r="BW26" i="3"/>
  <c r="BI26" i="3"/>
  <c r="BW23" i="3"/>
  <c r="BI23" i="3"/>
  <c r="BW49" i="3"/>
  <c r="BI49" i="3"/>
  <c r="BW25" i="3"/>
  <c r="BI25" i="3"/>
  <c r="BW3" i="3"/>
  <c r="BI3" i="3"/>
  <c r="BW42" i="3"/>
  <c r="BI42" i="3"/>
  <c r="BW12" i="3"/>
  <c r="BI12" i="3"/>
  <c r="BW9" i="3"/>
  <c r="BI9" i="3"/>
  <c r="BW8" i="3"/>
  <c r="BI8" i="3"/>
  <c r="BW11" i="3"/>
  <c r="BI11" i="3"/>
  <c r="BW38" i="3"/>
  <c r="BI38" i="3"/>
  <c r="BW28" i="3"/>
  <c r="BI28" i="3"/>
  <c r="BW54" i="3"/>
  <c r="BI54" i="3"/>
  <c r="BW44" i="3"/>
  <c r="BI44" i="3"/>
  <c r="BW17" i="3"/>
  <c r="BI17" i="3"/>
  <c r="BW48" i="3"/>
  <c r="BI48" i="3"/>
  <c r="BW7" i="3"/>
  <c r="BI7" i="3"/>
  <c r="BW22" i="3"/>
  <c r="BI22" i="3"/>
  <c r="BW4" i="3"/>
  <c r="BI4" i="3"/>
  <c r="BW50" i="3"/>
  <c r="BI50"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D14" authorId="0" shapeId="0" xr:uid="{B9B7A8E3-24E0-426A-9CBA-9E623DA86D27}">
      <text>
        <r>
          <rPr>
            <sz val="10"/>
            <rFont val="Arial"/>
          </rPr>
          <t xml:space="preserve">, E; ; </t>
        </r>
      </text>
    </comment>
    <comment ref="Z14" authorId="0" shapeId="0" xr:uid="{5F90C9AA-F42A-4420-A6A1-E4A057BAF45A}">
      <text>
        <r>
          <rPr>
            <sz val="10"/>
            <rFont val="Arial"/>
          </rPr>
          <t xml:space="preserve"> ; </t>
        </r>
      </text>
    </comment>
    <comment ref="D41" authorId="0" shapeId="0" xr:uid="{731ABBDB-FDE6-4F88-BBEA-78B105FE4A99}">
      <text>
        <r>
          <rPr>
            <sz val="10"/>
            <rFont val="Arial"/>
          </rPr>
          <t xml:space="preserve">, NS; ; </t>
        </r>
      </text>
    </comment>
    <comment ref="I41" authorId="0" shapeId="0" xr:uid="{0F4A288C-37BD-4C5A-B2DD-31B5B063CEF2}">
      <text>
        <r>
          <rPr>
            <sz val="10"/>
            <rFont val="Arial"/>
          </rPr>
          <t xml:space="preserve">c, P.; ; </t>
        </r>
      </text>
    </comment>
    <comment ref="Z41" authorId="0" shapeId="0" xr:uid="{8CC1CBC7-51F6-4106-B848-F30488BDFCE8}">
      <text>
        <r>
          <rPr>
            <sz val="10"/>
            <rFont val="Arial"/>
          </rPr>
          <t xml:space="preserve"> ; </t>
        </r>
      </text>
    </comment>
    <comment ref="AE41" authorId="0" shapeId="0" xr:uid="{A7BF3BEE-EF3E-46ED-A718-FA7374035AC1}">
      <text>
        <r>
          <rPr>
            <sz val="10"/>
            <rFont val="Arial"/>
          </rPr>
          <t xml:space="preserve">-9311; ; </t>
        </r>
      </text>
    </comment>
    <comment ref="I55" authorId="0" shapeId="0" xr:uid="{4EA73042-92D3-4E3F-8314-5464D136D330}">
      <text>
        <r>
          <rPr>
            <sz val="10"/>
            <rFont val="Arial"/>
          </rPr>
          <t xml:space="preserve">; ; </t>
        </r>
      </text>
    </comment>
  </commentList>
</comments>
</file>

<file path=xl/sharedStrings.xml><?xml version="1.0" encoding="utf-8"?>
<sst xmlns="http://schemas.openxmlformats.org/spreadsheetml/2006/main" count="4613" uniqueCount="1733">
  <si>
    <t>Univerzita Komenského v Bratislave</t>
  </si>
  <si>
    <t>Semaglutide effects on energy balance are mediated by Adcyap1+ neurons in the dorsal vagal complex</t>
  </si>
  <si>
    <t>Biological sciences</t>
  </si>
  <si>
    <t>Cell Metabolism</t>
  </si>
  <si>
    <t>MTCH2 modulates CPT1 activity to regulate lipid metabolism of adipocytes</t>
  </si>
  <si>
    <t>Health Sciences</t>
  </si>
  <si>
    <t>Nature Communications</t>
  </si>
  <si>
    <t>Genkwanin glycosides are major active compounds in Phaleria nisidai extract mediating improved glucose homeostasis by stimulating glucose uptake into adipose tissues</t>
  </si>
  <si>
    <t>Decision-making preferences for intuition, deliberation, friends or crowds in independent and interdependent societies</t>
  </si>
  <si>
    <t>Proceedings of the Royal Society B</t>
  </si>
  <si>
    <t>Dual-Functional One-Pot Synthesized Au–Y-TMA MOF Hybrid: an Electrode Modifier for High-Performance Symmetric Supercapacitor and Kanamycin Aptasensor for Spiked Milk Samples</t>
  </si>
  <si>
    <t>Chemistry</t>
  </si>
  <si>
    <t>Analytical Chemistry</t>
  </si>
  <si>
    <t>Rapid and Direct Determination of Methanol in Alcoholic Beverages by Ion Mobility Spectrometry</t>
  </si>
  <si>
    <t>Direct, Selective, and Rapid Measurement of HCN at Sub-ppb Levels Using HiT-CD-IMS: Applications to Cell Culture and Breath Analysis</t>
  </si>
  <si>
    <t>Effect of Nanocrystal Shape on Charge Injection and Transport in CdSe Nanocrystalline Films</t>
  </si>
  <si>
    <t>Inorganic Chemistry</t>
  </si>
  <si>
    <t>Light-Induced Persistent Electronic Chirality in Achiral Molecules Probed with Time-Resolved Electronic Circular Dichroism Spectroscopy</t>
  </si>
  <si>
    <t>The Journal of Physical Chemistry Letters</t>
  </si>
  <si>
    <t>Space weathering effects in Bennu asteroid samples</t>
  </si>
  <si>
    <t>Earth &amp; environmental sciences</t>
  </si>
  <si>
    <t>Nature Geoscience</t>
  </si>
  <si>
    <t>An all-sky light pollution model for global-scale applications that embraces a full range of cloud distributions</t>
  </si>
  <si>
    <t>Physical Sciences</t>
  </si>
  <si>
    <t>Proceedings of the National Academy of Sciences of the United States of America</t>
  </si>
  <si>
    <t>Combined genomics and proteomics unveils elusive variants and vast aetiologic heterogeneity in dystonia</t>
  </si>
  <si>
    <t>Brain</t>
  </si>
  <si>
    <t>Primary Analysis of EPIK-O/ENGOT-ov61: Alpelisib Plus Olaparib Versus Chemotherapy in Platinum-Resistant or Platinum-Refractory High-Grade Serous Ovarian Cancer Without BRCA Mutation.</t>
  </si>
  <si>
    <t>Journal of Clinical Oncology</t>
  </si>
  <si>
    <t>Evolution of superhorizon perturbations in early Universe with anisotropic solid remnant</t>
  </si>
  <si>
    <t>European Physical Journal C</t>
  </si>
  <si>
    <t>Charged-particle multiplicity distributions over a wide pseudorapidity range in p–Pb collisions at √ sNN = 5.02 TeV</t>
  </si>
  <si>
    <t>Minimal effective theory for leptogenesis, dark matter, and neutrino masses</t>
  </si>
  <si>
    <t>Cross-section measurements for the production of a -boson in association with high-transverse-momentum jets in collisions at  = 13 TeV with the ATLAS detector</t>
  </si>
  <si>
    <t>Simulation of a radial TPC for the detection of neutrinoless double beta decay</t>
  </si>
  <si>
    <t>First measurement of D∗+ vector meson spin alignment in Pb–Pb collisions at √ sNN = 5.02 TeV</t>
  </si>
  <si>
    <t>Journal of High Energy Physics</t>
  </si>
  <si>
    <t>Probing the Higgs boson CP properties in vector-boson fusion production in the channel with the ATLAS detector</t>
  </si>
  <si>
    <t>Search for the production of a Higgs boson in association with a single top quark in collisions at TeV with the ATLAS detector</t>
  </si>
  <si>
    <t>A measurement of the high-mass production cross-section at TeV with the ATLAS detector and constraints on new particles and couplings</t>
  </si>
  <si>
    <t>A search for dark matter produced in association with a dark Higgs boson decaying into a Higgs boson pair in 3 or 4 final states using collisions at TeV with the ATLAS detector</t>
  </si>
  <si>
    <t>Measurement of correlations among net-charge, net-proton, and net-kaon multiplicity distributions in Pb-Pb collisions at √ sNN = 5.02 TeV</t>
  </si>
  <si>
    <t>Measurements of production cross-sections in collisions at TeV with the ATLAS detector</t>
  </si>
  <si>
    <t>Searches for direct slepton production in the compressed-mass corridor in √s = 13 TeV pp collisions with the ATLAS detector</t>
  </si>
  <si>
    <t>Light neutral-meson production in pp collisions at √s = 13 TeV</t>
  </si>
  <si>
    <t>Measurements of the production cross-sections of a Higgs boson in association with a vector boson and decaying into WW∗ with the ATLAS detector at √ s = 13 TeV</t>
  </si>
  <si>
    <t>Multiplicity-dependent inclusive J production at forward rapidity in pp collisions at = 13 TeV</t>
  </si>
  <si>
    <t>Study of tau neutrinos and non-unitary neutrino mixing with the first six detection units of KM3NeT/ORCA</t>
  </si>
  <si>
    <t>Search for heavy neutral leptons in decays of W bosons using leptonic and semi-leptonic displaced vertices in = 13 TeV collisions with the ATLAS detector</t>
  </si>
  <si>
    <t>Search for long-lived charged particles using large specific ionisation loss and time of flight in 140 fb of collisions at = 13 TeV with the ATLAS detector</t>
  </si>
  <si>
    <t>Differential cross-section measurements of and meson production in proton-proton collisions at = 13 TeV with the ATLAS detector</t>
  </si>
  <si>
    <t>J/-hadron correlations at midrapidity in pp collisions at = 13 TeV</t>
  </si>
  <si>
    <t>Measurement of double-differential charged-current Drell-Yan cross-sections at high transverse masses in collisions at = 13 TeV with the ATLAS detector</t>
  </si>
  <si>
    <t>Generalizing the world atlas of artificial night sky brightness to encompass a wide range of sky states</t>
  </si>
  <si>
    <t>Monthly Notices of the Royal Astronomical Society: Letters</t>
  </si>
  <si>
    <t>Evidence for Longitudinally Polarized 𝑊 Bosons in the Electroweak Production of Same-Sign 𝑊 Boson Pairs in Association with Two Jets in 𝑝⁢𝑝 Collisions at √𝑠=13  TeV with the ATLAS Detector</t>
  </si>
  <si>
    <t>Physical Review Letters</t>
  </si>
  <si>
    <t>Half-Life and Precision Shape Measurement of the 2⁢𝜈⁢𝛽⁢𝛽 Decay of 130 Te</t>
  </si>
  <si>
    <t>Search for Quasiparticle Scattering in the Quark-Gluon Plasma with Jet Splittings in 𝑝⁢𝑝 and Pb-Pb Collisions at √𝑠NN=5.02  TeV</t>
  </si>
  <si>
    <t>Relativistic Linear Response in Quantum-Electrodynamical Density Functional Theory</t>
  </si>
  <si>
    <t>Physical Review X</t>
  </si>
  <si>
    <t>Ultrahigh-Energy Event KM3-230213A within the Global Neutrino Landscape</t>
  </si>
  <si>
    <t>Charge Pickup Reaction Cross Section for Neutron-Rich 𝑝-Shell Isotopes at 900⁢𝐴  MeV</t>
  </si>
  <si>
    <t>Slovenská technická univerzita v Bratislave</t>
  </si>
  <si>
    <t>Redox-innocent scandium(III) as the sole catalyst in visible light photooxidations</t>
  </si>
  <si>
    <t>Metal–metal interactions in an open d-shell system with cuprite structure</t>
  </si>
  <si>
    <t>Chemical Communications</t>
  </si>
  <si>
    <t>Identity of Oxygen-Rich Nickel Oxides as Oxosuperoxides and Oxoperoxides and Their Heterostructures</t>
  </si>
  <si>
    <t>Valley Engineering of Monolayer MoS2 via Substitutional Cr and V Dopants and the Mechanistic Insights</t>
  </si>
  <si>
    <t>Nano Letters</t>
  </si>
  <si>
    <t>Technická univerzita v Košiciach</t>
  </si>
  <si>
    <t>Univerzita Pavla Jozefa Šafárika v Košiciach</t>
  </si>
  <si>
    <t>Trnavská univerzita v Trnave</t>
  </si>
  <si>
    <t>The global, regional, and national burden of cancer, 1990–2023, with forecasts to 2050: a systematic analysis for the Global Burden of Disease Study 2023</t>
  </si>
  <si>
    <t>The Lancet</t>
  </si>
  <si>
    <r>
      <rPr>
        <b/>
        <sz val="11"/>
        <color rgb="FF000000"/>
        <rFont val="Calibri"/>
        <family val="2"/>
      </rPr>
      <t>Zdroj</t>
    </r>
    <r>
      <rPr>
        <sz val="11"/>
        <color theme="1"/>
        <rFont val="Aptos Narrow"/>
        <family val="2"/>
        <scheme val="minor"/>
      </rPr>
      <t xml:space="preserve">: https://www.nature.com/nature-index/ </t>
    </r>
  </si>
  <si>
    <r>
      <rPr>
        <b/>
        <sz val="11"/>
        <color rgb="FF000000"/>
        <rFont val="Calibri"/>
        <family val="2"/>
      </rPr>
      <t>Time frame</t>
    </r>
    <r>
      <rPr>
        <sz val="11"/>
        <color theme="1"/>
        <rFont val="Aptos Narrow"/>
        <family val="2"/>
        <scheme val="minor"/>
      </rPr>
      <t>: 1 November 2024 - 31 October 2025</t>
    </r>
  </si>
  <si>
    <r>
      <rPr>
        <b/>
        <sz val="11"/>
        <color rgb="FF000000"/>
        <rFont val="Calibri"/>
        <family val="2"/>
      </rPr>
      <t>Timestamp</t>
    </r>
    <r>
      <rPr>
        <sz val="11"/>
        <color theme="1"/>
        <rFont val="Aptos Narrow"/>
        <family val="2"/>
        <scheme val="minor"/>
      </rPr>
      <t>: 31 Jan 2026</t>
    </r>
  </si>
  <si>
    <t>Higher Education Institution</t>
  </si>
  <si>
    <t>Article</t>
  </si>
  <si>
    <t>Podiel</t>
  </si>
  <si>
    <t>Subject 1</t>
  </si>
  <si>
    <t>Subject 2</t>
  </si>
  <si>
    <t>Subject 3</t>
  </si>
  <si>
    <t>Journal</t>
  </si>
  <si>
    <t>Affiliations</t>
  </si>
  <si>
    <t>Authors</t>
  </si>
  <si>
    <t>Share</t>
  </si>
  <si>
    <t>Published</t>
  </si>
  <si>
    <t>Univerzita sv. Cyrila a Metoda v Trnave</t>
  </si>
  <si>
    <t>Endovascular thrombectomy for acute ischaemic stroke with established large infarct (TENSION): 12-month outcomes of a multicentre, open-label, randomised trial</t>
  </si>
  <si>
    <t>Technická univerzita vo Zvolene</t>
  </si>
  <si>
    <t>Observation of quantum entanglement with top quarks at the ATLAS detector</t>
  </si>
  <si>
    <t>Nature</t>
  </si>
  <si>
    <t>Radiology</t>
  </si>
  <si>
    <t>Vysoká škola</t>
  </si>
  <si>
    <t>Observation of an ultra-high-energy cosmic neutrino with KM3NeT</t>
  </si>
  <si>
    <t>Global meta-analysis shows action is needed to halt genetic diversity loss</t>
  </si>
  <si>
    <t>Trenčianska univerzita Alexandra Dubčeka v Trenčíne</t>
  </si>
  <si>
    <t>Number of people treated for hepatitis C virus infection in 2014-2023 and applicable lessons for new HBV and HDV therapies</t>
  </si>
  <si>
    <t>Univerzita Konštantína Filozofa v Nitre</t>
  </si>
  <si>
    <t>Code</t>
  </si>
  <si>
    <t>University</t>
  </si>
  <si>
    <t>Publication Type</t>
  </si>
  <si>
    <t>Book Authors</t>
  </si>
  <si>
    <t>Book Editors</t>
  </si>
  <si>
    <t>Book Group Authors</t>
  </si>
  <si>
    <t>Author Full Names</t>
  </si>
  <si>
    <t>Book Author Full Names</t>
  </si>
  <si>
    <t>Group Authors</t>
  </si>
  <si>
    <t>Article Title</t>
  </si>
  <si>
    <t>Source Title</t>
  </si>
  <si>
    <t>Book Series Title</t>
  </si>
  <si>
    <t>Book Series Subtitle</t>
  </si>
  <si>
    <t>Language</t>
  </si>
  <si>
    <t>Document Type</t>
  </si>
  <si>
    <t>Conference Title</t>
  </si>
  <si>
    <t>Conference Date</t>
  </si>
  <si>
    <t>Conference Location</t>
  </si>
  <si>
    <t>Conference Sponsor</t>
  </si>
  <si>
    <t>Conference Host</t>
  </si>
  <si>
    <t>Author Keywords</t>
  </si>
  <si>
    <t>Keywords Plus</t>
  </si>
  <si>
    <t>Abstract</t>
  </si>
  <si>
    <t>Addresses</t>
  </si>
  <si>
    <t>Reprint Addresses</t>
  </si>
  <si>
    <t>Email Addresses</t>
  </si>
  <si>
    <t>Researcher Ids</t>
  </si>
  <si>
    <t>ORCIDs</t>
  </si>
  <si>
    <t>Funding Orgs</t>
  </si>
  <si>
    <t>Funding Name Preferred</t>
  </si>
  <si>
    <t>Funding Text</t>
  </si>
  <si>
    <t>Cited References</t>
  </si>
  <si>
    <t>Cited Reference Count</t>
  </si>
  <si>
    <t>Times Cited, WoS Core</t>
  </si>
  <si>
    <t>Times Cited, All Databases</t>
  </si>
  <si>
    <t>180 Day Usage Count</t>
  </si>
  <si>
    <t>Since 2013 Usage Count</t>
  </si>
  <si>
    <t>Publisher</t>
  </si>
  <si>
    <t>Publisher City</t>
  </si>
  <si>
    <t>Publisher Address</t>
  </si>
  <si>
    <t>ISSN</t>
  </si>
  <si>
    <t>eISSN</t>
  </si>
  <si>
    <t>ISBN</t>
  </si>
  <si>
    <t>Journal Abbreviation</t>
  </si>
  <si>
    <t>Journal ISO Abbreviation</t>
  </si>
  <si>
    <t>Publication Date</t>
  </si>
  <si>
    <t>Publication Year</t>
  </si>
  <si>
    <t>Volume</t>
  </si>
  <si>
    <t>Issue</t>
  </si>
  <si>
    <t>Part Number</t>
  </si>
  <si>
    <t>Supplement</t>
  </si>
  <si>
    <t>Special Issue</t>
  </si>
  <si>
    <t>Meeting Abstract</t>
  </si>
  <si>
    <t>Start Page</t>
  </si>
  <si>
    <t>End Page</t>
  </si>
  <si>
    <t>Article Number</t>
  </si>
  <si>
    <t>DOI</t>
  </si>
  <si>
    <t>DOI Link</t>
  </si>
  <si>
    <t>Book DOI</t>
  </si>
  <si>
    <t>Early Access Date</t>
  </si>
  <si>
    <t>Number of Pages</t>
  </si>
  <si>
    <t>WoS Categories</t>
  </si>
  <si>
    <t>Web of Science Index</t>
  </si>
  <si>
    <t>Research Areas</t>
  </si>
  <si>
    <t>IDS Number</t>
  </si>
  <si>
    <t>Pubmed Id</t>
  </si>
  <si>
    <t>Open Access Designations</t>
  </si>
  <si>
    <t>Highly Cited Status</t>
  </si>
  <si>
    <t>Hot Paper Status</t>
  </si>
  <si>
    <t>Date of Export</t>
  </si>
  <si>
    <t>UT (Unique WOS ID)</t>
  </si>
  <si>
    <t>Web of Science Record</t>
  </si>
  <si>
    <t>J</t>
  </si>
  <si>
    <t/>
  </si>
  <si>
    <t>MATHEMATICS</t>
  </si>
  <si>
    <t>English</t>
  </si>
  <si>
    <t>MDPI</t>
  </si>
  <si>
    <t>BASEL</t>
  </si>
  <si>
    <t>ST ALBAN-ANLAGE 66, CH-4052 BASEL, SWITZERLAND</t>
  </si>
  <si>
    <t>2227-7390</t>
  </si>
  <si>
    <t>MATHEMATICS-BASEL</t>
  </si>
  <si>
    <t>Mathematics</t>
  </si>
  <si>
    <t>JUL</t>
  </si>
  <si>
    <t>Science Citation Index Expanded (SCI-EXPANDED)</t>
  </si>
  <si>
    <t>gold</t>
  </si>
  <si>
    <t>Y</t>
  </si>
  <si>
    <t>N</t>
  </si>
  <si>
    <t>FEB</t>
  </si>
  <si>
    <t>Prešovská univerzita v Prešove</t>
  </si>
  <si>
    <t>SPRINGERNATURE</t>
  </si>
  <si>
    <t>LONDON</t>
  </si>
  <si>
    <t>CAMPUS, 4 CRINAN ST, LONDON, N1 9XW, ENGLAND</t>
  </si>
  <si>
    <t>Psychology, Multidisciplinary</t>
  </si>
  <si>
    <t>Social Science Citation Index (SSCI)</t>
  </si>
  <si>
    <t>Psychology</t>
  </si>
  <si>
    <t>viren.swami@aru.ac.uk</t>
  </si>
  <si>
    <t>ELSEVIER</t>
  </si>
  <si>
    <t>AMSTERDAM</t>
  </si>
  <si>
    <t>RADARWEG 29, 1043 NX AMSTERDAM, NETHERLANDS</t>
  </si>
  <si>
    <t>SEP</t>
  </si>
  <si>
    <t>Psychology; Psychiatry</t>
  </si>
  <si>
    <t>Review</t>
  </si>
  <si>
    <t>WILEY</t>
  </si>
  <si>
    <t>HOBOKEN</t>
  </si>
  <si>
    <t>111 RIVER ST, HOBOKEN 07030-5774, NJ USA</t>
  </si>
  <si>
    <t>JUN</t>
  </si>
  <si>
    <t>Radiology, Nuclear Medicine &amp; Medical Imaging</t>
  </si>
  <si>
    <t>JOURNAL OF PHYSICAL ACTIVITY &amp; HEALTH</t>
  </si>
  <si>
    <t>HUMAN KINETICS PUBL INC</t>
  </si>
  <si>
    <t>CHAMPAIGN</t>
  </si>
  <si>
    <t>1607 N MARKET ST, PO BOX 5076, CHAMPAIGN, IL 61820-2200 USA</t>
  </si>
  <si>
    <t>1543-3080</t>
  </si>
  <si>
    <t>1543-5474</t>
  </si>
  <si>
    <t>J PHYS ACT HEALTH</t>
  </si>
  <si>
    <t>J. Phys. Act. Health</t>
  </si>
  <si>
    <t>NOV</t>
  </si>
  <si>
    <t>Public, Environmental &amp; Occupational Health</t>
  </si>
  <si>
    <t>NATURE PORTFOLIO</t>
  </si>
  <si>
    <t>BERLIN</t>
  </si>
  <si>
    <t>HEIDELBERGER PLATZ 3, BERLIN, 14197, GERMANY</t>
  </si>
  <si>
    <t>AUG</t>
  </si>
  <si>
    <t>+</t>
  </si>
  <si>
    <t>Science Citation Index Expanded (SCI-EXPANDED); Social Science Citation Index (SSCI)</t>
  </si>
  <si>
    <t>JAN</t>
  </si>
  <si>
    <t>Green Published</t>
  </si>
  <si>
    <t>Slovenská poľnohospodárska univerzita v Nitre</t>
  </si>
  <si>
    <t>DEC</t>
  </si>
  <si>
    <t>APR 22</t>
  </si>
  <si>
    <t>Plant Sciences</t>
  </si>
  <si>
    <t>PERGAMON-ELSEVIER SCIENCE LTD</t>
  </si>
  <si>
    <t>OXFORD</t>
  </si>
  <si>
    <t>THE BOULEVARD, LANGFORD LANE, KIDLINGTON, OXFORD OX5 1GB, ENGLAND</t>
  </si>
  <si>
    <t>FRONTIERS IN PLANT SCIENCE</t>
  </si>
  <si>
    <t>FRONTIERS MEDIA SA</t>
  </si>
  <si>
    <t>LAUSANNE</t>
  </si>
  <si>
    <t>AVENUE DU TRIBUNAL FEDERAL 34, LAUSANNE, CH-1015, SWITZERLAND</t>
  </si>
  <si>
    <t>1664-462X</t>
  </si>
  <si>
    <t>FRONT PLANT SCI</t>
  </si>
  <si>
    <t>Front. Plant Sci.</t>
  </si>
  <si>
    <t>MAR 15</t>
  </si>
  <si>
    <t>Biochemistry &amp; Molecular Biology; Chemistry, Multidisciplinary</t>
  </si>
  <si>
    <t>Biochemistry &amp; Molecular Biology; Chemistry</t>
  </si>
  <si>
    <t>SPRINGER</t>
  </si>
  <si>
    <t>DORDRECHT</t>
  </si>
  <si>
    <t>VAN GODEWIJCKSTRAAT 30, 3311 GZ DORDRECHT, NETHERLANDS</t>
  </si>
  <si>
    <t>tahjib@bau.edu.bd</t>
  </si>
  <si>
    <t>PLANTS-BASEL</t>
  </si>
  <si>
    <t>2223-7747</t>
  </si>
  <si>
    <t>Plants-Basel</t>
  </si>
  <si>
    <t>Tahjib-Ul-Arif, M (corresponding author), Bangladesh Agr Univ, Dept Biochem &amp; Mol Biol, Mymensingh 2202, Bangladesh.</t>
  </si>
  <si>
    <t>VEGA(Vedecka grantova agentura MSVVaS SR a SAV (VEGA))</t>
  </si>
  <si>
    <t>ARCHIVES OF TOXICOLOGY</t>
  </si>
  <si>
    <t>Valko, M (corresponding author), Slovak Univ Technol Bratislava, Fac Chem &amp; Food Technol, Bratislava 81237, Slovakia.</t>
  </si>
  <si>
    <t>marian.valko@stuba.sk</t>
  </si>
  <si>
    <t>SPRINGER HEIDELBERG</t>
  </si>
  <si>
    <t>HEIDELBERG</t>
  </si>
  <si>
    <t>TIERGARTENSTRASSE 17, D-69121 HEIDELBERG, GERMANY</t>
  </si>
  <si>
    <t>0340-5761</t>
  </si>
  <si>
    <t>1432-0738</t>
  </si>
  <si>
    <t>ARCH TOXICOL</t>
  </si>
  <si>
    <t>Arch. Toxicol.</t>
  </si>
  <si>
    <t>MAY</t>
  </si>
  <si>
    <t>MAR 2024</t>
  </si>
  <si>
    <t>Toxicology</t>
  </si>
  <si>
    <t>ELSEVIER SCIENCE INC</t>
  </si>
  <si>
    <t>NEW YORK</t>
  </si>
  <si>
    <t>STE 800, 230 PARK AVE, NEW YORK, NY 10169 USA</t>
  </si>
  <si>
    <t>hybrid</t>
  </si>
  <si>
    <t>CHEMICO-BIOLOGICAL INTERACTIONS</t>
  </si>
  <si>
    <t>ELSEVIER IRELAND LTD</t>
  </si>
  <si>
    <t>CLARE</t>
  </si>
  <si>
    <t>ELSEVIER HOUSE, BROOKVALE PLAZA, EAST PARK SHANNON, CO, CLARE, 00000, IRELAND</t>
  </si>
  <si>
    <t>0009-2797</t>
  </si>
  <si>
    <t>1872-7786</t>
  </si>
  <si>
    <t>CHEM-BIOL INTERACT</t>
  </si>
  <si>
    <t>Chem.-Biol. Interact.</t>
  </si>
  <si>
    <t>Biochemistry &amp; Molecular Biology; Pharmacology &amp; Pharmacy; Toxicology</t>
  </si>
  <si>
    <t>ELSEVIER SCI LTD</t>
  </si>
  <si>
    <t>London</t>
  </si>
  <si>
    <t>125 London Wall, London, ENGLAND</t>
  </si>
  <si>
    <t>EXPERT SYSTEMS WITH APPLICATIONS</t>
  </si>
  <si>
    <t>0957-4174</t>
  </si>
  <si>
    <t>1873-6793</t>
  </si>
  <si>
    <t>EXPERT SYST APPL</t>
  </si>
  <si>
    <t>Expert Syst. Appl.</t>
  </si>
  <si>
    <t>Computer Science, Artificial Intelligence; Engineering, Electrical &amp; Electronic; Operations Research &amp; Management Science</t>
  </si>
  <si>
    <t>Computer Science; Engineering; Operations Research &amp; Management Science</t>
  </si>
  <si>
    <t>JAN 7</t>
  </si>
  <si>
    <t>NATURE</t>
  </si>
  <si>
    <t>0028-0836</t>
  </si>
  <si>
    <t>1476-4687</t>
  </si>
  <si>
    <t>Multidisciplinary Sciences</t>
  </si>
  <si>
    <t>Science &amp; Technology - Other Topics</t>
  </si>
  <si>
    <t>Environmental Sciences &amp; Ecology</t>
  </si>
  <si>
    <t>JUL 15</t>
  </si>
  <si>
    <t>LAND</t>
  </si>
  <si>
    <t>2073-445X</t>
  </si>
  <si>
    <t>LAND-BASEL</t>
  </si>
  <si>
    <t>Land</t>
  </si>
  <si>
    <t>Environmental Studies</t>
  </si>
  <si>
    <t>WILEY-V C H VERLAG GMBH</t>
  </si>
  <si>
    <t>WEINHEIM</t>
  </si>
  <si>
    <t>POSTFACH 101161, 69451 WEINHEIM, GERMANY</t>
  </si>
  <si>
    <t>Physics</t>
  </si>
  <si>
    <t>ANTIOXIDANTS</t>
  </si>
  <si>
    <t>2076-3921</t>
  </si>
  <si>
    <t>ANTIOXIDANTS-BASEL</t>
  </si>
  <si>
    <t>Antioxidants</t>
  </si>
  <si>
    <t>Biochemistry &amp; Molecular Biology; Chemistry, Medicinal; Food Science &amp; Technology</t>
  </si>
  <si>
    <t>Biochemistry &amp; Molecular Biology; Pharmacology &amp; Pharmacy; Food Science &amp; Technology</t>
  </si>
  <si>
    <t>MAR 1</t>
  </si>
  <si>
    <t>Green Published, Green Submitted, hybrid</t>
  </si>
  <si>
    <t>Green Published, Green Accepted, Green Submitted, hybrid</t>
  </si>
  <si>
    <t>NATURE COMMUNICATIONS</t>
  </si>
  <si>
    <t>2041-1723</t>
  </si>
  <si>
    <t>NAT COMMUN</t>
  </si>
  <si>
    <t>Nat. Commun.</t>
  </si>
  <si>
    <t>JAN 10</t>
  </si>
  <si>
    <t>POLYMERS</t>
  </si>
  <si>
    <t>2073-4360</t>
  </si>
  <si>
    <t>POLYMERS-BASEL</t>
  </si>
  <si>
    <t>Polymers</t>
  </si>
  <si>
    <t>Polymer Science</t>
  </si>
  <si>
    <t>LANCET NEUROLOGY</t>
  </si>
  <si>
    <t>1474-4422</t>
  </si>
  <si>
    <t>1474-4465</t>
  </si>
  <si>
    <t>LANCET NEUROL</t>
  </si>
  <si>
    <t>Lancet Neurol.</t>
  </si>
  <si>
    <t>Clinical Neurology</t>
  </si>
  <si>
    <t>Neurosciences &amp; Neurology</t>
  </si>
  <si>
    <t>Univerzita J. Selyeho</t>
  </si>
  <si>
    <t>Green Submitted, gold</t>
  </si>
  <si>
    <t>LEIDEN</t>
  </si>
  <si>
    <t>Cell Biology</t>
  </si>
  <si>
    <t>MAR</t>
  </si>
  <si>
    <t>Comenius University Bratislava</t>
  </si>
  <si>
    <t>Medicine, General &amp; Internal</t>
  </si>
  <si>
    <t>General &amp; Internal Medicine</t>
  </si>
  <si>
    <t>ATLAS Collaboration</t>
  </si>
  <si>
    <t>Aad, G (corresponding author), Aix Marseille Univ, CPPM, CNRS, IN2P3, Marseille, France.</t>
  </si>
  <si>
    <t>INTERNATIONAL JOURNAL OF MOLECULAR SCIENCES</t>
  </si>
  <si>
    <t>1661-6596</t>
  </si>
  <si>
    <t>1422-0067</t>
  </si>
  <si>
    <t>INT J MOL SCI</t>
  </si>
  <si>
    <t>Int. J. Mol. Sci.</t>
  </si>
  <si>
    <t>Comenius University Bratislava; Comenius University Bratislava; Comenius University Bratislava</t>
  </si>
  <si>
    <t>OXFORD UNIV PRESS</t>
  </si>
  <si>
    <t>GREAT CLARENDON ST, OXFORD OX2 6DP, ENGLAND</t>
  </si>
  <si>
    <t>Gastroenterology &amp; Hepatology</t>
  </si>
  <si>
    <t>LANCET</t>
  </si>
  <si>
    <t>0140-6736</t>
  </si>
  <si>
    <t>1474-547X</t>
  </si>
  <si>
    <t>Lancet</t>
  </si>
  <si>
    <t>TENSION Investigators</t>
  </si>
  <si>
    <t>thomalla@uke.de</t>
  </si>
  <si>
    <t>NOV 2023</t>
  </si>
  <si>
    <t>LANCET INFECTIOUS DISEASES</t>
  </si>
  <si>
    <t>1473-3099</t>
  </si>
  <si>
    <t>1474-4457</t>
  </si>
  <si>
    <t>LANCET INFECT DIS</t>
  </si>
  <si>
    <t>Lancet Infect. Dis.</t>
  </si>
  <si>
    <t>Infectious Diseases</t>
  </si>
  <si>
    <t>Green Submitted</t>
  </si>
  <si>
    <t>NUTRIENTS</t>
  </si>
  <si>
    <t>2072-6643</t>
  </si>
  <si>
    <t>Nutrients</t>
  </si>
  <si>
    <t>Nutrition &amp; Dietetics</t>
  </si>
  <si>
    <t>SPRINGER LONDON LTD</t>
  </si>
  <si>
    <t>236 GRAYS INN RD, 6TH FLOOR, LONDON WC1X 8HL, ENGLAND</t>
  </si>
  <si>
    <t>Pharmacology &amp; Pharmacy</t>
  </si>
  <si>
    <t>Physics, Multidisciplinary</t>
  </si>
  <si>
    <t>Peráček, Tomáš/P-1829-2019; Kassaj, Michal/JES-8782-2023</t>
  </si>
  <si>
    <t>FEB 2024</t>
  </si>
  <si>
    <t>University of Pavol Jozef Safarik Kosice</t>
  </si>
  <si>
    <t>Nagyova, Iveta/HSG-3630-2023</t>
  </si>
  <si>
    <t>JOURNAL OF HEPATOLOGY</t>
  </si>
  <si>
    <t>0168-8278</t>
  </si>
  <si>
    <t>1600-0641</t>
  </si>
  <si>
    <t>J HEPATOL</t>
  </si>
  <si>
    <t>J. Hepatol.</t>
  </si>
  <si>
    <t>Green Submitted, Green Published, gold</t>
  </si>
  <si>
    <t>Univerzita veterinárskeho lekárstva a farmácie v Košiciach</t>
  </si>
  <si>
    <t>Žilinská univerzita v Žiline</t>
  </si>
  <si>
    <t>Business &amp; Economics</t>
  </si>
  <si>
    <r>
      <rPr>
        <b/>
        <sz val="10"/>
        <rFont val="Arial"/>
        <family val="2"/>
      </rPr>
      <t>Zdroj</t>
    </r>
    <r>
      <rPr>
        <sz val="10"/>
        <rFont val="Arial"/>
        <family val="2"/>
      </rPr>
      <t>: Web of Science</t>
    </r>
  </si>
  <si>
    <t>NOV 2022</t>
  </si>
  <si>
    <t>Aad, G (corresponding author), Aix Marseille Univ, CNRS, IN2P3, CPPM, Marseille, France.</t>
  </si>
  <si>
    <t>Slovak University of Agriculture Nitra</t>
  </si>
  <si>
    <t>Green Submitted, hybrid</t>
  </si>
  <si>
    <t>MDPI AG, Grosspeteranlage 5, CH-4052 BASEL, SWITZERLAND</t>
  </si>
  <si>
    <t>NCD Risk Factor Collaboration</t>
  </si>
  <si>
    <t>majid.ezzati@imperial.ac.uk</t>
  </si>
  <si>
    <t>Swami, V; Tran, US; Voracek, M; Aavik, T; Ranjbar, HA; Adebayo, SO; Afhami, R; Ahmed, O; Aimé, A; Akel, M; Al Halbusi, H; Alexias, G; Ali, KF; Alp-Dal, N; Alsalhani, AB; Alvarez-Solas, S; Amaral, ACS; Andrianto, S; Aspden, T; Argyrides, M; Aruta, JJBR; Atkin, S; Ayandele, O; Baceviciene, M; Bahbouh, R; Ballesio, A; Barron, D; Bellard, A; Bender, SS; Birovljevic, G; Blackburn, MÉ; Borja-Alvarez, T; Borowiec, J; Bozogánová, M; Bratland-Sanda, S; Browning, MHEM; Brytek-Matera, A; Burakova, M; Çakir-Koçak, Y; Camacho, P; Camilleri, VE; Cazzato, V; Cerea, S; Chaiwutikornwanich, A; Chaleeraktrakoon, T; Chambers, T; Chen, QW; Chen, X; Chien, CL; Chobthamkit, P; Choompunuch, B; Compte, EJ; Corrigan, J; Cosmas, G; Cowden, RG; Czepczor-Bernat, K; Czub, M; da Silva, WR; Dadfar, M; Dalley, SE; Dany, L; Datu, JAD; de Carvalho, PHB; Coelho, GLD; De Jesus, AOS; Debbabi, SH; Dhakal, S; Di Bernardo, F; Dimitrova, DD; Dion, J; Dixson, B; Donofrio, SM; Drysch, M; Du, HF; Dzhambov, AM; El-Jor, C; Enea, V; Eskin, M; Farbod, F; Farrugia, L; Fian, L; Fisher, ML; Folwarczny, M; Frederick, DA; Fuller-Tyszkiewicz, M; Furnham, A; García, AA; Geller, S; Ghisi, M; Ghorbani, A; Martinez, MAG; Gradidge, S; Graf, S; Grano, C; Gyene, G; Hallit, S; Hamdan, M; Handelzalts, JE; Hanel, PHP; Hawks, SR; Hekmati, I; Helmy, M; Hill, T; Hina, F; Holenweger, G; Hrebícková, M; Ijabadeniyi, OA; Imam, A; Ince, B; Irrazabal, N; Jankauskiene, R; Jiang, DY; Jiménez-Borja, M; Jiménez-Borja, V; Johnson, EM; Jovanovic, V; Jovic, M; Jovic, M; Junqueira, ACP; Kahle, LM; Kantanista, A; Karakiraz, A; Karkin, AN; Kasten, E; Khatib, S; Khieowan, N; Kimong, PJ; Kiropoulos, L; Knittel, J; Kohli, N; Koprivnik, M; Kospakov, A; Król-Zielinska, M; Krug, I; Kuan, G; Kueh, YC; Kujan, O; Kukic, M; Kumar, S; Kumar, V; Lamba, N; Lauri, MA; Laus, MF; LeBlanc, LA; Lee, HJ; Lipowska, M; Lipowski, M; Lombardo, C; Lukács, A; Maïano, C; Malik, S; Manjary, M; Baldó, LM; Martinez-Banfi, M; Massar, K; Matera, C; McAnirlin, O; Mebarak, M; Mechri, A; Meireles, JFF; Mesko, N; Mills, J; Miyairi, M; Modi, R; Modrzejewska, A; Modrzejewska, J; Mulgrew, KE; Myers, TA; Namatame, H; Nassani, MZ; Nerini, A; Neto, F; Neto, J; Neves, AN; Ng, SK; Nithiya, D; O, JQ; Obeid, S; Oda-Montecinos, C; Olapegba, PO; Olonisakin, TT; Omar, SS; Örlygsdóttir, B; Özsoy, E; Otterbring, T; Pahl, S; Panasiti, MS; Park, Y; Patwary, MM; Pethö, T; Petrova, N; Pietschnig, J; Pourmahmoud, S; Prabhu, VG; Postuvan, V; Prokop, P; Winter, VLR; Razmus, M; Ru, TT; Rupar, M; Sahlan, RN; Hassan, MS; Salov, A; Sapkota, S; Sarfo, JO; Sawamiya, Y; Schaefer, K; Schulte-Mecklenbeck, M; Seekis, V; Selvi, K; Sharifi, M; Shrivastava, A; Siddique, RF; Sigurdsson, V; Silkane, V; Simunic, A; Singh, G; Slezácková, A; Sundgot-Borgen, C; Ten Hoor, G; Tevichapong, P; Tipandjan, A; Todd, J; Togas, C; Tonini, F; Tovar-Castro, JC; Trangsrud, LKJ; Tripathi, P; Tudorel, O; Tylka, TL; Uyzbayeva, A; Vally, Z; Vanags, E; Vega, LD; Vicente-Arruebarrena, A; Vidal-Mollón, J; Vilar, R; Villegas, H; Vintila, M; Wallner, C; White, MP; Whitebridge, S; Windhager, S; Wong, KY; Yau, EK; Yamamiya, Y; Yeung, VWL; Zanetti, MC; Zawisza, M; Zeeni, N; Zvaríková, M; Stieger, S</t>
  </si>
  <si>
    <t>Swami, Viren; Tran, Ulrich S.; Voracek, Martin; Aavik, Toivo; Ranjbar, Hamed Abdollahpour; Adebayo, Sulaiman Olanrewaju; Afhami, Reza; Ahmed, Oli; Aime, Annie; Akel, Marwan; Al Halbusi, Hussam; Alexias, George; Ali, Khawla F.; Alp-Dal, Nursel; Alsalhani, Anas B.; Alvarez-Solas, Sara; Amaral, Ana Carolina Soares; Andrianto, Sonny; Aspden, Trefor; Argyrides, Marios; Aruta, John Jamir Benzon R.; Atkin, Stephen; Ayandele, Olusola; Baceviciene, Migle; Bahbouh, Radvan; Ballesio, Andrea; Barron, David; Bellard, Ashleigh; Bender, Soley Sesselja; Birovljevic, Gorana; Blackburn, Marie-Eve; Borja-Alvarez, Teresita; Borowiec, Joanna; Bozoganova, Miroslava; Bratland-Sanda, Solfrid; Browning, Matthew H. E. M.; Brytek-Matera, Anna; Burakova, Marina; Cakir-Kocak, Yeliz; Camacho, Pablo; Camilleri, Vittorio Emanuele; Cazzato, Valentina; Cerea, Silvia; Chaiwutikornwanich, Apitchaya; Chaleeraktrakoon, Trawin; Chambers, Tim; Chen, Qing-Wei; Chen, Xin; Chien, Chin-Lung; Chobthamkit, Phatthanakit; Choompunuch, Bovornpot; Compte, Emilio J.; Corrigan, Jennifer; Cosmas, Getrude; Cowden, Richard G.; Czepczor-Bernat, Kamila; Czub, Marcin; da Silva, Wanderson Roberto; Dadfar, Mahboubeh; Dalley, Simon E.; Dany, Lionel; Datu, Jesus Alfonso D.; de Carvalho, Pedro Henrique Berbert; de Holanda Coelho, Gabriel Lins; De Jesus, Avila Odia S.; Debbabi, Sonia Harzallah; Dhakal, Sandesh; Di Bernardo, Francesca; Dimitrova, Donka D.; Dion, Jacinthe; Dixson, Barnaby; Donofrio, Stacey M.; Drysch, Marius; Du, Hongfei; Dzhambov, Angel M.; El-Jor, Claire; Enea, Violeta; Eskin, Mehmet; Farbod, Farinaz; Farrugia, Lorleen; Fian, Leonie; Fisher, Maryanne L.; Folwarczny, Michal; Frederick, David A.; Fuller-Tyszkiewicz, Matthew; Furnham, Adrian; Garcia, Antonio Alias; Geller, Shulamit; Ghisi, Marta; Ghorbani, Alireza; Martinez, Maria Angeles Gomez; Gradidge, Sarah; Graf, Sylvie; Grano, Caterina; Gyene, Gyoengyver; Hallit, Souheil; Hamdan, Motasem; Handelzalts, Jonathan E.; Hanel, Paul H. P.; Hawks, Steven R.; Hekmati, Issa; Helmy, Mai; Hill, Tetiana; Hina, Farah; Holenweger, Geraldine; Hrebickova, Martina; Ijabadeniyi, Olasupo Augustine; Imam, Asma; Ince, Basak; Irrazabal, Natalia; Jankauskiene, Rasa; Jiang, Ding-Yu; Jimenez-Borja, Micaela; Jimenez-Borja, Veronica; Johnson, Evan M.; Jovanovic, Veljko; Jovic, Marija; Jovic, Marko; Junqueira, Alessandra Costa Pereira; Kahle, Lisa-Marie; Kantanista, Adam; Karakiraz, Ahmet; Karkin, Ayse Nur; Kasten, Erich; Khatib, Salam; Khieowan, Nuannut; Kimong, Patricia Joseph; Kiropoulos, Litza; Knittel, Joshua; Kohli, Neena; Koprivnik, Mirjam; Kospakov, Aituar; Krol-Zielinska, Magdalena; Krug, Isabel; Kuan, Garry; Kueh, Yee Cheng; Kujan, Omar; Kukic, Miljana; Kumar, Sanjay; Kumar, Vipul; Lamba, Nishtha; Lauri, Mary Anne; Laus, Maria Fernanda; LeBlanc, Liza April; Lee, Hyejoo J.; Lipowska, Malgorzata; Lipowski, Mariusz; Lombardo, Caterina; Lukacs, Andrea; Maiano, Christophe; Malik, Sadia; Manjary, Mandar; Baldo, Lidia Marquez; Martinez-Banfi, Martha; Massar, Karlijn; Matera, Camilla; McAnirlin, Olivia; Mebarak, Moises; Mechri, Anwar; Meireles, Juliana Fernandes Filgueiras; Mesko, Norbert; Mills, Jacqueline; Miyairi, Maya; Modi, Ritu; Modrzejewska, Adriana; Modrzejewska, Justyna; Mulgrew, Kate E.; Myers, Taryn A.; Namatame, Hikari; Nassani, Mohammad Zakaria; Nerini, Amanda; Neto, Felix; Neto, Joana; Neves, Angela Noguiera; Ng, Siu-Kuen; Nithiya, Devi; O, Jiaqing; Obeid, Sahar; Oda-Montecinos, Camila; Olapegba, Peter Olamakinde; Olonisakin, Tosin Tunrayo; Omar, Salma Samir; Orlygsdottir, Brynja; Ozsoy, Emrah; Otterbring, Tobias; Pahl, Sabine; Panasiti, Maria Serena; Park, Yonguk; Patwary, Muhammad Mainuddin; Petho, Tatiana; Petrova, Nadezhda; Pietschnig, Jakob; Pourmahmoud, Sadaf; Prabhu, Vishnunarayan Girishan; Postuvan, Vita; Prokop, Pavol; Winter, Virginia L. Ramseyer; Razmus, Magdalena; Ru, Taotao; Rupar, Mirjana; Sahlan, Reza N.; Hassan, Mohammad Salah; Salov, Andela; Sapkota, Saphal; Sarfo, Jacob Owusu; Sawamiya, Yoko; Schaefer, Katrin; Schulte-Mecklenbeck, Michael; Seekis, Veya; Selvi, Kerim; Sharifi, Mehdi; Shrivastava, Anita; Siddique, Rumana Ferdousi; Sigurdsson, Valdimar; Silkane, Vineta; Simunic, Ana; Singh, Govind; Slezackova, Alena; Sundgot-Borgen, Christine; Ten Hoor, Gill; Tevichapong, Passagorn; Tipandjan, Arun; Todd, Jennifer; Togas, Constantinos; Tonini, Fernando; Tovar-Castro, Juan Camilo; Trangsrud, Lise Katrine Jepsen; Tripathi, Pankaj; Tudorel, Otilia; Tylka, Tracy L.; Uyzbayeva, Anar; Vally, Zahir; Vanags, Edmunds; Vega, Luis Diego; Vicente-Arruebarrena, Aitor; Vidal-Mollon, Jose; Vilar, Roosevelt; Villegas, Hyxia; Vintila, Mona; Wallner, Christoph; White, Mathew P.; Whitebridge, Simon; Windhager, Sonja; Wong, Kah Yan; Yau, Eric Kenson; Yamamiya, Yuko; Yeung, Victoria Wai Lan; Zanetti, Marcelo Callegari; Zawisza, Magdalena; Zeeni, Nadine; Zvarikova, Martina; Stieger, Stefan</t>
  </si>
  <si>
    <t>Self-Compassion Around the World: Measurement Invariance of the Short Form of the Self-Compassion Scale (SCS-SF) Across 65 Nations, 40 Languages, Gender Identities, and Age Groups</t>
  </si>
  <si>
    <t>MINDFULNESS</t>
  </si>
  <si>
    <t>Self-Compassion Scale; Short Form; Measurement invariance; Cross-cultural; Multi-group confirmatory factor analysis (MG-CFA)</t>
  </si>
  <si>
    <t>PSYCHOMETRIC PROPERTIES; FIT INDEXES; VALIDATION; VALIDITY; SATISFACTION; EQUIVALENCE; COVARIANCE; CONSTRUCT; DISTINCT; OUTCOMES</t>
  </si>
  <si>
    <t>ObjectivesThe 12-item Self-Compassion Scale-Short Form (SCS-SF) is a widely used instrument for the assessment of self-compassion. To date, there have been few examinations of this instrument's psychometric properties, particularly across nations and languages. Therefore, we used data from the Body Image in Nature Survey (BINS) to assess measurement invariance of the SCS-SF across nations, languages, gender identities, and age groups.MethodsParticipants (N = 56,968) from 65 nations completed the SCS-SF in 40 languages. Using these data, we tested various hypothesised models of the SCS-SF in the total sample and, using multi-group confirmatory factor analysis, tested for invariance of the optimal model across national groups, languages, gender identities, and age groups.ResultsIn the total dataset, we found that an 11-item, 2-factor model (i.e., SCS-11) provided best fit to the data, with the two factors tapping distinct constructs of compassionate and uncompassionate self-responding. The SCS-11 was found to be partially scalar invariant across national groups and languages, and fully scalar invariant across gender identities and age groups. There was wide variation in latent means for the two factors, particularly across national groups and languages. Further analyses showed negligible associations between the two factors and sociodemographic variables, including marital status, financial security, and urbanicity.ConclusionsOur results suggest that it may be possible to derive a stable 2-factor model of the SCS-SF for use in cross-cultural research, but also highlight the likelihood of cross-national and cross-linguistic variations in the way that self-compassion is understood.</t>
  </si>
  <si>
    <t>[Swami, Viren; Gradidge, Sarah; Todd, Jennifer; Zawisza, Magdalena] Anglia Ruskin Univ, Sch Psychol &amp; Sport Sci, Cambridge, England; [Swami, Viren; Todd, Jennifer] Perdana Univ, Ctr Psychol Med, Kuala Lumpur, Malaysia; [Tran, Ulrich S.; Voracek, Martin; Fian, Leonie; Pahl, Sabine; White, Mathew P.] Univ Vienna, Dept Cognit Emot &amp; Methods Psychol, Fac Psychol, Vienna, Austria; [Aavik, Toivo] Univ Tartu, Inst Psychol, Tartu, Estonia; [Ranjbar, Hamed Abdollahpour] Istinye Univ, Dept Psychol, Istanbul, Turkiye; [Adebayo, Sulaiman Olanrewaju; Olonisakin, Tosin Tunrayo] Ekiti State Univ, Dept Psychol &amp; Behav Studies, Ado Ekiti, Nigeria; [Afhami, Reza; Pourmahmoud, Sadaf] Tarbiat Modares Univ, Dept Art Studies, Tehran, Iran; [Ahmed, Oli] Univ Chittagong, Dept Psychol, Chattogram, Bangladesh; [Aime, Annie; Maiano, Christophe] Univ Quebec Outaouais, Dept Psychoeduc &amp; Psychol, St Jerome, PQ, Canada; [Akel, Marwan] Natl Inst Publ Hlth Clin Epidemiol &amp; Toxicol, INSPECT LB, Beirut, Lebanon; [Akel, Marwan] Lebanese Int Univ, Sch Pharm, Beirut, Lebanon; [Al Halbusi, Hussam] Ahmed Bin Mohammad Mil Coll, Dept Management, Doha, Qatar; [Alexias, George; Togas, Constantinos] Pante Univ Social &amp; Polit Sci, Fac Psychol, Athens, Greece; [Ali, Khawla F.; Atkin, Stephen; Whitebridge, Simon] Royal Coll Surg Ireland Bahrain, Adliya, Bahrain; [Alp-Dal, Nursel] Munzur Univ, Dept Midwifery, Fac Hlth Sci, Tunceli, Turkiye; [Alsalhani, Anas B.] Vis Coll Riyadh, Dept Oral Med &amp; Diagnost Sci, Vis Coll Dent &amp; Nursing, Riyadh, Saudi Arabia; [Alvarez-Solas, Sara] Univ Int La Rioja, Facultad Salud, Logrono, Spain; [Amaral, Ana Carolina Soares] Fed Inst Educ, Sci &amp; Technol Southeast Minas Gerais, Barbacena, Brazil; [Andrianto, Sonny] Univ Islam Indonesia, Dept Psychol, Yogyakarta, Indonesia; [Aspden, Trefor; O, Jiaqing] Aberystwyth Univ, Dept Psychol, Aberystwyth, Wales; [Argyrides, Marios] Neapolis Univ Pafos, Dept Psychol, Paphos, Cyprus; [Aruta, John Jamir Benzon R.; De Jesus, Avila Odia S.] De La Salle Univ, Dept Psychol, Manila, Philippines; [Ayandele, Olusola] Ibadan Polytech, Dept Gen Studies, Ibadan, Nigeria; [Ayandele, Olusola; Olapegba, Peter Olamakinde] Univ Ibadan, Dept Psychol, Ibadan, Nigeria; [Baceviciene, Migle; Jankauskiene, Rasa] Klaipeda Univ, Hlth Res &amp; Innovat Sci Ctr, Fac Hlth Sci, Klaipeda, Lithuania; [Bahbouh, Radvan] Charles Univ Prague, Dept Psychol, Fac Arts, Prague, Czech Republic; [Ballesio, Andrea; Grano, Caterina; Lombardo, Caterina; Panasiti, Maria Serena] Sapienza Univ Rome, Dept Psychol, Rome, Italy; [Barron, David] Heriot Watt Univ Malaysia, Sch Social Sci, Putrajaya, Malaysia; [Bellard, Ashleigh; Cazzato, Valentina] Liverpool John Moores Univ, Sch Psychol, Fac Hlth, Liverpool, England; [Bender, Soley Sesselja; Orlygsdottir, Brynja] Univ Iceland, Fac Nursing &amp; Midwifery, Reykjavik, Iceland; [Birovljevic, Gorana] Istanbul Gedik Univ, Dept Nursing, Fac Hlth Sci, Istanbul, Turkiye; [Kukic, Miljana] Univ Rijeka, Dept Psychol, Fac Humanities &amp; Social Sci, Rijeka, Croatia; [Blackburn, Marie-Eve] ECOBES Res &amp; Transfer, Cegep De Jonquiere, PQ, Canada; [Borja-Alvarez, Teresita; Jimenez-Borja, Micaela] Univ San Francisco Quito USFQ, Colegio Ciencias Soci &amp; Humanidades, Quito, Ecuador; [Borowiec, Joanna; Kantanista, Adam; Krol-Zielinska, Magdalena] Poznan Univ Phys Educ, Dept Phys Educ &amp; Lifelong Sports, Poznan, Poland; [Bozoganova, Miroslava; Petho, Tatiana] Ctr Social &amp; Psychol Sci, Inst Social Sci, Kosice, Slovakia; [Bozoganova, Miroslava] Univ Presov, Fac Humanities &amp; Nat Sci, Inst Pedag Andrag &amp; Psychol, Presov, Slovakia; [Bratland-Sanda, Solfrid; Trangsrud, Lise Katrine Jepsen] Univ South Eastern Norway, Dept Sports Phys Educ &amp; Outdoor Studies, Bo In Telemark, Norway; [Browning, Matthew H. E. M.; McAnirlin, Olivia] Clemson Univ, Dept Pk Recreat &amp; Tourism Management, Clemson, SC USA; [Brytek-Matera, Anna; Czub, Marcin] Univ Wroclaw, Inst Psychol, Wroclaw, Poland; [Burakova, Marina; Dany, Lionel] Aix Marseille Univ, Lab Social Psychol, Aix En Provence, France; [Cakir-Kocak, Yeliz] Bartin Univ, Dept Midwifery, Fac Hlth Sci, Bartin, Turkiye; [Camacho, Pablo] San Isidoro Univ Ctr, Seville, Spain; [Camilleri, Vittorio Emanuele; Farrugia, Lorleen; Lauri, Mary Anne] Univ Malta, Dept Psychol, Msida, Malta; [Cerea, Silvia; Ghisi, Marta] Univ Padua, Dept Gen Psychol, Padua, Italy; [Cerea, Silvia] Univ Padua, Dept Biomed Sci, Padua, Italy; [Chaiwutikornwanich, Apitchaya] Chulalongkorn Univ, Fac Psychol, Bangkok, Thailand; [Chaleeraktrakoon, Trawin; Chobthamkit, Phatthanakit] Thammasat Univ, Dept Psychol, Fac Liberal Arts, Pathum Thani, Thailand; [Chambers, Tim; Fuller-Tyszkiewicz, Matthew; Mills, Jacqueline] Deakin Univ, Sch Psychol, Geelong, Australia; [Chen, Qing-Wei; Ru, Taotao] South China Normal Univ, Lab Light &amp; Physiopsychol Hlth, Natl Ctr Int Res Green Optoelect, Guangzhou, Peoples R China; [Chen, Qing-Wei; Ru, Taotao] South China Normal Univ, Guangdong Prov Key Lab Optic Informat Mat &amp; Techn, South China Acad Adv Optoelect, Guangzhou, Peoples R China; [Chen, Qing-Wei; Ru, Taotao] South China Normal Univ, Inst Elect Paper Displays, South China Acad Adv Optoelect, Guangzhou, Peoples R China; [Chen, Xin] NYU, Dept Psychol, Grad Sch Arts &amp; Sci, New York, NY USA; [Chien, Chin-Lung] Soochow Univ, Dept Psychol, Taipei, Taiwan; [Choompunuch, Bovornpot] Mahasarakham Univ, Dept Educ Psychol &amp; Guidance, Fac Educ, Maha Sarakham, Thailand; [Compte, Emilio J.] Univ Adolfo Ibanez, Sch Psychol, Penalolen, Chile; [Compte, Emilio J.] Comenzar Nuevo Treatment Ctr, Monterrey, Mexico; [Corrigan, Jennifer; de Holanda Coelho, Gabriel Lins] Univ Coll Cork, Sch Appl Psychol, Cork, Ireland; [Cosmas, Getrude; Kimong, Patricia Joseph] Univ Malaysia Sabah, Fac Psychol &amp; Educ, Kota Kinabalu, Malaysia; [Cowden, Richard G.] Harvard Univ, Human Flourishing Program, Cambridge, MA USA; [Czepczor-Bernat, Kamila] Med Univ Silesia, Dept Pediat, Fac Med Sci Katowice, Pediat Obes &amp; Metab Bone Dis, Katowice, Poland; [da Silva, Wanderson Roberto] Sao Paulo State Univ, Grad Program Food Nutr &amp; Food Engn, Sao Paulo, Brazil; [Dadfar, Mahboubeh] Iran Univ Med Sci, Sch Behav Sci &amp; Mental Hlth, Dept Addict, Tehran Inst Psychiat, Tehran, Iran; [Dalley, Simon E.; Donofrio, Stacey M.] Univ Groningen, Dept Psychol, Groningen, Netherlands; [Datu, Jesus Alfonso D.] Univ Hong Kong, Ctr Adv Inclus &amp; Special Educ, Fac Educ, Hong Kong, Peoples R China; [de Carvalho, Pedro Henrique Berbert] Univ Fed Juiz de Fora, Body Image &amp; Eating Disorders Res Grp, Juiz De Fora, Brazil; [de Carvalho, Pedro Henrique Berbert] Univ Sao Paulo, Inst Psychiat, Sao Paulo, Brazil; [Debbabi, Sonia Harzallah] Univ Sousse, Fac Med, Sousse, Tunisia; [Dhakal, Sandesh] Tribhuvan Univ, Cent Dept Psychol, Kathmandu, Nepal; [Di Bernardo, Francesca] Univ Campania Luigi Vanvitelli, Dept Psychol, Caserta, Italy; [Dimitrova, Donka D.] Med Univ Plovdiv, Fac Publ Hlth, Dept Hlth Management &amp; Healthcare Econ, Plovdiv, Bulgaria; [Dzhambov, Angel M.] Med Univ Plovdiv, Res Inst, Div Environm Hlth, Plovdiv, Bulgaria; [Dimitrova, Donka D.; Dzhambov, Angel M.] Med Univ Plovdiv, Hlth &amp; Qual Life Green &amp; Sustainable Environm Res, Strateg Res &amp; Innovat Program Dev MU Plovdiv, Plovdiv, Bulgaria; [Dion, Jacinthe] Univ Quebec Trois Rivieres, Dept Psychol, Trois Rivieres, PQ, Canada; [Dixson, Barnaby; Mulgrew, Kate E.] Univ Sunshine Coast, Sch Hlth, Moreton Bay, Australia; [Drysch, Marius; Wallner, Christoph] Ruhr Univ Bochum, Dept Plast &amp; Hand Surg, BG Univ Hosp Bergmannsheil Bochum, Bochum, Germany; [Du, Hongfei] Beijing Normal Univ, Fac Arts &amp; Sci, Dept Psychol, Zhuhai, Peoples R China; [El-Jor, Claire; Zeeni, Nadine] Lebanese Amer Univ, Sch Arts &amp; Sci, Dept Nat Sci, Beirut, Lebanon; [Enea, Violeta] Alexandru Ioan Cuza Univ, Dept Psychol, Iasi, Romania; [Eskin, Mehmet; Karkin, Ayse Nur] Koc Univ, Dept Psychol, Istanbul, Turkiye; [Farbod, Farinaz] Alzahra Univ, Dept Textile &amp; Fash Design, Tehran, Iran; [Fisher, Maryanne L.; LeBlanc, Liza April] St Marys Univ, Dept Psychol St, Halifax, NS, Canada; [Folwarczny, Michal] Univ Galway, Discipline Mkt, JE Cairnes Sch Business &amp; Econ, Galway, Ireland; [Frederick, David A.; Johnson, Evan M.] Chapman Univ, Crean Coll Hlth &amp; Behav Sci, Orange, CA USA; [Furnham, Adrian] Norwegian Business Sch, Dept Leadership &amp; Org Behaviour, Oslo, Norway; [Garcia, Antonio Alias] Univ Almeria, Dept Educ, Almeria, Spain; [Geller, Shulamit; Handelzalts, Jonathan E.] Acad Coll Tel Aviv Yaffo, Sch Behav Sci, Tel Aviv, Israel; [Ghisi, Marta] Padova Univ Hosp, Unita Operat Complessa UOC Hosp Psychol, Padua, Italy; [Ghorbani, Alireza] Payam Noor Univ, Dept Social Sci, Tehran, Iran; [Martinez, Maria Angeles Gomez; Vicente-Arruebarrena, Aitor] Pontif Univ Salamanca, Fac Psychol, Salamanca, Spain; [Graf, Sylvie; Hrebickova, Martina; Rupar, Mirjana] Czech Acad Sci, Inst Psychol, Brno, Czech Republic; [Gyene, Gyoengyver] Eotvos Lorand Univ, Doctoral Sch Psychol, Budapest, Hungary; [Hallit, Souheil] Holy Spirit Univ Kaslik, Sch Med &amp; Med Sci, Jounieh, Lebanon; [Hallit, Souheil] Appl Sci Private Univ, Appl Sci Res Ctr, Amman, Jordan; [Hamdan, Motasem; Imam, Asma] Al Quds Univ, Fac Publ Hlth, East Jerusalem, Palestine; [Handelzalts, Jonathan E.] Univ Michigan, Dept Psychiat, Ann Arbor, MI USA; [Hanel, Paul H. P.] Univ Essex, Dept Psychol, Colchester, England; [Hawks, Steven R.] Utah State Univ, Dept Kinesiol &amp; Hlth Sci, Logan, UT USA; [Hekmati, Issa] Univ Maragheh, Fac Human Sci, Dept Psychol, Maragheh, Iran; [Helmy, Mai] Sultan Qaboos Univ, Dept Psychol, Coll Educ, Muscat, Oman; [Helmy, Mai] Menoufia Univ, Fac Arts, Dept Psychol, Shibin Al Kawm, Egypt; [Hill, Tetiana] Univ Hertfordshire, Hertfordshire Business Sch, Hatfield, England; [Hina, Farah] Univ Cambridge, Dept Psychiat, Cambridge, England; [Holenweger, Geraldine; Knittel, Joshua; Schulte-Mecklenbeck, Michael] Univ Bern, Dept Consumer Behav, Bern, Switzerland; [Ijabadeniyi, Olasupo Augustine] Afe Babalola Univ, Dept Sociol &amp; Social Justice, Ado Ekiti, Nigeria; [Ince, Basak] Kings Coll London, Ctr Res Eating &amp; Weight Disorders, Dept Psychol Med, Inst Psychiat Psychol &amp; Neurosci, London, England; [Irrazabal, Natalia; Tonini, Fernando] Univ Palermo, Fac Social Sci, Buenos Aires, Argentina; [Jiang, Ding-Yu] Natl Chung Cheng Univ, Dept Psychol, Chiayi, Taiwan; [Jimenez-Borja, Veronica] Univ San Francisco Quito USFQ, Colegio Comunicac &amp; Artes Contemporaneas, Quito, Ecuador; [Jovanovic, Veljko] Univ Novi Sad, Fac Philosophy, Dept Psychol, Novi Sad, Serbia; [Jovic, Marija] Univ Belgrade, Fac Org Sci, Belgrade, Serbia; [Jovic, Marko] Univ Belgrade, Fac Med, Belgrade, Serbia; [Junqueira, Alessandra Costa Pereira; Laus, Maria Fernanda] Univ Sao Paulo, Dept Psychol, Ribeirao Preto, Brazil; [Junqueira, Alessandra Costa Pereira; Laus, Maria Fernanda] Univ Ribeirao Preto, Dept Nutr, Ribeirao Preto, Brazil; [Kahle, Lisa-Marie; Kasten, Erich] Med Sch Hamburg, Fac Life Sci, Hamburg, Germany; [Karakiraz, Ahmet; Ozsoy, Emrah] Sakarya Univ, Sakarya Business Sch, Sakarya, Turkiye; [Khatib, Salam] Al Quds Univ, Fac Hlth Profess, East Jerusalem, Palestine; [Khieowan, Nuannut] Prince Songkla Univ, Asian Studies Dept, Fac Int Studies, Phuket Campus, Phuket, Thailand; [Kiropoulos, Litza; Krug, Isabel] Univ Melbourne, Sch Psychol Sci, Melbourne, Australia; [Kohli, Neena; Modi, Ritu; Singh, Govind; Tripathi, Pankaj] Univ Allahabad, Dept Psychol, Prayagraj, India; [Koprivnik, Mirjam] Primary Sch Montessori, Inst Anton Martin Slomsek, Maribor, Slovenia; [Kospakov, Aituar] Al Farabi Kazakh Natl Univ, Dept Sociol &amp; Social Work, Alma Ata, Kazakhstan; [Kospakov, Aituar; Uyzbayeva, Anar] Astana IT Univ, Dept Gen Educ Disciplines, Astana, Kazakhstan; [Kuan, Garry] Univ Sains Malaysia, Sch Hlth Sci, Exercise &amp; Sport Sci, Kubang Kerian, Malaysia; [Kueh, Yee Cheng] Univ Sains Malaysia, Biostat &amp; Res Methods Unit, Sch Med Sci, Kubang Kerian, Malaysia; [Kujan, Omar] Univ Western Australia, Oral Diagnost &amp; Surg Sci, UWA Dent Sch, Nedlands, Australia; [Kumar, Sanjay; Manjary, Mandar] DAV Coll, Dept Psychol, Muzaffarnagar, India; [Kumar, Vipul] Kashi Naresh Govt Postgrad Coll, Dept Psychol, Gyanpur, India; [Lamba, Nishtha; Shrivastava, Anita] Middlesex Univ Dubai, Dept Psychol, Dubai, U Arab Emirates; [Lee, Hyejoo J.] Handong Global Univ, Dept Counselling Psychol &amp; Social Welf, Pohang, South Korea; [Lipowska, Malgorzata] Univ Gdansk, Inst Psychol, Gdansk, Poland; [Lipowski, Mariusz] Univ WSB Merito, Fac Social &amp; Humanities, Gdansk, Poland; [Lukacs, Andrea] Univ Miskolc, Fac Hlth Sci, Miskolc, Hungary; [Maiano, Christophe] Univ Quebec Outaouais UQO, Cyberpsychol Lab, Dept Psychoeduc &amp; Psychol, St Jerome, PQ, Canada; [Malik, Sadia] Univ Sargodha, Dept Psychol, Sargodha, Pakistan; [Manjary, Mandar] MMD Publ Sch, Muzaffarnagar, India; [Baldo, Lidia Marquez; Vidal-Mollon, Jose] Univ Valencia, Dept Res Methods &amp; Diag Educ, Valencia, Spain; [Martinez-Banfi, Martha] Univ Simon Bolivar, Fac Legal &amp; Social Sci, Barranquilla, Colombia; [Martinez-Banfi, Martha] Univ Simon Bolivar, Life Sci Res Ctr, Barranquilla, Colombia; [Massar, Karlijn; Ten Hoor, Gill] Maastricht Univ, Dept Work &amp; Social Psychol, Maastricht, Netherlands; [Matera, Camilla; Nerini, Amanda] Univ Florence, Dept Educ Languages Intercultures Literatures &amp; P, Florence, Italy; [Mebarak, Moises] Univ Norte, Dept Psychol, Barranquilla, Colombia; [Mechri, Anwar] Eya Med Ctr, Fac Med Monastir, Monastir, Tunisia; [Meireles, Juliana Fernandes Filgueiras] Univ Oklahoma, Dept Family &amp; Community Med, Sch Community Med, Tulsa, OK USA; [Mesko, Norbert] Univ Pecs, Inst Psychol, Pecs, Hungary; [Miyairi, Maya] Depaul Univ, Dept Hlth Sci, Chicago, IL USA; [Modrzejewska, Adriana] Med Univ Silesia, Dept Med Anthropol, Fac Med Sci Katowice, Katowice, Poland; [Modrzejewska, Justyna] Univ Bielsko Biala, Inst Pedag, Bielsko Biala, Poland; [Myers, Taryn A.] Virginia Wesleyan Univ, Dept Psychol, Virginia Beach, VA USA; [Namatame, Hikari; Sawamiya, Yoko] Univ Tsukuba, Fac Human Sci, Tsukuba, Japan; [Nassani, Mohammad Zakaria] Dar Al Uloom Univ, Dept Restorat &amp; Prosthet Dent Sci, Coll Dent, Riyadh, Saudi Arabia; [Neto, Felix] Univ Do Porto, Dept Psychol, Fac Psychol &amp; Educ Sci, Do Porto, Portugal; [Neto, Joana] Univ Portucalense, REMIT, Porto, Portugal; [Ng, Siu-Kuen] Phys Educ Coll Brazilian Army, Phys Educ Unit, Rio De Janeiro, Brazil; [Nithiya, Devi] Mahatma Gandhi Med Coll &amp; Res Inst, Dept Physiol, Pondicherry, India; [Obeid, Sahar] Lebanese Amer Univ, Social &amp; Educ Sci Dept, Sch Arts &amp; Sci, Jbeil, Lebanon; [Oda-Montecinos, Camila] Univ OHiggins, Inst Social Sci, Rancagua, Chile; [Omar, Salma Samir] Alexandria Univ, Dept Dermatol Venereol &amp; Androl, Alexandria, Egypt; [Otterbring, Tobias] Univ Agder, Dept Management, Kristiansand, Norway; [Panasiti, Maria Serena] Sci Inst Res &amp; Healthcare, Santa Lucia Fdn, Rome, Italy; [Park, Yonguk] Kyungnam Univ, Dept Psychol, Chang Won, South Korea; [Patwary, Muhammad Mainuddin] Environm &amp; Sustainabil Res Initiat, Khulna, Bangladesh; [Patwary, Muhammad Mainuddin] Khulna Univ, Environm Sci Discipline, Sch Life Sci, Khulna, Bangladesh; [Petho, Tatiana] Univ Presov, Dept Managerial Psychol, Presov, Slovakia; [Petrova, Nadezhda] Med Univ Plovdiv, Dept Human Anat Histol &amp; Embryol, Fac Med, Plovdiv, Bulgaria; [Pietschnig, Jakob] Univ Vienna, Dept Dev &amp; Educ Psychol, Fac Psychol, Vienna, Austria; [Prabhu, Vishnunarayan Girishan] Univ Cent Florida, Sch Modeling Simulat &amp; Training, Orlando, FL USA; [Postuvan, Vita] Univ Primorska, Andrej Marus Inst, Slovene Ctr Suicide Res, Koper, Slovenia; [Postuvan, Vita] Univ Primorska, Dept Psychol, FAMNIT, Koper, Slovenia; [Prokop, Pavol; Zvarikova, Martina] Comenius Univ, Dept Environm Ecol &amp; Landscape Management, Fac Nat Sci, Bratislava, Slovakia; [Prokop, Pavol] Slovak Acad Sci, Inst Zool, Bratislava, Slovakia; [Winter, Virginia L. Ramseyer] Univ Minnesota, Sch Social Work, Minneapolis, MN USA; [Razmus, Magdalena] Marie Curie Sklodowska Univ, Inst Psychol, Lublin, Poland; [Sahlan, Reza N.] Univ Buffalo SUNY, Dept Counseling Sch &amp; Educ Psychol, Grad Sch Educ, Buffalo, NY USA; [Hassan, Mohammad Salah] ASharqiyah Univ, Dept Management, Coll Business Adm, Ibra, Oman; [Salov, Andela; Simunic, Ana] Univ Zadar, Dept Psychol, Zadar, Croatia; [Sapkota, Saphal] KOSHISH Natl Mental Hlth Self Help Org, Kusunti, Lalitpur, Nepal; [Sarfo, Jacob Owusu] Univ Cape Coast, Dept Hlth Phys Educ &amp; Recreat, Cape Coast, Ghana; [Schaefer, Katrin; Windhager, Sonja] Univ Vienna, Dept Evolutionary Anthropol, Vienna, Austria; [Schaefer, Katrin; Windhager, Sonja] Univ Vienna, Human Evolut &amp; Archaeol Sci, Vienna, Austria; [Schulte-Mecklenbeck, Michael] Max Planck Inst Human Dev, Berlin, Germany; [Seekis, Veya] Griffith Univ, Sch Appl Psychol, Gold Coast, Australia; [Selvi, Kerim] Eskisehir Osmangazi Univ, Dept Psychol, Eskisehir, Turkiye; [Sharifi, Mehdi] Islam Azad Univ, Dept Psychol, Bandar Gaz, Iran; [Siddique, Rumana Ferdousi] Univ Dhaka, Dept Psychol, Dhaka, Bangladesh; [Sigurdsson, Valdimar] Reykjavik Univ, Dept Business Adm, Reykjavik, Iceland; [Silkane, Vineta] Vidzeme Univ Appl Sci, Fac Social Sci, Valmiera, Latvia; [Slezackova, Alena] Masaryk Univ, Dept Med Psychol &amp; Eth, Fac Med, Brno, Czech Republic; [Sundgot-Borgen, Christine] Oslo Univ Hosp, Reg Dept Eating Disorders, Oslo, Norway; [Tevichapong, Passagorn] Chiang Mai Univ, Dept Psychol, Fac Humanities, Chiang Mai, Thailand; [Tipandjan, Arun] Int Ctr Psychol Counselling &amp; Social Res, Pondicherry, India; [Tovar-Castro, Juan Camilo] Univ Andes, Dept Psychol, Bogota, Colombia; [Tudorel, Otilia; Vintila, Mona] West Univ TimisOara, Dept Psychol, Timisoara, Romania; [Tylka, Tracy L.] Ohio State Univ, Dept Psychol, Columbus, OH USA; [Vally, Zahir] United Arab Emirates Univ, Dept Clin Psychol, Al Ain, U Arab Emirates; [Vanags, Edmunds] Univ Latvia, Fac Educ Psychol &amp; Art, Riga, Latvia; [Vega, Luis Diego; Villegas, Hyxia] Univ Latina Costa Rica, Vice Rectory Teaching Res &amp; Extens, San Jose, Costa Rica; [Vilar, Roosevelt] Massey Univ, Dept Psychol, Auckland, New Zealand; [Wong, Kah Yan] Univ Nottingham Malaysia, Sch Psychol, Semenyih, Malaysia; [Yau, Eric Kenson; Yeung, Victoria Wai Lan] Lingnan Univ, Dept Psychol, Hong Kong, Peoples R China; [Yamamiya, Yuko] Temple Univ, Dept Undergraduate Studies, Japan Campus, Tokyo, Japan; [Zanetti, Marcelo Callegari] Univ Sao Judas Tadeu, Dept Phys Educ, Sao Paulo, Brazil; [Stieger, Stefan] Karl Landsteiner Univ Hlth Sci, Dept Psychol &amp; Psychodynam, Krems, Austria</t>
  </si>
  <si>
    <t>Anglia Ruskin University; Perdana University; University of Vienna; University of Tartu; Istinye University; Tarbiat Modares University; University of Chittagong; University of Quebec; University Quebec Outaouais; Ahmed Bin Mohammed Military College; Panteion University; Royal College of Surgeons - Ireland; Royal College of Surgeons in Ireland - Medical University of Bahrain; Munzur University; Universidad Internacional de La Rioja (UNIR); Instituto Federal do Sudeste de Minas Gerais; Universitas Islam Indonesia; Aberystwyth University; De La Salle University; University of Ibadan; Klaipeda University; Charles University Prague; Sapienza University Rome; Heriot Watt University; University of Liverpool; Liverpool John Moores University; University of Iceland; Gedik University; University of Rijeka; Universidad San Francisco de Quito; Poznan University of Physical Education; Slovak Academy of Sciences; Institute of Social Sciences, CSPS SAS; University of Presov; University of South-Eastern Norway; Clemson University; University of Wroclaw; Aix-Marseille Universite; Bartin University; University of Malta; University of Padua; University of Padua; Chulalongkorn University; Thammasat University; Deakin University; South China Normal University; South China Normal University; South China Normal University; New York University; Soochow University; Mahasarakham University; Universidad Adolfo Ibanez; University College Cork; Universiti Malaysia Sabah; Harvard University; Medical University of Silesia; Universidade Estadual Paulista; Iran University of Medical Sciences; University of Groningen; University of Hong Kong; Universidade Federal de Juiz de Fora; Universidade de Sao Paulo; Universite de Sousse; Tribhuvan University; Universita della Campania Vanvitelli; Medical University Plovdiv; Medical University Plovdiv; Medical University Plovdiv; University of Quebec; University of Quebec Trois Rivieres; University of the Sunshine Coast; Ruhr University Bochum; Beijing Normal University; Lebanese American University; Alexandru Ioan Cuza University; Koc University; Alzahra University; Saint Marys University - Canada; Ollscoil na Gaillimhe-University of Galway; Chapman University System; Chapman University; BI Norwegian Business School; Universidad de Almeria; Academic College of Tel Aviv Yaffo; University of Padua; Azienda Ospedaliera - Universita di Padova; Pontifical University of Salamanca; Czech Academy of Sciences; Institute of Psychology of the Czech Academy of Sciences; Eotvos Lorand University; Applied Science University - Jordan; Al-Quds University; University of Michigan System; University of Michigan; University of Essex; Utah System of Higher Education; Utah State University; University of Maragheh; Sultan Qaboos University; Egyptian Knowledge Bank (EKB); Menofia University; University of Hertfordshire; University of Cambridge; University of Bern; University of London; King's College London; National Chung Cheng University; Universidad San Francisco de Quito; University of Novi Sad; University of Belgrade; University of Belgrade; Universidade de Sao Paulo; Universidade de Ribeirao Preto; MSH Medical School Hamburg; Sakarya University; Al-Quds University; Prince of Songkla University; University of Melbourne; University of Allahabad; Al-Farabi Kazakh National University; Astana IT University; Universiti Sains Malaysia; Universiti Sains Malaysia; University of Western Australia; Middlesex University; Handong Global University; Fahrenheit Universities; University of Gdansk; University of Miskolc; University of Sargodha; University of Valencia; Maastricht University; University of Florence; Universidad del Norte Colombia; Universite de Monastir; University of Oklahoma System; University of Oklahoma - Tulsa; University of Pecs; HUN-REN; HUN-REN Research Centre for Natural Sciences; Institute of Cognitive Neuroscience &amp; Psychology - HAS; DePaul University; Medical University of Silesia; University of Bielsko-Biala; University of Tsukuba; Dar Al Uloom University; Universidade do Porto; Universidade Portucalense Infante D. Henrique; Mahatma Gandhi Medical College &amp; Research Institute; Lebanese American University; Universidad de O'Higgins; Egyptian Knowledge Bank (EKB); Alexandria University; University of Agder; IRCCS Santa Lucia; Kyungnam University; Khulna University; University of Presov; Medical University Plovdiv; University of Vienna; State University System of Florida; University of Central Florida; University of Primorska; University of Primorska; Comenius University Bratislava; Slovak Academy of Sciences; Institute of Zoology, SAS; University of Minnesota System; University of Minnesota Twin Cities; Maria Curie-Sklodowska University; State University of New York (SUNY) System; University at Buffalo, SUNY; University of Zadar; University of Cape Coast; University of Vienna; University of Vienna; Max Planck Society; Griffith University; Eskisehir Osmangazi University; Islamic Azad University; University of Dhaka; Reykjavik University; Vidzeme University of Applied Sciences; Masaryk University; University of Oslo; Chiang Mai University; Universidad de los Andes (Colombia); West University of Timisoara; University System of Ohio; Ohio State University; United Arab Emirates University; University of Latvia; Massey University; University of Nottingham Malaysia; Lingnan University; Pennsylvania Commonwealth System of Higher Education (PCSHE); Temple University; Universidade Sao Judas Tadeu</t>
  </si>
  <si>
    <t>Swami, V (corresponding author), Anglia Ruskin Univ, Sch Psychol &amp; Sport Sci, Cambridge, England.;Swami, V (corresponding author), Perdana Univ, Ctr Psychol Med, Kuala Lumpur, Malaysia.</t>
  </si>
  <si>
    <t>Çakır-Koçak, Yeliz/AAD-9220-2021; Vanags, Edmunds/AAW-6347-2020; Halbusi, Hussam/AAL-5836-2020; Farbod, Farinaz/AAR-2039-2020; TOGAS, CONSTANTINOS/V-3202-2019; Prokop, Pavol/ABD-9546-2020; Choompunuch, Bovornpot/ABB-1286-2021; Jiang, Ding-Yu/AFT-7261-2022; Bratland-Sanda, Solfrid/H-4580-2019; Hanel, Paul/AAB-3287-2020; Kospakov, Aituar/I-5849-2017; karkin, ayse nur/AEC-1791-2022; Ghorbani, Alireza/IWE-3096-2023; Burakova, Marina/AAS-8560-2021; Adebayo, Sulaiman/ABD-3277-2021; Cowden, Richard/K-7389-2018; Jovanović, Veljko/X-7355-2019; Selvi, Kerim/AAL-9939-2020; Jankauskienė, Rasa/ABH-5807-2020; Ghisi, Marta/G-3941-2017; Kumar, Sanjay/J-3701-2019; Silva, Wanderson/J-9022-2017; Bozogáňová, Miroslava/V-3078-2019; Kueh, Yee Cheng/N-3991-2015; Graf, Sylvie/D-9732-2014; Czepczor-Bernat, Kamila/ADO-0243-2022; Hamdan, Motasem/AAB-3940-2019; Zawisza, Magdalena/LTF-1826-2024; Sarfo, Jacob Owusu/HPG-1475-2023; Kukić, Miljana/IXW-6046-2023; Myers, Taryn/AAH-3339-2020; Ru, Taotao/JAX-3110-2023; olapegba, Peter/AAK-7523-2020; Brytek-Matera, Anna/S-8662-2019; Browning, Matthew/D-2111-2014; Baceviciene, Migle/AAG-1246-2020; Meskó, Norbert/AAC-6334-2022; Birovljević, Gorana/AAQ-2100-2020; Wallner, Christoph/JVO-4067-2024; Lauri, Mary/AGS-5759-2022; Carvalho, Pedro/H-9232-2013; Neves, Angela/C-3935-2012; Windhager, Sonja/K-7618-2013; Patwary, Muhammad Mainuddin/AAK-8748-2020; Czub, Marcin/KLY-5709-2024; Tudorel, Otilia/P-1702-2017; Hawks, Steven/ACY-4048-2022; Pietschnig, Jakob/AAE-8913-2020; Laus, Maria Fernanda/KYQ-0967-2024; Eskin, Mehmet/AAG-9269-2020; Ballesio, Andrea/AAA-2874-2022; El-Jor, Claire/JVZ-0378-2024; Karakiraz, Ahmet/AAM-2014-2020; Trangsrud, Lise/KBA-2884-2024; Ahmed, Oli/AAT-7170-2020; Król-Zielińska, Magdalena/B-8670-2019; Abdollahpour Ranjbar, Hamed/ABA-3209-2021; Olonisakin, Tosin Tunrayo/GMX-4706-2022; Atkin, stephen/ABE-7047-2020; Modrzejewska, Justyna/ABE-7863-2021; Zeeni, Nadine/AAG-4000-2019; Holenweger, Geraldine/KII-9548-2024; Farrugia, Lorleen/ABD-6973-2020; Girishan Prabhu, Vishnunarayan/AAE-5876-2021; İnce, Başak/AAE-3344-2022; Compte, Emilio J/GSD-6193-2022; Vintila, Mona/AAC-1563-2022; nerini, amanda/ACC-3838-2022; Folwarczny, Michal/AAQ-4333-2021; Otterbring, Tobias/GVS-3728-2022; White, Mathew Philip/AAZ-4113-2021; Lipowska, Małgorzata/AEX-0529-2022; Vilar, Roosevelt/GPX-5168-2022; Pahl, Sabine/AAT-1829-2021; Dimitrova, Donka/B-9781-2014; Sahlan, Reza/AHE-2648-2022; Jovic, Marija/ABH-9859-2020; Kujan, Omar/J-5082-2014; Massar, Karlijn/AAG-3199-2020; Alsalhani, Anas/HCH-6274-2022; Hallit, Souheil/R-6727-2018; Mechri, Anwar/I-5696-2019; Seekis, Veya/AAW-3503-2020; Schaefer, Katrin/G-8632-2011; Enea, Violeta/C-7259-2011; Namatame, Hikari/AAW-4056-2021; Márquez-Baldó, Lidia/I-4869-2012; Dadfar, Mahboubeh/Y-5949-2018; AMARAL, ANA CAROLINA/KHY-6630-2024; Ayandele, Olusola/AAQ-7265-2020; Zanetti, Marcelo Callegari/NQE-5897-2025; Andrianto, Sonny/L-1243-2018; Nassani, Mohammad/ACO-7543-2022; Chen, Qing-Wei/I-9870-2019; Chien, Chin-Lung/W-5866-2019; Lamba, Nishtha/GPF-7472-2022; Malik, Sadia/AAF-2125-2019; Drysch, Marius/AAY-2816-2020; Lukács, Andrea/J-1563-2016; Matera, Camilla/J-7776-2019; Cerea, Silvia/KHW-9674-2024; Lipowski, Mariusz/AAN-3033-2020; Yeung, Victoria/AAN-6988-2021; Dzhambov, Angel/I-4030-2019; Voracek, Martin/S-5865-2016; Dhakal, Sandesh/AAI-6044-2020; Hekmati, Issa/AAC-3495-2020; Neto, Joana/Q-3310-2018; Stieger, Stefan/G-2572-2012; Schulte-Mecklenbeck, Michael/H-4858-2019; ÖZSOY, Emrah/AAI-2259-2020; Kasten, Erich/C-1285-2017; Kuan, Garry/H-4450-2016; Uyzbayeva, Anar/LWK-0678-2024; Chaiwutikornwanich, Apitchaya/KWT-6000-2024; pourmahmoud, sadaf/KYQ-4173-2024; Jimenez-Borja, Micaela/AAI-8330-2020; Panasiti, Maria/J-5893-2016; Silkane, Vineta/AAJ-4125-2021; Junqueira, Alessandra/NXY-0697-2025; Afhami, Reza/C-7221-2014</t>
  </si>
  <si>
    <t>Çakır-Koçak, Yeliz/0000-0002-8674-9092; Kantanista, Adam/0000-0001-6405-521X; Kospakov, Aituar/0000-0002-2938-3792; Kumar, Sanjay/0000-0002-7793-4851; Czepczor-Bernat, Kamila/0000-0002-1707-0000; Zawisza, Magdalena/0000-0001-7925-8415; Örlygsdóttir, Brynja/0000-0002-1041-2637; Brytek-Matera, Anna/0000-0001-5178-371X; Baceviciene, Migle/0000-0002-9819-2316; Sharifi, Mehdi/0000-0002-8797-2683; Borowiec, Joanna/0000-0003-2019-3738; Eskin, Mehmet/0000-0001-9916-9268; Ahmed, Oli/0000-0001-8540-8037; Kumar, Vipul/0000-0003-4535-9204; Grano, Caterina/0000-0002-1899-0773; Król-Zielińska, Magdalena/0000-0003-1809-4319; Abdollahpour Ranjbar, Hamed/0000-0002-2923-5829; Olonisakin, Tosin Tunrayo/0000-0002-9565-7632; ten Hoor, Gill/0000-0001-5500-1893; Donofrio, Stacey/0000-0003-0976-7243; İnce, Başak/0000-0003-1177-3490; Compte, Emilio J/0000-0002-6803-5950; White, Mathew Philip/0000-0002-4168-7289; Pahl, Sabine/0000-0002-3799-6716; Dixson, Barnaby/0000-0003-0911-1244; Kujan, Omar/0000-0002-5951-8280; Alsalhani, Anas/0000-0002-5158-7222; Schaefer, Katrin/0000-0002-0173-3092; Enea, Violeta/0000-0003-3789-2017; Márquez-Baldó, Lidia/0000-0001-9014-4451; Zanetti, Marcelo Callegari/0000-0002-5424-6175; McAnirlin, Olivia/0000-0003-1321-078X; Chen, Qing-Wei/0000-0002-5458-0210; Kiropoulos, Litza/0000-0002-1921-5904; Lamba, Nishtha/0000-0003-2595-5076; Cerea, Silvia/0000-0001-9252-5792; Yeung, Victoria/0000-0002-3479-3198; Barron, David/0000-0003-3664-621X; Dzhambov, Angel/0000-0003-2540-5111; Voracek, Martin/0000-0001-6109-6155; Vally, Zahir/0000-0002-0083-6006; Hekmati, Issa/0000-0003-4177-0194; Neto, Joana/0000-0003-0837-7630; Swami, Viren/0000-0002-4866-7950; Stieger, Stefan/0000-0002-7784-6624; ÖZSOY, Emrah/0000-0003-2886-8824; Uyzbayeva, Anar/0000-0003-4354-705X; Chaiwutikornwanich, Apitchaya/0000-0002-7458-5465; pourmahmoud, sadaf/0000-0002-0520-1712; Silkane, Vineta/0000-0002-1538-695X;</t>
  </si>
  <si>
    <t>1868-8527</t>
  </si>
  <si>
    <t>1868-8535</t>
  </si>
  <si>
    <t>Mindfulness</t>
  </si>
  <si>
    <t>10.1007/s12671-025-02560-5</t>
  </si>
  <si>
    <t>APR 2025</t>
  </si>
  <si>
    <t>Psychology, Clinical; Psychiatry</t>
  </si>
  <si>
    <t>3VK3W</t>
  </si>
  <si>
    <t>2026-01-30</t>
  </si>
  <si>
    <t>WOS:001471232200001</t>
  </si>
  <si>
    <t>Boorboori, MR; Lackóová, L</t>
  </si>
  <si>
    <t>Boorboori, Mohammad Reza; Lackoova, Lenka</t>
  </si>
  <si>
    <t>Arbuscular mycorrhizal fungi and salinity stress mitigation in plants</t>
  </si>
  <si>
    <t>mycorrhiza; salinity; plant; resistance; symbiotic relationship</t>
  </si>
  <si>
    <t>ALLEVIATES SALT STRESS; ANTIOXIDANT ENZYME-ACTIVITIES; NUTRIENT-UPTAKE; CHLOROPHYLL FLUORESCENCE; SOIL-SALINITY; OSMOTIC ADJUSTMENT; NA+/H+ ANTIPORTER; MINERAL-NUTRITION; SOLUBLE SUGAR; WATER STATUS</t>
  </si>
  <si>
    <t>In recent decades, climate change has caused a decrease in rainfall, increasing sea levels, temperatures rising, and as a result, an expansion in salt marshes across the globe. An increase in water and soil salinity has led to a decline in the cultivated areas in different areas, and consequently, a substantial decrease in crop production. Therefore, it has forced scientists to find cheap, effective and environmentally friendly methods to minimize salinity's impact on crops. One of the best strategies is to use beneficial soil microbes, including arbuscular mycorrhizal fungi, in order to increase plant tolerance to salt. The findings of this review showed that salinity can severely impact the morphological, physiological, and biochemical structures of plants, lowering their productivity. Although plants have natural capabilities to deal with salinity, these capacities are limited depending on plant type, and variety, as well as salinity levels, and other environmental factors. Furthermore, result of the present review indicates that arbuscular mycorrhizal fungi have a significant effect on increasing plant resistance in saline soils by improving the soil structure, as well as stimulating various plant factors including photosynthesis, antioxidant defense system, secondary metabolites, absorption of water and nutrients.</t>
  </si>
  <si>
    <t>[Boorboori, Mohammad Reza] Suzhou Univ, Coll Environm &amp; Surveying &amp; Mapping Engn, Suzhou, Anhui, Peoples R China; [Lackoova, Lenka] Slovak Univ Agr, Inst Landscape Engn, Fac Hort &amp; Landscape Engn, Nitra, Slovakia</t>
  </si>
  <si>
    <t>Boorboori, MR (corresponding author), Suzhou Univ, Coll Environm &amp; Surveying &amp; Mapping Engn, Suzhou, Anhui, Peoples R China.;Lackóová, L (corresponding author), Slovak Univ Agr, Inst Landscape Engn, Fac Hort &amp; Landscape Engn, Nitra, Slovakia.</t>
  </si>
  <si>
    <t>boorboori@ahszu.edu.cn; lenka.lackoova@uniag.sk</t>
  </si>
  <si>
    <t>Lackóová, Lenka/ADC-9108-2022</t>
  </si>
  <si>
    <t>Lackóová, Lenka/0000-0002-1921-0708; Boorboori, Mohammad Reza/0000-0003-4101-3329</t>
  </si>
  <si>
    <t>JAN 17</t>
  </si>
  <si>
    <t>10.3389/fpls.2024.1504970</t>
  </si>
  <si>
    <t>U1X1B</t>
  </si>
  <si>
    <t>WOS:001409798000001</t>
  </si>
  <si>
    <t>Ferto, I; Bojnec, S</t>
  </si>
  <si>
    <t>Ferto, Imre; Bojnec, Stefan</t>
  </si>
  <si>
    <t>Gender Equality and Green Entrepreneurship in Farms</t>
  </si>
  <si>
    <t>SUSTAINABLE DEVELOPMENT</t>
  </si>
  <si>
    <t>agri-environment-climate-scheme measures; common agricultural policy of the European Union; decomposition models; gender; voluntary behaviour of farmers</t>
  </si>
  <si>
    <t>ENVIRONMENT PROTECTION SCHEME; AGRICULTURAL PRODUCTIVITY; CLIMATE-CHANGE; RURAL WOMEN; ADOPTION; PARTICIPATION; IMPACT; EMPOWERMENT; PERFORMANCE; TECHNOLOGY</t>
  </si>
  <si>
    <t>Gender dynamics in agricultural sustainability, particularly within the framework of Agri-Environmental-Climate-Schemes (AECS), play a critical role in advancing green entrepreneurship. This study explores gender-based differences in the adoption and intensity of AECS practices among Hungarian farms, emphasising the implications for gender equality in sustainable agricultural development. Utilising the Hungarian Farm Accountancy Data Network panel data from 2014 to 2021, we apply Blinder-Oaxaca and Recentered Influence Function decomposition models to dissect disparities in AECS engagement between male- and female-headed farms. Findings indicate that, while male-headed farms receive greater AECS subsidies due to larger economic scales and resource availability, female-headed farms demonstrate comparable levels of AECS intensity when controlled for these factors. These insights highlight the potential for gender-sensitive policies within the European Union's Common Agricultural Policy framework to empower female farmers in green entrepreneurship and sustainable practices. The study's findings contribute to a broader understanding of gender's influence on green entrepreneurship and sustainable development in agriculture, with significant implications for policy frameworks that support inclusive and climate-resilient agricultural practices globally.</t>
  </si>
  <si>
    <t>[Ferto, Imre] Inst Econ, HUN REN Ctr Econ &amp; Reg Stud, Budapest, Hungary; [Ferto, Imre] Corvinus Univ Budapest, Inst Sustainable Dev, Budapest, Hungary; [Ferto, Imre] Czech Univ Life Sci, Fac Econ &amp; Management, Prague, Czech Republic; [Bojnec, Stefan] Univ Primorska, Fac Management, Koper, Slovenia; [Bojnec, Stefan] Slovak Univ Agr, Fac Econ &amp; Management, Nitra, Slovakia</t>
  </si>
  <si>
    <t>Eotvos Lorand University; ELTE Centre for Economic &amp; Regional Studies; Corvinus University Budapest; Czech University of Life Sciences Prague; University of Primorska; Slovak University of Agriculture Nitra</t>
  </si>
  <si>
    <t>Bojnec, S (corresponding author), Univ Primorska, Fac Management, Koper, Slovenia.;Bojnec, S (corresponding author), Slovak Univ Agr, Fac Econ &amp; Management, Nitra, Slovakia.</t>
  </si>
  <si>
    <t>stefan.bojnec@fm-kp.si</t>
  </si>
  <si>
    <t>Bojnec, Štefan/AFG-8313-2022; Ferto, Imre/A-7371-2009</t>
  </si>
  <si>
    <t>Bojnec, Štefan/0000-0002-1270-6372;</t>
  </si>
  <si>
    <t>NKFIH-Nemzeti Kutatasi Fejlesztesi es Innovacios Hivatal [National Research Development and Innovation Office] [NKFI-1 142441]; ARIS-Javna agencija za znanstvenoraziskovalno in inovacijsko dejavnost Republike Slovenije [Slovenian Research and Innovation Agency] [N5-0312]</t>
  </si>
  <si>
    <t>NKFIH-Nemzeti Kutatasi Fejlesztesi es Innovacios Hivatal [National Research Development and Innovation Office]; ARIS-Javna agencija za znanstvenoraziskovalno in inovacijsko dejavnost Republike Slovenije [Slovenian Research and Innovation Agency]</t>
  </si>
  <si>
    <t>This work was supported by NKFIH-Nemzeti Kutatasi Fejlesztesi es Innovacios Hivatal [National Research Development and Innovation Office] (NKFI-1 142441) and ARIS-Javna agencija za znanstvenoraziskovalno in inovacijsko dejavnost Republike Slovenije [Slovenian Research and Innovation Agency] (N5-0312).</t>
  </si>
  <si>
    <t>0968-0802</t>
  </si>
  <si>
    <t>1099-1719</t>
  </si>
  <si>
    <t>SUSTAIN DEV</t>
  </si>
  <si>
    <t>Sustain. Dev.</t>
  </si>
  <si>
    <t>10.1002/sd.3337</t>
  </si>
  <si>
    <t>JAN 2025</t>
  </si>
  <si>
    <t>Development Studies; Green &amp; Sustainable Science &amp; Technology; Regional &amp; Urban Planning</t>
  </si>
  <si>
    <t>Development Studies; Science &amp; Technology - Other Topics; Public Administration</t>
  </si>
  <si>
    <t>3UF3F</t>
  </si>
  <si>
    <t>WOS:001386810300001</t>
  </si>
  <si>
    <t>Cmiková, N; Galovicová, L; Schwarzová, M; Vukic, MD; Vukovic, NL; Kowalczewski, PL; Bakay, L; Kluz, MI; Puchalski, C; Kacániová, M</t>
  </si>
  <si>
    <t>Cmikova, Natalia; Galovicova, Lucia; Schwarzova, Marianna; Vukic, Milena D.; Vukovic, Nenad L.; Kowalczewski, Przemyslaw Lukasz; Bakay, Ladislav; Kluz, Maciej Ireneusz; Puchalski, Czeslaw; Kacaniova, Miroslava</t>
  </si>
  <si>
    <t>Chemical Composition and Biological Activities of Eucalyptus globulus Essential Oil</t>
  </si>
  <si>
    <t>Eucalyptus globulus; chemical composition; antimicrobial activity; antioxidant activity; antibiofilm activity; insecticidal activity; vapor phase</t>
  </si>
  <si>
    <t>ANTIMICROBIAL ACTIVITY; ANTIOXIDANT ACTIVITY; ANTIBACTERIAL ACTIVITIES; ROSMARINUS-OFFICINALIS; INSECTICIDAL ACTIVITY; UROGRANDIS; EXTRACTS; LIQUID; L.</t>
  </si>
  <si>
    <t>Eucalyptus globulus essential oil (EGEO) is considered as a potential source of bioactive compounds with significant biological activity. The aim of this study was to analyze the chemical composition of EGEO, in vitro and in situ antimicrobial activity, antibiofilm activity, antioxidant activity, and insecticidal activity. The chemical composition was identified using gas chromatography (GC) and gas chromatography/mass spectrometry (GC/MS). The main components of EGEO were 1,8-cineole (63.1%), p-cimene (7.7%), a-pinene (7.3%), and a-limonene (6.9%). Up to 99.2% of monoterpenes were present. The antioxidant potential of essential oil and results indicate that 10 mu L of this sample can neutralize 55.44 +/- 0.99% of ABTS(center dot+), which is equivalent to 3.22 +/- 0.01 TEAC. Antimicrobial activity was determined via two methods: disk diffusion and minimum inhibitory concentration. The best antimicrobial activity was shown against C. albicans (14.00 +/- 1.00 mm) and microscopic fungi (11.00 +/- 0.00 mm-12.33 +/- 0.58 mm). The minimum inhibitory concentration showed the best results against C. tropicalis (MIC 50 2.93 mu L/mL, MIC 90 3.17 mu L/mL). The antibiofilm activity of EGEO against biofilm-forming P. flourescens was also confirmed in this study. The antimicrobial activity in situ, i.e., in the vapor phase, was significantly stronger than in the contact application. Insecticidal activity was also tested and at concentrations of 100%, 50%, and 25%; the EGEO killed 100% of O. lavaterae individuals. EGEO was comprehensively investigated in this study and information regarding the biological activities and chemical composition of the essential oil of Eucalyptus globulus was expanded.</t>
  </si>
  <si>
    <t>[Cmikova, Natalia; Galovicova, Lucia; Schwarzova, Marianna; Kacaniova, Miroslava] Slovak Univ Agr, Inst Hort, Fac Hort &amp; Landscape Engn, Tr A Hlinku 2, Nitra 94976, Slovakia; [Vukic, Milena D.; Vukovic, Nenad L.] Univ Kragujevac, Fac Sci, Dept Chem, POB 12, Kragujevac 34000, Serbia; [Kowalczewski, Przemyslaw Lukasz] Poznan Univ Life Sci, Dept Food Technol Plant Origin, 31 Wojska Polskiego St, PL-60624 Poznan, Poland; [Bakay, Ladislav] Slovak Univ Agr, Inst Landscape Architecture, Fac Hort &amp; Landscape Engn, Tr A Hlinku 2, Nitra 94976, Slovakia; [Kluz, Maciej Ireneusz; Puchalski, Czeslaw; Kacaniova, Miroslava] Univ Rzeszow, Inst Food Technol &amp; Nutr, Dept Bioenerget &amp; Food Anal, Zelwerowicza 4, PL-35601 Rzeszow, Poland</t>
  </si>
  <si>
    <t>Slovak University of Agriculture Nitra; University of Kragujevac; Poznan University of Life Sciences; Slovak University of Agriculture Nitra; University of Rzeszow</t>
  </si>
  <si>
    <t>Cmiková, N; Kacániová, M (corresponding author), Slovak Univ Agr, Inst Hort, Fac Hort &amp; Landscape Engn, Tr A Hlinku 2, Nitra 94976, Slovakia.;Kacániová, M (corresponding author), Univ Rzeszow, Inst Food Technol &amp; Nutr, Dept Bioenerget &amp; Food Anal, Zelwerowicza 4, PL-35601 Rzeszow, Poland.</t>
  </si>
  <si>
    <t>n.cmikova@gmail.com</t>
  </si>
  <si>
    <t>Bakay, Ladislav/F-1499-2019; Kluz, Maciej/AAJ-6936-2020; Vukovic, Nenad/G-1767-2019; Vukić, Milena/AFJ-8737-2022; Galovicova, Lucia/MCI-6465-2025; Kowalczewski, Przemysław/E-8988-2018; Kačániová, Miroslava/AAD-5933-2019</t>
  </si>
  <si>
    <t>Bakay, Ladislav/0000-0001-5898-9999; Kluz, Maciej/0000-0003-1627-6186; Čmiková, Natália/0000-0003-4419-0590; Vukovic, Nenad/0000-0003-4382-9743; Vukić, Milena/0000-0001-7222-7245; Galovicova, Lucia/0000-0002-1203-4115; Kowalczewski, Przemysław/0000-0002-0153-4624; Kačániová, Miroslava/0000-0002-4460-0222; Puchalski, Czesław/0000-0001-5916-2678</t>
  </si>
  <si>
    <t>VEGA [1/0180/20]</t>
  </si>
  <si>
    <t>This research was funded by the grant APVV-20-0058 The potential of the essential oils from aromatic plants for medical use and food preservation.</t>
  </si>
  <si>
    <t>10.3390/plants12051076</t>
  </si>
  <si>
    <t>9U1QH</t>
  </si>
  <si>
    <t>WOS:000947494000001</t>
  </si>
  <si>
    <t>Rezvi, HU; Tahjib-Ul-Arif, M; Azim, MA; Tumpa, TA; Tipu, MMH; Najnine, F; Dawood, MFA; Skalicky, M; Brestic, M</t>
  </si>
  <si>
    <t>Rezvi, Hridoy Ul Awall; Tahjib-Ul-Arif, Md.; Azim, Md. Abdul; Tumpa, Toufica Ahmed; Tipu, Mohammad Monirul Hasan; Najnine, Farhana; Dawood, Mona F. A.; Skalicky, Milan; Brestic, Marian</t>
  </si>
  <si>
    <t>Rice and food security: Climate change implications and the future prospects for nutritional security</t>
  </si>
  <si>
    <t>FOOD AND ENERGY SECURITY</t>
  </si>
  <si>
    <t>abiotic stress; biofortification; climate change; food safety; nutritional security; Oryza sativa</t>
  </si>
  <si>
    <t>BACTERIAL-BLIGHT RESISTANCE; MARKER-ASSISTED SELECTION; BACILLUS-THURINGIENSIS; GENETIC-RESOURCES; BETA-CAROTENE; INSECT PESTS; TEMPERATURE; TOLERANCE; ZINC; BIOFORTIFICATION</t>
  </si>
  <si>
    <t>Environmental stresses including salinity, drought, cold, warmer temperatures, alterations in precipitation patterns, fluctuations of weather events, and increasing insect and disease infestations negatively affect crop production and nutritional values. This situation becomes further complicated due to the changing climatic conditions, thus raising concern about food security worldwide. Some worst-case projections indicated that by 2100, CO2 concentrations will reach 950 parts per million, temperatures will climb by 3.5 to more than 8 degrees C, sea level will rise by more than 2.4 meters, and the average farmland drought risk index will increase from 52.45 to 129. In addition, average precipitation will increase by 1%-3% in some areas and atmospheric water vapor will increase by 6%-7% for every degree of temperature rise. Rice (Oryza sativa L.) is a staple crop in many parts of the world. The main objective of this review is to highlight the prospects of rice for future climatic conditions. The present review depicts the advantages and prospects of rice and addresses why rice is a better option as a cereal crop for the future situations for food and nutritional sustainability. The impact of climate change on food and nutritional security can be mitigated by developing biotic and abiotic stress-tolerant and biofortified rice varieties. These rice cultivars can withstand the negative effects of climate change while also meeting the nutritional needs of future generations. Furthermore, this review underlines the forthcoming issues and measures that should be addressed to assure a sustainable food and nutritional supply in the era of global climate change.</t>
  </si>
  <si>
    <t>[Rezvi, Hridoy Ul Awall] Bangladesh Agr Univ, Dept Hort, Mymensingh, Bangladesh; [Tahjib-Ul-Arif, Md.] Bangladesh Agr Univ, Dept Biochem &amp; Mol Biol, Mymensingh 2202, Bangladesh; [Tahjib-Ul-Arif, Md.] Bangladesh Sugarcrop Res Inst, Biotechnol Div, Pabna, Bangladesh; [Tumpa, Toufica Ahmed] Bangladesh Agr Univ, Dept Entomol, Mymensingh, Bangladesh; [Tipu, Mohammad Monirul Hasan] Bangladesh Agr Res Inst, Plant Pathol Div, Gazipur, Bangladesh; [Najnine, Farhana] South China Univ Technol, Food Sci &amp; Engn, Guangzhou, Guangdong, Peoples R China; [Dawood, Mona F. A.] Assiut Univ, Fac Sci, Bot &amp; Microbiol Dept, Assiut, Egypt; [Skalicky, Milan; Brestic, Marian] Czech Univ Life Sci Prague, Fac Agrobiol Food &amp; Nat Resources, Dept Bot &amp; Plant Physiol, Prague, Czech Republic; [Brestic, Marian] Slovak Univ Agr, Inst Plant &amp; Environm Sci, Fac Agrobiol &amp; Food Resources, Nitra, Slovakia</t>
  </si>
  <si>
    <t>Bangladesh Agricultural University (BAU); Bangladesh Agricultural University (BAU); Bangladesh Sugarcane Research Institute (BSRI); Bangladesh Agricultural University (BAU); Bangladesh Agricultural Research Institute (BARI); South China University of Technology; Egyptian Knowledge Bank (EKB); Assiut University; Czech University of Life Sciences Prague; Slovak University of Agriculture Nitra</t>
  </si>
  <si>
    <t>Tipu, Mohammad Monirul Hasan/R-4399-2019; Azim, Abdul/AEI-4618-2022; Tahjib-Ul-Arif/B-9803-2017; Dawood, Mona/AAC-9264-2020; Brestic, Marian/A-8263-2012; Skalicky, Milan/B-2449-2009</t>
  </si>
  <si>
    <t>Tipu, Mohammad Monirul Hasan/0000-0002-5613-6607; Azim, Abdul/0000-0002-2273-5193; Tahjib-Ul-Arif/0000-0002-0197-2990; Dawood, Mona/0000-0003-1387-6135; Skalicky, Milan/0000-0002-4114-6909</t>
  </si>
  <si>
    <t>2048-3694</t>
  </si>
  <si>
    <t>FOOD ENERGY SECUR</t>
  </si>
  <si>
    <t>Food Energy Secur.</t>
  </si>
  <si>
    <t>10.1002/fes3.430</t>
  </si>
  <si>
    <t>Agronomy; Plant Sciences; Food Science &amp; Technology</t>
  </si>
  <si>
    <t>Agriculture; Plant Sciences; Food Science &amp; Technology</t>
  </si>
  <si>
    <t>8P4FR</t>
  </si>
  <si>
    <t>WOS:000890226000001</t>
  </si>
  <si>
    <t>Jomova, K; Alomar, SY; Valko, R; Liska, J; Nepovimova, E; Kuca, K; Valko, M</t>
  </si>
  <si>
    <t>Jomova, Klaudia; Alomar, Suliman Y.; Valko, Richard; Liska, Jan; Nepovimova, Eugenie; Kuca, Kamil; Valko, Marian</t>
  </si>
  <si>
    <t>Flavonoids and their role in oxidative stress, inflammation, and human diseases</t>
  </si>
  <si>
    <t>Flavonoids; Oxidative stress; Inflammation; Chronic diseases; Therapy</t>
  </si>
  <si>
    <t>NF-KAPPA-B; CELL-CYCLE ARREST; LIPID-PEROXIDATION; ALZHEIMERS-DISEASE; BLOOD-PRESSURE; CANCER CELLS; NITRIC-OXIDE; IN-VITRO; EXPERIMENTAL COLITIS; INSULIN-RESISTANCE</t>
  </si>
  <si>
    <t>Oxidative stress and chronic inflammation are important drivers in the pathogenesis and progression of many chronic diseases, such as cancers of the breast, kidney, lung, and others, autoimmune diseases (rheumatoid arthritis), cardiovascular diseases (hypertension, atherosclerosis, arrhythmia), neurodegenerative diseases (Alzheimer's disease, Parkinson's disease, Huntington's disease), mental disorders (depression, schizophrenia, bipolar disorder), gastrointestinal disorders (inflammatory bowel disease, colorectal cancer), and other disorders. With the increasing demand for less toxic and more tolerable therapies, flavonoids have the potential to effectively modulate the responsiveness to conventional therapy and radiotherapy. Flavonoids are polyphenolic compounds found in fruits, vegetables, grains, and plant-derived beverages. Six of the twelve structurally different flavonoid subgroups are of dietary significance and include anthocyanidins (e.g. pelargonidin, cyanidin), flavan-3-ols (e.g. epicatechin, epigallocatechin), flavonols (e.g. quercetin, kaempferol), flavones (e.g. luteolin, baicalein), flavanones (e.g. hesperetin, naringenin), and isoflavones (daidzein, genistein). The health benefits of flavonoids are related to their structural characteristics, such as the number and position of hydroxyl groups and the presence of C2--C3 double bonds, which predetermine their ability to chelate metal ions, terminate ROS (e.g. hydroxyl radicals formed by the Fenton reaction), and interact with biological targets to trigger a biological response. Based on these structural characteristics, flavonoids can exert both antioxidant or prooxidant properties, modulate the activity of ROS-scavenging enzymes and the expression and activation of proinflammatory cytokines (e.g., interleukin-1beta (IL-1 beta), interleukin-6 (IL-6), and tumor necrosis factor-alpha (TNF-alpha)), induce apoptosis and autophagy, and target key signaling pathways, such as the nuclear factor erythroid 2-related factor 2 (Nrf2) and Bcl-2 family of proteins. This review aims to briefly discuss the mutually interconnected aspects of oxidative and inflammatory mechanisms, such as lipid peroxidation, protein oxidation, DNA damage, and the mechanism and resolution of inflammation. The major part of this article discusses the role of flavonoids in alleviating oxidative stress and inflammation, two common components of many human diseases. The results of epidemiological studies on flavonoids are also presented.</t>
  </si>
  <si>
    <t>[Jomova, Klaudia] Constantine Philosopher Univ Nitra, Fac Nat Sci, Dept Chem, Nitra 94974, Slovakia; [Alomar, Suliman Y.; Valko, Richard] King Saud Univ, Coll Sci, Zool Dept, Riyadh 11451, Saudi Arabia; [Liska, Jan] Comenius Univ, Inst Histol &amp; Embryol, Fac Med, Bratislava 81108, Slovakia; [Nepovimova, Eugenie] Univ Hradec Kralove, Fac Sci, Dept Chem, Hradec Kralove 50003, Czech Republic; [Nepovimova, Eugenie; Kuca, Kamil] VSB Tech Univ Ostrava, Ctr Adv Innovat Technol, Ostrava 70800, Czech Republic; [Kuca, Kamil] Univ Hosp Hradec Kralove, Biomed Res Ctr, Hradec Kralove 5005, Czech Republic; [Valko, Marian] Slovak Univ Technol Bratislava, Fac Chem &amp; Food Technol, Bratislava 81237, Slovakia</t>
  </si>
  <si>
    <t>Constantine the Philosopher University in Nitra; King Saud University; Comenius University Bratislava; University of Hradec Kralove; Technical University of Ostrava; University Hospital Hradec Kralove; Slovak University of Technology Bratislava</t>
  </si>
  <si>
    <t>Jomova, Klaudia/ABA-1249-2020; Kuca, Kamil/D-1396-2011; Valko, Marian/B-5022-2011; Alomar, Suliman/AGX-1623-2022; Nepovimova, Eugenie/AAU-7268-2020</t>
  </si>
  <si>
    <t>Valko, Marian/0000-0001-7483-0267; Valko, Richard/0009-0003-0569-3141;</t>
  </si>
  <si>
    <t>Ministry of Education, Science, Research and Sport of the Slovak Republic; Centre for Scientific and Technical Information of the Slovak Republic; Project MH CZ - DRO (UHHK) [00179906]; Deanship of Scientific Research, King Saud University; Research Chair of Doping; Scientific Grant Agency of the Ministry of Education, Science and Sport; Research and Development Support Agency; [2208/2024-2025]; [CZ.10.03.01/00/22_003/0000048]; [VEGA 1/0542/24]; [VEGA 1/0418/24]; [APVV-23-0006]</t>
  </si>
  <si>
    <t>Ministry of Education, Science, Research and Sport of the Slovak Republic; Centre for Scientific and Technical Information of the Slovak Republic; Project MH CZ - DRO (UHHK); Deanship of Scientific Research, King Saud University(King Saud University); Research Chair of Doping; Scientific Grant Agency of the Ministry of Education, Science and Sport; Research and Development Support Agency(Slovak Research and Development Agency); ; ; ; ;</t>
  </si>
  <si>
    <t>Open access funding is provided by The Ministry of Education, Science, Research and Sport of the Slovak Republic in cooperation with the Centre for Scientific and Technical Information of the Slovak Republic. This work was supported by the project 2208/2024-2025, project MH CZ - DRO (UHHK, 00179906) and CZ.10.03.01/00/22_003/0000048. The authors would also like to thank the Deanship of Scientific Research, King Saud University, for funding through the Vice Deanship of Scientific Research Chairs and the Research Chair of Doping. The authors also thank the Scientific Grant Agency of the Ministry of Education, Science and Sport for funding (grants VEGA 1/0542/24 and VEGA 1/0418/24) . We also thank the Research and Development Support Agency (APVV-23-0006) .</t>
  </si>
  <si>
    <t>MAY 25</t>
  </si>
  <si>
    <t>10.1016/j.cbi.2025.111489</t>
  </si>
  <si>
    <t>MAR 2025</t>
  </si>
  <si>
    <t>1AE8T</t>
  </si>
  <si>
    <t>WOS:001460190600001</t>
  </si>
  <si>
    <t>Huba, M; Bistak, P; Vrancic, D; Sun, MW</t>
  </si>
  <si>
    <t>Huba, Mikulas; Bistak, Pavol; Vrancic, Damir; Sun, Mingwei</t>
  </si>
  <si>
    <t>PID vs. Model-Based Control for the Double Integrator Plus Dead-Time Model: Noise Attenuation and Robustness Aspects</t>
  </si>
  <si>
    <t>filtration; noise attenuation; robustness; multiple real dominant pole method; PID control; disturbance observer; model-based control; automatic offset; higher-order derivatives</t>
  </si>
  <si>
    <t>DISTURBANCE REJECTION; DESIGN; OBSERVER; DELAY</t>
  </si>
  <si>
    <t>One of the most important contributions of modern control theory from the 1960s was the separation of the dynamics of state-space controller design from the dynamics of state reconstruction. However, because modern control theory predates the mass spread of digital controllers and was predominantly focused on analog solutions that avoided modeling dead-time elements, it cannot effectively cover all aspects that emerged with the development of programmable devices and embedded systems. The same historical limitations also characterized the development of proportional-integral-derivative (PID) controllers, which began several decades earlier. Although they were used to control time-delayed systems, these solutions, which are most commonly used in practice today, can also be referred to as simplified disturbance observers that allow the avoidance of the the direct use of dead-time models. Using the example of controlling systems with a double integrator plus dead-time model, this article shows a novel controller design that significantly improves control performance compared to conventional PID controllers. The new control structure is a combination of a generalized state-space controller, interpreted as a higher-order derivative controller, and a predictive disturbance observer that uses the inversion of double integrator dynamics and dead-time models. It enables the elimination of the windup effect that is typical for PID control and extends the separation of the dynamics of setpoint tracking from the dynamics of state and disturbance reconstruction to time-delayed processes as well. The novelty of the presented solution offers several orders of magnitude lower amplification of measurement noise compared to traditional PID control. On the other hand, it offers high robustness and a stable transient response despite the unstable internal feedback of processes like the magnetic levitation system. The improvements achieved are so high that they call into question the classical solutions with PID controllers, at least for DIPDT models. In addition to the comparison with PID control, the relationship with traditional state space controllers, which today form the basis of active disturbance rejection control (ADRC), is also discussed and examined for processes including dead time.</t>
  </si>
  <si>
    <t>[Huba, Mikulas; Bistak, Pavol] Slovak Univ Technol Bratislava, Inst Automot Mechatron, Fac Elect Engn &amp; Informat Technol, Ilkovicova 3, Bratislava 84104, Slovakia; [Vrancic, Damir] J Stefan Inst, Dept Syst &amp; Control, Jamova Cesta 39, Ljubljana 1000, Slovenia; [Vrancic, Damir] Fac Ind Engn Novo Mesto, Segova Ul 112, Novo Mesto 8000, Slovenia; [Sun, Mingwei] Nankai Univ, Coll Artificial Intelligence, Tianjin 300350, Peoples R China</t>
  </si>
  <si>
    <t>Slovak University of Technology Bratislava; Slovenian Academy of Sciences &amp; Arts (SASA); Jozef Stefan Institute; Nankai University</t>
  </si>
  <si>
    <t>Huba, M (corresponding author), Slovak Univ Technol Bratislava, Inst Automot Mechatron, Fac Elect Engn &amp; Informat Technol, Ilkovicova 3, Bratislava 84104, Slovakia.</t>
  </si>
  <si>
    <t>mikulas.huba@stuba.sk; pavol.bistak@stuba.sk; damir.vrancic@ijs.si; smw_sunmingwei@163.com</t>
  </si>
  <si>
    <t>Bistak, Pavol/AAB-8892-2019; Huba, Mikulas/Q-3034-2019</t>
  </si>
  <si>
    <t>Bistak, Pavol/0000-0002-1167-1681; Sun, Mingwei/0000-0002-0974-6525; Vrancic, Damir/0000-0001-8110-8985; Huba, Mikulas/0000-0003-4957-1894</t>
  </si>
  <si>
    <t>Scientific Grant Agency of the Ministry of Education, Research, Development and Youth of the Slovak Republic (VEGA); Slovenian Research and Innovation Agency [P2-0001]; Clean Hydrogen Partnership (EU) [701101007175]; National Natural Science Foundation of China [62473209]; [1/0821/25]</t>
  </si>
  <si>
    <t>Scientific Grant Agency of the Ministry of Education, Research, Development and Youth of the Slovak Republic (VEGA); Slovenian Research and Innovation Agency; Clean Hydrogen Partnership (EU)(European Union (EU)); National Natural Science Foundation of China(National Natural Science Foundation of China (NSFC));</t>
  </si>
  <si>
    <t>This research was supported in part by the following grants: Grant No. 1/0821/25 financed by the Scientific Grant Agency of the Ministry of Education, Research, Development and Youth of the Slovak Republic (VEGA); Research Program P2-0001 (Systems and Control) financed by the Slovenian Research and Innovation Agency; Grant Agreement No 701101007175 (project REACTT) financed by Clean Hydrogen Partnership (EU Horizon 2020); and Grants 62473209 financed by the National Natural Science Foundation of China.</t>
  </si>
  <si>
    <t>10.3390/math13040664</t>
  </si>
  <si>
    <t>Y1X6X</t>
  </si>
  <si>
    <t>WOS:001430145300001</t>
  </si>
  <si>
    <t>Amic, A; Cagardová, DM; Milanovic, Z</t>
  </si>
  <si>
    <t>Amic, Ana; Cagardova, Denisa Mastilak; Milanovic, Ziko</t>
  </si>
  <si>
    <t>Theoretical Study of Antioxidant and Prooxidant Potency of Protocatechuic Aldehyde</t>
  </si>
  <si>
    <t>protocatechuic aldehyde; DFT; antioxidant potency; radical scavenging; repair of damaged biomolecules; kinetics; iron ions chelation; molecular docking; xanthine oxidase</t>
  </si>
  <si>
    <t>XANTHINE-OXIDASE INHIBITORS; FAST REPAIR; PROTEIN RADICALS; DENSITY FUNCTIONALS; ANTICANCER ACTIVITY; ELECTRON-TRANSFER; OXIDATIVE STRESS; ALPHA-TOCOPHEROL; RATE CONSTANTS; VITAMIN-E</t>
  </si>
  <si>
    <t>In this study, the antioxidant and prooxidant potency of protocatechuic aldehyde (PCA) was evaluated using density functional theory (DFT). The potency of direct scavenging of hydroperoxyl (HOO center dot) and lipid peroxyl radicals (modeled by vinyl peroxyl, H2C=CHOO center dot) involved in lipid peroxidation was estimated. The repair of oxidative damage in biomolecules (lipids, proteins and nucleic acids) and the prooxidant ability of PCA phenoxyl radicals were considered. The repairing potency of PCA was investigated for damaged tryptophan, cysteine, leucine, DNA base guanine and linolenic acid. The thermodynamics and kinetics of the single electron transfer (SET) and formal hydrogen atom transfer (fHAT) mechanisms underlying the studied processes were investigated under physiological conditions in aqueous and lipid environments using the SMD/M06-2X/6-311++G(d,p) level of theory. Sequestration of catalytic Fe2+ and Fe3+ ions by PCA, which prevents HO center dot production via Fenton-like reactions, was modeled. Molecular docking was used to study the inhibitory capability of PCA against xanthine oxidase (XO), one of the enzymes producing reactive oxygen species. The attained results show that PCA has the capability to scavenge lipid peroxyl radicals, repair damaged tryptophan, leucine and guanine, chelate catalytic iron ions and inhibit XO. Thus, PCA could be considered a possible multifunctional antioxidant.</t>
  </si>
  <si>
    <t>[Amic, Ana] Josip Juraj Strossmayer Univ Osijek, Dept Chem, Ul Cara Hadrijana 8A, Osijek 31000, Croatia; [Cagardova, Denisa Mastilak] Slovak Univ Technol Bratislava, Inst Phys Chem &amp; Chem Phys, Dept Chem Phys, Radlinskeho 9, SK-81237 Bratislava, Slovakia; [Milanovic, Ziko] Univ Kragujevac, Inst Informat Technol Kragujevac, Dept Sci, Jovana Cvijica Bb, Kragujevac 34000, Serbia</t>
  </si>
  <si>
    <t>University of JJ Strossmayer Osijek; Slovak University of Technology Bratislava; University of Kragujevac</t>
  </si>
  <si>
    <t>Amic, A (corresponding author), Josip Juraj Strossmayer Univ Osijek, Dept Chem, Ul Cara Hadrijana 8A, Osijek 31000, Croatia.</t>
  </si>
  <si>
    <t>aamic@kemija.unios.hr; denisa.cagardova@stuba.sk; ziko.milanovic@uni.kg.ac.rs</t>
  </si>
  <si>
    <t>; Milanović, Žiko/AAL-5840-2020; Amić, Ana/KFR-7480-2024</t>
  </si>
  <si>
    <t>Cagardová, Denisa/0000-0002-6785-6570; Milanović, Žiko/0000-0003-1819-2808;</t>
  </si>
  <si>
    <t>Croatian Ministry of Science and Education; Slovak Grant Agency [VEGA 1/0461/21]; Ministry of Science, Technological Development and Innovation of the Republic of Serbia [451-03-47/2023-01/200378]; Slovak Infrastructure for High Performance Computing (SIVVP) - European Region Development Fund, ERDF [26230120002]</t>
  </si>
  <si>
    <t>Croatian Ministry of Science and Education(Ministry of Science, Education and Sports, Republic of Croatia); Slovak Grant Agency(Vedecka grantova agentura MSVVaS SR a SAV (VEGA)); Ministry of Science, Technological Development and Innovation of the Republic of Serbia; Slovak Infrastructure for High Performance Computing (SIVVP) - European Region Development Fund, ERDF(European Union (EU))</t>
  </si>
  <si>
    <t>This work was supported by the Croatian Ministry of Science and Education, the Slovak Grant Agency (VEGA 1/0461/21), and the Ministry of Science, Technological Development and Innovation of the Republic of Serbia (Agreement No. 451-03-47/2023-01/200378). We are gratefulto the HPC Center at the Slovak University of Technology in Bratislava, which is a part of the Slovak Infrastructure for High Performance Computing (SIVVP project, ITMS code 26230120002, fundedby the European Region Development Fund, ERDF), for the computational time and resources made available.</t>
  </si>
  <si>
    <t>10.3390/ijms26010404</t>
  </si>
  <si>
    <t>R8D5J</t>
  </si>
  <si>
    <t>WOS:001393687500001</t>
  </si>
  <si>
    <t>Jomova, K; Alomar, SY; Nepovimova, E; Kuca, K; Valko, M</t>
  </si>
  <si>
    <t>Jomova, Klaudia; Alomar, Suliman Y.; Nepovimova, Eugenie; Kuca, Kamil; Valko, Marian</t>
  </si>
  <si>
    <t>Heavy metals: toxicity and human health effects</t>
  </si>
  <si>
    <t>Heavy metals; Toxicity; Oxidative stress; ROS; Human disease; Antioxidant enzymes</t>
  </si>
  <si>
    <t>OXIDATIVE DNA-DAMAGE; FACTOR-KAPPA-B; ACUTE PROMYELOCYTIC LEUKEMIA; CORONARY-HEART-DISEASE; CENTRAL-NERVOUS-SYSTEM; NITRIC-OXIDE SYNTHASE; LUNG-CANCER MORTALITY; ARSENIC EXPOSURE; OCCUPATIONAL-EXPOSURE; LEAD-EXPOSURE</t>
  </si>
  <si>
    <t>Heavy metals are naturally occurring components of the Earth's crust and persistent environmental pollutants. Human exposure to heavy metals occurs via various pathways, including inhalation of air/dust particles, ingesting contaminated water or soil, or through the food chain. Their bioaccumulation may lead to diverse toxic effects affecting different body tissues and organ systems. The toxicity of heavy metals depends on the properties of the given metal, dose, route, duration of exposure (acute or chronic), and extent of bioaccumulation. The detrimental impacts of heavy metals on human health are largely linked to their capacity to interfere with antioxidant defense mechanisms, primarily through their interaction with intracellular glutathione (GSH) or sulfhydryl groups (R-SH) of antioxidant enzymes such as superoxide dismutase (SOD), catalase, glutathione peroxidase (GPx), glutathione reductase (GR), and other enzyme systems. Although arsenic (As) is believed to bind directly to critical thiols, alternative hydrogen peroxide production processes have also been postulated. Heavy metals are known to interfere with signaling pathways and affect a variety of cellular processes, including cell growth, proliferation, survival, metabolism, and apoptosis. For example, cadmium can affect the BLC-2 family of proteins involved in mitochondrial death via the overexpression of antiapoptotic Bcl-2 and the suppression of proapoptotic (BAX, BAK) mechanisms, thus increasing the resistance of various cells to undergo malignant transformation. Nuclear factor erythroid 2-related factor 2 (Nrf2) is an important regulator of antioxidant enzymes, the level of oxidative stress, and cellular resistance to oxidants and has been shown to act as a double-edged sword in response to arsenic-induced oxidative stress. Another mechanism of significant health threats and heavy metal (e.g., Pb) toxicity involves the substitution of essential metals (e.g., calcium (Ca), copper (Cu), and iron (Fe)) with structurally similar heavy metals (e.g., cadmium (Cd) and lead (Pb)) in the metal-binding sites of proteins. Displaced essential redox metals (copper, iron, manganese) from their natural metal-binding sites can catalyze the decomposition of hydrogen peroxide via the Fenton reaction and generate damaging ROS such as hydroxyl radicals, causing damage to lipids, proteins, and DNA. Conversely, some heavy metals, such as cadmium, can suppress the synthesis of nitric oxide radical (NO), manifested by altered vasorelaxation and, consequently, blood pressure regulation. Pb-induced oxidative stress has been shown to be indirectly responsible for the depletion of nitric oxide due to its interaction with superoxide radical (O2-), resulting in the formation of a potent biological oxidant, peroxynitrite (ONOO-). This review comprehensively discusses the mechanisms of heavy metal toxicity and their health effects. Aluminum (Al), cadmium (Cd), arsenic (As), mercury (Hg), lead (Pb), and chromium (Cr) and their roles in the development of gastrointestinal, pulmonary, kidney, reproductive, neurodegenerative (Alzheimer's and Parkinson's diseases), cardiovascular, and cancer (e.g. renal, lung, skin, stomach) diseases are discussed. A short account is devoted to the detoxification of heavy metals by chelation via the use of ethylenediaminetetraacetic acid (EDTA), dimercaprol (BAL), 2,3-dimercaptosuccinic acid (DMSA), 2,3-dimercapto-1-propane sulfonic acid (DMPS), and penicillamine chelators.</t>
  </si>
  <si>
    <t>[Jomova, Klaudia] Constantine Philosopher Univ Nitra, Fac Nat Sci, Dept Chem, Nitra 94974, Slovakia; [Alomar, Suliman Y.] King Saud Univ, Coll Sci, Doping Res Chair, Zool Dept, Riyadh 11451, Saudi Arabia; [Nepovimova, Eugenie] Univ Hradec Kralove, Fac Sci, Dept Chem, Hradec Kralove 50005, Czech Republic; [Nepovimova, Eugenie; Kuca, Kamil] VSB Tech Univ Ostrava, Ctr Adv Innovat Technol, Ostrava 70800, Czech Republic; [Kuca, Kamil] Univ Hosp Hradec Kralove, Biomed Res Ctr, Hradec Kralove, Czech Republic; [Valko, Marian] Slovak Univ Technol Bratislava, Fac Chem &amp; Food Technol, Bratislava 812 37, Slovakia</t>
  </si>
  <si>
    <t>Constantine the Philosopher University in Nitra; King Saud University; University of Hradec Kralove; Technical University of Ostrava; University Hospital Hradec Kralove; Slovak University of Technology Bratislava</t>
  </si>
  <si>
    <t>Valko, M (corresponding author), Slovak Univ Technol Bratislava, Fac Chem &amp; Food Technol, Bratislava 812 37, Slovakia.</t>
  </si>
  <si>
    <t>Valko, Marian/B-5022-2011; Nepovimova, Eugenie/AAU-7268-2020; Kuca, Kamil/D-1396-2011; Alomar, Suliman/AGX-1623-2022; Jomova, Klaudia/ABA-1249-2020</t>
  </si>
  <si>
    <t>Valko, Marian/0000-0001-7483-0267;</t>
  </si>
  <si>
    <t>Deanship of Scientific Research, King Saud University; Deanship of Scientific Research, King Saud University; Research Chair of Doping [1/0542/24, 1/0418/24]; Slovak Grant Agencies VEGA Projects [00179906, 2208/2024-2025, No.CZ.02.01.01/00/22_008/0004631]; MH CZ-DRO</t>
  </si>
  <si>
    <t>Deanship of Scientific Research, King Saud University(King Saud University); Deanship of Scientific Research, King Saud University(King Saud University); Research Chair of Doping; Slovak Grant Agencies VEGA Projects; MH CZ-DRO</t>
  </si>
  <si>
    <t>The authors would like to extend their appreciation to the Deanship of Scientific Research, King Saud University for funding through the Vice Deanship of Scientific Research Chairs; Research Chair of Doping. The authors also thank the Slovak Grant Agencies VEGA Projects 1/0542/24 and 1/0418/24. This work was also supported by the projects MH CZ-DRO (UHHK, 00179906), Excellence 2208/2024-2025, and project No.CZ.02.01.01/00/22_008/0004631.</t>
  </si>
  <si>
    <t>10.1007/s00204-024-03903-2</t>
  </si>
  <si>
    <t>NOV 2024</t>
  </si>
  <si>
    <t>S4Y4S</t>
  </si>
  <si>
    <t>WOS:001359318500001</t>
  </si>
  <si>
    <t>Domsicova, M; Korcekova, J; Poturnayova, A; Breier, A</t>
  </si>
  <si>
    <t>Domsicova, Michaela; Korcekova, Jana; Poturnayova, Alexandra; Breier, Albert</t>
  </si>
  <si>
    <t>New Insights into Aptamers: An Alternative to Antibodies in the Detection of Molecular Biomarkers</t>
  </si>
  <si>
    <t>aptamer; SELEX; ELISA; ELASA; QCM aptasensor; cancer detection</t>
  </si>
  <si>
    <t>QUARTZ-CRYSTAL MICROBALANCE; IN-VITRO SELECTION; STRANDED-DNA MOLECULES; CELL-SELEX; SYSTEMATIC EVOLUTION; GOLD NANOPARTICLES; RNA APTAMERS; SENSITIVE DETECTION; QCM APTASENSOR; LIVE CELLS</t>
  </si>
  <si>
    <t>Aptamers are short oligonucleotides with single-stranded regions or peptides that recently started to transform the field of diagnostics. Their unique ability to bind to specific target molecules with high affinity and specificity is at least comparable to many traditional biorecognition elements. Aptamers are synthetically produced, with a compact size that facilitates deeper tissue penetration and improved cellular targeting. Furthermore, they can be easily modified with various labels or functional groups, tailoring them for diverse applications. Even more uniquely, aptamers can be regenerated after use, making aptasensors a cost-effective and sustainable alternative compared to disposable biosensors. This review delves into the inherent properties of aptamers that make them advantageous in established diagnostic methods. Furthermore, we will examine some of the limitations of aptamers, such as the need to engage in bioinformatics procedures in order to understand the relationship between the structure of the aptamer and its binding abilities. The objective is to develop a targeted design for specific targets. We analyse the process of aptamer selection and design by exploring the current landscape of aptamer utilisation across various industries. Here, we illuminate the potential advantages and applications of aptamers in a range of diagnostic techniques, with a specific focus on quartz crystal microbalance (QCM) aptasensors and their integration into the well-established ELISA method. This review serves as a comprehensive resource, summarising the latest knowledge and applications of aptamers, particularly highlighting their potential to revolutionise diagnostic approaches.</t>
  </si>
  <si>
    <t>[Domsicova, Michaela; Korcekova, Jana; Poturnayova, Alexandra; Breier, Albert] Slovak Acad Sci, Inst Mol Physiol &amp; Genet, Ctr Biosci, Dubravska Cesta 9, Bratislava 84005, Slovakia; [Breier, Albert] Slovak Univ Technol Bratislava, Inst Biochem &amp; Microbiol, Fac Chem &amp; Food Technol, Radlinskeho 9, Bratislava 81237, Slovakia</t>
  </si>
  <si>
    <t>Slovak Academy of Sciences; Institute of Molecular Physiology &amp; Genetics, SAS; Centre of Biosciences, SAS; Slovak University of Technology Bratislava</t>
  </si>
  <si>
    <t>Breier, A (corresponding author), Slovak Acad Sci, Inst Mol Physiol &amp; Genet, Ctr Biosci, Dubravska Cesta 9, Bratislava 84005, Slovakia.;Breier, A (corresponding author), Slovak Univ Technol Bratislava, Inst Biochem &amp; Microbiol, Fac Chem &amp; Food Technol, Radlinskeho 9, Bratislava 81237, Slovakia.</t>
  </si>
  <si>
    <t>michaela.domsicova@savba.sk; jana.korcekova@savba.sk; alexandra.poturnayova@savba.sk; albert.breier@stuba.sk</t>
  </si>
  <si>
    <t>; Breier, Albert/S-9517-2019; Poturnayova, Alexandra/AAP-1454-2020; Korcekova, Jana/MCY-2117-2025</t>
  </si>
  <si>
    <t>Markova Korcekova, Jana/0009-0007-4644-1409; Breier, Albert/0000-0003-2174-786X; Doicova, Michaela/0009-0003-9874-6416</t>
  </si>
  <si>
    <t>Grant Agency of the Ministry of Education of the Slovak Republic; Slovak Academy of Sciences [VEGA 2/0160/21, VEGA 1/0157/24]; Slovak Agency for Research and Development [APVV-19-0093]</t>
  </si>
  <si>
    <t>Grant Agency of the Ministry of Education of the Slovak Republic; Slovak Academy of Sciences(Slovak Academy of Sciences); Slovak Agency for Research and Development(Vedecka grantova agentura MSVVaS SR a SAV (VEGA))</t>
  </si>
  <si>
    <t>This work was funded by the Grant Agency of the Ministry of Education of the Slovak Republic and the Slovak Academy of Sciences, grant numbers VEGA 2/0160/21 and VEGA 1/0157/24 and by the Slovak Agency for Research and Development, grant number APVV-19-0093.</t>
  </si>
  <si>
    <t>10.3390/ijms25136833</t>
  </si>
  <si>
    <t>YQ4E6</t>
  </si>
  <si>
    <t>WOS:001269928300001</t>
  </si>
  <si>
    <t>Zhang, LJ; Jánosík, D</t>
  </si>
  <si>
    <t>Zhang, Lijie; Janosik, Dominik</t>
  </si>
  <si>
    <t>Enhanced short-term load forecasting with hybrid machine learning models: CatBoost and XGBoost approaches</t>
  </si>
  <si>
    <t>Short-term load forecasting; Hybrid machine learning models; CatBoost and XGBoost models; Arithmetic optimization algorithm; Sensitivity analysis</t>
  </si>
  <si>
    <t>PEAK</t>
  </si>
  <si>
    <t>The focus of this paper is to improve short-term load forecasting for electric power. To achieve this goal, the study explores and evaluates hybrid models, specifically using the CatBoost and XGBoost algorithms, which are optimized with different optimizers. The study incorporates hourly electricity load data and also includes tem-perature data to enhance the precision of the forecasting models. Statistical metrics are then used to assess the performance of these models. The study evaluates the performance of the hybrid models on both training and testing datasets. It finds that the CatBoost-Arithmetic Optimization Algorithm hybrid model outperforms the other models in the training dataset. However, in the testing dataset, the XGBoost-Arithmetic Optimization Algorithm hybrid model demonstrates superior performance compared to the CatBoost models. The study con-ducts an importance and sensitivity analysis to understand which variables have the most significant impact on the target variable, which is likely electricity load. The results of this analysis reveal that temperature is the most influential variable affecting the target variable. Additionally, the month variable is identified as having a notable impact on load forecasting. These findings suggest that employing hybrid models, particularly those optimized with appropriate algorithms, can significantly improve the accuracy of short-term load forecasting. Moreover, the study highlights the importance of incorporating temperature data into these models, as temperature is a key driver of electricity load patterns.</t>
  </si>
  <si>
    <t>[Zhang, Lijie] Changchun Univ Sci &amp; Technol, Sch Comp Sci, Changchun 130000, Peoples R China; [Janosik, Dominik] Slovak Univ Technol Bratislava, Radlinskeho 11, Bratislava 81368, Slovakia</t>
  </si>
  <si>
    <t>Changchun University of Science &amp; Technology; Slovak University of Technology Bratislava</t>
  </si>
  <si>
    <t>Zhang, LJ (corresponding author), Changchun Univ Sci &amp; Technol, Sch Comp Sci, Changchun 130000, Peoples R China.</t>
  </si>
  <si>
    <t>zhanglijie@ccut.edu.cnzhan</t>
  </si>
  <si>
    <t>Scientific Research Project of Education Department of Jilin Province [JJKH20230767KJ]</t>
  </si>
  <si>
    <t>Scientific Research Project of Education Department of Jilin Province</t>
  </si>
  <si>
    <t>Scientific Research Project of Education Department of Jilin Province (JJKH20230767KJ)</t>
  </si>
  <si>
    <t>MAY 1</t>
  </si>
  <si>
    <t>10.1016/j.eswa.2023.122686</t>
  </si>
  <si>
    <t>CJ7O4</t>
  </si>
  <si>
    <t>WOS:001124952500001</t>
  </si>
  <si>
    <t>Fekiac, JJ; Krbata, M; Kohutiar, M; Janík, R; Kakosová, L; Breznická, A; Eckert, M; Mikus, P</t>
  </si>
  <si>
    <t>Fekiac, Jozef Jaroslav; Krbata, Michal; Kohutiar, Marcel; Janik, Robert; Kakosova, Lucia; Breznicka, Alena; Eckert, Maros; Mikus, Pavol</t>
  </si>
  <si>
    <t>Comprehensive Review: Optimization of Epoxy Composites, Mechanical Properties, &amp; Technological Trends</t>
  </si>
  <si>
    <t>epoxy composites; mechanical properties; thermal stability; nanomaterials; hybrid reinforcement</t>
  </si>
  <si>
    <t>CARBON-FIBERS; THERMOELASTIC PROPERTIES; BENDING PROPERTIES; TEMPERATURE; PREDICTIONS; GRAPHITE; FAILURE</t>
  </si>
  <si>
    <t>Epoxy composites play a crucial role in modern materials technologies, with their exceptional properties such as high strength and thermal and chemical resistance, making them ideal for a wide range of industrial applications, including aerospace, automotive, construction, and energy. This review article provides a comprehensive overview of the current trends and advancements in epoxy composites, focusing on mechanical properties and their optimization. Attention is given to technological innovations, including the use of nanotechnologies, hybrid reinforcement, and eco-friendly materials, which are key to enhancing the performance and sustainability of these materials. The analysis shows that the introduction of nanomaterials, such as graphene, titanium dioxide, and silicon dioxide, can significantly improve the strength, fatigue resistance, and electrical properties of epoxy composites, opening new possibilities in advanced technologies. Another significant contribution is the development of hybrid composites, which combine different types of fibers, such as carbon, aramid, and glass fibers, enabling the optimization of key properties, including interlayer strength and delamination resistance. The article also highlights the importance of environmental innovations, such as bio-based resins and self-healing mechanisms, which enable more sustainable and long-term effective use of composites. The combination of theoretical knowledge with practical applications provides valuable guidance for designing materials with precisely defined properties for future industrial use. This text thus offers a comprehensive view of the possibilities of epoxy composites in the context of increasing demands for performance, reliability, and environmental sustainability.</t>
  </si>
  <si>
    <t>[Fekiac, Jozef Jaroslav; Krbata, Michal; Kohutiar, Marcel; Kakosova, Lucia; Breznicka, Alena; Eckert, Maros; Mikus, Pavol] Alexander Dubcek Univ Trencin, Fac Special Technol, Ku Kyselke 469, Trencin 91106, Slovakia; [Janik, Robert] Alexander Dubcek Univ Trencin, Fac Ind Technol Puchov, Ivana Krasku 491-30, Puchov 02001, Slovakia</t>
  </si>
  <si>
    <t>Alexander Dubcek University Trencin; Alexander Dubcek University Trencin</t>
  </si>
  <si>
    <t>Kohutiar, M (corresponding author), Alexander Dubcek Univ Trencin, Fac Special Technol, Ku Kyselke 469, Trencin 91106, Slovakia.</t>
  </si>
  <si>
    <t>jozef.fekiac@tnuni.sk; michal.krbata@tnuni.sk; marcel.kohutiar@tnuni.sk; robert.janik@tnuni.sk; lucia.kakosova@tnuni.sk; alena.breznicka@tnuni.sk; maros.eckert@tnuni.sk; pavol.mikus@tnuni.sk</t>
  </si>
  <si>
    <t>Kohutiar, Marcel/HNQ-3563-2023; Fekiač, Jozef Jaroslav/OZF-9751-2025; Eckert, Maros/AAC-9523-2019; Janík, Róbert/JAN-6088-2023; Krbaťa, Michal/ISU-9363-2023</t>
  </si>
  <si>
    <t>Kohutiar, Marcel/0000-0002-4710-5913; Fekiač, Jozef Jaroslav/0009-0001-6392-8389; Mikuš, Pavol/0000-0002-7314-9258; Janík, Róbert/0000-0002-4178-1865; Krbaťa, Michal/0000-0002-0520-8180</t>
  </si>
  <si>
    <t>Internal Grant Scheme of the Alexander Dubcek University of Trencin [MVP04_2024]</t>
  </si>
  <si>
    <t>Internal Grant Scheme of the Alexander Dubcek University of Trencin</t>
  </si>
  <si>
    <t>This research work was created within the project Study of the degradation properties of plastics manufactured by additive technology, code of the project MVP04_2024, based on the financial support from the Internal Grant Scheme of the Alexander Dubcek University of Trencin (Call for proposals: Early Stage Grants).</t>
  </si>
  <si>
    <t>10.3390/polym17030271</t>
  </si>
  <si>
    <t>W4O2C</t>
  </si>
  <si>
    <t>WOS:001418381100001</t>
  </si>
  <si>
    <t>Kohutiar, M; Kakosová, L; Krbata, M; Janík, R; Fekiac, JJ; Breznická, A; Eckert, M; Mikus, P; Timárová, L</t>
  </si>
  <si>
    <t>Kohutiar, Marcel; Kakosova, Lucia; Krbata, Michal; Janik, Robert; Fekiac, Jozef Jaroslav; Breznicka, Alena; Eckert, Maros; Mikus, Pavol; Timarova, Ludmila</t>
  </si>
  <si>
    <t>Comprehensive Review: Technological Approaches, Properties, and Applications of Pure and Reinforced Polyamide 6 (PA6) and Polyamide 12 (PA12) Composite Materials</t>
  </si>
  <si>
    <t>PA6; PA12; mechanical properties; material properties; structure</t>
  </si>
  <si>
    <t>THERMAL-DEGRADATION BEHAVIOR; CARBON-FIBER; GLASS; CRYSTALLIZATION; PARTS</t>
  </si>
  <si>
    <t>This article presents a comprehensive analysis of polyamide 6 (PA6) and polyamide 12 (PA12) composites fabricated using additive manufacturing technologies such as Selective Laser Sintering (SLS) and Multi Jet Fusion (MJF). It focuses on the mechanical properties, preparation processes, and the influence of technological parameters on the final material characteristics. PA6 is characterized by a higher degree of crystallinity, contributing to its strength and resistance to high temperatures, whereas PA12 exhibits a more amorphous structure, offering better dimensional stability and lower moisture absorption. The article examines these properties and their implications for the use of composites in various applications. Applications of PA6 and PA12 composites span a wide range of industries, including automotive, aerospace, and electronics, where they provide a combination of high strength, wear resistance, and chemical stability. Mechanical properties, such as tensile strength and toughness, are analyzed within the context of modern manufacturing processes, with MJF technology delivering more homogeneous properties compared to traditional methods. The preparation process of these composites involves optimizing temperature, cooling rates, and material layering, which significantly impact the final properties and the applicability of the composites.</t>
  </si>
  <si>
    <t>[Kohutiar, Marcel; Kakosova, Lucia; Krbata, Michal; Fekiac, Jozef Jaroslav; Breznicka, Alena; Eckert, Maros; Mikus, Pavol; Timarova, Ludmila] Alexander Dubcek Univ Trencin, Fac Special Technol, Ku Kyselke 469, Trencin 91106, Slovakia; [Janik, Robert] Alexander Dubcek Univ Trencin, Fac Ind Technol Puchov, Ivana Krasku 491-30, Puchov 02001, Slovakia</t>
  </si>
  <si>
    <t>marcel.kohutiar@tnuni.sk; lucia.kakosova@tnuni.sk; michal.krbata@tnuni.sk; robert.janik@tnuni.sk; jozef.fekiac@tnuni.sk; alena.breznicka@tnuni.sk; maros.eckert@tnuni.sk; pavol.mikus@tnuni.sk; ludmila.timarova@tnuni.sk</t>
  </si>
  <si>
    <t>; Fekiač, Jozef Jaroslav/OZF-9751-2025; Krbaťa, Michal/ISU-9363-2023; Janík, Róbert/JAN-6088-2023; Kohutiar, Marcel/HNQ-3563-2023; Eckert, Maros/AAC-9523-2019</t>
  </si>
  <si>
    <t>Mikuš, Pavol/0000-0002-7314-9258; Fekiač, Jozef Jaroslav/0009-0001-6392-8389; Krbaťa, Michal/0000-0002-0520-8180; Janík, Róbert/0000-0002-4178-1865; Kakošová, Lucia/0009-0002-3041-4290; Kohutiar, Marcel/0000-0002-4710-5913;</t>
  </si>
  <si>
    <t>This research work was created within the sub-project Study of the degradation properties of plastics manufactured by additive technology of the project MVP04_2024, based on the financial support from the Internal Grant Scheme of the Alexander Dubcek University of Trencin (Call for proposals: Early Stage Grants).</t>
  </si>
  <si>
    <t>10.3390/polym17040442</t>
  </si>
  <si>
    <t>Y1I8Q</t>
  </si>
  <si>
    <t>WOS:001429759800001</t>
  </si>
  <si>
    <t>Bevilacqua, S; Masárová, J; Perotti, FA; Ferraris, A</t>
  </si>
  <si>
    <t>Bevilacqua, Simone; Masarova, Jana; Perotti, Francesco Antonio; Ferraris, Alberto</t>
  </si>
  <si>
    <t>Enhancing top managers' leadership with artificial intelligence: insights from a systematic literature review</t>
  </si>
  <si>
    <t>REVIEW OF MANAGERIAL SCIENCE</t>
  </si>
  <si>
    <t>Artificial intelligence; Top managers; Leadership; Upper echelons theory; Digital transformation; M12; O32</t>
  </si>
  <si>
    <t>DIGITAL TRANSFORMATION; UPPER ECHELONS; INNOVATION; ORGANIZATION; PERSPECTIVE; PERFORMANCE; COMMITMENT; DIVERSITY; MACHINES; STRATEGY</t>
  </si>
  <si>
    <t>In the contemporary landscape of digital transformation (DT), the wave of artificial intelligence (AI) is radically restructuring the managerial processes of organizations. As a result, the influence of top managers is emerging as a determining factor in the effectiveness of business strategies related to AI innovation. Academics have provided a large body of literature on this topic, drawing on upper echelons theory, which states that top managers' leadership influences companies' strategic decisions and performance. Leaders have revolutionized their roles and skills to exploit the full potential of AI and integrate it into the business decision-making process effectively. However, given the fragmented nature of existing studies, a systematic literature review is needed to consolidate and clarify how AI impacts top managers' leadership. This paper presents findings involving bibliometric and content analysis tools, examining 63 articles from 31 highly ranked academic journals. Three research clusters emerge: (1) AI-driven skills of top managers' leadership; (2) factors driving top managers' decision to adopt AI in organizations; and (3) the strategic use of AI. The article contributes to upper echelons theory, providing a holistic perspective on top managers' leadership in the AI era and a guidance framework for successfully integrating AI in businesses. Finally, the study offers scholars avenues for future research and provides practical insights for top managers seeking to harness AI technologies to enhance their strategic leadership in organizations.</t>
  </si>
  <si>
    <t>[Bevilacqua, Simone; Perotti, Francesco Antonio; Ferraris, Alberto] Univ Turin, Dept Management Valter Cantino, Turin, Italy; [Masarova, Jana] Alexander Dubcek Univ Trencin, Fac Social &amp; Econ Relat, Trencin, Slovakia; [Perotti, Francesco Antonio] Univ Agder, Sch Business &amp; Law, Dept Management &amp; Innovat, Kristiansand, Norway; [Ferraris, Alberto] Univ Nicosia, Mediterranean Inst Management Sci, Sch Business, CY-2417 Nicosia, Cyprus; [Ferraris, Alberto] Corvinus Univ Budapest, Corvinus Inst Adv Stud CIAS, Budapest, Hungary</t>
  </si>
  <si>
    <t>University of Turin; Alexander Dubcek University Trencin; University of Agder; University of Nicosia; Corvinus University Budapest</t>
  </si>
  <si>
    <t>Ferraris, A (corresponding author), Univ Turin, Dept Management Valter Cantino, Turin, Italy.;Ferraris, A (corresponding author), Univ Nicosia, Mediterranean Inst Management Sci, Sch Business, CY-2417 Nicosia, Cyprus.;Ferraris, A (corresponding author), Corvinus Univ Budapest, Corvinus Inst Adv Stud CIAS, Budapest, Hungary.</t>
  </si>
  <si>
    <t>simone.bevilacqua@unito.it; jana.masarova@tnuni.sk; francescoantonio.perotti@unito.it; alberto.ferraris@unito.it</t>
  </si>
  <si>
    <t>Bevilacqua, Simone/KGK-8236-2024; Perotti, Francesco Antonio/ABD-3833-2021; FERRARIS, ALBERTO/K-5240-2019</t>
  </si>
  <si>
    <t>Bevilacqua, Simone/0009-0001-5303-9457; Perotti, Francesco Antonio/0000-0002-4719-7774; FERRARIS, ALBERTO/0000-0003-3125-1710</t>
  </si>
  <si>
    <t>Universita degli Studi di Torino within the CRUI-CARE Agreement</t>
  </si>
  <si>
    <t>Open access funding provided by Universita degli Studi di Torino within the CRUI-CARE Agreement.</t>
  </si>
  <si>
    <t>1863-6683</t>
  </si>
  <si>
    <t>1863-6691</t>
  </si>
  <si>
    <t>REV MANAG SCI</t>
  </si>
  <si>
    <t>Rev. Manag. Sci.</t>
  </si>
  <si>
    <t>10.1007/s11846-025-00836-7</t>
  </si>
  <si>
    <t>Management</t>
  </si>
  <si>
    <t>5VQ7Q</t>
  </si>
  <si>
    <t>WOS:001401931800001</t>
  </si>
  <si>
    <t>Sisman, O; Smirnova, O; Xia, Y; Greiner-Mai, N; Reupert, A; Nozari, V; Velazquez, JJ; Galusek, D; Knebel, A; Wondraczek, L</t>
  </si>
  <si>
    <t>Sisman, Orhan; Smirnova, Oksana; Xia, Yang; Greiner-Mai, Nadja; Reupert, Aaron; Nozari, Vahid; Velazquez, Jose J.; Galusek, Dusan; Knebel, Alexander; Wondraczek, Lothar</t>
  </si>
  <si>
    <t>Overcoming the Selectivity-Sensitivity Trade-Off in Electroactive Gas Sensing Using Hybrid Glass Composites</t>
  </si>
  <si>
    <t>ADVANCED FUNCTIONAL MATERIALS</t>
  </si>
  <si>
    <t>composite; electroactive sensor; hybrid glass; MOF glass</t>
  </si>
  <si>
    <t>PHTHALOCYANINES; CONDUCTION; REDUCTION; SENSORS; FILM</t>
  </si>
  <si>
    <t>Hybrid glasses derived from meltable metal-organic frameworks (MOFs) have emerged as a new class of amorphous materials. Combining the porosity of MOFs with the processing ability of glasses, they are thought to enable a wholly new range of functional compounds. By way of example, it is demonstrated here how the intrinsic porosity of glasses obtained from zeolitic imidazolates (ZIFs) can be used to overcome the selectivity-sensitivity trade-off in electroactive gas sensing. For this, composites are fabricated in which metallophthalocyanines are embedded within a ZIF-62 MOF glass matrix. Such a material enables the detection of gas species (or their absence) utilizing the pronounced electrochemical sensitivity of phthalocyanines. Thereby, the solid glass does not only stabilize and protect the active component, but also - through its retained, highly tunable porosity - ensures sensor selectivity by molecular sieving and targeted size exclusion of larger molecules. In addition, the hydrophobicity of the ZIF pore interior protects the active component from degradation caused by ambient humidity. Investigations of the structural, optical and electronic properties of the composite indicate that compoundation is purely physical, that is, chemical interactions between the compound partners are avoided and the individual properties of the hybrid glass matrix and the electroactive metallophthalocyanine are retained. Atmosphere-controlled high-temperature electrical impedance measurements reveal significant shifts in resistance in CO2 and Ar atmosphere as compared to airflow. These results provide a proof of concept for sensitive and selective gas sensors based on such composites.</t>
  </si>
  <si>
    <t>[Sisman, Orhan; Velazquez, Jose J.; Galusek, Dusan] Alexander Dubcek Univ Trencin, Ctr Funct &amp; Surface Functionalized Glass, Trencin 91150, Slovakia; [Smirnova, Oksana; Xia, Yang; Greiner-Mai, Nadja; Reupert, Aaron; Nozari, Vahid; Knebel, Alexander; Wondraczek, Lothar] Friedrich Schiller Univ Jena, Otto Schott Inst Mat Res, D-07743 Jena, Germany; [Galusek, Dusan] Alexander Dubcek Univ Trencin, Joint Glass Ctr IIC SAS, TnUAD &amp; FChFT STU, Trencin 91150, Slovakia; [Knebel, Alexander; Wondraczek, Lothar] Friedrich Schiller Univ Jena, Ctr Energy &amp; Environm Chem, D-07743 Jena, Germany</t>
  </si>
  <si>
    <t>Alexander Dubcek University Trencin; Friedrich Schiller University of Jena; Alexander Dubcek University Trencin; Friedrich Schiller University of Jena</t>
  </si>
  <si>
    <t>Sisman, O (corresponding author), Alexander Dubcek Univ Trencin, Ctr Funct &amp; Surface Functionalized Glass, Trencin 91150, Slovakia.;Wondraczek, L (corresponding author), Friedrich Schiller Univ Jena, Otto Schott Inst Mat Res, D-07743 Jena, Germany.;Wondraczek, L (corresponding author), Friedrich Schiller Univ Jena, Ctr Energy &amp; Environm Chem, D-07743 Jena, Germany.</t>
  </si>
  <si>
    <t>orhan.sisman@tnuni.sk; lothar.wondraczek@uni-jena.de</t>
  </si>
  <si>
    <t>Wondraczek, Lothar/A-2145-2013; Velázquez, Jose J/A-9102-2013; SISMAN, Orhan/AAX-4010-2020; Galusek, Dusan/H-2323-2011; Knebel, Alexander/V-5843-2019; Nozari, Vahid/LWJ-7010-2024</t>
  </si>
  <si>
    <t>Velázquez, Jose J/0000-0001-7672-0539; SISMAN, Orhan/0000-0003-4320-2158;</t>
  </si>
  <si>
    <t>Carl-Zeiss Foundation; European Union Horizon 2020 research and innovation programme [739566]; European Union NextGenerationEU through the Recovery and Resilience Plan of Slovakia [09I03-03-V04-00484/2024/VA]; Projekt DEAL</t>
  </si>
  <si>
    <t>Carl-Zeiss Foundation; European Union Horizon 2020 research and innovation programme(Horizon 2020); European Union NextGenerationEU through the Recovery and Resilience Plan of Slovakia; Projekt DEAL</t>
  </si>
  <si>
    <t>This project received financial support from the Carl-Zeiss Foundation within its Breakthrough program (Durchbrueche 2019). Furthermore, partial funding was received within the dissemination and training activities of the FunGlass project as part of the European Union Horizon 2020 research and innovation programme under grant agreement No 739566, and through the HyBreath Glass project, funded by the European Union NextGenerationEU through the Recovery and Resilience Plan of Slovakia (project no. 09I03-03-V04-00484/2024/VA). The authors wish to thank their colleagues Branislav Hruska for Raman spectroscopy, Peter Svancarek for SEM-EDX measurements, Akansha Mehta for atmosphere-controlled impedance spectroscopy, and Minghui Sun and Samira Savani for technical support.Open access funding enabled and organized by Projekt DEAL.</t>
  </si>
  <si>
    <t>1616-301X</t>
  </si>
  <si>
    <t>1616-3028</t>
  </si>
  <si>
    <t>ADV FUNCT MATER</t>
  </si>
  <si>
    <t>Adv. Funct. Mater.</t>
  </si>
  <si>
    <t>10.1002/adfm.202416535</t>
  </si>
  <si>
    <t>Chemistry, Multidisciplinary; Chemistry, Physical; Nanoscience &amp; Nanotechnology; Materials Science, Multidisciplinary; Physics, Applied; Physics, Condensed Matter</t>
  </si>
  <si>
    <t>Chemistry; Science &amp; Technology - Other Topics; Materials Science; Physics</t>
  </si>
  <si>
    <t>Z4S4X</t>
  </si>
  <si>
    <t>WOS:001396848600001</t>
  </si>
  <si>
    <t>Moravec, V; Hynek, N; Skare, M; Gavurova, B; Polishchuk, V</t>
  </si>
  <si>
    <t>Moravec, Vaclav; Hynek, Nik; Skare, Marinko; Gavurova, Beata; Polishchuk, Volodymyr</t>
  </si>
  <si>
    <t>Algorithmic personalization: a study of knowledge gaps and digital media literacy</t>
  </si>
  <si>
    <t>HUMANITIES &amp; SOCIAL SCIENCES COMMUNICATIONS</t>
  </si>
  <si>
    <t>PRIVACY PARADOX; ONLINE; BEHAVIOR; WEB; CUSTOMIZATION; TRANSPARENCY; WILLINGNESS; ATTITUDES</t>
  </si>
  <si>
    <t>Understanding personalized content and its societal implications is critical in the digital media era. This article introduces a novel information-analytical system designed to evaluate the level of knowledge among different social classes regarding personalized content in the digital media ecosystem. Utilizing data from 1213 Czech respondents, we employ fuzzy logic and multidimensional membership functions for an in-depth evaluation of the populace's awareness. It categorizes population knowledge on personalization processes, their preferences, and trust levels and advocates control mechanisms over online content. The research reveals significant insights into demographic disparities in digital media literacy, emphasizing the urgent need for targeted educational programs. This paper presents a pioneering methodological framework and lays the groundwork for future investigations into personalized media services' ethical considerations and socio-political dynamics. Our study contributes to the broader discourse on media literacy, algorithmic understanding, and protecting informational self-determination in the digital age.</t>
  </si>
  <si>
    <t>[Moravec, Vaclav] Charles Univ Prague, Fac Social Sci, Dept Journalism, Prague, Czech Republic; [Hynek, Nik] Charles Univ Prague, Fac Social Sci, Dept Secur Studies, Prague, Czech Republic; [Skare, Marinko] Juraj Dobrila Univ Pula, Fac Econ &amp; Tourism Dr Mijo Mirkov, Pula, Croatia; [Skare, Marinko] Univ Econ &amp; Human Sci Warsaw, Warsaw, Poland; [Gavurova, Beata] Tech Univ Kosice, Fac Min Ecol Proc Control &amp; Geotechnol, Letna 9, Kosice 04200, Slovakia; [Polishchuk, Volodymyr] Uzhgorod Natl Univ, Fac Informat Technol, Narodna Sq 3, UA-88000 Uzhgorod, Ukraine; [Polishchuk, Volodymyr] Tech Univ Kosice, Fac Aeronaut, Dept Flight Training, Letna 1-9, Kosice 04200, Slovakia</t>
  </si>
  <si>
    <t>Charles University Prague; Charles University Prague; University of Juraj Dobrila Pula; Technical University Kosice; Ministry of Education &amp; Science of Ukraine; Uzhgorod National University; Technical University Kosice</t>
  </si>
  <si>
    <t>Skare, M (corresponding author), Juraj Dobrila Univ Pula, Fac Econ &amp; Tourism Dr Mijo Mirkov, Pula, Croatia.;Skare, M (corresponding author), Univ Econ &amp; Human Sci Warsaw, Warsaw, Poland.</t>
  </si>
  <si>
    <t>mskare@unipu.hr</t>
  </si>
  <si>
    <t>Moravec, Vaclav/JPK-8032-2023; Hynek, Nik/C-2997-2018; Gavurova, Beata/N-9159-2018; Polishchuk, Volodymyr/F-6750-2019; Skare, Marinko/L-5504-2019</t>
  </si>
  <si>
    <t>Gavurova, Beata/0000-0002-0606-879X; Polishchuk, Volodymyr/0000-0003-4586-1333; Skare, Marinko/0000-0001-6426-3692</t>
  </si>
  <si>
    <t>Technology Agency of the Czech Republic [TL03000152]; Scientific Grant Agency of the The Ministry of Education, Research, Development and Youth of the Slovak Republic; Slovak Academy Sciences as part of the research project VEGA [1/0554/24]</t>
  </si>
  <si>
    <t>Technology Agency of the Czech Republic; Scientific Grant Agency of the The Ministry of Education, Research, Development and Youth of the Slovak Republic; Slovak Academy Sciences as part of the research project VEGA(Slovak Academy of Sciences)</t>
  </si>
  <si>
    <t>This paper was supported by the Technology Agency of the Czech Republic under grant No. TL03000152 Artificial Intelligence, Media, and Law. This paper was supported by the Scientific Grant Agency of the The Ministry of Education, Research, Development and Youth of the Slovak Republic and the Slovak Academy Sciences as part of the research project VEGA No. 1/0554/24.</t>
  </si>
  <si>
    <t>2662-9992</t>
  </si>
  <si>
    <t>HUM SOC SCI COMMUN</t>
  </si>
  <si>
    <t>Hum. Soc. Sci. Commun.</t>
  </si>
  <si>
    <t>MAR 8</t>
  </si>
  <si>
    <t>10.1057/s41599-025-04593-6</t>
  </si>
  <si>
    <t>Humanities, Multidisciplinary; Social Sciences, Interdisciplinary</t>
  </si>
  <si>
    <t>Social Science Citation Index (SSCI); Arts &amp; Humanities Citation Index (A&amp;HCI)</t>
  </si>
  <si>
    <t>Arts &amp; Humanities - Other Topics; Social Sciences - Other Topics</t>
  </si>
  <si>
    <t>Z5M9F</t>
  </si>
  <si>
    <t>WOS:001439356100001</t>
  </si>
  <si>
    <t>Shaw, RE; Farquharson, KA; Bruford, MW; Coates, DJ; Elliott, CP; Mergeay, J; Ottewell, KM; Segelbacher, G; Hoban, S; Hvilsom, C; Perez-Espona, S; Runis, D; Aravanopoulos, F; Bertola, LD; Cotrim, H; Cox, K; Cubric-Curik, V; Ekblom, R; Godoy, JA; Konopinski, MK; Laikre, L; Russo, IRM; Velickovic, N; Vergeer, P; Vila, C; Brajkovic, V; Field, DL; Goodall-Copestake, WP; Hailer, F; Hopley, T; Zachos, FE; Alves, PC; Biedrzycka, A; Binks, RM; Buiteveld, J; Buzan, E; Byrne, M; Huntley, B; Iacolina, L; Keehnen, NLP; Klinga, P; Kopatz, A; Kurland, S; Leonard, JA; Manfrin, C; Marchesini, A; Millar, MA; Orozco-terWengel, P; Ottenburghs, J; Posledovich, D; Spencer, PB; Tourvas, N; Nahberger, TU; van Hooft, P; Verbylaite, R; Vernesi, C; Grueber, CE</t>
  </si>
  <si>
    <t>Shaw, Robyn E.; Farquharson, Katherine A.; Bruford, Michael W.; Coates, David J.; Elliott, Carole P.; Mergeay, Joachim; Ottewell, Kym M.; Segelbacher, Gernot; Hoban, Sean; Hvilsom, Christina; Perez-Espona, Silvia; Runis, Dainis; Aravanopoulos, Filippos; Bertola, Laura D.; Cotrim, Helena; Cox, Karen; Cubric-Curik, Vlatka; Ekblom, Robert; Godoy, Jose A.; Konopinski, Maciej K.; Laikre, Linda; Russo, Isa-Rita M.; Velickovic, Nevena; Vergeer, Philippine; Vila, Carles; Brajkovic, Vladimir; Field, David L.; Goodall-Copestake, William P.; Hailer, Frank; Hopley, Tara; Zachos, Frank E.; Alves, Paulo C.; Biedrzycka, Aleksandra; Binks, Rachel M.; Buiteveld, Joukje; Buzan, Elena; Byrne, Margaret; Huntley, Barton; Iacolina, Laura; Keehnen, Naomi L. P.; Klinga, Peter; Kopatz, Alexander; Kurland, Sara; Leonard, Jennifer A.; Manfrin, Chiara; Marchesini, Alexis; Millar, Melissa A.; Orozco-terWengel, Pablo; Ottenburghs, Jente; Posledovich, Diana; Spencer, Peter B.; Tourvas, Nikolaos; Unuk Nahberger, Tina; van Hooft, Pim; Verbylaite, Rita; Vernesi, Cristiano; Grueber, Catherine E.</t>
  </si>
  <si>
    <t>ECOLOGICAL CONSEQUENCES; BIODIVERSITY LOSS; R PACKAGE; VISUALIZATION; POPULATIONS; IMPACT</t>
  </si>
  <si>
    <t>Mitigating loss of genetic diversity is a major global biodiversity challenge1, 2, 3-4. To meet recent international commitments to maintain genetic diversity within species5,6, we need to understand relationships between threats, conservation management and genetic diversity change. Here we conduct a global analysis of genetic diversity change via meta-analysis of all available temporal measures of genetic diversity from more than three decades of research. We show that within-population genetic diversity is being lost over timescales likely to have been impacted by human activities, and that some conservation actions may mitigate this loss. Our dataset includes 628 species (animals, plants, fungi and chromists) across all terrestrial and most marine realms on Earth. Threats impacted two-thirds of the populations that we analysed, and less than half of the populations analysed received conservation management. Genetic diversity loss occurs globally and is a realistic prediction for many species, especially birds and mammals, in the face of threats such as land use change, disease, abiotic natural phenomena and harvesting or harassment. Conservation strategies designed to improve environmental conditions, increase population growth rates and introduce new individuals (for example, restoring connectivity or performing translocations) may maintain or even increase genetic diversity. Our findings underscore the urgent need for active, genetically informed conservation interventions to halt genetic diversity loss.</t>
  </si>
  <si>
    <t>[Shaw, Robyn E.; Bruford, Michael W.; Coates, David J.; Elliott, Carole P.; Mergeay, Joachim; Ottewell, Kym M.; Segelbacher, Gernot; Hoban, Sean; Hvilsom, Christina; Perez-Espona, Silvia; Bertola, Laura D.; Ekblom, Robert; Godoy, Jose A.; Laikre, Linda; Russo, Isa-Rita M.; Vergeer, Philippine; Hailer, Frank; Kopatz, Alexander; Orozco-terWengel, Pablo; Vernesi, Cristiano; Grueber, Catherine E.] Int Union Conservat Nat IUCN, Conservat Genet Specialist Grp CGSG, Fontainebleau, France; [Shaw, Robyn E.; Coates, David J.; Elliott, Carole P.; Ottewell, Kym M.; Binks, Rachel M.; Byrne, Margaret; Huntley, Barton; Millar, Melissa A.] Dept Biodivers Conservat &amp; Attract, Biodivers &amp; Conservat Sci, Kensington, WA, Australia; [Shaw, Robyn E.; Spencer, Peter B.] Murdoch Univ, Sch Environm &amp; Conservat Sci, Perth, WA, Australia; [Shaw, Robyn E.] Australian Natl Univ, Res Sch Biol, Div Ecol &amp; Evolut, Canberra, ACT, Australia; [Shaw, Robyn E.] Univ Canberra, Ctr Conservat Ecol &amp; Genom, Canberra, ACT, Australia; [Farquharson, Katherine A.; Grueber, Catherine E.] Univ Sydney, Fac Sci, Sch Life &amp; Environm Sci, Camperdown, NSW, Australia; [Farquharson, Katherine A.] Univ Sydney, Australian Res Council, Ctr Excellence Innovat Peptide &amp; Prot Sci, Sydney, NSW, Australia; [Bruford, Michael W.; Russo, Isa-Rita M.; Hailer, Frank; Orozco-terWengel, Pablo] Cardiff Univ, Sch Biosci, Museum Ave, Cardiff, Wales; [Bruford, Michael W.; Mergeay, Joachim; Segelbacher, Gernot; Hoban, Sean; Hvilsom, Christina; Runis, Dainis; Cotrim, Helena; Cubric-Curik, Vlatka; Ekblom, Robert; Godoy, Jose A.; Konopinski, Maciej K.; Laikre, Linda; Russo, Isa-Rita M.; Velickovic, Nevena; Vergeer, Philippine; Vila, Carles; Zachos, Frank E.; Alves, Paulo C.; Biedrzycka, Aleksandra; Buiteveld, Joukje; Buzan, Elena; Iacolina, Laura; Klinga, Peter; Kopatz, Alexander; Marchesini, Alexis; Verbylaite, Rita; Vernesi, Cristiano] EA European Acad Technol &amp; Innovat Assessment, European COST Cooperat Sci &amp; Technol Act Innovat, Managing Comm, Brussels, Belgium; [Coates, David J.; Ottewell, Kym M.] Univ Western Australia, Sch Biol Sci, Crawley, WA, Australia; [Mergeay, Joachim; Cox, Karen] Res Inst Nat &amp; Forest, Geraardsbergen, Belgium; [Mergeay, Joachim] Katholieke Univ Leuven, Ecol Evolut &amp; Biodivers Conservat, Leuven, Belgium; [Segelbacher, Gernot] Univ Freiburg, Wildlife Ecol &amp; Management, Freiburg, Germany; [Hoban, Sean] Morton Arboretum, Ctr Tree Sci, Lisle, IL USA; [Hvilsom, Christina] Copenhagen Zoo, Frederiksberg, Denmark; [Perez-Espona, Silvia] Univ Edinburgh, Royal Dick Sch Vet Studies, Easter Bush Campus, Midlothian, Scotland; [Perez-Espona, Silvia] Univ Edinburgh, Roslin Inst, Easter Bush Campus, Edinburgh, Midlothian, Scotland; [Runis, Dainis] Latvian State Forest Res Inst Silava, Genet Resource Ctr, Salaspils, Latvia; [Aravanopoulos, Filippos; Tourvas, Nikolaos] Aristotle Univ Thessaloniki, Fac Agr Forestry &amp; Nat Environm, Lab Forest Genet &amp; Tree Breeding, Thessaloniki, Greece; [Bertola, Laura D.] Univ Copenhagen, Dept Biol, Copenhagen, Denmark; [Cotrim, Helena] Univ Lisbon, Fac Ciencias, Ctr Ecol Evolut &amp; Environm Changes cE3c, CHANGE Change Global Change &amp; Sustainabil Inst, Lisbon, Portugal; [Cubric-Curik, Vlatka; Brajkovic, Vladimir] Univ Zagreb, Fac Agr, Dept Anim Sci, Zagreb, Croatia; [Ekblom, Robert] Swedish Environm Protect Agcy, Wildlife Anal Unit, Stockholm, Sweden; [Godoy, Jose A.; Vila, Carles; Leonard, Jennifer A.] CSIC, Estn Biol Donana EBD, Seville, Spain; [Konopinski, Maciej K.; Biedrzycka, Aleksandra] Polish Acad Sci, Inst Nat Conservat, Krakow, Poland; [Laikre, Linda; Keehnen, Naomi L. P.; Kurland, Sara; Posledovich, Diana] Stockholm Univ, Dept Zool, Div Populat Genet, Stockholm, Sweden; [Velickovic, Nevena] Univ Novi Sad, Fac Sci, Dept Biol &amp; Ecol, Novi Sad, Serbia; [Vergeer, Philippine] Wageningen Univ, Plant Ecol &amp; Nat Conservat Grp, Wageningen, Netherlands; [Field, David L.] Macquarie Univ, Appl BioSci, Sydney, NSW, Australia; [Field, David L.] Edith Cowan Univ, Sch Sci, Joondalup, WA, Australia; [Goodall-Copestake, William P.] Royal Bot Garden Edinburgh, Edinburgh, Scotland; [Hailer, Frank] Chinese Acad Sci, Inst Zool Joint Lab Biocomplex Res CIBR, Beijing, Peoples R China; [Hopley, Tara] Royal Bot Gardens Victoria, Melbourne, Vic, Australia; [Zachos, Frank E.] Nat Hist Museum Vienna, Vienna, Austria; [Zachos, Frank E.] Univ Vienna, Dept Evolutionary Biol, Vienna, Austria; [Zachos, Frank E.] Univ Free State, Dept Genet, Bloemfontein, South Africa; [Zachos, Frank E.] Charles Darwin Univ, Res Inst Environm &amp; Livelihoods, Casuarina, NT, Australia; [Alves, Paulo C.] Univ Porto, Ctr Invest Biodiversidade &amp; Recursos Genet, InBIO BIOPOLIS Program Genom Biodivers &amp; Land Plan, Porto, Portugal; [Alves, Paulo C.] Univ Porto, Fac Sci, Dept Biol, Porto, Portugal; [Alves, Paulo C.] EBM, Biol Stn Mertola, Mertola, Portugal; [Buiteveld, Joukje] Wageningen Univ &amp; Res, Ctr Genet Resources, Wageningen, Netherlands; [Buzan, Elena; Iacolina, Laura] Univ Primorska, Fac Math Nat Sci &amp; Informat Technol, Koper, Slovenia; [Buzan, Elena] Fac Environm Protect, Velenje, Slovenia; [Iacolina, Laura] Univ Sassari, Dept Vet Med, Sassari, Italy; [Iacolina, Laura] Aalborg Univ, Dept Chem &amp; Biosci, Aalborg, Denmark; [Keehnen, Naomi L. P.] Swedish Univ Agr Sci, Dept Ecol, Uppsala, Sweden; [Klinga, Peter] Tech Univ Zvolen, Fac Forestry, Dept Phytol, Zvolen, Slovakia; [Klinga, Peter] Czech Univ Life Sci Prague, Fac Forestry &amp; Wood Sci, Dept Forest Ecol, Prague, Czech Republic; [Kopatz, Alexander] Norwegian Inst Nat Res NINA, Trondheim, Norway; [Kurland, Sara] Uppsala Univ, Dept Earth Sci, Nat Resources &amp; Sustainable Dev, Uppsala, Sweden; [Manfrin, Chiara] Univ Trieste, Dept Life Sci, Trieste, Italy; [Marchesini, Alexis] CNR, Res Inst Terr Ecosyst IRET, Natl Res Council Italy, Porano, Italy; [Marchesini, Alexis] Natl Biodivers Future Ctr, Palermo, Italy; [Ottenburghs, Jente; van Hooft, Pim] Wageningen Univ, Wildlife Ecol &amp; Conservat Grp, Wageningen, Netherlands; [Ottenburghs, Jente] Wageningen Univ, Forest Ecol &amp; Forest Management, Wageningen, Netherlands; [Unuk Nahberger, Tina] Slovenian Forestry Inst, Ljubljana, Slovenia; [Verbylaite, Rita] Lithuanian Res Ctr Agr &amp; Forestry, Inst Forestry, Dept Forest Genet &amp; Tree Breeding, Kedainiai, Lithuania; [Vernesi, Cristiano] Fdn Edmund Mach, Res &amp; Innovat Ctr, Forest Ecol Unit, San Michele All Adige, Italy</t>
  </si>
  <si>
    <t>Murdoch University; Australian National University; University of Canberra; University of Sydney; University of Sydney; Cardiff University; University of Western Australia; Research Institute for Nature &amp; Forest; KU Leuven; University of Freiburg; University of Edinburgh; UK Research &amp; Innovation (UKRI); Biotechnology and Biological Sciences Research Council (BBSRC); Roslin Institute; University of Edinburgh; Latvian State Forest Research Institute Silava; Aristotle University of Thessaloniki; University of Copenhagen; Universidade de Lisboa; University of Zagreb; Consejo Superior de Investigaciones Cientificas (CSIC); CSIC - Estacion Biologica de Donana (EBD); Polish Academy of Sciences; Stockholm University; University of Novi Sad; Wageningen University &amp; Research; Macquarie University; Edith Cowan University; Chinese Academy of Sciences; Institute of Zoology, CAS; University of Vienna; University of the Free State; Charles Darwin University; Universidade do Porto; Universidade do Porto; Wageningen University &amp; Research; University of Primorska; University of Sassari; Aalborg University; Swedish University of Agricultural Sciences; Technical University Zvolen; Czech University of Life Sciences Prague; Norwegian Institute Nature Research; Uppsala University; University of Trieste; Consiglio Nazionale delle Ricerche (CNR); Istituto di Ricerca sugli Ecosistemi Terrestri (IRET); National Biodiversity Future Center; Wageningen University &amp; Research; Wageningen University &amp; Research; Slovenian Forestry Institute; Fondazione Edmund Mach</t>
  </si>
  <si>
    <t>Grueber, CE (corresponding author), Univ Sydney, Fac Sci, Sch Life &amp; Environm Sci, Camperdown, NSW, Australia.</t>
  </si>
  <si>
    <t>catherine.grueber@sydney.edu.au</t>
  </si>
  <si>
    <t>Byrne, Margaret/OHU-6146-2025; Verbylaite, Rita/AAX-2728-2020; Konopiński, Maciej Krzysztof/G-9982-2011; Aravanopoulos, Filippos/CAA-5630-2022; Biedrzycka, Aleksandra/F-8554-2012; Godoy, José A/B-9288-2008; Iacolina, Laura/P-8530-2016; Bertola, Laura/U-5299-2019; Marchesini, Alexis/HJP-5856-2023; Ottewell, Kym/I-9875-2019; Vila, Carles/H-4893-2013; Rungis, Dainis/E-6609-2018; Velickovic, Nevena/ABG-4787-2020; Perez-Espona, Silvia/G-2294-2010; Brajkovic, Vladimir/NKO-9800-2025; Hoban, Sean/E-1530-2011; Orozco-terWengel, Pablo/D-1527-2011; Tourvas, Nikolaos/MAH-0476-2025; Spencer, Peter/T-1042-2019; Hailer, Frank/C-9114-2012; Mergeay, Joachim/E-7670-2011; Segelbacher, Gernot/F-3633-2011; Grueber, Catherine/H-4707-2011; Farquharson, Katherine/CAH-7924-2022; Cotrim, Helena/J-4661-2012; Goodall-Copestake, Will/CAF-6866-2022; Hopley, Tara/P-3989-2019; Field, David/W-6942-2019; ALVES, Paulo Célio/B-5448-2009; Klinga, Peter/B-3459-2015; Millar, Melissa/AAB-9334-2020; Bruford, Michael/D-3750-2009; Kopatz, Alexander/A-3174-2012; Leonard, Jennifer/A-7894-2010</t>
  </si>
  <si>
    <t>Byrne, Margaret/0000-0002-7197-5409; Verbylaite, Rita/0000-0002-0587-1599; buiteveld, joukje/0000-0003-1892-6760; Konopiński, Maciej Krzysztof/0000-0003-0893-0846; Unuk Nahberger, Tina/0000-0001-9808-1643; Godoy, José A/0000-0001-7502-9471; Iacolina, Laura/0000-0001-5504-6549; Marchesini, Alexis/0000-0001-9487-5737; Ottewell, Kym/0000-0002-4273-3224; Hvilsom, Christina/0000-0001-7870-6888; Tourvas, Nikolaos/0000-0002-0476-4468; Shaw, Robyn/0000-0002-7899-1743; Elliott, Carole/0000-0003-1744-4911; Hailer, Frank/0000-0002-2340-1726; Mergeay, Joachim/0000-0002-6504-0551; Huntley, Barton/0000-0002-9519-4105; Segelbacher, Gernot/0000-0002-8024-7008; Farquharson, Katherine/0000-0002-9009-7453; Cotrim, Helena/0000-0003-2611-9600; Goodall-Copestake, Will/0000-0003-3586-9091; Field, David/0000-0002-4014-8478; Klinga, Peter/0000-0003-1530-670X; Kopatz, Alexander/0000-0002-9139-1179; Leonard, Jennifer/0000-0003-0291-7819</t>
  </si>
  <si>
    <t>Australian Research Council Linkage Project; Australian Research Council Centre of Excellence for Innovations in Peptide and Protein Science; Croatian Science Foundation; Uppsala University; Institute of Nature Conservation, Polish Academy of Sciences; Swedish Research Council Formas; Swedish Research Council; Royal Society International Exchanges grant; Dutch Ministry of Agriculture, Fisheries, Food Security and Nature; COST (European Cooperation in Science and Technology) [P1-0386, N1-0281, P1-0314]; Slovenian Research and Innovation Agency; University of Sydney [1/0328/22]; Scientific Grant Agency VEGA; Norges forskningsrad (the Research Council of Norway) [160022/F40 NINA]; Italian Ministry of University and Research [CN00000033]; Horizon Europe Framework Programme of the European Union [101059492]; ARIS Research Group [P4-0107]; University of Sydney Robinson Fellowship; COST Action G-BiKE [CA 18134]; COST (European Cooperation in Science and Technology); University of Sydney; [LP170100061]; [CE20010012]; [IP-2018-01-8708]; [2020-01290]; [2019-05503]; [IEC\NSFC\181744]; [KB-34-013-003]; Horizon Europe - Pillar II [101059492] Funding Source: Horizon Europe - Pillar II</t>
  </si>
  <si>
    <t>Australian Research Council Linkage Project(Australian Research Council); Australian Research Council Centre of Excellence for Innovations in Peptide and Protein Science(Australian Research Council); Croatian Science Foundation; Uppsala University; Institute of Nature Conservation, Polish Academy of Sciences; Swedish Research Council Formas(Swedish Research Council Formas); Swedish Research Council(Swedish Research Council); Royal Society International Exchanges grant(Royal Society UK); Dutch Ministry of Agriculture, Fisheries, Food Security and Nature; COST (European Cooperation in Science and Technology)(European Cooperation in Science and Technology (COST)); Slovenian Research and Innovation Agency; University of Sydney(University of Sydney); Scientific Grant Agency VEGA(Vedecka grantova agentura MSVVaS SR a SAV (VEGA)); Norges forskningsrad (the Research Council of Norway)(Research Council of Norway); Italian Ministry of University and Research(Ministry of Education, Universities and Research (MIUR)); Horizon Europe Framework Programme of the European Union; ARIS Research Group; University of Sydney Robinson Fellowship; COST Action G-BiKE(European Cooperation in Science and Technology (COST)); COST (European Cooperation in Science and Technology)(European Cooperation in Science and Technology (COST)); University of Sydney(University of Sydney); ; ; ; ; ; ; ; Horizon Europe - Pillar II(European Union (EU)Horizon Europe - Pillar II)</t>
  </si>
  <si>
    <t>R.E.S. acknowledges funding from an Australian Research Council Linkage Project (LP170100061). K.A.F. acknowledges funding from the Australian Research Council Centre of Excellence for Innovations in Peptide and Protein Science (CE20010012). V.C.-C. acknowledges funding support from the Croatian Science Foundation (grant IP-2018-01-8708). R.E. acknowledges funding support from Uppsala University. A.B. and M.K.K. acknowledge funding support from Institute of Nature Conservation, Polish Academy of Sciences. L.L. acknowledges funding support from the Swedish Research Council Formas (grant 2020-01290) and the Swedish Research Council (grant 2019-05503). F.H. was supported by a Royal Society International Exchanges grant (IEC\NSFC\181744). J.B. acknowledges funding support from the Fundamental Research Programme 'Circular and Climate Neutral' (KB-34-013-003) funded by the Dutch Ministry of Agriculture, Fisheries, Food Security and Nature. E.B. acknowledges funding support from Slovenian Research and Innovation Agency (programme group P1-0386 and project N1-0281). L.I. acknowledges funding support from Slovenian Research and Innovation Agency (programme group P1-0314). N.L.P.K. was supported by funding to L.L. from the Swedish Research Council Formas (grant 2020-01290) and the Swedish Research Council (grant 2019-05503). P.K. was supported from the Scientific Grant Agency VEGA (1/0328/22). A.K. was supported by Norges forskningsrad (the Research Council of Norway) (project no. 160022/F40 NINA). S.K. was supported by funding to L.L. from the Swedish Research Council Formas (grant 2020-01290) and the Swedish Research Council (grant 2019-05503). A.M. acknowledges the support of NBFC, funded by the Italian Ministry of University and Research, P.N.R.R., Missione 4 Componente 2, Dalla ricerca all'impresa, Investimento 1.4, Project CN00000033. D.P. was supported by funding to L.L. from the Swedish Research Council Formas (grant 2020-01290) and the Swedish Research Council (grant 2019-05503). F.A., W.P.G.-C., E.B. and J.A.L. acknowledge the support of the Horizon Europe Framework Programme of the European Union under grant agreement 101059492 (Biodiversity Genomics Europe). T.U.N. was financed through ARIS Research Group P4-0107. C.E.G. acknowledges funding support from a University of Sydney Robinson Fellowship. We thank the undergraduate students of M.W.B. at Cardiff University who participated in earlier parts of this project. This Article is based on work from COST Action G-BiKE, CA 18134, supported by COST (European Cooperation in Science and Technology; https://www.cost.eu). We thank Tovetorp Research Station, Stockholm University, for hosting the initial project workshop. Further information on research design is available in the Nature Portfolio Reporting summary linked to this article.Open access funding provided by the University of Sydney.</t>
  </si>
  <si>
    <t>FEB 20</t>
  </si>
  <si>
    <t>10.1038/s41586-024-08458-x</t>
  </si>
  <si>
    <t>X8W3L</t>
  </si>
  <si>
    <t>Green Submitted, Green Accepted, Green Published, hybrid</t>
  </si>
  <si>
    <t>WOS:001408524700001</t>
  </si>
  <si>
    <t>Liao, HC; Fang, Y; Yin, JJ; He, M; Wei, YJ; Zhang, J; Yong, S; Cha, JK; Song, L; Zhu, XB; Chen, XX; Kovác, J; Hou, QQ; Ma, ZT; Zhou, XG; Chen, L; Yumoto, E; Yang, T; He, Q; Li, W; Deng, YX; Li, HX; Li, MW; Qing, H; Zou, LJ; Bi, Y; Liu, JL; Yang, YH; Ye, DH; Tao, Q; Wang, L; Xiong, Q; Lu, X; Tang, YY; Li, T; Ma, BT; Qin, P; Li, Y; Wang, WM; Qian, YW; Durkovic, J; Miyamoto, K; Chern, MS; Li, SG; Li, WT; Wang, J; Chen, XW</t>
  </si>
  <si>
    <t>Liao, Haicheng; Fang, Yu; Yin, Junjie; He, Min; Wei, Yingjie; Zhang, Juan; Yong, Shuang; Cha, Jiankui; Song, Li; Zhu, Xiaobo; Chen, Xixi; Kovac, Jan; Hou, Qingqing; Ma, Zhaotang; Zhou, Xiaogang; Chen, Lin; Yumoto, Emi; Yang, Tian; He, Qi; Li, Wei; Deng, Yixin; Li, Haoxuan; Li, Mingwu; Qing, Hai; Zou, Lijuan; Bi, Yu; Liu, Jiali; Yang, Yihua; Ye, Daihua; Tao, Qi; Wang, Long; Xiong, Qing; Lu, Xiang; Tang, Yongyan; Li, Ting; Ma, Bingtian; Qin, Peng; Li, Yan; Wang, Wenming; Qian, Yangwen; Durkovic, Jaroslav; Miyamoto, Koji; Chern, Mawsheng; Li, Shigui; Li, Weitao; Wang, Jing; Chen, Xuewei</t>
  </si>
  <si>
    <t>Rice transcription factor bHLH25 confers resistance to multiple diseases by sensing H2O2</t>
  </si>
  <si>
    <t>CELL RESEARCH</t>
  </si>
  <si>
    <t>REGULATES PLANT IMMUNITY; CELL-DEATH; PROTEIN; BIOSYNTHESIS; PHYTOALEXIN; LACCASE; STRESS; SENSOR; IDENTIFICATION; PEROXIDASE</t>
  </si>
  <si>
    <t>Hydrogen peroxide (H2O2) is a ubiquitous signal regulating many biological processes, including innate immunity, in all eukaryotes. However, it remains largely unknown that how transcription factors directly sense H2O2 in eukaryotes. Here, we report that rice basic/helix-loop-helix transcription factor bHLH25 directly senses H2O2 to confer resistance to multiple diseases caused by fungi or bacteria. Upon pathogen attack, rice plants increase the production of H2O2, which directly oxidizes bHLH25 at methionine 256 in the nucleus. Oxidized bHLH25 represses miR397b expression to activate lignin biosynthesis for plant cell wall reinforcement, preventing pathogens from penetrating plant cells. Lignin biosynthesis consumes H2O2 causing accumulation of non-oxidized bHLH25. Non-oxidized bHLH25 switches to promote the expression of Copalyl Diphosphate Synthase 2 (CPS2), which increases phytoalexin biosynthesis to inhibit expansion of pathogens that escape into plants. This oxidization/non-oxidation status change of bHLH25 allows plants to maintain H2O2, lignin and phytoalexin at optimized levels to effectively fight against pathogens and prevents these three molecules from over-accumulation that harms plants. Thus, our discovery reveals a novel mechanism by which a single protein promotes two independent defense pathways against pathogens. Importantly, the bHLH25 orthologues from available plant genomes all contain a conserved M256-like methionine suggesting the broad existence of this mechanism in the plant kingdom. Moreover, this Met-oxidation mechanism may also be employed by other eukaryotic transcription factors to sense H2O2 to change functions.</t>
  </si>
  <si>
    <t>[Liao, Haicheng; Fang, Yu; Yin, Junjie; He, Min; Wei, Yingjie; Zhang, Juan; Yong, Shuang; Cha, Jiankui; Song, Li; Zhu, Xiaobo; Chen, Xixi; Hou, Qingqing; Ma, Zhaotang; Zhou, Xiaogang; Chen, Lin; Yang, Tian; He, Qi; Li, Wei; Deng, Yixin; Li, Haoxuan; Li, Mingwu; Qing, Hai; Zou, Lijuan; Bi, Yu; Liu, Jiali; Yang, Yihua; Ye, Daihua; Tao, Qi; Wang, Long; Xiong, Qing; Lu, Xiang; Tang, Yongyan; Li, Ting; Ma, Bingtian; Qin, Peng; Li, Yan; Wang, Wenming; Li, Shigui; Li, Weitao; Wang, Jing; Chen, Xuewei] Sichuan Agr Univ, State Key Lab Crop Gene Explorat &amp; Utilizat Southw, Chengdu, Sichuan, Peoples R China; [Kovac, Jan; Durkovic, Jaroslav] Tech Univ Zvolen, Dept Phytol, Zvolen, Slovakia; [Yumoto, Emi] Teikyo Univ, Adv Instrumental Anal Ctr, Utsunomiya, Tochigi, Japan; [Ma, Bingtian; Qin, Peng; Li, Shigui; Li, Weitao] Sichuan Agr Univ, Rice Res Inst, Chengdu, Sichuan, Peoples R China; [Qian, Yangwen] WIMI Biotechnol Co Ltd, Sanya, Hainan, Peoples R China; [Miyamoto, Koji] Teikyo Univ, Fac Sci &amp; Engn, Dept Biosci, Utsunomiya, Tochigi, Japan; [Chern, Mawsheng] Univ Calif Davis, Dept Plant Pathol, Davis, CA USA</t>
  </si>
  <si>
    <t>Sichuan Agricultural University; Technical University Zvolen; Teikyo University; Sichuan Agricultural University; Teikyo University; University of California System; University of California Davis</t>
  </si>
  <si>
    <t>Wang, J; Chen, XW (corresponding author), Sichuan Agr Univ, State Key Lab Crop Gene Explorat &amp; Utilizat Southw, Chengdu, Sichuan, Peoples R China.</t>
  </si>
  <si>
    <t>jingwang406@sicau.edu.cn; xwchen88@sicau.edu.cn</t>
  </si>
  <si>
    <t>; Durkovic, Jaroslav/AAH-4131-2020; Kovac, Jan/ABC-5858-2020; wang, jing/S-2823-2018; Tao, Qi/AAC-2514-2019; Wang, Jing/KME-4953-2024; Tang, Yongyan/LGY-7965-2024; Liao, Haicheng/GXG-2908-2022; wang, jing/G-3678-2012</t>
  </si>
  <si>
    <t>HE, MIN/0000-0001-7113-2973; Durkovic, Jaroslav/0000-0003-2351-7638; Kovac, Jan/0000-0002-2173-9694; wang, jing/0000-0003-0071-2131; Cowan, Charles/0009-0001-0841-0130; Liao, Haicheng/0000-0002-9966-8451; wang, jing/0000-0003-0071-2131</t>
  </si>
  <si>
    <t>National Natural Science Foundation of China (National Science Foundation of China) [32072043, 32072041, 32072407, 32401873]; National Natural Science Foundation of China [2021YFA1300702]; National Key R&amp;D Program of China [2023NSFSC0005, 2024NSFJQ0007, 2024NSFSC0322]; Natural Science Foundation of Sichuan Province [SKL-ZY202207]; State Key Laboratory of Crop Gene Exploration and Utilization in Southwest China; New Cornerstone Science Foundation through the XPLORER PRIZE [NCI202339]; New Cornerstone Investigator Program</t>
  </si>
  <si>
    <t>National Natural Science Foundation of China (National Science Foundation of China)(National Natural Science Foundation of China (NSFC)); National Natural Science Foundation of China(National Natural Science Foundation of China (NSFC)); National Key R&amp;D Program of China; Natural Science Foundation of Sichuan Province; State Key Laboratory of Crop Gene Exploration and Utilization in Southwest China; New Cornerstone Science Foundation through the XPLORER PRIZE; New Cornerstone Investigator Program</t>
  </si>
  <si>
    <t>We thank Professor Guo-Liang Wang from the Ohio State University and Professor Yuese Ning from the Chinese Academy of Agricultural Sciences for providing pRTVcGFP and pRTVcHA plasmids and technical support for rice protoplast assays, and Professor Aiping Zheng from the Sichuan Agricultural University for providing R. solani strain AG-1-IA. We thank WIMI Biotechnology Co., Ltd. for assistance on transgenic rice plant generation and Wuhan ABclonal Technology Co., Ltd. for assistance on oM256 antibody generation. This work was supported by grants from the National Natural Science Foundation of China (32425005 and 32121003) and the National Key R&amp;D Program of China (2021YFA1300702). This work was also supported by the National Natural Science Foundation of China (32072043, 32072041, 32072407 and 32401873), Natural Science Foundation of Sichuan Province (2023NSFSC0005, 2024NSFJQ0007 and 2024NSFSC0322) and the open fund of State Key Laboratory of Crop Gene Exploration and Utilization in Southwest China (SKL-ZY202207). New Cornerstone Science Foundation through the XPLORER PRIZE and the New Cornerstone Investigator Program (Grant NCI202339) also supported this work.</t>
  </si>
  <si>
    <t>1001-0602</t>
  </si>
  <si>
    <t>1748-7838</t>
  </si>
  <si>
    <t>CELL RES</t>
  </si>
  <si>
    <t>Cell Res.</t>
  </si>
  <si>
    <t>10.1038/s41422-024-01058-4</t>
  </si>
  <si>
    <t>0DO3D</t>
  </si>
  <si>
    <t>WOS:001395853600001</t>
  </si>
  <si>
    <t>Pazhenkova, E; Bartol, M; Boljte, B; Flezar, U; Gazzola, A; Gomercic, T; Konec, M; Kos, I; Krofel, M; Kubala, J; Paule, L; Pop, M; Potocnik, H; Promberger, B; Rigg, R; Sin, T; Sindicic, M; Slijepcevic, V; Stronen, AV; Toplicanec, I; Skrbinsek, T</t>
  </si>
  <si>
    <t>Pazhenkova, Elena; Bartol, Matej; Boljte, Barbara; Flezar, Ursa; Gazzola, Andrea; Gomercic, Tomislav; Konec, Marjeta; Kos, Ivan; Krofel, Miha; Kubala, Jakub; Paule, Ladislav; Pop, Mihai; Potocnik, Hubert; Promberger, Barbara; Rigg, Robin; Sin, Teodora; Sindicic, Magda; Slijepcevic, Vedran; Stronen, Astrid Vik; Toplicanec, Ira; Skrbinsek, Tomaz</t>
  </si>
  <si>
    <t>Genetic Rescue of the Dinaric Lynx Population: Insights for Conservation From Genetic Monitoring and Individual-Based Modelling</t>
  </si>
  <si>
    <t>EVOLUTIONARY APPLICATIONS</t>
  </si>
  <si>
    <t>genetic rescue; individual-based modelling; Lynx lynx; population reinforcement</t>
  </si>
  <si>
    <t>EURASIAN LYNX; LINKAGE DISEQUILIBRIUM; N-E; DNA; SIZE; MICROSATELLITES; DIFFERENTIATION; HETEROZYGOSITY; DIVERSITY; SURVIVAL</t>
  </si>
  <si>
    <t>Inbreeding depression poses a severe threat to small populations, leading to the fixation of deleterious mutations and decreased survival probability. While the establishment of natural gene flow between populations is an ideal long-term solution, its practical implementation is often challenging. Reinforcement of populations by translocating individuals from larger populations is a viable strategy for reducing inbreeding, increasing genetic diversity and potentially saving populations from extinction. The Dinaric population of Eurasian lynx (Lynx lynx) has faced high inbreeding levels, with effective inbreeding reaching 0.316 in 2019, endangering the population's survival. To counteract this, population reinforcement was implemented between 2019 and 2023, involving the translocation of 12 individuals from the Carpathian Mountains to the Dinaric Mountains of Slovenia and Croatia. We conducted comprehensive genetic monitoring in this area, gathering 588 non-invasive and tissue samples, which were used for individual identification and estimation of population genetic parameters. We used stochastic modelling to assess the long-term viability of the Dinaric lynx population post-translocation and formulate effective conservation strategies. The model predicts that, despite significant improvement of genetic diversity after translocations, inbreeding will return to critical levels within 45 years. Our results highlight the fact that reinforcement is just the first step and that long-term genetic management is needed to keep the population from sliding back towards extinction. The Dinaric lynx population serves as a compelling example of genetic rescue. The lessons learnt here will be essential for ensuring the viability of the Dinaric lynx in the future and also provide a useful template for conservation of other populations and species facing similar threats.</t>
  </si>
  <si>
    <t>[Pazhenkova, Elena; Boljte, Barbara; Flezar, Ursa; Konec, Marjeta; Kos, Ivan; Krofel, Miha; Potocnik, Hubert; Rigg, Robin; Stronen, Astrid Vik; Skrbinsek, Tomaz] Univ Ljubljana, Ljubljana, Slovenia; [Pazhenkova, Elena; Boljte, Barbara; Konec, Marjeta; Stronen, Astrid Vik; Skrbinsek, Tomaz] DivjaLabs Ltd, Ljubljana, Slovenia; [Bartol, Matej] Slovenia Forest Serv, Ljubljana, Slovenia; [Gazzola, Andrea; Pop, Mihai; Sin, Teodora] Assoc Conservat Biol Divers, Focsani, Romania; [Gomercic, Tomislav; Sindicic, Magda; Toplicanec, Ira] Univ Zagreb, Zagreb, Croatia; [Kubala, Jakub; Paule, Ladislav] Tech Univ Zvolen, Zvolen, Slovakia; [Promberger, Barbara] Fdn Conservat Carpathia, Brasov, Romania; [Rigg, Robin] Slovak Wildlife Soc, Liptovsky Hradok, Slovakia; [Slijepcevic, Vedran] Karlovac Univ Appl Sci, Karlovac, Croatia; [Stronen, Astrid Vik] Aalborg Univ, Aalborg, Denmark</t>
  </si>
  <si>
    <t>University of Ljubljana; Slovenia Forest Service; University of Zagreb; Technical University Zvolen; Aalborg University</t>
  </si>
  <si>
    <t>Pazhenkova, E (corresponding author), Univ Ljubljana, Ljubljana, Slovenia.;Pazhenkova, E (corresponding author), DivjaLabs Ltd, Ljubljana, Slovenia.</t>
  </si>
  <si>
    <t>pazhenkova.e@gmail.com</t>
  </si>
  <si>
    <t>Pop, Ioan-Mihai/GXH-1297-2022; Sin, Teodora/AAY-5825-2021; Sindicic, Magda/JHT-5496-2023; Stronen, Astrid/AFJ-8208-2022; Pazhenkova, Elena/JWF-8951-2024; Rigg, Robin/HKE-2771-2023; Krofel, Miha/I-4495-2019; Kos, Ivan/AAB-7566-2020</t>
  </si>
  <si>
    <t>Pop, Ioan-Mihai/0000-0001-9706-3697; Topličanec, Ira/0000-0003-4013-2676;</t>
  </si>
  <si>
    <t>Slovenian Research and Innovation Agency [J1-50013, P1-0184, P4-0059]; LIFE programme [LIFE Lynx LIFE16 NAT/SI/000634]</t>
  </si>
  <si>
    <t>Slovenian Research and Innovation Agency; LIFE programme</t>
  </si>
  <si>
    <t>This work was supported by Slovenian Research and Innovation Agency (J1-50013, P1-0184, P4-0059) and LIFE programme (LIFE Lynx LIFE16 NAT/SI/000634).</t>
  </si>
  <si>
    <t>1752-4571</t>
  </si>
  <si>
    <t>EVOL APPL</t>
  </si>
  <si>
    <t>Evol. Appl.</t>
  </si>
  <si>
    <t>e70045</t>
  </si>
  <si>
    <t>10.1111/eva.70045</t>
  </si>
  <si>
    <t>Evolutionary Biology</t>
  </si>
  <si>
    <t>R7D0K</t>
  </si>
  <si>
    <t>WOS:001392998600001</t>
  </si>
  <si>
    <t>Haeuser, E; Byrne, S; Nguyen, J; Raggi, C; McLaughlin, SA; Bisignano, C; Harris, AA; Smith, AE; Lindstedt, PA; Smith, G; Herold, SJ; Nesbit, OD; Noyes, T; Shalev, N; Olana, LT; Aalipour, MA; Aalruz, H; Abbasifard, M; Abbaspour, F; Abbastabar, H; Abd ElHafeez, S; Abdallah, EM; Abdel-Hameed, R; Abdelkader, A; Abd-Elsalam, S; Abdisa, WM; Abdoun, M; Abdous, A; Abdulah, DM; Abdullahi, A; Abdullahi, A; Abdul-Rahman, T; Abdykerimova, K; Abedi, A; Abejew, AA; Zuñiga, RAA; Abidi, SH; Abiodun, O; Kasem, RA; Aboagye, RG; Abolhassani, H; Abonie, US; Aborode, AT; Abourashed, NM; Abouzid, M; Abramov, D; Abreu, LG; Abtahi, D; Abu Farha, RK; Abubakar, B; Abu-Gharbieh, E; Abukhadijah, HJ; Aburuz, S; Acharya, AB; Achore, M; Acuna, JM; Adal, O; Adams, LC; Adamu, AA; Adebisi, TA; Adedia, D; Adedokun, KA; Adegbile, OE; Adegboye, OA; Adegoke, NA; Adeleke, OT; Adetunji, JB; Adhana, MT; Adhikary, RK; Adiga, U; Adnan, M; Adnani, QES; Adoma, PO; Adzigbli, LA; Affinito, G; Afolabi, AA; Afolabi, HA; Afolabi, RF; Afzal, S; Agampodi, SB; Agarwal, DM; Aghajanian, S; Arriagada, CEA; Agyemang-Duah, W; Ahadi, M; Ahmad, A; Ahmad, D; Ahmad, K; Ahmad, R; Ahmad, S; Ahmad, T; Ahmed, A; Ahmed, H; Ahmed, MS; Ahmed, MB; Ahmed, M; Ahmed, N; Ahmed, SA; Ajakwe, SO; Ajala, DE; Akalu, GT; Akeju, O; Akhigbe, RE; Akinosoglou, K; Akkaif, MA; Akram, H; Akrami, AE; Al Amiry, A; Al Awaidy, S; Al Hamad, H; Al Nawayseh, MK; Al Omari, O; Al Thaher, Y; Al Zaabi, OAM; Al Zoubi, MAM; Al-Ajlouni, Y; Al-Aly, Z; Alam, K; Alam, MK; Alam, N; Al-amer, RM; Alanzi, TM; Alao, JO; Al-Ashwal, FY; Albashtawy, M; AlBataineh, MT; Aldhahir, AM; Aldossary, MS; Aleidi, SM; Alemayehu, TT; Al-Eyadhy, A; Alfalki, AM; Algahtani, FD; Algammal, AM; Alhumaidi, A; Ali, A; Ali, I; Ali, L; Ali, MD; Ali, R; Ali, S; Ali, SS; Al-Iede, M; Alif, SM; Rokny, HA; Alipour, M; Al-Jabi, SW; Al-Jumaily, A; Alkhatib, A; Alkhawam, M; Allouh, MZ; Almagharbeh, WT; Al-Marwani, S; Almazan, JU; Al-Mekhlafi, HM; Almobayed, A; Alniss, HY; Alosta, MR; Alqahtani, JS; Alqudimat, MR; Alqutaibi, AY; Alrawashdeh, A; Al-Rifai, RH; Alrimawi, I; Alrousan, SM; Alsabri, MA; Altaany, Z; Al-Tammemi, AB; Al-Tawfiq, JA; Althobiani, MA; Altirkawi, KA; Alvis-Guzman, N; Alvis-Zakzuk, NJ; Alwafi, H; Al-Wardat, M; Al-Worafi, YM; Aly, H; Alyahya, MSI; Alzoubi, A; Alzoubi, KH; Al-Zubayer, MA; Amafah, EJ; Amin, A; Amini, S; Aminu, N; Amobonye, A; Amugsi, DA; Anagnostakis, F; Anderson, M; Ang, SP; Anh, NH; Anil, A; Anjorin, AAA; Ansariniya, H; Antony, CM; Anuoluwa, BS; Anvari, S; Anwar, S; Arabloo, J; Aranjani, JM; Aravkin, AY; Areda, D; Aremu, A; Aremu, O; Arjmand, G; Arockiaraj, J; Arooj, M; Artamonov, AA; Arumugam, A; Arumuganainar, D; Aryntayeva, N; Anar, MA; Asaduzzaman, M; Asdaq, SMB; Asefa, SMM; Ashames, A; Ashraf, T; Ashrafi, M; Asiamah-Asare, BKY; Aslam, MS; Aslani, S; Asri, Y; Assefa, DZ; Assembekov, B; Atre, SR; Atreya, A; Atta, JA; Atwan, ZA; Augello, M; Aurangzeb, K; Awoke, AA; Awosile, BB; Ayatizadeh, SH; Ayipo, YO; Azadnajafabad, S; Aziz, MY; Aziz, SA; Azizan, A; Azzam, AY; Babatope, AE; Babiker, R; Badiye, AD; Bagheri, S; Baghizadeh, F; Bahreini, R; Bahurupi, Y; Baig, AA; Balakrishnan, S; Balkis, M; Banik, R; Bansal, H; Barati, S; Barqawi, HJ; Basharat, Z; Bashir, S; Bashiri, A; Basri, R; Bassat, Q; Bastan, MM; Basu, S; Batra, K; Batra, R; Bayat, M; Beeraka, NM; Bekele, BK; Bekuma, TT; Belachew, SA; Belayneh, AG; Belayneh, M; Belingheri, M; Bello, UM; Tune, SNBK; Berihun, AA; Bermudez, ANC; Bernstein, RS; Bhadoria, AS; Bhagavathula, AS; Bhala, N; Bhandari, D; Bhardwaj, P; Bhargava, A; Bhaskar, S; Bhattacharjee, P; Bhattacharyya, K; Bhattarai, AH; Bhatti, JS; Bilgin, C; Biroudian, S; Biswas, B; Biswas, MS; Biswas, M; Bitew, M; Bizzozero-Peroni, B; Bobo, FT; Bodhare, T; Bohn, L; Bolarinwa, OA; Bolourinejad, P; Carvajal, AB; Bouaoud, S; Braithwaite, D; Brenner, H; Briko, NI; Buonsenso, D; Busch, F; Bustanji, Y; Butt, NS; Butt, ZA; Barsbay, MÇ; Cámera, LA; Capodici, A; Carreras, G; Carugno, A; Carvalho, F; Castaldelli-Maia, JM; Castañeda-Orjuela, CA; Cegolon, L; Cembranel, F; Cenderadewi, M; Cevik, M; Chakraborty, C; Chakraborty, S; Chandika, RM; Chattu, VK; Chemeda, GB; Chen, AT; Chen, HN; Chen, HW; Chew, NWS; Ching, PR; Cho, WCS; Chong, B; Chopra, H; Chopra, S; Chu, DT; Chung, SC; Chung, S; Chutiyami, M; Columbus, A; Conde, J; Corlateanu, A; Cosma, C; Cruz-Martins, N; da Silva, AG; Dabo, B; Dadras, O; Dai, XC; D'Amico, E; Dandona, L; Dandona, R; D'Anna, L; Darcho, SD; Dardas, LA; Darmstadt, GL; Darwesh, AM; Davletov, D; De la Hoz, FP; Deekonda, S; Dehadrai, A; Dejenie, TA; Del Riccio, M; Delsoz, M; Deng, HY; Denova-Gutiérrez, E; Desalegn, AA; Devarakonda, PK; Dewan, SMR; Dhali, A; Dhama, K; Dhimal, M; Dhingra, S; Dhungel, B; Di Bella, S; Di Pumpo, M; da Silva, DD; Diaz, D; Ding, XT; Do, TC; Dohare, S; Dorostkar, F; dos Santos, WM; Doshi, OP; Dowou, RK; Dresse, MT; Dube, J; Duraisamy, S; Durojaiye, OC; Dutta, S; Ebohon, O; Ebraheim, LLM; Ebrahimi, MH; Ebrahimi, R; Ed-Dra, A; Efendi, F; Eftekhari, B; Sedeh, AE; Eini, E; Ekholuenetale, M; El Arab, RA; El Bayoumy, IF; Zaki, ME; Eladl, MA; Elalfy, A; El-Ashker, S; Elbarazi, I; Elemam, NM; Elhadi, M; Elnaem, MH; Elshaer, M; Eltahawy, ASA; Emeto, TI; Bin Emran, T; Endriyas, M; Eshetie, S; Eshun, G; Eskandarieh, S; Eslami, M; Eslami, M; Eva, FN; Fadaka, AO; Fadavian, H; Fagbamigbe, AF; Fahim, A; Faiz, R; Fakhradiyev, IR; Faraji, N; Faraji, SN; Faramarzpour, M; Fareed, M; Faris, MEM; Faro, A; Farooq, SMY; Fasusi, ET; Fatima, Z; Fazeli, P; Feizkhah, A; Fekadu, G; Membe, UMF; Fernandez-Jimenez, R; Feter, N; Fiorilla, C; Fischer, F; Fonzo, M; Fukumoto, T; Fullman, N; Gadanya, MA; Gadeka, DD; Gajdács, M; Ganesan, B; Gao, X; Garba, B; Garcia, FB; Garlasco, J; Gashaw, A; Gatzioufas, Z; Gautam, RK; Gebre, FS; Gebregergis, MW; George, NS; George, UU; Geremew, GW; Getahun, GK; Getahun, HA; Getaneh, FB; Getaneh, G; Ghaffari, K; Ghafoury, R; Ghamkhar, A; Assl, SG; Ghasrsaz, H; Ghazy, RM; Gheno, G; Ghith, N; Ghuge, A; Gil, AU; Girombelli, A; Göbölös, L; Goel, A; Golechha, M; Golinelli, D; Goodarzian, MR; Goyal, A; Guan, SY; Guarducci, G; Guicciardi, S; Gulati, A; Gunturu, S; Gupta, AK; Gupta, I; Gupta, S; Gupta, VB; Gupta, VK; Gutiérrez, RA; Gutiérrez-Murillo, RS; Guzman-Esquivel, J; Haakenstad, A; Habteyohannes, AD; Haghmorad, D; Hailu, HE; Halder, P; Hamad, IM; Hamdy, NM; Hameed, S; Hamidi, S; Hanif, A; Hanifi, N; Hankey, GJ; Harapan, H; Hargono, A; Haro, JM; Hasaballah, AI; Hasan, MJ; Hasani, H; Hashempur, MH; Hasnain, A; Hassan, IN; Hassan, MI; Hassan, M; Hassan, N; Hayat, K; He, JW; He, WQ; Hegazy, MI; Heidari, G; Heidari, M; Almasi, MH; Hewage, SA; Heydari, M; Hezam, K; Hiraike, Y; Hossain, A; Hossain, L; Hossain, MM; Hossain, MS; Hossain, MJ; Hosseinzadeh, M; Hossen, MM; Hostiuc, M; Hotwani, P; Hoven, H; Hu, CX; Huang, JJ; Hushmandi, K; Hussain, J; Hussain, MA; Hussein, NR; Husseiny, MI; Huynh, HH; Hwang, BF; Ibitoye, SE; Ibrahim, KS; Ibrahim, N; Ibrayeva, A; Ilesanmi, OS; Ilic, IM; Ilic, MD; Imam, MT; Inok, A; Isa, MA; Iskandar, B; Iskander, TR; Islam, MS; Islam, MF; Islam, SMS; Ismail, F; Ismail, L; Ituka, MC; Iwagami, M; Iwu-Jaja, CJ; Jacob, L; Jadidi, A; Jafarzadeh, A; Jahrami, H; Jain, A; Jairoun, AA; Jakovljevic, M; Jalloh, M; Jamal, A; Jamal, QMS; Jameie, M; James, J; Jamil, H; Jamora, RDG; Javaid, SS; Jawaid, T; Abed, QJO; Jayaram, S; Jeong, S; Jha, RP; Jin, WY; Jokar, M; Jose, J; Jose, J; Joseph, N; Joshua, CE; Josten, K; Joukar, F; Jozwiak, JJ; Kabir, Z; Kadashetti, V; Kadir, DHH; Kakkar, AK; Kamal, MM; Kamal, M; Kamath, R; Kamorudeen, RT; Kamyari, N; Kamyshnyi, O; Kanaan, M; Kanaan, SF; Kang, J; Kankam, SB; Kanmodi, KK; Kannan, SS; Kantar, RS; Kapoor, N; Karami, J; Karasneh, RA; Karaye, IM; Karch, A; Karobari, MI; Karpinski, TM; Kashyap, MK; Khajuria, H; Khaksar, MA; Khalid, N; Khalil, AA; Khamesipour, F; Khan, AA; Khan, A; Khan, FU; Khan, G; Khan, M; Khan, MAS; Khan, MAB; Khan, MU; Khan, RM; Khan, SK; Khan, U; Khan, YS; Khan, Z; Khanal, V; Khasbage, SU; Khatab, K; Khatatbeh, H; Khatatbeh, MM; Khazaei, A; Kheirallah, KA; Khosravi, F; Kim, G; Kim, J; Kim, K; Kim, MS; Kimokoti, RW; Kinfu, Y; Kisa, A; Kisa, S; Shivakumar, KM; Kochhar, S; Kokkorakis, M; Kolahi, AA; Kompani, F; Korshunov, VA; Korzh, O; Kostev, K; Koul, PA; Kretchy, IA; Kretchy, JP; Krishan, K; Defo, BK; Kuchay, RAH; Kuddus, M; Kuitunen, I; Kulimbet, M; Kumah, E; Kumar, D; Kumar, GA; Kumar, J; Kumar, K; Kumar, N; Kumar, R; Kundu, S; Kunutsor, SK; Kurniasari, MD; Kushawaha, PK; Kusnali, A; Kusuma, D; Kuttybayev, A; Kwong, WHP; Kyei-Arthur, F; Kytö, V; Pallavi, LC; La Vecchia, C; Ladan, MA; Lahariya, C; Lakanova, B; Landires, I; Lasrado, S; Lau, CL; Le, HH; Le, MHN; Le, NHH; Le, TDT; Ledda, C; Lee, SV; Lee, SW; Lee, WC; Legesse, AY; Leong, E; Li, MC; Li, P; Li, W; Ligade, VS; Lin, JL; Lin, JC; Lin, QR; Liu, G; Liu, HP; Liu, J; Liu, PY; Liu, XF; Liu, Z; Llanaj, E; López-Gil, JF; Lopukhov, PD; Lucchetti, G; Ludhiadch, A; Luo, P; Lutambi, AM; Lv, L; Lwin, KS; Lytras, MD; Lytvyak, E; Afifi, AM; Ma, KSK; Ma, ZF; Ma'aruf, SYY; Mabrok, M; Machoy, M; Madadi, F; Madadizadeh, F; Madinezad, SA; Madureira-Carvalho, AM; Mahalingam, S; Mahamed, SA; Mahmood, NH; Mahmoud, MA; Mahmoudi, F; Malhotra, HS; Malik, AA; Malik, S; Malik, T; Malta, DC; Mamo, BTT; Manjani, L; Mannethodi, K; Mansoor, F; Mansournia, MA; Manzoor, S; Maqbool, T; Marasini, BP; Marateb, HR; Margetis, K; Marks-Hultström, M; Martinez-Valle, A; Martins-Melo, FR; Martorell, M; Marzo, RR; Marzouk, S; Masi, S; Matei, CN; Mathangasinghe, Y; Mathur, M; Mathur, N; Matozinhos, FP; Maude, RJ; Mbachu, CNP; Mbachu, II; McPhail, SM; Salas, MPM; Mediratta, RP; Mehta, V; Mehto, S; Meiring, J; Meto, TM; Mekonnen, TH; Meles, HN; Melese, EB; Memish, ZA; Mendoza, W; Menezes, GA; Menezes, RG; Mengistie, EA; Mengstie, LA; Mentis, AFA; Meo, SAA; Meretoja, A; Mestrovic, T; Mettananda, S; Metwally, MMM; Michalek, IM; Minervini, G; Ming, WK; Mirica, A; Mirkheshti, A; Mishra, V; Mohamed, HM; Mohamed, H; Mohamed, J; Mohamed, MG; Mohamed, NS; Ahmed, KAHAHM; Mohammad, T; Mohammadi, A; Mohammed, S; Mohammed, Y; Mohan, S; Mohseni, M; Mohsenzadeh, A; Mokdad, AH; Mokhtarzadehazar, P; Monasta, L; Moni, MA; Moradi, M; Moradi, Y; Moraga, P; Morgan, AK; Morrison, SD; Morsy, MM; Mousavi, SA; Kiasary, SMSM; Mowafy, H; Yousefi, KM; Mubarak, R; Mubarik, S; Mueller, UO; Mukherjee, S; Mulita, F; Mulyadi, M; Munjal, K; Munshi, A; Murray, CJL; Musaigwa, F; Mustafa, SI; Mustapha, MT; Muthupandian, S; Muvunyi, CMM; Muzaffar, M; Myung, W; Nafei, A; Naghavi, P; Naghibzadeh, A; Naghshbandi, M; Naik, GR; Naik, G; Nainu, F; Nair, TS; Najdaghi, S; Najmuldeen, HHR; Nandi, A; Swamy, SN; Nargus, S; Nashwan, AJ; Nassar, M; Natto, ZS; Naureen, Z; Navaratna, SNK; Nayak, BP; Nayak, SGG; Nayon, MFS; Nazri-Panjaki, A; Ndishimye, P; Negoi, I; Nepal, S; Netsere, HB; Nguyen, KVN; Nguyen, N; Nguyen, NNY; Khoi, QN; Nhi, NNY; Niazi, RK; Nieddu, L; Nigusse, ATT; Nikoobar, A; Niroomand, B; Nnaji, CA; Nomura, S; Noor, STA; Noroozi, M; Nriagu, VC; Nri-Ezedi, CA; Nshimiyimana, JC; Nugen, F; Nunemo, MH; Nyande, FK; Oancea, B; Oboh, MA; Odat, RM; Odetokun, IA; Oduro, MS; Ogundare, TE; Ogundeko-Olugbami, OT; Ojedoyin, OO; Okekunle, AP; Okoli, OA; Okonji, OC; Okunlola, JO; Okunlola, OA; Olabisi, OI; Olivas-Martinez, A; Oliveira, GMM; Olorukooba, AA; Olorunju, SB; Olorunsaiye, CZZ; Olusanya, BO; Oluwole, OGG; Omage, FB; Onwujekwe, OE; Onyeaghala, CA; Opitz, M; Ordak, M; Orish, VN; Orscelik, A; Ortiz, A; Ortiz-Brizuela, E; Ortiz-Prado, E; Osborne, A; Osei, E; Othman, EH; Otorkpa, OJ; Ouyahia, A; Owolabi, MO; Oyebola, K; Oyelade, T; Oyeyemi, OT; Ozsahin, I; Padubidri, JR; Pakbaz, Y; Palicz, T; Panda, SK; Panos, GD; Panos, LDD; Papa, MV; Papadimopoulos, I; Pardhan, S; Parekh, U; Parikh, RR; Park, C; Passera, R; Patel, M; Patel, NN; Patil, S; Patoulias, D; Pawar, S; Pawar, S; Toroudi, HP; Pekarcikova, J; Pepito, VCF; Peprah, P; Pereira, G; Chacon, GP; Perna, S; Petakh, P; Peter, OJ; Pham, NT; Pham, TT; Piracha, ZZ; Pirera, E; Poddighe, D; Polibin, RV; Poluru, R; Pourasghary, S; Pourbabaki, R; Pourghazi, F; Pourtaheri, N; Prakash, A; Prates, EJS; Purohit, J; Puvvula, J; Qanash, H; Qasim, NH; Qazi, AS; Qi, X; Qi, ZP; Qian, GZ; Rabiee, N; Rachmat, B; Radhakrishnan, V; Rahim, F; Rahimi, S; Rahimi-Movaghar, V; Rahman, FM; Rahman, MM; Rahman, MO; Rahman, M; Rahman, MA; Rahmani, S; Rahmoune, H; Raina, SK; Raj, JP; Raja, A; Rajendran, G; Rajendran, J; Rajizadeh, MA; Rajpurohit, S; Ramadan, MM; Ramasamy, C; Ramasamy, SK; Ramphul, K; Rana, K; Rana, RK; Ranabhat, CL; Rancic, N; Rani, S; Rao, CR; Rao, SJ; Rashid, MA; Rashidi, MM; Rasul, A; Rathish, D; Rauf, A; Rauniyar, SK; Rawaf, DL; Rawaf, S; Redwan, E; Rehman, W; Reyes, LF; Rezaei, M; Rezaei, N; Rezaeian, M; Riad, A; Rizvi, MR; Robinson-Oden, HE; Rocha, HAL; da Silva, TPR; Roever, L; Roshanshad, A; Rout, HS; Rouzbahani, S; Roy, A; Roy, N; Roy, S; Roy, S; Ruela, GD; Rwegerera, GM; Saad, AMA; Saber-Ayad, MM; Rafiei, SKS; Saddik, BA; Sadegh, T; Sadeghi-Ghyassi, F; Saeed, M; Saeed, U; Safari, M; Sagharichi, M; Sagoe, D; Sharif-Askari, NS; Sajadi, SM; Sajib, MRUZ; Sajid, MR; Saki, M; Salabat, D; Salam, N; Salami, AA; Saleh, MA; Salehi, M; Salemcity, AJ; Salihu, D; Salimi, S; Pormehr, PS; Sallam, M; Kafil, HS; Samargandy, S; Samodra, YL; Samuel, NS; Samy, AM; Sankar, S; Sanyaolu, A; Sarfo, JO; Sarma, H; Sarmadi, M; Sarode, SC; Sathian, B; Satpathy, M; Far, MS; Sawhney, M; Saya, GK; Schinckus, C; Schneider, IJC; Schuermans, A; Sedigh, A; Semreen, MH; Senapati, S; Sendekie, AK; Sengupta, P; Senol, YC; Senthilkumaran, S; Serban, D; Sethi, Y; Alshohadaei, SMS; Sha'aban, A; Shahab, M; Shahid, S; Shahid, SAA; Shahid, W; Shahkarami, F; Shahrahmani, F; Shahwan, MJ; Shaikh, A; Shaikh, MA; Shaikh, N; Shakeri, A; Shams-Beyranvand, M; Shamshirgaran, MA; Shamsi, A; Shamsutdinova, A; Shan, D; Shannawaz, M; Sharifan, A; Sharma, B; Sharma, M; Sharma, V; Shawahna, R; Shayan, M; Shenoy, SM; Sherchan, SP; Shetty, S; Shimul, MMH; Shittu, A; Eshkiki, ZS; Shokri, A; Shool, S; Shorofi, SA; Shuval, K; Siavashpour, Z; Siddig, EE; Siddiqua, A; da Silva, GCB; Silva, LMLR; Singh, A; Singh, B; Singh, BP; Singh, H; Singh, JA; Singh, K; Singh, PS; Singh, S; Singh, S; Sinha, MK; Siraj, EA; Skhvitaridze, N; Skryabin, VY; Sohel, MS; Sokhan, A; Soliman, AM; Soliman, MMS; Soliman, NS; Soliman, SSM; Song, WY; Sood, A; Sood, P; Soraneh, S; Sorensen, RJD; Sorrentino, M; Spartalis, M; Sra, MS; Sreeramareddy, CT; Srichawla, BS; Srinivasalu, VA; Srinivasan, M; Srivastava, DB; Stergachis, A; Stevanovic, A; Subasi, O; Sulaiman, SKK; Odidi, MOS; Suleman, M; Sullman, MJM; Meo, AS; Sun, Z; Sundaram, T; Sunkersing, D; Suvvari, TK; Swain, CK; Szarpak, L; Tabarés-Seisdedos, R; Tabatabaeizadeh, SA; Tabche, C; Tabibi, R; Tabuchi, T; Tadesse, LSS; Taghizadeh-Hesary, F; Soodejani, MT; Tajabadi, S; Talaat, IM; Talukder, B; Tampa, M; Tamuzi, JL; Tan, KK; Tariq, S; Tasnim, A; Tat, NY; Tat, VY; Taye, BT; Tefera, YM; Teferi, GH; Teklehaimanot, WZ; Temsah, MH; Temsah, RMH; Tesfamariam, WB; Tewari, J; Thankappan, KR; Tharwat, S; Thiruvengadam, M; Ticoalu, JHV; Tincho, MB; Tomo, S; Tovani-Palone, MR; Trabelsi, K; Tran, QTH; Tran, TQM; Tran, TH; Duc, NTM; Trihandini, I; Tripathi, T; Tromans, SJ; Truppa, C; Tsai, DHT; Tsatsakis, A; Amare, ATT; Tumurkhuu, M; Tusa, BS; Tzivian, L; Ullah, A; Ullah, R; Ullah, S; Umar, L; Umar, M; Unim, B; Upadhyay, E; Urmey, JM; Usman, JS; Uzuncibuk, H; Uzzaman, N; Vadagam, P; Vaithinathan, AG; Van den Eynde, J; Varghese, J; Vasankari, TJ; Vasudevan, SS; Venkidasamy, B; Villa, S; Villafañe, JH; Villani, L; Vinayak, M; Violante, FS; Ambi, SV; Waheed, Y; Walia, M; Wang, C; Wang, QZ; Wang, RX; Wang, W; Wang, X; Waqar, AB; Waqas, M; Ward, JL; Wassie, YA; Weerasekara, I; Wickramasinghe, NDD; Wilandika, A; Willeit, P; Wojewodzic, MW; Wondmeneh, YC; Wondyifraw, HG; Wongnaah, FG; Worku, MCC; Wu, F; Wu, JF; Xia, Q; Xiao, GQ; Xiao, LS; Xie, WQ; Xu, ST; Xue, MY; Yadav, MK; Yaghoubi, S; Yahoo, S; Yahya, G; Yang, HW; Yang, XX; Yao, LA; Yassin, MA; Yasufuku, Y; Yaya, S; Yeganeh, M; Yesuf, SA; Yezli, S; Yismaw, YEE; Yon, DK; Yonemoto, N; Yu, CH; Yuan, CW; Yunus, G; Yunusa, U; Zaghampour, M; Zakham, F; Zamagni, G; Zastrozhin, M; Zawiah, M; Zeariya, MGM; Zemariam, ABB; Zhan, TS; Zhang, CJP; Zhang, JP; Zhang, XY; Zhong, A; Zhou, JY; Zhu, B; Zhumagaliuly, A; Zia, H; Zielinska, M; Zoghi, G; Zrieq, RM; Zyoud, AH; Zyoud, SH; Zyoud, SH; Vollset, SE; Hay, SI; Lim, SS; Mosser, JF</t>
  </si>
  <si>
    <t>Haeuser, Emily; Byrne, Sam; Nguyen, Jason; Raggi, Catalina; McLaughlin, Susan A.; Bisignano, Catherine; Harris, Ashley A.; Smith, Amanda E.; Lindstedt, Paulina A.; Smith, Georgia; Herold, Samuel James; Nesbit, Olivia D.; Noyes, Taylor; Shalev, Noga; Olana, Latera Tesfaye; Aalipour, Mohammad Amin; Aalruz, Hasan; Abbasifard, Mitra; Abbaspour, Faezeh; Abbastabar, Hedayat; Abd ElHafeez, Samar; Abdallah, Emad M.; Abdel-Hameed, Reda; Abdelkader, Atef; Abd-Elsalam, Sherief; Abdisa, Wakgari Mosisa; Abdoun, Meriem; Abdous, Arman; Abdulah, Deldar Morad; Abdullahi, Adam; Abdullahi, Auwal; Abdul-Rahman, Toufik; Abdykerimova, Kulmira; Abedi, Armita; Abejew, Asrat Agalu; Zuniga, Roberto Ariel Abeldano; Abidi, Syed Hani; Abiodun, Olumide; Kasem, Rahim Abo; Aboagye, Richard Gyan; Abolhassani, Hassan; Abonie, Ulric Sena; Aborode, Abdullahi Tunde; Abourashed, Nagah Mohamed; Abouzid, Mohamed; Abramov, Dmitry; Abreu, Lucas Guimaraes; Abtahi, Dariush; Abu Farha, Rana Kamal; Abubakar, Bilyaminu; Abu-Gharbieh, Eman; Abukhadijah, Hana J.; Aburuz, Salahdein; Acharya, Anirudh Balakrishna; Achore, Meshack; Acuna, Juan Manuel; Adal, Ousman; Adams, Lisa C.; Adamu, Abdu A.; Adebisi, Tajudeen Adesanmi; Adedia, David; Adedokun, Kamoru Ademola; Adegbile, Oluwatobi E.; Adegboye, Oyelola A.; Adegoke, Nurudeen A.; Adeleke, Olumide Thomas; Adetunji, Juliana Bunmi; Adhana, Mache Tsadik; Adhikary, Ripon Kumar; Adiga, Usha; Adnan, Mohd; Adnani, Qorinah Estiningtyas Sakilah; Adoma, Prince Owusu; Adzigbli, Leticia Akua; Affinito, Giuseppina; Afolabi, Aanuoluwapo Adeyimika; Afolabi, Habeeb Abiodun; Afolabi, Rotimi Felix; Afzal, Saira; Agampodi, Suneth Buddhika; Agarwal, Dhiraj Motilal; Aghajanian, Sepehr; Arriagada, Constanza Elizabeth Aguilera; Agyemang-Duah, Williams; Ahadi, Mahsa; Ahmad, Aqeel; Ahmad, Danish; Ahmad, Khurshid; Ahmad, Rabbiya; Ahmad, Shoaib; Ahmad, Tauseef; Ahmed, Ayman; Ahmed, Haroon; Ahmed, Meqdad Saleh; Ahmed, Muktar Beshir; Ahmed, Mushood; Ahmed, Naveed; Ahmed, Syed Anees; Ajakwe, Simeon Okechukwu; Ajala, Dolapo Emmanuel; Akalu, Gizachew Taddesse; Akeju, Oluwasefunmi; Akhigbe, Roland Eghoghosoa; Akinosoglou, Karolina; Akkaif, Mohammed Ahmed; Akram, Hammad; Akrami, Ashley E.; Al Amiry, Alaa; Al Awaidy, Salah; Al Hamad, Hanadi; Al Nawayseh, Mohammad Khaled; Al Omari, Omar; Al Thaher, Yazan; Al Zaabi, Omar Ali Mohammed; Al Zoubi, Mohammad Ahmmad Mahmoud; Al-Ajlouni, Yazan; Al-Aly, Ziyad; Alam, Khurshid; Alam, Mohammad Khursheed; Alam, Nazmul; Al-amer, Rasmieh Mustafa; Alanzi, Turki M.; Alao, Jude Oluwapelumi; Al-Ashwal, Fahmi Y.; Albashtawy, Mohammed; AlBataineh, Mohammad T.; Aldhahir, Abdulelah Mastour; Aldossary, Mohammed S.; Aleidi, Shereen M.; Alemayehu, Tekletsadik Tekleslassie; Al-Eyadhy, Ayman; Alfalki, Ali M.; Algahtani, Fahad D.; Algammal, Abdelazeem M.; Alhumaidi, Ashraf; Ali, Abid; Ali, Irfan; Ali, Liaqat; Ali, Mohammad Daud; Ali, Rafat; Ali, Shahid; Ali, Syed Shujait; Al-Iede, Montaha; Alif, Sheikh Mohammad; Rokny, Hamid Alinejad; Alipour, Morteza; Al-Jabi, Samah W.; Al-Jumaily, Adel; Alkhatib, Ahmad; Alkhawam, Mustafa; Allouh, Mohammed Z.; Almagharbeh, Wesam Taher; Al-Marwani, Sabah; Almazan, Joseph Uy; Al-Mekhlafi, Hesham M.; Almobayed, Amr; Alniss, Hasan Yaser; Alosta, Mohammad R.; Alqahtani, Jaber S.; Alqudimat, Mohammad R.; Alqutaibi, Ahmed Yaseen; Alrawashdeh, Ahmad; Al-Rifai, Rami H.; Alrimawi, Intima; Alrousan, Sahel Majed; Alsabri, Mohammed A.; Altaany, Zaid; Al-Tammemi, Alaa B.; Al-Tawfiq, Jaffar A.; Althobiani, Malik A.; Altirkawi, Khalid A.; Alvis-Guzman, Nelson; Alvis-Zakzuk, Nelson J.; Alwafi, Hassan; Al-Wardat, Mohammad; Al-Worafi, Yaser Mohammed; Aly, Hany; Alyahya, Mohammad Sharif Ibrahim; Alzoubi, Abdallah; Alzoubi, Karem H.; Al-Zubayer, Md. Akib; Amafah, Ekiyor Joseph; Amin, Amr; Amini, Saeed; Aminu, Nafiu; Amobonye, Ayodeji; Amugsi, Dickson A.; Anagnostakis, Filippos; Anderson, Michael; Ang, Song Peng; Nguyen Hoang Anh; Anil, Abhishek; Anjorin, Abdul-Azeez Adeyemi; Ansariniya, Hossein; Antony, Catherine M.; Anuoluwa, Boluwatife Stephen; Anvari, Saeid; Anwar, Saleha; Arabloo, Jalal; Aranjani, Jesil Mathew; Aravkin, Aleksandr Y.; Areda, Demelash; Aremu, Abdulfatai; Aremu, Olatunde; Arjmand, Ghazal; Arockiaraj, Jesu; Arooj, Mahwish; Artamonov, Anton A.; Arumugam, Ashokan; Arumuganainar, Deepavalli; Aryntayeva, Nurila; Anar, Mahsa Asadi; Asaduzzaman, Muhammad; Asdaq, Syed Mohammed Basheeruddin; Asefa, Shewatatek Melaku Melaku; Ashames, Akram; Ashraf, Tahira; Ashrafi, Mitra; Asiamah-Asare, Bernard Kwadwo Yeboah; Aslam, Muhammad Shahzad; Aslani, Saeed; Asri, Yuni; Assefa, Dereje Zewdu; Assembekov, Batyrbek; Atre, Sachin R.; Atreya, Alok; Atta, Julie Alaere; Atwan, Zeenah A.; Augello, Matteo; Aurangzeb, Khursheed; Awoke, Andargie Abate; Awosile, Babafela B.; Ayatizadeh, Seyyed HamidReza; Ayipo, Yusuf Oloruntoyin; Azadnajafabad, Sina; Aziz, Mohd Yusmaidie; Aziz, Sadat Abdulla; Azizan, Amin; Azzam, Ahmed Y.; Babatope, Abisola Esther; Babiker, Rasha; Badiye, Ashish D.; Bagheri, Sara; Baghizadeh, Fereshteh; Bahreini, Razieh; Bahurupi, Yogesh; Baig, Atif Amin; Balakrishnan, Senthilkumar; Balkis, Maher; Banik, Rajon; Bansal, Hansi; Barati, Shirin; Barqawi, Hiba Jawdat; Basharat, Zarrin; Bashir, Shahid; Bashiri, Azadeh; Basri, Rehana; Bassat, Quique; Bastan, Mohammad-Mahdi; Basu, Saurav; Batra, Kavita; Batra, Ravi; Bayat, Mahdis; Beeraka, Narasimha M.; Bekele, Bezawit K.; Bekuma, Tariku Tesfaye; Belachew, Sewunet Admasu; Belayneh, Asnake Gashaw; Belayneh, Melesse; Belingheri, Michael; Bello, Umar Muhammad; Tune, Samiun Nazrin Bente Kamal; Berihun, Abiye Assefa; Bermudez, Amiel Nazer C.; Bernstein, Robert S.; Bhadoria, Ajeet Singh; Bhagavathula, Akshaya Srikanth; Bhala, Neeraj; Bhandari, Dinesh; Bhardwaj, Pankaj; Bhargava, Ashish; Bhaskar, Sonu; Bhattacharjee, Priyadarshini; Bhattacharyya, Krittika; Bhattarai, Ashmin Hari; Bhatti, Jasvinder Singh; Bilgin, Can; Biroudian, Saeed; Biswas, Bijit; Biswas, Mohammad Shahangir; Biswas, Monirujjaman; Bitew, Molalegne; Bizzozero-Peroni, Bruno; Bobo, Firew Tekle; Bodhare, Trupti; Bohn, Lucimere; Bolarinwa, Obasanjo Afolabi; Bolourinejad, Paria; Carvajal, Alejandro Botero; Bouaoud, Souad; Braithwaite, Dejana; Brenner, Hermann; Briko, Nikolay Ivanovich; Buonsenso, Danilo; Busch, Felix; Bustanji, Yasser; Butt, Nadeem Shafique; Butt, Zahid A.; Barsbay, Mehtap Cakmak; Camera, Luis Alberto; Capodici, Angelo; Carreras, Giulia; Carugno, Andrea; Carvalho, Felix; Castaldelli-Maia, Joao Mauricio; Castaneda-Orjuela, Carlos A.; Cegolon, Luca; Cembranel, Francieli; Cenderadewi, Muthia; Cevik, Muge; Chakraborty, Chiranjib; Chakraborty, Sandip; Chandika, Rama Mohan; Chattu, Vijay Kumar; Chemeda, Galmesa Bekana; Chen, An-Tian; Chen, Hana; Chen, Haowei; Chew, Nicholas W. S.; Ching, Patrick R.; Cho, William C. S.; Chong, Bryan; Chopra, Hitesh; Chopra, Shivani; Chu, Dinh-Toi; Chung, Sheng-Chia; Chung, Sunghyun; Chutiyami, Muhammad; Columbus, Alyssa; Conde, Joao; Corlateanu, Alexandru; Cosma, Claudia; Cruz-Martins, Natalia; da Silva, Alanna Gomes; Dabo, Bashir; Dadras, Omid; Dai, Xiaochen; D'Amico, Emanuele; Dandona, Lalit; Dandona, Rakhi; D'Anna, Lucio; Darcho, Samuel Demissie; Dardas, Latefa Ali; Darmstadt, Gary L.; Darwesh, Aso Mohammad; Davletov, Dimash; De la Hoz, Fernando Pio; Deekonda, Sindhura; Dehadrai, Aniket; Dejenie, Tadesse Asmamaw; Del Riccio, Marco; Delsoz, Mohammad; Deng, Huiyin; Denova-Gutierrez, Edgar; Desalegn, Anteneh Assefa; Devarakonda, Pradeep Kumar; Dewan, Syed Masudur Rahman; Dhali, Arkadeep; Dhama, Kuldeep; Dhimal, Meghnath; Dhingra, Sameer; Dhungel, Bibha; Di Bella, Stefano; Di Pumpo, Marcello; da Silva, Diana Dias; Diaz, Daniel; Ding, Xueting; Thanh Chi Do; Dohare, Sushil; Dorostkar, Fariba; dos Santos, Wendel Mombaque; Doshi, Ojas Prakashbhai; Dowou, Robert Kokou; Dresse, Menayit Tamrat; Dube, John; Duraisamy, Senbagam; Durojaiye, Oyewole Christopher; Dutta, Sulagna; Ebohon, Osamudiamen; Ebraheim, Lamiaa Labieb Mahmoud; Ebrahimi, Mohammad Hossein; Ebrahimi, Rasoul; Ed-Dra, Abdelaziz; Efendi, Ferry; Eftekhari, Behrad; Sedeh, Ashkan Eighaei; Eini, Ebrahim; Ekholuenetale, Michael; El Arab, Rabie Adel; El Bayoumy, Ibrahim Farahat; Zaki, Maysaa El Sayed; Eladl, Mohamed Ahmed; Elalfy, Aya; El-Ashker, Said; Elbarazi, Iffat; Elemam, Noha Mousaad; Elhadi, Muhammed; Elnaem, Mohamed Hassan; Elshaer, Mohammed; Eltahawy, Abdelgawad Salah Abdelgawad; Emeto, Theophilus I.; Bin Emran, Talha; Endriyas, Misganu; Eshetie, Setegn; Eshun, Gilbert; Eskandarieh, Sharareh; Eslami, Majid; Eslami, Maysa; Eva, Fahima Nasrin; Fadaka, Adewale Oluwaseun; Fadavian, Heidar; Fagbamigbe, Adeniyi Francis; Fahim, Ayesha; Faiz, Razana; Fakhradiyev, Ildar Ravisovich; Faraji, Niloofar; Faraji, Seyed Nooreddin; Faramarzpour, Mahsa; Fareed, Mohammad; Faris, MoezAlIslam Ezzat Mahmoud; Faro, Andre; Farooq, Syed Muhammad Yousaf; Fasusi, Emmanuel Toluwani; Fatima, Zareen; Fazeli, Pooria; Feizkhah, Alireza; Fekadu, Ginenus; Membe, Ulrich Femoe Membe; Fernandez-Jimenez, Rodrigo; Feter, Natan; Fiorilla, Claudio; Fischer, Florian; Fonzo, Marco; Fukumoto, Takeshi; Fullman, Nancy; Gadanya, Muktar A.; Gadeka, Dominic Dormenyo; Gajdacs, Mario; Ganesan, Balasankar; Gao, Xiang; Garba, Bashiru; Garcia, Fernando Barroga; Garlasco, Jacopo; Gashaw, Anteneh; Gatzioufas, Zisis; Gautam, Rupesh K.; Gebre, Feven Sahle; Gebregergis, Miglas Welay; George, Nsikakabasi Samuel; George, Ubong Uwem; Geremew, Gebremariam Wulie; Getahun, Genanew K.; Getahun, Habtamu Abebe; Getaneh, Fekadeselassie Belege; Getaneh, Gebremariam; Ghaffari, Kazem; Ghafoury, Roya; Ghamkhar, Arin; Assl, Shakiba Ghasemi; Ghasrsaz, Haniyeh; Ghazy, Ramy Mohamed; Gheno, Gloria; Ghith, Nermin; Ghuge, Arun; Gil, Artyom Urievich; Girombelli, Alessandro; Gobolos, Laszlo; Goel, Amit; Golechha, Mahaveer; Golinelli, Davide; Goodarzian, M. Reza; Goyal, Aman; Guan, Shi-Yang; Guarducci, Giovanni; Guicciardi, Stefano; Gulati, Amit; Gunturu, Sasidhar; Gupta, Anish Kumar; Gupta, Ishita; Gupta, Sapna; Gupta, Veer Bala; Gupta, Vivek Kumar; Gutierrez, Reyna Alma; Gutierrez-Murillo, Roberth Steven; Guzman-Esquivel, Jose; Haakenstad, Annie; Habteyohannes, Awoke Derbie; Haghmorad, Dariush; Hailu, Haimanot Ewnetu; Halder, Pritam; Hamad, Islam M.; Hamdy, Nadia M.; Hameed, Sajid; Hamidi, Samer; Hanif, Asif; Hanifi, Nasrin; Hankey, Graeme J.; Harapan, Harapan; Hargono, Arief; Haro, Josep Maria; Hasaballah, Ahmed I.; Hasan, Mohammad Jahid; Hasani, Hamidreza; Hashempur, Mohammad Hashem; Hasnain, Ammarah; Hassan, Ibrahim Nagmeldin; Hassan, Md. Imtaiyaz; Hassan, Muhammad; Hassan, Nageeb; Hayat, Khezar; He, Jiawei; He, Wen-Qiang; Hegazy, Mohamed I.; Heidari, Golnaz; Heidari, Mohammad; Almasi, Minoo Heidari; Hewage, Sumudu Avanthi; Heydari, Majid; Hezam, Kamal; Hiraike, Yuta; Hossain, Alamgir; Hossain, Lubna; Hossain, Md Mahbub; Hossain, Md Sabbir; Hossain, Md Jubayer; Hosseinzadeh, Mehdi; Hossen, Md Munnaf; Hostiuc, Mihaela; Hotwani, Priya; Hoven, Hanno; Hu, Chengxi; Huang, Junjie; Hushmandi, Kiavash; Hussain, Javid; Hussain, M. Azhar; Hussein, Nawfal R.; Husseiny, Mohamed Ibrahim; Huynh, Hong-Han; Hwang, Bing-Fang; Ibitoye, Segun Emmanuel; Ibrahim, Khalid S.; Ibrahim, Nuheila; Ibrayeva, Anel; Ilesanmi, Olayinka Stephen; Ilic, Irena M.; Ilic, Milena D.; Imam, Mohammad Tarique; Inok, Arit; Isa, Mustafa Alhaji; Iskandar, Benni; Iskander, Teresa R.; Islam, Md Sahidul; Islam, Md. Fakrul; Islam, Sheikh Mohammed Shariful; Ismail, Faisal; Ismail, Leila; Ituka, Mosimah Charles; Iwagami, Masao; Iwu-Jaja, Chinwe Juliana; Jacob, Louis; Jadidi, Ali; Jafarzadeh, Abdollah; Jahrami, Haitham; Jain, Ayushi; Jairoun, Ammar Abdulrahman; Jakovljevic, Mihajlo; Jalloh, Mohamed; Jamal, Armaan; Jamal, Qazi Mohammad Sajid; Jameie, Melika; James, Jerin; Jamil, Hasan; Jamora, Roland Dominic G.; Javaid, Syed Sarmad; Jawaid, Talha; Abed, Qassim Jawell Odah; Jayaram, Shubha; Jeong, Seogsong; Jha, Ravi Prakash; Jin, Wenyi; Jokar, Mohammad; Jose, Jobin; Jose, Jobinse; Joseph, Nitin; Joshua, Charity Ehimwenma; Josten, Kripa; Joukar, Farahnaz; Jozwiak, Jacek Jerzy; Kabir, Zubair; Kadashetti, Vidya; Kadir, Dler H. Hussein; Kakkar, Ashish Kumar; Kamal, Md Moustafa; Kamal, Mehnaz; Kamath, Rajesh; Kamorudeen, Ramat T.; Kamyari, Naser; Kamyshnyi, Oleksandr; Kanaan, Mona; Kanaan, Saddam Fuad; Kang, Jiseung; Kankam, Samuel Berchi; Kanmodi, Kehinde Kazeem; Kannan, Suthanthira S.; Kantar, Rami S.; Kapoor, Neeti; Karami, Jafar; Karasneh, Reema A.; Karaye, Ibraheem M.; Karch, Andre; Karobari, Mohmed Isaqali; Karpinski, Tomasz M.; Kashyap, Manoj Kumar; Khajuria, Himanshu; Khaksar, Mohammad Ali; Khalid, Nauman; Khalil, Anees Ahmed; Khamesipour, Faham; Khan, Abdul Arif; Khan, Ajmal; Khan, Faiz Ullah; Khan, Gulfaraz; Khan, Maseer; Khan, Md Abdullah Saeed; Khan, Moien A. B.; Khan, Muhammad Umer; Khan, Ramsha Mushtaq; Khan, Sumaiya Khan; Khan, Ubaid; Khan, Yusuf Saleem; Khan, Zahid; Khanal, Vishnu; Khasbage, Sameer Uttamaro; Khatab, Khaled; Khatatbeh, Haitham; Khatatbeh, Moawiah Mohammad; Khazaei, Afshin; Kheirallah, Khalid A.; Khosravi, Farbod; Kim, Grace; Kim, Jinho; Kim, Kwanghyun; Kim, Min Seo; Kimokoti, Ruth W.; Kinfu, Yohannes; Kisa, Adnan; Kisa, Sezer; Shivakumar, K. M.; Kochhar, Sonali; Kokkorakis, Michail; Kolahi, Ali-Asghar; Kompani, Farzad; Korshunov, Vladimir Andreevich; Korzh, Oleksii; Kostev, Karel; Koul, Parvaiz A.; Kretchy, Irene Akwo; Kretchy, James-Paul; Krishan, Kewal; Defo, Barthelemy Kuate; Kuchay, Raja Amir Hassan; Kuddus, Mohammed; Kuitunen, Ilari; Kulimbet, Mukhtar; Kumah, Emmanuel; Kumar, Dewesh; Kumar, G. Anil; Kumar, Jogender; Kumar, Kamal; Kumar, Narendar; Kumar, Rakesh; Kundu, Satyajit; Kunutsor, Setor K.; Kurniasari, Maria Dyah; Kushawaha, Pramod Kumar; Kusnali, Asep; Kusuma, Dian; Kuttybayev, Assylkhan; Kwong, Wai Hang Patrick; Kyei-Arthur, Frank; Kyto, Ville; Pallavi, L. C.; La Vecchia, Carlo; Ladan, Muhammad Awwal; Lahariya, Chandrakant; Lakanova, Balzhan; Landires, Ivan; Lasrado, Savita; Lau, Colleen L.; Huu-Hoai Le; Minh Huu Nhat Le; Nhi Huu Hanh Le; Trang Diep Thanh Le; Ledda, Caterina; Lee, Sergey Vadimovich; Lee, Seung Won; Lee, Wei-Chen; Legesse, Awol Yemane; Leong, Elvynna; Li, Ming-Chieh; Li, Peng; Li, Wei; Ligade, Virendra S.; Lin, Jialing; Lin, John C.; Lin, Queran; Liu, Gang; Liu, Haipeng; Liu, Jue; Liu, Patrick Y.; Liu, Xuefeng; Liu, Zhe; Llanaj, Erand; Lopez-Gil, Jose Francisco; Lopukhov, Platon D.; Lucchetti, Giancarlo; Ludhiadch, Abhilash; Luo, Peng; Lutambi, Angelina M.; Lv, Lei; Lwin, Kaung Suu; Lytras, Miltiadis D.; Lytvyak, Ellina; Afifi, Ahmed M.; Ma, Kevin Sheng-Kai; Ma, Zheng Feei; Ma'aruf, Shamsuddeen Yusuf Yusuf; Mabrok, Mahmoud; Machoy, Monika; Madadi, Firoozeh; Madadizadeh, Farzan; Madinezad, Seyed Ataollah; Madureira-Carvalho, Aurea Marilia; Mahalingam, Sasikumar; Mahamed, Samatar Abshir; Mahmood, Nozad H.; Mahmoud, Mansour Adam; Mahmoudi, Farhad; Malhotra, Hardeep Singh; Malik, Ahmad Azam; Malik, Shahid; Malik, Tabarak; Malta, Deborah Carvalho; Mamo, Biniyam Tedla Tedla; Manjani, Lokesh; Mannethodi, Kamaruddeen; Mansoor, Farheen; Mansournia, Mohammad Ali; Manzoor, Shaista; Maqbool, Tahir; Marasini, Bishnu P.; Marateb, Hamid Reza; Margetis, Konstantinos; Marks-Hultstrom, Michael; Martinez-Valle, Adolfo; Martins-Melo, Francisco Rogerlandio; Martorell, Miquel; Marzo, Roy Rillera; Marzouk, Sammer; Masi, Stefano; Matei, Clara N.; Mathangasinghe, Yasith; Mathur, Medha; Mathur, Neeta; Matozinhos, Fernanda Penido; Maude, Richard James; Mbachu, Chioma Ngozichukwu Pauline; Mbachu, Ikechukwu Innocent; McPhail, Steven M.; Salas, Maria Paz Medel; Mediratta, Rishi P.; Mehta, Vini; Mehto, Subhash; Meiring, James; Meto, Tesfahun Mekene; Mekonnen, Tesfaye Hambisa; Meles, Hadush Negash; Melese, Endalkachew Belayneh; Memish, Ziad Ahmed; Mendoza, Walter; Menezes, Godfred Antony; Menezes, Ritesh G.; Mengistie, Emiru Ayalew; Mengstie, Leweyehu Alemaw; Mentis, Alexios-Fotios A.; Meo, Sultan Ayoub Ayoub; Meretoja, Atte; Mestrovic, Tomislav; Mettananda, Sachith; Metwally, Mohamed M. M.; Michalek, Irmina Maria; Minervini, Giuseppe; Ming, Wai-kit; Mirica, Andreea; Mirkheshti, Alireza; Mishra, Vinaytosh; Mohamed, Heba M.; Mohamed, Hebatalla; Mohamed, Jama; Mohamed, Mona Gamal; Mohamed, Nouh Saad; Ahmed, Khabab Abbasher Hussien Abbasher Hussien Mohamed; Mohammad, Taj; Mohammadi, Abdolreza; Mohammed, Shafiu; Mohammed, Yahaya; Mohan, Syam; Mohseni, Mohammad; Mohsenzadeh, Amin; Mokdad, Ali H.; Mokhtarzadehazar, Peyman; Monasta, Lorenzo; Moni, Mohammad Ali; Moradi, Maryam; Moradi, Yousef; Moraga, Paula; Morgan, Anthony Kwame; Morrison, Shane Douglas; Morsy, Mahmoud M.; Mousavi, Seyed Ahmad; Kiasary, Seyed Mohamad Sadegh Mousavi; Mowafy, Hagar; Yousefi, Kimia Mozahheb; Mubarak, Rabia; Mubarik, Sumaira; Mueller, Ulrich Otto; Mukherjee, Sumoni; Mulita, Francesk; Mulyadi, Mulyadi; Munjal, Kavita; Munshi, Anjana; Murray, Christopher J. L.; Musaigwa, Fungai; Mustafa, Sherzad Ibrahim; Mustapha, Mubarak Taiwo; Muthupandian, Saravanan; Muvunyi, Claude Mambo Mambo; Muzaffar, Muhammad; Myung, Woojae; Nafei, Ayoub; Naghavi, Pirouz; Naghibzadeh, Amirhossein; Naghshbandi, Mobin; Naik, Ganesh R.; Naik, Gurudatta; Nainu, Firzan; Nair, Tapas Sadasivan; Najdaghi, Soroush; Najmuldeen, Hastyar Hama Rashid; Nandi, Arindam; Swamy, Sreenivas Narasimha; Nargus, Shumaila; Nashwan, Abdulqadir J.; Nassar, Mahmoud; Natto, Zuhair S.; Naureen, Zakira; Navaratna, Samidi Nirasha Kumari; Nayak, Biswa Prakash; Nayak, Shalini Ganesh Ganesh; Nayon, Md Fahad Shahariar; Nazri-Panjaki, Athare; Ndishimye, Pacifique; Negoi, Ionut; Nepal, Samata; Netsere, Henok Biresaw; Kieu Viet Nhi Nguyen; Nhan Nguyen; Nguyen, Nhien Ngoc Y.; Quan Nguyen Khoi; Nguyen Ngoc Yen Nhi; Niazi, Robina Khan; Nieddu, Luciano; Nigusse, Afewerki Tesfahunegn Tesfahunegn; Nikoobar, Ali; Niroomand, Behnaz; Nnaji, Chukwudi A.; Nomura, Shuhei; Noor, Syed Toukir Ahmed; Noroozi, Masoud; Nriagu, Valentine C.; Nri-Ezedi, Chisom Adaobi; Nshimiyimana, Jean Claude; Nugen, Fred; Nunemo, Mengistu H.; Nyande, Felix Kwasi; Oancea, Bogdan; Oboh, Mary Aigbiremo; Odat, Ramez M.; Odetokun, Ismail A.; Oduro, Michael Safo; Ogundare, Tunde Emmanuel; Ogundeko-Olugbami, Oluwafunmilayo Tosin; Ojedoyin, Olusegun Olatunji; Okekunle, Akinkunmi Paul; Okoli, Onyedika A.; Okonji, Osaretin Christabel; Okunlola, John Olayemi; Okunlola, Oluyemi Adewole; Olabisi, Oluwaseyi Isaiah; Olivas-Martinez, Antonio; Oliveira, Glaucia Maria Moraes; Olorukooba, Abdulhakeem Abayomi; Olorunju, Samson Bamidele; Olorunsaiye, Comfort Z. Z.; Olusanya, Bolajoko Olubukunola; Oluwole, Oluwafemi G. Gabriel; Omage, Folorunsho Bright; Onwujekwe, Obinna E.; Onyeaghala, Chizaram A.; Opitz, Marcel; Ordak, Michal; Orish, Verner N.; Orscelik, Atakan; Ortiz, Alberto; Ortiz-Brizuela, Edgar; Ortiz-Prado, Esteban; Osborne, Augustus; Osei, Eric; Othman, Elham H.; Otorkpa, Oche Joseph; Ouyahia, Amel; Owolabi, Mayowa O.; Oyebola, Kolapo; Oyelade, Tope; Oyeyemi, Oyetunde T.; Ozsahin, Ilker; Padubidri, Jagadish Rao; Pakbaz, Yeganeh; Palicz, Tamas; Panda, Sujogya Kumar; Panos, Georgios D.; Panos, Leonidas D. D.; Papa, Mario Virgilio; Papadimopoulos, Ilias; Pardhan, Shahina; Parekh, Utsav; Parikh, Romil R.; Park, Chulwoo; Passera, Roberto; Patel, Mitesh; Patel, Neel Navinkumar; Patil, Shankargouda; Patoulias, Dimitrios; Pawar, Shrikant; Pawar, Shubhadarshini; Toroudi, Hamidreza Pazoki; Pekarcikova, Jarmila; Pepito, Veincent Christian Filipino; Peprah, Prince; Pereira, Gavin; Chacon, Gladymar Perez; Perna, Simone; Petakh, Pavlo; Peter, Olumuyiwa James; Nhat Truong Pham; Tung Thanh Pham; Piracha, Zahra Zahid; Pirera, Edoardo; Poddighe, Dimitri; Polibin, Roman V.; Poluru, Ramesh; Pourasghary, Sajjad; Pourbabaki, Reza; Pourghazi, Farzad; Pourtaheri, Naeimeh; Prakash, Ashwathi; Prates, Elton Junio Sady; Purohit, Jyotirekha; Puvvula, Jagadeesh; Qanash, Husam; Qasim, Nameer Hashim; Qazi, Asma Saleem; Qi, Xiang; Qi, Zhipeng; Qian, Gangzhen; Rabiee, Navid; Rachmat, Basuki; Radhakrishnan, Venkatraman; Rahim, Fakher; Rahimi, Sajjad; Rahimi-Movaghar, Vafa; Rahman, Fryad Majeed; Rahman, Md. Mosfequr; Rahman, Md. Obaidur; Rahman, Mosiur; Rahman, Muhammad Aziz; Rahmani, Saeed; Rahmoune, Hakim; Raina, Sunil Kumar; Raj, Jeffrey Pradeep; Raja, Adarsh; Rajendran, Gunaseelan; Rajendran, Judah; Rajizadeh, Mohammad Amin; Rajpurohit, Siddheesh; Ramadan, Mahmoud Mohammed; Ramasamy, Chitra; Ramasamy, Shakthi Kumaran; Ramphul, Kamleshun; Rana, Kirtan; Rana, Rishabh Kumar; Ranabhat, Chhabi Lal; Rancic, Nemanja; Rani, Smitha; Rao, Chythra R.; Rao, Sowmya J.; Rashid, Md. Abdur; Rashidi, Mohammad-Mahdi; Rasul, Azad; Rathish, Devarajan; Rauf, Abdur; Rauniyar, Santosh Kumar; Rawaf, David Laith; Rawaf, Salman; Redwan, Elrashdy; Rehman, Wajiha; Reyes, Luis Felipe; Rezaei, Mina; Rezaei, Nazila; Rezaeian, Mohsen; Riad, Abanoub; Rizvi, Moattar Raza; Robinson-Oden, Hannah Elizabeth; Rocha, Hermano Alexandre Lima; da Silva, Thales Philipe Rodrigues; Roever, Leonardo; Roshanshad, Amirhossein; Rout, Himanshu Sekhar; Rouzbahani, Shiva; Roy, Adrija; Roy, Nitai; Roy, Sharmistha; Roy, Shubhanjali; Ruela, Guilherme de Andrade; Rwegerera, Godfrey M.; Saad, Aly M. A.; Saber-Ayad, Maha Mohamed; Rafiei, Seyed Kiarash Sadat; Saddik, Basema Ahmad; Sadegh, Tarannom; Sadeghi-Ghyassi, Fatemeh; Saeed, Mohd; Saeed, Umar; Safari, Mehdi; Sagharichi, Mastooreh; Sagoe, Dominic; Sharif-Askari, Narjes Saheb; Sajadi, S. Mohammad; Sajib, Md Refat Uz Zaman; Sajid, Mirza Rizwan; Saki, Morteza; Salabat, Dorsa; Salam, Nasir; Salami, Afeez Abolarinwa; Saleh, Mohamed A.; Salehi, Mahdi; Salemcity, Aanuoluwa James; Salihu, Dauda; Salimi, Sohrab; Pormehr, Pegah Salimi; Sallam, Malik; Kafil, Hossein Samadi; Samargandy, Saad; Samodra, Yoseph Leonardo; Samuel, Nahom Samuel; Samy, Abdallah M.; Sankar, Sathish; Sanyaolu, Adekunle; Sarfo, Jacob Owusu; Sarma, Hemen; Sarmadi, Mohammad; Sarode, Sachin C.; Sathian, Brijesh; Satpathy, Maheswar; Far, Mehrdad Savabi; Sawhney, Monika; Saya, Ganesh Kumar; Schinckus, Christophe; Schneider, Ione Jayce Ceola; Schuermans, Art; Sedigh, Amin; Semreen, Mohammad H.; Senapati, Sabyasachi; Sendekie, Ashenafi Kibret; Sengupta, Pallav; Senol, Yigit Can; Senthilkumaran, Subramanian; Serban, Dragos; Sethi, Yashendra; Alshohadaei, Seyed Mohammad Seyed; Sha'aban, Abubakar; Shahab, Muhammad; Shahid, Samiah; Shahid, Syed Ahsan Ahsan; Shahid, Wajeehah; Shahkarami, Farshad; Shahrahmani, Fatemeh; Shahwan, Moyad Jamal; Shaikh, Ahmed; Shaikh, Masood Ali; Shaikh, Nafhat; Shakeri, Alireza; Shams-Beyranvand, Mehran; Shamshirgaran, Mohammad Ali; Shamsi, Anas; Shamsutdinova, Alfiya; Shan, Dan; Shannawaz, Mohammed; Sharifan, Amin; Sharma, Bunty; Sharma, Manoj; Sharma, Vishal; Shawahna, Ramzi; Shayan, Maryam; Shenoy, Suchitra M.; Sherchan, Samendra P.; Shetty, Shiran; Shimul, Md. Monir Hossain; Shittu, Aminu; Eshkiki, Zahra Shokati; Shokri, Azad; Shool, Sina; Shorofi, Seyed Afshin; Shuval, Kerem; Siavashpour, Zahra; Siddig, Emmanuel Edwar; Siddiqua, Ayesha; da Silva, Gustavo Correia Basto; Silva, Luis Manuel Lopes Rodrigues; Singh, Amit; Singh, Baljinder; Singh, Bhim Pratap; Singh, Harmanjit; Singh, Jasvinder A.; Singh, Kalpana; Singh, Poornima Suryanath; Singh, Samer; Singh, Satwinder; Sinha, Mukesh Kumar; Siraj, Ebrahim Abdela; Skhvitaridze, Natia; Skryabin, Valentin Yurievich; Sohel, Md. Salman; Sokhan, Anton; Soliman, Ahmed M.; Soliman, May Mohamed Sherif; Soliman, Noha Salah; Soliman, Sameh S. M.; Song, Weiyi; Sood, Aayushi; Sood, Prashant; Soraneh, Soroush; Sorensen, Reed J. D.; Sorrentino, Michele; Spartalis, Michael; Sra, Manraj Singh; Sreeramareddy, Chandrashekhar T.; Srichawla, Bahadar S.; Srinivasalu, Vignes Anand; Srinivasan, Manikandan; Srivastava, Devin Bailey; Stergachis, Andy; Stevanovic, Aleksandar; Subasi, Omer; Sulaiman, Surajo Kamilu Kamilu; Odidi, Muritala Suleiman Odidi; Suleman, Muhammad; Sullman, Mark J. M.; Meo, Anusha Sultan; Sun, Zhong; Sundaram, Thanigaivel; Sunkersing, David; Suvvari, Tarun Kumar; Swain, Chandan Kumar; Szarpak, Lukasz; Tabares-Seisdedos, Rafael; Tabatabaeizadeh, Seyed-Amir; Tabche, Celine; Tabibi, Ramin; Tabuchi, Takahiro; Tadesse, Lidia S. Seifu; Taghizadeh-Hesary, Farzad; Soodejani, Moslem Taheri; Tajabadi, Shima; Talaat, Iman M.; Talukder, Byomkesh; Tampa, Mircea; Tamuzi, Jacques Lukenze; Tan, Ker-Kan; Tariq, Saba; Tasnim, Anika; Tat, Nathan Y.; Tat, Vivian Y.; Taye, Birhan Tsegaw; Tefera, Yibekal Manaye; Teferi, Gizaw Hailiye; Teklehaimanot, Wegayehu Zeneb; Temsah, Mohamad-Hani; Temsah, Reem Mohamad Hani; Tesfamariam, Wegen Beyene; Tewari, Jay; Thankappan, Kavumpurathu Raman; Tharwat, Samar; Thiruvengadam, Muthu; Ticoalu, Jansje Henny Vera; Tincho, Marius Belmondo; Tomo, Sojit; Tovani-Palone, Marcos Roberto; Trabelsi, Khaled; Quynh Thuy Huong Tran; Tam Quoc Minh Tran; Thang Huu Tran; Nguyen Tran Minh Duc; Trihandini, Indang; Tripathi, Tulika; Tromans, Samuel Joseph; Truppa, Claudia; Tsai, Daniel Hsiang-Te; Tsatsakis, Aristidis; Amare, Abraham Tsedalu Tsedalu; Tumurkhuu, Munkhtuya; Tusa, Biruk Shalmeno; Tzivian, Lilian; Ullah, Atta; Ullah, Riaz; Ullah, Saeed; Umar, Lawan; Umar, Muhammad; Unim, Brigid; Upadhyay, Era; Urmey, Jeba Mahiad; Usman, Jibrin Sammani; Uzuncibuk, Hande; Uzzaman, Nazim; Vadagam, Pratyusha; Vaithinathan, Asokan Govindaraj; Van den Eynde, Jef; Varghese, Joe; Vasankari, Tommi Juhani; Vasudevan, Srivatsa Surya; Venkidasamy, Baskar; Villa, Simone; Villafane, Jorge Hugo; Villani, Leonardo; Vinayak, Manish; Violante, Francesco S.; Ambi, Senthil Visaga; Waheed, Yasir; Walia, Megha; Wang, Cong; Wang, Qingzhi; Wang, Ruixuan; Wang, Wei; Wang, Xing; Waqar, Ahmed Bilal; Waqas, Muhammad; Ward, Joseph L.; Wassie, Yilkal Abebaw; Weerasekara, Ishanka; Wickramasinghe, Nuwan Darshana Darshana; Wilandika, Angga; Willeit, Peter; Wojewodzic, Marcin W.; Wondmeneh, Yohannes Chemere; Wondyifraw, Haileyesus Gedamu; Wongnaah, Florence Gyembuzie; Worku, Minichil Chanie Chanie; Wu, Felicia; Wu, James Fan; Xia, Qing; Xiao, Guangqin; Xiao, Lishun; Xie, Wanqing; Xu, Site; Xue, Mingyang; Yadav, Mukesh Kumar; Yaghoubi, Sajad; Yahoo (Syed), Saba; Yahya, Galal; Yang, Hanwen; Yang, Xinxin; Yao, Laiang; Yassin, Mohamed A.; Yasufuku, Yuichi; Yaya, Sanni; Yeganeh, Meghdad; Yesuf, Subah Abderehim; Yezli, Saber; Yismaw, Yazachew Engida Engida; Yon, Dong Keon; Yonemoto, Naohiro; Yu, Chuanhua; Yuan, Chun-Wei; Yunus, Ghazala; Yunusa, Umar; Zaghampour, Manijeh; Zakham, Fathiah; Zamagni, Giulia; Zastrozhin, Michael; Zawiah, Mohammed; Zeariya, Mohammed G. M.; Zemariam, Alemu Birara Birara; Zhan, Tiansong; Zhang, Casper J. P.; Zhang, Jinpeng; Zhang, Xiyu; Zhong, Anthony; Zhou, Jiayan; Zhu, Bin; Zhumagaliuly, Abzal; Zia, Hafsa; Zielinska, Magdalena; Zoghi, Ghazal; Zrieq, Rafat Mohammad; Zyoud, Ahed H.; Zyoud, Sa'ed H.; Zyoud, Shaher H.; Vollset, Stein Emil; Hay, Simon I.; Lim, Stephen S.; Mosser, Jonathan F.</t>
  </si>
  <si>
    <t>GBD 2023 Vaccine Coverage Collaborators</t>
  </si>
  <si>
    <t>Global, regional, and national trends in routine childhood vaccination coverage from 1980 to 2023 with forecasts to 2030: a systematic analysis for the Global Burden of Disease Study 2023</t>
  </si>
  <si>
    <t>MIDDLE-INCOME COUNTRIES; IMMUNIZATION COVERAGE; UNITED-STATES; CHILDREN; INVESTMENT; VACCINES; VALIDITY; RETURN</t>
  </si>
  <si>
    <t>Background Since its inception in 1974, the Essential Programme on Immunization (EPI) has achieved remarkable success, averting the deaths of an estimated 154 million children worldwide through routine childhood vaccination. However, more recent decades have seen persistent coverage inequities and stagnating progress, which have been further amplified by the COVID-19 pandemic. In 2019, WHO set ambitious goals for improving vaccine coverage globally through the Immunization Agenda 2030 (IA2030). Now halfway through the decade, understanding past and recent coverage trends can help inform and reorient strategies for approaching these aims in the next 5 years. Methods Based on the Global Burden of Diseases, Injuries, and Risk Factors Study 2023, this study provides updated global, regional, and national estimates of routine childhood vaccine coverage from 1980 to 2023 for 204 countries and territories for 11 vaccine-dose combinations recommended by WHO for all children globally. Employing advanced modelling techniques, this analysis accounts for data biases and heterogeneity and integrates new methodologies to model vaccine scale-up and COVID-19 pandemic-related disruptions. To contextualise historic coverage trends and gains still needed to achieve the IA2030 coverage targets, we supplement these results with several secondary analyses: (1) we assess the effect of the COVID-19 pandemic on vaccine coverage; (2) we forecast coverage of select life-course vaccines up to 2030; and (3) we analyse progress needed to reduce the number of zero-dose children by half between 2023 and 2030. Findings Overall, global coverage for the original EPI vaccines against diphtheria, tetanus, and pertussis (first dose [DTP1] and third dose [DTP3]), measles (MCV1), polio (Pol3), and tuberculosis (BCG) nearly doubled from 1980 to 2023. However, this long-term trend masks recent challenges. Coverage gains slowed between 2010 and 2019 in many countries and territories, including declines in 21 of 36 high-income countries and territories for at least one of these vaccine doses (excluding BCG, which has been removed from routine immunisation schedules in some countries and territories). The COVID-19 pandemic exacerbated these challenges, with global rates for these vaccines declining sharply since 2020, and still not returning to pre-COVID-19 pandemic levels as of 2023. Coverage for newer vaccines developed and introduced in more recent years, such as immunisations against pneumococcal disease (PCV3) and rotavirus (complete series; RotaC) and a second dose of the measles vaccine (MCV2), saw continued increases globally during the COVID-19 pandemic due to ongoing introductions and scale-ups, but at slower rates than expected in the absence of the pandemic. Forecasts to 2030 for DTP3, PCV3, and MCV2 suggest that only DTP3 would reach the IA2030 target of 90% global coverage, and only under an optimistic scenario. The number of zero-dose children, proxied as children younger than 1 year who do not receive DTP1, decreased by 74 center dot 9% (95% uncertainty interval 72 center dot 1-77 center dot 3) globally between 1980 and 2019, with most of those declines reached during the 1980s and the 2000s. After 2019, counts of zero-dose children rose to a COVID 19-era peak of 18 center dot 6 million (17 center dot 6-20 center dot 0) in 2021. Most zero-dose children remain concentrated in conflict-affected regions and those with various constraints on resources available to put towards vaccination services, particularly sub-Saharan Africa. As of 2023, more than 50% of the 15 center dot 7 million (14 center dot 6-17 center dot 0) global zero-dose children resided in just eight countries (Nigeria, India, Democratic Republic of the Congo, Ethiopia, Somalia, Sudan, Indonesia, and Brazil), emphasising persistent inequities. Interpretation Our estimates of current vaccine coverage and forecasts to 2030 suggest that achieving IA2030 targets, such as halving zero-dose children compared with 2019 levels and reaching 90% global coverage for life-course vaccines DTP3, PCV3, and MCV2, will require accelerated progress. Substantial increases in coverage are necessary in many countries and territories, with those in sub-Saharan Africa and south Asia facing the greatest challenges. Recent declines will need to be reversed to restore previous coverage levels in Latin America and the Caribbean, especially for DTP1, DTP3, and Pol3. These findings underscore the crucial need for targeted, equitable immunisation strategies. Strengthening primary health-care systems, addressing vaccine misinformation and hesitancy, and adapting to local contexts are essential to advancing coverage. COVID-19 pandemic recovery efforts, such as WHO's Big Catch-Up, as well as efforts to bolster routine services must prioritise reaching marginalised populations and target subnational geographies to regain lost ground and achieve global immunisation goals. Copyright (c) 2025 Elsevier Ltd. All rights reserved, including those for text and data mining, AI training, and similar technologies.</t>
  </si>
  <si>
    <t xml:space="preserve">[Haeuser, Emily; Byrne, Sam; Nguyen, Jason; Raggi, Catalina; McLaughlin, Susan A.; Bisignano, Catherine; Harris, Ashley A.; Smith, Amanda E.; Lindstedt, Paulina A.; Smith, Georgia; Herold, Samuel James; Nesbit, Olivia D.; Noyes, Taylor; Shalev, Noga; Olana, Latera Tesfaye; Antony, Catherine M.; Aravkin, Aleksandr Y.; Dai, Xiaochen; Dandona, Lalit; Dandona, Rakhi; Fullman, Nancy; Haakenstad, Annie; He, Jiawei; Mestrovic, Tomislav; Mokdad, Ali H.; Murray, Christopher J. L.; Robinson-Oden, Hannah Elizabeth; Sorensen, Reed J. D.; Yuan, Chun-Wei; Vollset, Stein Emil; Hay, Simon I.; Lim, Stephen S.; Mosser, Jonathan F.] Univ Washington, Sch Med, Inst Hlth Metr &amp; Evaluat, Seattle, WA USA; [Aravkin, Aleksandr Y.] Univ Washington, Sch Med, Dept Appl Math, Seattle, WA USA; [Aravkin, Aleksandr Y.; Dai, Xiaochen; Dandona, Rakhi; Mokdad, Ali H.; Murray, Christopher J. L.; Stergachis, Andy; Vollset, Stein Emil; Hay, Simon I.; Lim, Stephen S.] Univ Washington, Sch Med, Dept Hlth Metr Sci, Seattle, WA USA; [Khosravi, Farbod] Univ Washington, Dept Radiol, Seattle, WA USA; [Khosravi, Farbod] Univ Washington, Cardiothorac Imaging Sect, Seattle, WA USA; [Kochhar, Sonali; Sorensen, Reed J. D.] Univ Washington, Dept Global Hlth, Seattle, WA USA; [Olivas-Martinez, Antonio] Univ Washington, Dept Biostat, Seattle, WA USA; [Stergachis, Andy] Univ Washington, Dept Pharm, Seattle, WA USA; [Zia, Hafsa] Univ Washington, Dept Epidemiol, Seattle, WA USA; [Olana, Latera Tesfaye] Addis Ababa Univ, Natl Data Management Ctr Hlth NDMC, Addis Ababa, Ethiopia; [Akalu, Gizachew Taddesse] Addis Ababa Univ, Dept Microbial Cellular &amp; Mol Biol, Addis Ababa, Ethiopia; [Bitew, Molalegne] Addis Ababa Univ, Hlth Biotechnol Directorate, Bio &amp; Emerging Technol Inst, Addis Ababa, Ethiopia; [Gebre, Feven Sahle] Addis Ababa Univ, Coll Hlth Sci, Addis Ababa, Ethiopia; [Aalipour, Mohammad Amin; Baghizadeh, Fereshteh] Shahid Beheshti Univ Med Sci, Tehran, Iran; [Abtahi, Dariush; Mirkheshti, Alireza; Salimi, Sohrab; Alshohadaei, Seyed Mohammad Seyed; Shakeri, Alireza] Shahid Beheshti Univ Med Sci, Dept Anesthesiol, Tehran, Iran; [Arjmand, Ghazal; Anar, Mahsa Asadi; Ebrahimi, Rasoul; Madinezad, Seyed Ataollah; Niroomand, Behnaz; Rafiei, Seyed Kiarash Sadat] Shahid Beheshti Univ Med Sci, Sch Med, Tehran, Iran; [Bagheri, Sara] Shahid Beheshti Univ Med Sci, Sch Med Educ &amp; Learning Technol, Tehran, Iran; [Bayat, Mahdis] Shahid Beheshti Univ Med Sci, Canc Res Ctr, Tehran, Iran; [Almasi, Minoo Heidari] Shahid Beheshti Univ Med Sci, Obes Res Ctr, Tehran, Iran; [Kolahi, Ali-Asghar; Nikoobar, Ali; Rashidi, Mohammad-Mahdi] Shahid Beheshti Univ Med Sci, Social Determinants Hlth Res Ctr, Tehran, Iran; [Madadi, Firoozeh] Shahid Beheshti Univ Med Sci, Anesthesiol Res Ctr, Tehran, Iran; [Rafiei, Seyed Kiarash Sadat] Shahid Beheshti Univ Med Sci, Sch Publ Hlth, Tehran, Iran; [Safari, Mehdi] Shahid Beheshti Univ Med Sci, Dept Hlth, Tehran, Iran; [Sagharichi, Mastooreh] Shahid Beheshti Univ Med Sci, Fac Med, Tehran, Iran; [Shayan, Maryam] Shahid Beheshti Univ Med Sci, Ophthalm Res Ctr ORC, Tehran, Iran; [Siavashpour, Zahra] Shahid Beheshti Univ Med Sci, Shohadaye Tajrish Hosp, Radiooncol Dept, Tehran, Iran; [Aalruz, Hasan] Al Zaytoonah Univ Jordan, Dept Nursing, Amman, Jordan; [Abbasifard, Mitra] Rafsanjan Univ Med Sci, Dept Internal Med, Rafsanjan, Iran; [Abbasifard, Mitra] Rafsanjan Univ Med Sci, Clin Res Dev Unit, Rafsanjan, Iran; [Jafarzadeh, Abdollah] Rafsanjan Univ Med Sci, Dept Immunol, Rafsanjan, Iran; [Rezaeian, Mohsen] Rafsanjan Univ Med Sci, Dept Epidemiol &amp; Biostat, Rafsanjan, Iran; [Abbaspour, Faezeh] Univ Calif San Francisco, Dept Med, San Francisco, CA USA; [Assl, Shakiba Ghasemi] Univ Calif San Francisco, Dept Global Hlth Sci, San Francisco, CA USA; [Orscelik, Atakan; Senol, Yigit Can] Univ Calif San Francisco, Dept Neurosurg, San Francisco, CA USA; [Zastrozhin, Michael] Univ Calif San Francisco, Dept Bioengn &amp; Therapeut Sci, San Francisco, CA USA; [Abbastabar, Hedayat] Univ Tehran Med Sci, Adv Diagnost &amp; Intervent Radiol Res Ctr, Tehran, Iran; [Abolhassani, Hassan] Univ Tehran Med Sci, Res Ctr Immunodeficiencies, Tehran, Iran; [Azizan, Amin] Univ Tehran Med Sci, Rheumatol Res Ctr, Tehran, Iran; [Bastan, Mohammad-Mahdi; Rashidi, Mohammad-Mahdi; Rezaei, Nazila; Salabat, Dorsa] Univ Tehran Med Sci, Noncommunicable Dis Res Ctr, Tehran, Iran; [Bayat, Mahdis] Univ Tehran Med Sci, Pastor Inst, Tehran, Iran; [Dadras, Omid] Univ Tehran Med Sci, Iranian Res Ctr HIV AIDS IRCHA, Tehran, Iran; [Eskandarieh, Sharareh] Univ Tehran Med Sci, Multiple Sclerosis Res Ctr, Tehran, Iran; [Jalloh, Mohamed; Rahimi-Movaghar, Vafa; Shool, Sina] Univ Tehran Med Sci, Sina Trauma &amp; Surg Res Ctr, Tehran, Iran; [Jameie, Melika] Univ Tehran Med Sci, Iranian Ctr Neurol Res, Tehran, Iran; [Karami, Jafar] Univ Tehran Med Sci, Dept Immunol, Tehran, Iran; [Kompani, Farzad] Univ Tehran Med Sci, Childrens Med Ctr, Tehran, Iran; [Mansournia, Mohammad Ali] Univ Tehran Med Sci, Dept Epidemiol &amp; Biostat, Tehran, Iran; [Mohammadi, Abdolreza] Univ Tehran Med Sci, Urol Res Ctr, Tehran, Iran; [Mohammadi, Abdolreza] Univ Tehran Med Sci, Dept Urol, Tehran, Iran; [Mohsenzadeh, Amin] Univ Tehran Med Sci, Cardiovasc Dis Res Inst, Tehran, Iran; [Salabat, Dorsa] Univ Tehran Med Sci, Sch Med, Tehran, Iran; [Pormehr, Pegah Salimi] Univ Tehran Med Sci, Dept Res &amp; Dev, Tehran, Iran; [Sedigh, Amin] Univ Tehran Med Sci, Dept Med Educ, Tehran, Iran; [Shahkarami, Farshad] Univ Tehran Med Sci, Dept Internal Med, Tehran, Iran; [Sharifan, Amin] Univ Tehran Med Sci, Sina Hosp, Tehran, Iran; [Azizan, Amin; Ghaffari, Kazem] Univ Tehran Med Sci, Tehran, Iran; [Abd ElHafeez, Samar] Alexandria Univ, Dept Epidemiol, Alexandria, Egypt; [Ghazy, Ramy Mohamed] Alexandria Univ, Trop Hlth Dept, Alexandria, Egypt; [Talaat, Iman M.] Alexandria Univ, Dept Pathol, Alexandria, Egypt; [Abdallah, Emad M.] Qassim Univ, Coll Appl Med Sci, Dept Biol, Buraydah, Saudi Arabia; [Jamal, Qazi Mohammad Sajid] Qassim Univ, Coll Appl Med Sci, Dept Hlth Informat, Buraydah, Saudi Arabia; [Abdel-Hameed, Reda] Univ Hail, Dept Basic Sci, Hail, Saudi Arabia; [Abdel-Hameed, Reda] Al Azhar Univ, Fac Sci, Dept Chem, Cairo, Egypt; [Hasaballah, Ahmed I.; Zeariya, Mohammed G. M.] Al Azhar Univ, Dept Zool &amp; Entomol, Cairo, Egypt; [Abdelkader, Atef] Ajman Univ, Dept Math &amp; Sci, Ajman, U Arab Emirates; [Al Amiry, Alaa] Ajman Univ, Coll Pharm &amp; Hlth Sci, Ajman, U Arab Emirates; [Al Amiry, Alaa; Shahwan, Moyad Jamal; Shamsi, Anas] Ajman Univ, Ctr Med &amp; Bioallied Hlth Sci Res, Ajman, U Arab Emirates; [Alzoubi, Abdallah] Ajman Univ, Dept Pathol Sci, Ajman, U Arab Emirates; [Ashames, Akram] Ajman Univ, Ajman, U Arab Emirates; [Dutta, Sulagna] Ajman Univ, Coll Med, Ajman, U Arab Emirates; [Abd-Elsalam, Sherief] Tanta Univ, Dept Trop Med &amp; Infect Dis, Tanta, Egypt; [Abdisa, Wakgari Mosisa] Jimma Univ, Inst Hlth, Dambi Dollo, Ethiopia; [Abdoun, Meriem] Univ Setif, Dept Med, Setif, Algeria; [Rahmoune, Hakim] Univ Setif, Fac Med, Setif, Algeria; [Rahmoune, Hakim] Univ Setif, LIRSSEI Res Lab, Setif, Algeria; [Abdoun, Meriem] Dept Hlth, Setif, Algeria; [Abdous, Arman] Islamic Azad Univ, Fac Vet Med, Karaj, Iran; [Jokar, Mohammad] Islamic Azad Univ, Young Researchers &amp; Elite Club, Karaj, Iran; [Abdulah, Deldar Morad] Univ Duhok, Community &amp; Matern Nursing Unit, Duhok, Iraq; [Ahmed, Meqdad Saleh] Univ Duhok, Dept Pathol &amp; Microbiol, Duhok, Iraq; [Abdullahi, Adam] Harvard Univ, Dept Populat &amp; Global Hlth, Boston, MA USA; [Kankam, Samuel Berchi] Harvard Univ, TH Chan Sch Publ Hlth, Boston, MA USA; [Kokkorakis, Michail] Harvard Univ, Dept Med, Boston, MA USA; [Mohamed, Hebatalla] Harvard Univ, Dept Global Hlth &amp; Populat, Boston, MA USA; [Natto, Zuhair S.] Harvard Univ, Dept Hlth Policy &amp; Oral Epidemiol, Boston, MA USA; [Shayan, Maryam] Harvard Univ, Dept Ophthalmol, Boston, MA USA; [Zhong, Anthony] Harvard Univ, Harvard Med Sch, Boston, MA USA; [Abdullahi, Auwal; Usman, Jibrin Sammani] Bayero Univ, Dept Physiotherapy, Kano, Nigeria; [Gadanya, Muktar A.] Bayero Univ, Dept Community Med, Kano, Nigeria; [Ladan, Muhammad Awwal] Bayero Univ, Dept Nursing Sci, Kano, Nigeria; [Abdullahi, Auwal] Fed Univ Wukari, Dept Physiotherapy, Wukari, Nigeria; [Abdul-Rahman, Toufik] Toufiks World Med Assoc, Dept Res, Antonova, Ukraine; [Abdykerimova, Kulmira] Kazakh Natl Med Univ, Dept Gen Surg &amp; Clin Anat, Alma Ata, Kazakhstan; [Aryntayeva, Nurila; Kuttybayev, Assylkhan] Kazakh Natl Med Univ, Dept Publ Hlth, Alma Ata, Kazakhstan; [Assembekov, Batyrbek] Kazakh Natl Med Univ, Atchabar Sci Res Inst, Alma Ata, Kazakhstan; [Davletov, Dimash] Kazakh Natl Med Univ, B Atchabarov Sci Res Inst Fundamental &amp; Appl Med, Alma Ata, Kazakhstan; [Fakhradiyev, Ildar Ravisovich; Ibrayeva, Anel] Kazakh Natl Med Univ, Sci &amp; Technol Pk, Alma Ata, Kazakhstan; [Kulimbet, Mukhtar] Kazakh Natl Med Univ, Res &amp; Publicat Act Div, Alma Ata, Kazakhstan; [Lakanova, Balzhan] Kazakh Natl Med Univ, Dept Res, Alma Ata, Kazakhstan; [Shamsutdinova, Alfiya] Kazakh Natl Med Univ, Dept Sci, Alma Ata, Kazakhstan; [Zhumagaliuly, Abzal] Kazakh Natl Med Univ, Atchabarov Sci Res Inst Fundamental &amp; Appl Med, Alma Ata, Kazakhstan; [Lee, Sergey Vadimovich] Kazakh Natl Med Univ, Alma Ata, Kazakhstan; [Abedi, Armita] Zanjan Univ Med Sci, Dept Emergency Med, Zanjan, Iran; [Ashrafi, Mitra] Zanjan Univ Med Sci, Sch Med, Zanjan, Iran; [Hanifi, Nasrin] Zanjan Univ Med Sci, Dept Crit Care &amp; Emergency Nursing, Zanjan, Iran; [Abejew, Asrat Agalu; Alemayehu, Tekletsadik Tekleslassie; Siraj, Ebrahim Abdela] Bahir Dar Univ, Sch Pharm, Bahir Dar, Ethiopia; [Adal, Ousman] Bahir Dar Univ, Dept Emergency &amp; Crit Care, Bahir Dar, Ethiopia; [Asefa, Shewatatek Melaku Melaku] Bahir Dar Univ, Sch Vet Med, Bahir Dar, Ethiopia; [Awoke, Andargie Abate; Netsere, Henok Biresaw] Bahir Dar Univ, Coll Med &amp; Hlth Sci, Bahir Dar, Ethiopia; [Belayneh, Asnake Gashaw] Bahir Dar Univ, Dept Emergency &amp; Crit Care Nursing, Bahir Dar, Ethiopia; [Belayneh, Melesse] Bahir Dar Univ, Dept Publ Hlth, Bahir Dar, Ethiopia; [Getaneh, Gebremariam] Bahir Dar Univ, Hlth Syst Management &amp; Hlth Econ, Bahir Dar, Ethiopia; [Habteyohannes, Awoke Derbie] Bahir Dar Univ, Dept Med Microbiol, Bahir Dar, Ethiopia; [Mengstie, Leweyehu Alemaw] Bahir Dar Univ, Dept Adult Hlth Nursing, Bahir Dar, Ethiopia; [Wondyifraw, Haileyesus Gedamu] Bahir Dar Univ, Bahir Dar, Ethiopia; [Yismaw, Yazachew Engida Engida] Bahir Dar Univ, Dept Pharmacol, Bahir Dar, Ethiopia; [Zuniga, Roberto Ariel Abeldano] Univ Sierra Sur, Postgrad Dept, Miahuatlan Porfirio Diaz, Mexico; [Zuniga, Roberto Ariel Abeldano] Univ Helsinki, Ctr Social Data Sci, Helsinki, Finland; [Abidi, Syed Hani] Nazarbayev Univ, Sch Med, Dept Biomed Sci, Astana, Kazakhstan; [Abiodun, Olumide] Babcock Univ, Dept Community Med, Ilishan Remo, Nigeria; [Kasem, Rahim Abo] Univ Louisville, Dept Neurosurg, Louisville, KY USA; [Kasem, Rahim Abo] Damascus Univ, Dept Surg, Damascus, Syria; [Aboagye, Richard Gyan] Univ Hlth &amp; Allied Sci, Dept Family &amp; Community Hlth, Ho, Ghana; [Adedia, David] Univ Hlth &amp; Allied Sci, Sch Basic &amp; Biomed Sci, Ho, Ghana; [Adzigbli, Leticia Akua; Dowou, Robert Kokou] Univ Hlth &amp; Allied Sci, Dept Epidemiol &amp; Biostat, Ho, Ghana; [Nyande, Felix Kwasi] Univ Hlth &amp; Allied Sci, Dept Nursing, Ho, Ghana; [Orish, Verner N.] Univ Hlth &amp; Allied Sci, Dept Microbiol &amp; Immunol, Ho, Ghana; [Osei, Eric] Univ Hlth &amp; Allied Sci, Ho, Ghana; [Aboagye, Richard Gyan; Saddik, Basema Ahmad] Univ New South Wales, Sch Populat Hlth, Sydney, NSW, Australia; [Rokny, Hamid Alinejad] Univ New South Wales, Grad Sch Biomed Engn, Sydney, NSW, Australia; [Lin, Jialing] Univ New South Wales, Int Ctr Future Hlth Syst, Sydney, NSW, Australia; [Chacon, Gladymar Perez] Univ New South Wales, Kirby Inst, Sydney, NSW, Australia; [Abolhassani, Hassan] Karolinska Inst, Dept Med Biochem &amp; Biophys, Stockholm, Sweden; [Bizzozero-Peroni, Bruno] Karolinska Inst, Dept Neurobiol Care Sci &amp; Soc, Aging Res Ctr, Stockholm, Sweden; [Abonie, Ulric Sena] Northumbria Univ, Dept Sport Exercise &amp; Rehabil, Newcastle Upon Tyne, Tyne &amp; Wear, England; [Aborode, Abdullahi Tunde] Hlth Africans Platform, Dept Res &amp; Dev, Ibadan, Nigeria; [Abourashed, Nagah Mohamed] Univ Hail, Dept Clin Lab Sci, Hail, Saudi Arabia; [Abourashed, Nagah Mohamed] Benha Univ, Dept Zool, Banha, Egypt; [Abouzid, Mohamed] Poznan Univ Med Sci, Dept Phys Pharm &amp; Pharmacokinet, Poznan, Poland; [Karpinski, Tomasz M.] Poznan Univ Med Sci, Chair &amp; Dept Med Microbiol, Poznan, Poland; [Abramov, Dmitry] Loma Linda Univ, Med Ctr, Cardiovasc Dis, Loma Linda, CA USA; [Abreu, Lucas Guimaraes] Univ Fed Minas Gerais, Dept Pediat Dent, Belo Horizonte, MG, Brazil; [da Silva, Alanna Gomes] Univ Fed Minas Gerais, Sch Nursing, Belo Horizonte, MG, Brazil; [Malta, Deborah Carvalho; Matozinhos, Fernanda Penido; Prates, Elton Junio Sady] Univ Fed Minas Gerais, Dept Maternal Child Nursing &amp; Publ Hlth, Belo Horizonte, MG, Brazil; [da Silva, Thales Philipe Rodrigues] Univ Fed Minas Gerais, Vaccinat Res Observ, Belo Horizonte, MG, Brazil; [da Silva, Gustavo Correia Basto] Univ Fed Minas Gerais, Fac Dent, Belo Horizonte, MG, Brazil; [Abu Farha, Rana Kamal] Appl Sci Private Univ, Clin Pharm &amp; Therapeut Dept, Amman, Jordan; [Al-Tammemi, Alaa B.] Appl Sci Private Univ, Appl Sci Res Ctr, Amman, Jordan; [Faris, MoezAlIslam Ezzat Mahmoud] Appl Sci Private Univ, Dept Clin Nutr &amp; Dietet, Amman, Jordan; [Othman, Elham H.] Appl Sci Private Univ, Fac Nursing, Amman, Jordan; [Zrieq, Rafat Mohammad] Appl Sci Private Univ, Appl Sci Res Ctr, Amman, Jordan; [Abubakar, Bilyaminu] Usmanu Danfodiyo Univ, Dept Pharmacol &amp; Toxicol, Sokoto, Nigeria; [Aminu, Nafiu] Usmanu Danfodiyo Univ, Dept Pharmaceut Sci, Sokoto, Nigeria; [Garba, Bashiru; Shittu, Aminu] Usmanu Danfodiyo Univ, Dept Vet Publ Hlth &amp; Prevent Med, Sokoto, Nigeria; [Oyebola, Kolapo] Nigerian Inst Med Res, Dept Biochem &amp; Nutr, Lagos, Nigeria; [Abubakar, Bilyaminu] Nigerian Inst Med Res, Lagos, Nigeria; [Abu-Gharbieh, Eman; Ramadan, Mahmoud Mohammed] Univ Sharjah, Dept Clin Sci, Sharjah, U Arab Emirates; [Acharya, Anirudh Balakrishna] Univ Sharjah, Dept Restorat Dent, Sharjah, U Arab Emirates; [Aleidi, Shereen M.; Alniss, Hasan Yaser; Semreen, Mohammad H.] Univ Sharjah, Coll Pharm, Sharjah, U Arab Emirates; [Alzoubi, Karem H.] Univ Sharjah, Dept Pharm Practice &amp; Pharmacotherapeut, Sharjah, U Arab Emirates; [Amin, Amr; Saddik, Basema Ahmad; Saleh, Mohamed A.] Univ Sharjah, Coll Med, Sharjah, U Arab Emirates; [Arumugam, Ashokan] Univ Sharjah, Dept Physiotherapy, Sharjah, U Arab Emirates; [Barqawi, Hiba Jawdat; Saber-Ayad, Maha Mohamed; Sharif-Askari, Narjes Saheb; Talaat, Iman M.] Univ Sharjah, Dept Clin Sci, Sharjah, U Arab Emirates; [Bustanji, Yasser] Univ Sharjah, Dept Basic Biomed Sci, Sharjah, U Arab Emirates; [Eladl, Mohamed Ahmed] Univ Sharjah, Dept Basic Med Sci, Sharjah, U Arab Emirates; [Elemam, Noha Mousaad] Univ Sharjah, Sharjah Inst Med Res, Sharjah, U Arab Emirates; [Hussain, M. Azhar] Univ Sharjah, Dept Finance &amp; Econ, Sharjah, U Arab Emirates; [Manzoor, Shaista; Semreen, Mohammad H.] Univ Sharjah, Res Inst Med &amp; Hlth Sci, Sharjah, U Arab Emirates; [Soliman, Sameh S. M.] Univ Sharjah, Dept Med Chem, Sharjah, U Arab Emirates; [Altirkawi, Khalid A.] Univ Sharjah, Sharjah, U Arab Emirates; [Abu-Gharbieh, Eman] Univ Jordan, Dept Biopharmaceut &amp; Clin Pharm, Amman, Jordan; [Aburuz, Salahdein] Univ Jordan, Coll Pharm, Amman, Jordan; [Abukhadijah, Hana J.] Hamad Med Corp, Med Res Ctr, Doha, Qatar; [Al Hamad, Hanadi; Sathian, Brijesh] Hamad Med Corp, Dept Geriatr &amp; Long Term Care, Doha, Qatar; [Al Hamad, Hanadi] Hamad Med Corp, Rumailah Hosp, Doha, Qatar; [Mannethodi, Kamaruddeen] Hamad Med Corp, Corp Nursing &amp; Midwifery Res Dept, Doha, Qatar; [Nashwan, Abdulqadir J.] Hamad Med Corp, Nursing &amp; Midwifery Res Dept, Doha, Qatar; [Singh, Kalpana] Hamad Med Corp, Dept Res, Doha, Qatar; [Yassin, Mohamed A.] Hamad Med Corp, Hematol Sect, Doha, Qatar; [Aburuz, Salahdein] United Arab Emirates Univ, Dept Pharmacol &amp; Therapeut, Al Ain, U Arab Emirates; [Allouh, Mohammed Z.; Khan, Gulfaraz] United Arab Emirates Univ, Coll Med &amp; Hlth Sci, Al Ain, U Arab Emirates; [Al-Rifai, Rami H.; Elbarazi, Iffat] United Arab Emirates Univ, Inst Publ Hlth, Al Ain, U Arab Emirates; [Ismail, Leila] United Arab Emirates Univ, Dept Comp Sci &amp; Software Engn, Al Ain, U Arab Emirates; [Khan, Md Abdullah Saeed] United Arab Emirates Univ, Dept Family Med, Al Ain, U Arab Emirates; [Achore, Meshack] Hofstra Univ, Dept Populat Hlth, Hempstead, NY USA; [Karaye, Ibraheem M.] Hofstra Univ, Sch Hlth Profess &amp; Human Serv, Hempstead, NY USA; [Acuna, Juan Manuel] Amer Univ Antigua, Dept Clin Med, Coolidge, Antigua &amp; Barbu; [Acuna, Juan Manuel] Florida Int Univ, FIU Robert Stempel Coll Publ Hlth &amp; Social Work, Miami, FL USA; [Talukder, Byomkesh] Florida Int Univ, Dept Global Hlth, Miami, FL USA; [Adams, Lisa C.] Tech Univ Munich, Dept Diagnost &amp; Intervent Radiol, Munich, Germany; [Busch, Felix] Tech Univ Munich, Sch Med &amp; Hlth, Munich, Germany; [Mediratta, Rishi P.] Stanford Univ, Div Pediat Hosp Med, Palo Alto, CA USA; [Zhou, Jiayan] Stanford Univ, Sch Med, Palo Alto, CA USA; [Adamu, Abdu A.; Iwu-Jaja, Chinwe Juliana] Stellenbosch Univ, Dept Global Hlth, Cape Town, South Africa; [Tamuzi, Jacques Lukenze] Stellenbosch Univ, Dept Epidemiol, Cape Town, South Africa; [Adamu, Abdu A.] South African Med Res Council, Cochrane South Africa, Cape Town, South Africa; [Iwu-Jaja, Chinwe Juliana] South African Med Res Council, Dept Global Hlth, Cape Town, South Africa; [Adebisi, Tajudeen Adesanmi] Ladoke Akintola Univ, Dept Microbiol, Osogbo, Nigeria; [Adedokun, Kamoru Ademola] Roswell Park Comprehens Canc Ctr, Dept Immunol, Buffalo, NY USA; [Adegbile, Oluwatobi E.] East Tennessee State Univ, Dept Pediat, Johnson City, TN USA; [Adegbile, Oluwatobi E.] Ctr Cardiovasc Risk Res, Johnson City, TN USA; [Adegboye, Oyelola A.] Charles Darwin Univ, Menzies Sch Hlth Res, Darwin, NT, Australia; [Adegoke, Nurudeen A.] Univ Sydney, Translat Res Team, Sydney, NSW, Australia; [Adegoke, Nurudeen A.] Univ Sydney, Melanoma Inst Australia, Sydney, NSW, Australia; [Adeleke, Olumide Thomas] Bowen Univ, Dept Family Med, Iwo, Nigeria; [Ajala, Dolapo Emmanuel] Bowen Univ, Bowen Univ Hosp, Iwo, Nigeria; [Adeleke, Olumide Thomas] Bowen Univ Teaching Hosp, Dept Family Med, Ogbomosho, Nigeria; [Adetunji, Juliana Bunmi] Osun State Univ, Dept Biochem, Osogbo, Nigeria; [Adhana, Mache Tsadik] Mekelle Univ, Sch Publ Hlth, Mekelle, Ethiopia; [Legesse, Awol Yemane] Mekelle Univ, Obstet &amp; Gynecol, Mekelle, Ethiopia; [Nigusse, Afewerki Tesfahunegn Tesfahunegn] Mekelle Univ, Dept Epidemiol, Mekelle, Ethiopia; [Tesfamariam, Wegen Beyene] Mekelle Univ, Dept Med Biochem &amp; Mol Biol, Mekelle, Ethiopia; [Adhikary, Ripon Kumar] Jashore Univ Sci &amp; Technol, Dept Fisheries &amp; Marine Biosci, Jashore, Bangladesh; [Adhikary, Ripon Kumar] Australian Natl Univ, Res Sch Populat Hlth, Canberra, ACT, Australia; [Ahmad, Danish] Australian Natl Univ, Sch Med &amp; Psychol, Canberra, ACT, Australia; [Adiga, Usha] Apollo Hosp, Apollo Inst Med Sci &amp; Res Chittoor, Chittoor, India; [Adnan, Mohd] Univ Hail, Coll Sci, Dept Biol, Hail, Saudi Arabia; [Algahtani, Fahad D.; Zeariya, Mohammed G. M.] Univ Hail, Dept Publ Hlth, Hail, Saudi Arabia; [Khan, Yusuf Saleem] Univ Hail, Coll Med, Hail, Saudi Arabia; [Kuddus, Mohammed] Univ Hail, Dept Biochem, Hail, Saudi Arabia; [Kumar, Rakesh] Univ Hail, Coll Publ Hlth &amp; Hlth Informat, Hail, Saudi Arabia; [Qanash, Husam] Univ Hail, Dept Med Lab Sci, Hail, Saudi Arabia; [Saeed, Mohd] Univ Hail, Dept Biol, Hail, Saudi Arabia; [Sreeramareddy, Chandrashekhar T.] Univ Hail, Med &amp; Diagnost Res Ctr, Hail, Saudi Arabia; [Yunus, Ghazala] Univ Hail, Dept Basic Sci, Hail, Saudi Arabia; [Zrieq, Rafat Mohammad] Univ Hail, Dept Med Surg Nursing, Hail, Saudi Arabia; [Adnani, Qorinah Estiningtyas Sakilah] Padjadjaran State Univ, Dept Publ Hlth, Bandung, Indonesia; [Adoma, Prince Owusu] Univ Educ Winneba, Dept Hlth Adm &amp; Educ, Winneba, Ghana; [Affinito, Giuseppina] Univ Naples Federico II, Dept Publ Hlth &amp; Prevent Med, Naples, Italy; [Fiorilla, Claudio] Univ Naples Federico II, Dept Publ Hlth, Naples, Italy; [Afolabi, Aanuoluwapo Adeyimika] MSI Nigeria Reprod Choices, Tech Serv Directorate, Abuja, Nigeria; [Afolabi, Habeeb Abiodun] Osun State Univ, Dept Stat, Osogbo, Nigeria; [Afolabi, Rotimi Felix; Fagbamigbe, Adeniyi Francis; Olorunju, Samson Bamidele] Univ Ibadan, Dept Hlth Promot &amp; Educ, Ibadan, Nigeria; [Okekunle, Akinkunmi Paul; Olabisi, Oluwaseyi Isaiah] Univ Ibadan, Coll Med, Ibadan, Nigeria; [Owolabi, Mayowa O.] Univ Ibadan, Dept Med, Ibadan, Nigeria; [Afzal, Saira] King Edward Mem Hosp, Dept Community Med, Lahore, Pakistan; [Afzal, Saira] Inst Publ Hlth, Dept Publ Hlth, Lahore, Pakistan; [Agampodi, Suneth Buddhika] Int Vaccine Inst, Dept New Initiat, Seoul, South Korea; [Agarwal, Dhiraj Motilal] KEM Hosp Res Ctr, Vadu Rural Hlth Program, Pune, Maharashtra, India; [Aghajanian, Sepehr] Alborz Univ Med Sci, Dept Neurosurg, Karaj, Iran; [Shams-Beyranvand, Mehran] Alborz Univ Med Sci, Sch Med, Karaj, Iran; [Aghajanian, Sepehr; Jameie, Melika] Iran Univ Med Sci, Neurosci Res Ctr, Tehran, Iran; [Arabloo, Jalal] Iran Univ Med Sci, Hlth Management &amp; Econ Res Ctr, Tehran, Iran; [Bastan, Mohammad-Mahdi] Iran Univ Med Sci, Sch Med, Tehran, Iran; [Biroudian, Saeed] Iran Univ Med Sci, Med Eth Dept, Tehran, Iran; [Dorostkar, Fariba] Iran Univ Med Sci, Dept Med Lab Sci, Tehran, Iran; [Ghafoury, Roya] Iran Univ Med Sci, Inst Endocrinol &amp; Metab, Tehran, Iran; [Hasani, Hamidreza] Iran Univ Med Sci, Dept Ophthalmol, Tehran, Iran; [Mohseni, Mohammad] Iran Univ Med Sci, Dept Hlth Serv Management, Tehran, Iran; [Yousefi, Kimia Mozahheb] Iran Univ Med Sci, Antimicrobial Resistance Res Ctr, Tehran, Iran; [Yousefi, Kimia Mozahheb] Iran Univ Med Sci, Hazrat E Rasool Gen Hosp, Tehran, Iran; [Naghshbandi, Mobin] Iran Univ Med Sci, Rajaei Cardiovasc Res Ctr, Tehran, Iran; [Pakbaz, Yeganeh] Iran Univ Med Sci, Breast Hlth &amp; Canc Res Ctr, Tehran, Iran; [Toroudi, Hamidreza Pazoki] Iran Univ Med Sci, Physiol Res Ctr, Tehran, Iran; [Toroudi, Hamidreza Pazoki] Iran Univ Med Sci, Dept Physiol, Tehran, Iran; [Shool, Sina] Iran Univ Med Sci, Ctr Technol &amp; Innovat Cardiovasc Informat, Tehran, Iran; [Taghizadeh-Hesary, Farzad] Iran Univ Med Sci, Senses Hlth Inst 5, Tehran, Iran; [Arriagada, Constanza Elizabeth Aguilera] Pfizer Inc, Pfizer Andean Cluster, Santiago, Chile; [Agyemang-Duah, Williams] Queens Univ, Dept Publ Hlth Sci, Kingston, ON, Canada; [Ahadi, Mahsa] Shiraz Univ Med Sci, Rajaie Trauma Res Ctr, Shiraz, Iran; [Ayatizadeh, Seyyed HamidReza; Fazeli, Pooria] Shiraz Univ Med Sci, Trauma Res Ctr, Shiraz, Iran; [Bashiri, Azadeh] Shiraz Univ Med Sci, Hlth Informat Management, Shiraz, Iran; [Faraji, Seyed Nooreddin] Shiraz Univ Med Sci, Dept Pathol, Shiraz, Iran; [Fazeli, Pooria] Shiraz Univ Med Sci, Dept Med Immunol, Shiraz, Iran; [Goodarzian, M. Reza] Shiraz Univ Med Sci, Dept Family Med, Shiraz, Iran; [Hashempur, Mohammad Hashem] Shiraz Univ Med Sci, Res Ctr Tradit Med &amp; Hist Med, Shiraz, Iran; [Pourbabaki, Reza] Shiraz Univ Med Sci, Dept Occupat Hlth &amp; Safety Engn, Shiraz, Iran; [Kiasary, Seyed Mohamad Sadegh Mousavi] Shiraz Univ Med Sci, Shiraz, Iran; [Ahmad, Aqeel] Shaqra Univ, Coll Med, Shaqra, Saudi Arabia; [Ahmad, Danish] Publ Hlth Fdn India, Gandhinagar, India; [Ahmad, Khurshid] Qassim Univ, Dept Hlth Informat, Buraidha, Saudi Arabia; [Ahmad, Rabbiya] Univ Sains Malaysia, Dept Clin Pharm, George Town, Malaysia; [Aziz, Mohd Yusmaidie] Univ Sains Malaysia, Adv Med &amp; Dent Inst, George Town, Malaysia; [Ahmad, Rabbiya] Islamia Univ Bahawalpur, Dept Pharm Practice, Bahawalpur, Pakistan; [Ahmad, Shoaib] St Joseph Hosp &amp; Med Ctr, Phoenix, AZ USA; [Ahmad, Shoaib] Punjab Med Coll, Faisalabad, Pakistan; [Ahmad, Tauseef] Zhejiang Univ, Sch Publ Hlth, Hangzhou, Peoples R China; [Ahmed, Ayman] Univ Khartoum, Inst Endem Dis, Khartoum, Sudan; [Ahmed, Khabab Abbasher Hussien Abbasher Hussien Mohamed] Univ Khartoum, Fac Med, Khartoum, Sudan; [Siddig, Emmanuel Edwar] Univ Khartoum, Unit Basic Med Sci, Khartoum, Sudan; [Ahmed, Ayman] Univ Basel, Swiss Trop &amp; Publ Hlth Inst, Basel, Switzerland; [Gatzioufas, Zisis] Univ Basel, Dept Ophthalmol, Basel, Switzerland; [Ahmed, Haroon] COMSATS Inst Informat Technol, Dept Biosci, Islamabad, Pakistan; [Ahmed, Muktar Beshir] Jimma Univ, Dept Epidemiol, Jimma, Ethiopia; [Malik, Tabarak] Jimma Univ, Inst Hlth, Jimma, Ethiopia; [Tadesse, Lidia S. Seifu] Jimma Univ, Inst Hlth, Sch Med, Jimma, Ethiopia; [Ahmed, Muktar Beshir; Naik, Ganesh R.] Flinders Univ S Australia, Coll Med &amp; Publ Hlth, Adelaide, SA, Australia; [Shorofi, Seyed Afshin] Flinders Univ S Australia, Dept Nursing &amp; Hlth Sci, Adelaide, SA, Australia; [Ahmed, Mushood] Rawalpindi Med Univ, Dept Med, Rawalpindi, Pakistan; [Ahmed, Naveed] Univ Tabuk, Dept Assistance Med Sci, Tabuk, Saudi Arabia; [Almagharbeh, Wesam Taher] Univ Tabuk, Fac Nursing, Tabuk, Saudi Arabia; [Muthupandian, Saravanan] Univ Tabuk, Prince Fahad bin Sultan Chair Biomed Res, Tabuk, Saudi Arabia; [Muthupandian, Saravanan] Univ Tabuk, Tabuk, Saudi Arabia; [Ahmed, Naveed] Univ Sains Malaysia, Dept Med Microbiol &amp; Parasitol, Kota Baharu, Kelantan, Malaysia; [Ahmed, Syed Anees] East Carolina Univ, Brody Sch Med, Greenville, NC USA; [Ajakwe, Simeon Okechukwu] Kumoh Natl Inst Technol, ICT Convergence Res Ctr, Gumi, South Korea; [Yesuf, Subah Abderehim] St Pauls Hosp Millennium Med Coll, Dept Family Med, Addis Ababa, Ethiopia; [Akeju, Oluwasefunmi] Univ Oxford, Oxford Vaccine Grp, Oxford, England; [Maude, Richard James] Univ Oxford, Nuffield Dept Med, Oxford, England; [Akhigbe, Roland Eghoghosoa] Ladoke Akintola Univ, Dept Physiol, Ogbomosho, Nigeria; [Akinosoglou, Karolina] Univ Patras, Dept Internal Med, Patras, Greece; [Akinosoglou, Karolina] Univ Gen Hosp Patras, Dept Internal Med &amp; Infect Dis, Patras, Greece; [Akkaif, Mohammed Ahmed] Fudan Univ, Dept Cardiol, Shanghai, Peoples R China; [Akram, Hammad] Baylor Scott &amp; White Hlth, Dept Infect Prevent &amp; Control, Frisco, TX USA; [Akram, Hammad] VentrureBlick, Singapore, Singapore; [Akrami, Ashley E.] Midwestern Univ, Chicago Coll Osteopath Med, Downers Grove, IL USA; [Akrami, Ashley E.; Dehadrai, Aniket; Srivastava, Devin Bailey] Northwestern Univ, Feinberg Sch Med, Chicago, IL USA; [Ebohon, Osamudiamen] Northwestern Univ, Dept Microbiol &amp; Immunol, Chicago, IL USA; [Marzouk, Sammer] Northwestern Univ, Med Scientist Training Program, Chicago, IL USA; [Al Awaidy, Salah] Minist Hlth, Dept Communicable Dis, Muscat, Oman; [Al Awaidy, Salah] Middle East Eurasia &amp; Africa Influenza Stakeholde, Muscat, Oman; [Al Nawayseh, Mohammad Khaled] Univ Jordan, Jordanian Publ Hlth Soc, Amman, Jordan; [Al Omari, Omar] Sultan Qaboos Univ, Fundamentals &amp; Adm Dept, Muscat, Oman; [Al Zaabi, Omar Ali Mohammed] Sultan Qaboos Univ, Dept Adult Hlth &amp; Crit Care, Muscat, Oman; [Al Thaher, Yazan] Philadelphia Univ, Fac Pharm, Amman, Jordan; [Al Thaher, Yazan] Cardiff Univ, Sch Pharm, Cardiff, Wales; [Sha'aban, Abubakar] Cardiff Univ, Div Populat Med, Cardiff, Wales; [Al Zoubi, Mohammad Ahmmad Mahmoud] Univ Texas Houston, Sch Publ Hlth, Houston, TX USA; [Atta, Julie Alaere] Univ Texas Houston, Management Policy &amp; Community Hlth Dept, Houston, TX USA; [Al-Ajlouni, Yazan] New York Med Coll, Sch Med, Valhalla, NY USA; [Al-Ajlouni, Yazan] Columbia Univ, Dept Epidemiol, New York, NY USA; [Al-Aly, Ziyad] Washington Univ St Louis, Dept Res &amp; Dev, St Louis, MO USA; [Azadnajafabad, Sina; Wang, Cong] Washington Univ St Louis, Dept Surg, St Louis, MO USA; [Wondmeneh, Yohannes Chemere] Washington Univ St Louis, Brown Sch Publ Hlth, St Louis, MO USA; [Al-Aly, Ziyad] US Dept Vet Affairs, Clin Epidemiol Ctr, St Louis, MO USA; [Alam, Khurshid] Murdoch Univ, Murdoch Business Sch, Perth, WA, Australia; [Alam, Khurshid] Jouf Univ, Dept Prevent Dent, Sakaka, Saudi Arabia; [Basri, Rehana] Jouf Univ, Coll Med, Sakaka, Saudi Arabia; [Alam, Nazmul] Sam Houston State Univ, Dept Publ Hlth, Huntsville, TX USA; [Alam, Nazmul] Asian Univ Women, Chittagong, Bangladesh; [Al-amer, Rasmieh Mustafa] Yarmouk Univ, Sch Nursing, Irbid, Jordan; [AlBataineh, Mohammad T.] Yarmouk Univ, Fac Med, Irbid, Jordan; [Altaany, Zaid] Yarmouk Univ, Dept Basic Sci, Irbid, Jordan; [Karasneh, Reema A.; Khatatbeh, Moawiah Mohammad] Yarmouk Univ, Dept Basic Med Sci, Irbid, Jordan; [Khatatbeh, Haitham] Yarmouk Univ, Fac Nursing, Irbid, Jordan; [Al-amer, Rasmieh Mustafa] Univ Western Sydney, Sch Nursing &amp; Midwifery, Sydney, NSW, Australia; [Alanzi, Turki M.] Imam Abdulrahman Bin Faisal Univ, Dept Hlth Informat Management &amp; Technol, Dammam, Saudi Arabia; [El-Ashker, Said] Imam Abdulrahman Bin Faisal Univ, Deanship Preparatory Year &amp; Supporting Studies, Dammam, Saudi Arabia; [Menezes, Ritesh G.] Imam Abdulrahman Bin Faisal Univ, Div Forens Med, Dammam, Saudi Arabia; [Alao, Jude Oluwapelumi] Auckland Univ Technol, Sch Publ Hlth &amp; Interdisciplinary studies, Auckland, New Zealand; [Al-Ashwal, Fahmi Y.] Al Ayen Iraqi Univ, Dept Clin Pharm, Thi Qar, Iraq; [Al-Ashwal, Fahmi Y.] Univ Sci &amp; Technol, Dept Clin Pharm &amp; Pharm Practice, Sanaa, Yemen; [Albashtawy, Mohammed] Al al Bayt Univ, Dept Community &amp; Mental Hlth, Mafraq, Jordan; [Aldhahir, Abdulelah Mastour] Jazan Univ, Resp Therapy Program, Jazan, Saudi Arabia; [Chandika, Rama Mohan] Jazan Univ, Dept Clin Nutr, Jazan, Saudi Arabia; [Dohare, Sushil; Rehman, Wajiha] Jazan Univ, Dept Publ Hlth, Jazan, Saudi Arabia; [Khan, Maseer] Jazan Univ, Program Epidemiol, Jazan, Saudi Arabia; [Varghese, Joe] Jazan Univ, Coll Publ Hlth &amp; Trop Med, Jazan, Saudi Arabia; [Aldossary, Mohammed S.] Minist Hlth, Gen Directorate Res &amp; Studies, Riyadh, Saudi Arabia; [Memish, Ziad Ahmed] Minist Hlth, Res &amp; Innovat Ctr, Riyadh, Saudi Arabia; [Aleidi, Shereen M.; Bustanji, Yasser] Univ Jordan, Sch Pharm, Amman, Jordan; [Al-Iede, Montaha] Univ Jordan, Sch Med, Amman, Jordan; [Dardas, Latefa Ali] Univ Jordan, Amman, Jordan; [Sallam, Malik] Univ Jordan, Dept Pathol Microbiol &amp; Forens Med, Amman, Jordan; [Sallam, Malik] Univ Jordan, Dept Clin Labs &amp; Forens Med, Amman, Jordan; [Al-Eyadhy, Ayman] King Saud Univ, Pediat Intens Care Unit, Riyadh, Saudi Arabia; [Aurangzeb, Khursheed] King Saud Univ, Dept Comp Engn, Riyadh, Saudi Arabia; [Meo, Sultan Ayoub Ayoub] King Saud Univ, Dept Physiol, Riyadh, Saudi Arabia; [Meo, Anusha Sultan] King Saud Univ, Univ Diabet Ctr, Riyadh, Saudi Arabia; [Alfalki, Ali M.] Univ South Carolina, Dept Epidemiol &amp; Biostat, Columbia, SC USA; [Algammal, Abdelazeem M.] Suez Canal Univ, Dept Bacteriol Immunol &amp; Mycol, Ismailia, Egypt; [Mabrok, Mahmoud] Suez Canal Univ, Fac Vet Med, Ismailia, Egypt; [Alhumaidi, Ashraf] Ibn Al Nafis Univ Med Sci, Fac Dent, Sanaa, Yemen; [Ali, Abid] Abdul Wali Khan Univ Mardan, Dept Zool, Mardan, Pakistan; [Ali, Irfan] Aligarh Muslim Univ, Dept Stat &amp; Operat Res, Aligarh, Uttar Pradesh, India; [Ali, Liaqat; Qazi, Asma Saleem; Ullah, Riaz] Natl Univ Med Sci NUMS, Dept Biol Sci, Rawalpindi, Pakistan; [Ali, Mohammad Daud] Mohammed Al Mana Coll Med Sci, Dept Pharm, Dammam, Saudi Arabia; [Ali, Rafat; Salam, Nasir] Jamia Millia Islamia, Dept Biosci, New Delhi, India; [Anwar, Saleha; Hassan, Muhammad; Khan, Sumaiya Khan; Mohammad, Taj; Shamsi, Anas] Jamia Millia Islamia, Ctr Interdisciplinary Res Basic Sci CIRBSc, New Delhi, India; [Ali, Shahid] Univ Swat, Ctr Biotechnol &amp; Microbiol, Charbagh, Pakistan; [Ali, Syed Shujait; Suleman, Muhammad] Univ Swat, Ctr Biotechnol &amp; Microbiol, Swat, Pakistan; [Alif, Sheikh Mohammad] Federat Univ Australia, Inst Hlth &amp; Wellbeing, Melbourne, Vic, Australia; [Alif, Sheikh Mohammad] Monash Univ, Sch Publ Hlth &amp; Prevent Med, Melbourne, Vic, Australia; [Aslani, Saeed] Monash Univ, Fac Med Nursing &amp; Hlth Sci, Melbourne, Vic, Australia; [Assefa, Dereje Zewdu] Monash Univ, Monash Addict Res Ctr, Melbourne, Vic, Australia; [Hailu, Haimanot Ewnetu] Monash Univ, Dept Publ Hlth &amp; Prevent Med, Melbourne, Vic, Australia; [Mekonnen, Tesfaye Hambisa] Monash Univ, Gen Practice, Melbourne, Vic, Australia; [Alipour, Morteza] Univ Hamburg, Dept Phys, Hamburg, Germany; [Al-Jabi, Samah W.; Zyoud, Sa'ed H.] An Najah Natl Univ, Dept Clin &amp; Community Pharm, Nablus, Palestine; [Shawahna, Ramzi] An Najah Natl Univ, Dept Physiol Pharmacol &amp; Toxicol, Nablus, Palestine; [Zyoud, Shaher H.] An Najah Natl Univ, Dept Chem, Nablus, Palestine; [Al-Jumaily, Adel] Univ Western Australia, Sch Phys Math &amp; Comp, Perth, WA, Australia; [Hankey, Graeme J.] Univ Western Australia, Ctr Neuromuscular &amp; Neurol Disorders, Perron Inst, Perth, WA, Australia; [Al-Jumaily, Adel] ENSTA Bretagne, Informat &amp; Commun Technol Res Pole, Brest, France; ; </t>
  </si>
  <si>
    <t xml:space="preserve">University of Washington; University of Washington Seattle; Institute for Health Metrics &amp; Evaluation; University of Washington; University of Washington Seattle; University of Washington; University of Washington Seattle; University of Washington; University of Washington Seattle; University of Washington; University of Washington Seattle; University of Washington; University of Washington Seattle; University of Washington; University of Washington Seattle; University of Washington; University of Washington Seattle; University of Washington; University of Washington Seattle; Addis Ababa University; Addis Ababa University; Addis Ababa University; Addis Ababa University; Shahid Beheshti University Medical Sciences; Shahid Beheshti University Medical Sciences; Shahid Beheshti University Medical Sciences; Shahid Beheshti University Medical Sciences; Shahid Beheshti University Medical Sciences; Shahid Beheshti University Medical Sciences; Shahid Beheshti University Medical Sciences; Shahid Beheshti University Medical Sciences; Shahid Beheshti University Medical Sciences; Shahid Beheshti University Medical Sciences; Shahid Beheshti University Medical Sciences; Shahid Beheshti University Medical Sciences; Shahid Beheshti University Medical Sciences; Al-Zaytoonah University of Jordan; University of California System; University of California San Francisco; University of California System; University of California San Francisco; University of California System; University of California San Francisco; University of California System; University of California San Francisco; Tehran University of Medical Sciences; Tehran University of Medical Sciences; Tehran University of Medical Sciences; Tehran University of Medical Sciences; Tehran University of Medical Sciences; Tehran University of Medical Sciences; Tehran University of Medical Sciences; Tehran University of Medical Sciences; Tehran University of Medical Sciences; Tehran University of Medical Sciences; Tehran University of Medical Sciences; Tehran University of Medical Sciences; Tehran University of Medical Sciences; Tehran University of Medical Sciences; Tehran University of Medical Sciences; Tehran University of Medical Sciences; Tehran University of Medical Sciences; Tehran University of Medical Sciences; Tehran University of Medical Sciences; Tehran University of Medical Sciences; Tehran University of Medical Sciences; Egyptian Knowledge Bank (EKB); Alexandria University; Egyptian Knowledge Bank (EKB); Alexandria University; Egyptian Knowledge Bank (EKB); Alexandria University; Qassim University; Qassim University; University Ha'il; Egyptian Knowledge Bank (EKB); Al Azhar University; Egyptian Knowledge Bank (EKB); Al Azhar University; Ajman University; Ajman University; Ajman University; Ajman University; Ajman University; Ajman University; Egyptian Knowledge Bank (EKB); Tanta University; Jimma University; Universite Ferhat Abbas Setif; Universite Ferhat Abbas Setif; Universite Ferhat Abbas Setif; Islamic Azad University; Islamic Azad University; University of Duhok; University of Duhok; Harvard University; Harvard University; Harvard T.H. Chan School of Public Health; Harvard University; Harvard University; Harvard University; Harvard University; Harvard University; Harvard Medical School; Bayero University; Bayero University; Bayero University; Asfendiyarov Kazakh National Medical University; Asfendiyarov Kazakh National Medical University; Asfendiyarov Kazakh National Medical University; Asfendiyarov Kazakh National Medical University; Asfendiyarov Kazakh National Medical University; Asfendiyarov Kazakh National Medical University; Asfendiyarov Kazakh National Medical University; Asfendiyarov Kazakh National Medical University; Asfendiyarov Kazakh National Medical University; Asfendiyarov Kazakh National Medical University; Bahir Dar University; Bahir Dar University; Bahir Dar University; Bahir Dar University; Bahir Dar University; Bahir Dar University; Bahir Dar University; Bahir Dar University; Bahir Dar University; Bahir Dar University; Bahir Dar University; University of Helsinki; Nazarbayev University; University of Louisville; Damascus University; University of New South Wales Sydney; University of New South Wales Sydney; University of New South Wales Sydney; University of New South Wales Sydney; Kirby Institute; Karolinska Institutet; Karolinska Institutet; Northumbria University; University Ha'il; Egyptian Knowledge Bank (EKB); Benha University; Poznan University of Medical Sciences; Poznan University of Medical Sciences; Loma Linda University; Universidade Federal de Minas Gerais; Universidade Federal de Minas Gerais; Universidade Federal de Minas Gerais; Universidade Federal de Minas Gerais; Universidade Federal de Minas Gerais; Applied Science University - Jordan; Applied Science University - Jordan; Applied Science University - Jordan; Applied Science University - Jordan; Applied Science University - Jordan; University of Sharjah; University of Sharjah; University of Sharjah; University of Sharjah; University of Sharjah; University of Sharjah; University of Sharjah; University of Sharjah; University of Sharjah; University of Sharjah; University of Sharjah; University of Sharjah; University of Sharjah; University of Sharjah; University of Jordan; University of Jordan; Hamad Medical Corporation; Hamad Medical Corporation; Hamad Medical Corporation; Hamad Medical Corporation; Hamad Medical Corporation; Hamad Medical Corporation; Hamad Medical Corporation; United Arab Emirates University; United Arab Emirates University; United Arab Emirates University; United Arab Emirates University; United Arab Emirates University; Hofstra University; Hofstra University; State University System of Florida; Florida International University; State University System of Florida; Florida International University; Technical University of Munich; Technical University of Munich; Stanford University; Stanford University; Stellenbosch University; Stellenbosch University; South African Medical Research Council; South African Medical Research Council; Roswell Park Comprehensive Cancer Center; East Tennessee State University; Charles Darwin University; Menzies School of Health Research; University of Sydney; Melanoma Institute Australia; University of Sydney; Mekelle University; Mekelle University; Mekelle University; Mekelle University; Australian National University; Australian National University; University Ha'il; University Ha'il; University Ha'il; University Ha'il; University Ha'il; University Ha'il; University Ha'il; University Ha'il; University Ha'il; University Ha'il; Universitas Padjadjaran; University of Naples Federico II; University of Naples Federico II; University of Ibadan; University of Ibadan; University of Ibadan; International Vaccine Institute; Alborz University of Medical Sciences; Alborz University of Medical Sciences; Iran University of Medical Sciences; Iran University of Medical Sciences; Iran University of Medical Sciences; Iran University of Medical Sciences; Iran University of Medical Sciences; Iran University of Medical Sciences; Iran University of Medical Sciences; Iran University of Medical Sciences; Iran University of Medical Sciences; Iran University of Medical Sciences; Iran University of Medical Sciences; Rajaei Cardiovascular Medical &amp; Research Center; Iran University of Medical Sciences; Iran University of Medical Sciences; Iran University of Medical Sciences; Iran University of Medical Sciences; Iran University of Medical Sciences; Pfizer; Queens University - Canada; Shiraz University of Medical Science; Shiraz University of Medical Science; Shiraz University of Medical Science; Shiraz University of Medical Science; Shiraz University of Medical Science; Shiraz University of Medical Science; Shiraz University of Medical Science; Shiraz University of Medical Science; Shiraz University of Medical Science; Shaqra University; Public Health Foundation of India; Qassim University; Universiti Sains Malaysia; Universiti Sains Malaysia; Islamia University of Bahawalpur; St. Joseph's Hospital and Medical Center; Punjab Medical College; Zhejiang University; University of Khartoum; University of Khartoum; University of Khartoum; Swiss School of Public Health (SSPH+); University of Basel; Swiss Tropical &amp; Public Health Institute; University of Basel; COMSATS University Islamabad (CUI); Jimma University; Jimma University; Jimma University; Flinders University; Flinders University; University of Tabuk; University of Tabuk; University of Tabuk; University of Tabuk; Universiti Sains Malaysia; University of North Carolina; East Carolina University; Kumoh National University Technology; University of Oxford; University of Oxford; University of Patras; University of Patras; Fudan University; Baylor Scott &amp; White Health; Midwestern University; Midwestern University - Chicago College of Osteopathic Medicine; Midwestern University - Downers Grove; Northwestern University; Feinberg School of Medicine; Northwestern University; Northwestern University; University of Jordan; Sultan Qaboos University; Sultan Qaboos University; Philadelphia University Jordan; Cardiff University; Cardiff University; University of Texas System; University of Texas Health Science Center Houston; University of Texas School Public Health; University of Texas System; University of Texas Health Science Center Houston; New York Medical College; Columbia University; Washington University (WUSTL); Washington University (WUSTL); Washington University (WUSTL); US Department of Veterans Affairs; Murdoch University; Al Jouf University; Al Jouf University; Texas State University System; Sam Houston State University; Asian University for Women; Yarmouk University; Yarmouk University; Yarmouk University; Yarmouk University; Yarmouk University; Western Sydney University; Imam Abdulrahman Bin Faisal University; Imam Abdulrahman Bin Faisal University; Imam Abdulrahman Bin Faisal University; Auckland University of Technology; Al-Ayen University; Al al-Bayt University; Jazan University; Jazan University; Jazan University; Jazan University; Jazan University; Ministry of Health - Saudi Arabia; Ministry of Health - Saudi Arabia; University of Jordan; University of Jordan; University of Jordan; University of Jordan; University of Jordan; King Saud University; King Saud University; King Saud University; King Saud University; University of South Carolina System; University of South Carolina Columbia; Egyptian Knowledge Bank (EKB); Suez Canal University; Egyptian Knowledge Bank (EKB); Suez Canal University; Aligarh Muslim University; Mohammed Al-Mana College for Medical Sciences; Jamia Millia Islamia; Jamia Millia Islamia; Federation University Australia; Monash University; Monash University; Monash University; Monash University; Monash University; University of Hamburg; An Najah National University; An Najah National University; An Najah National University; University of Western Australia; University of Western Australia; Institut Polytechnique de Paris; ENSTA Paris; Birmingham City University; Birmingham City University; University of Alabama System; University of Alabama Birmingham; Jordan University of Science &amp; Technology; Jordan University of Science &amp; Technology; Jordan University of Science &amp; Technology; Jordan University of Science &amp; Technology; Jordan University of Science &amp; Technology; Nazarbayev University; Universiti Malaya; University of Miami; University of Miami; Zarqa University; Prince Sultan Military College of Health Sciences; American University of the Middle East; Taibah University; Georgetown University; Drexel University; Drexel University; Johns Hopkins University; Johns Hopkins Medicine; Johns Hopkins Aramco Healthcare; Indiana University System; Indiana University Bloomington; King Abdulaziz University; King Abdulaziz University; King Abdulaziz University; King Abdulaziz University; King Abdulaziz University; King Abdulaziz University; Universidad de Cartagena; Universidad de la Costa; Universidad de la Costa; Umm Al-Qura University; Cleveland Clinic Foundation; University System of Ohio; Case Western Reserve University; Cleveland Clinic Foundation; Cleveland Clinic Foundation; Cleveland Clinic Foundation; Cleveland Clinic Foundation; International Centre for Diarrhoeal Disease Research (ICDDR); International Centre for Diarrhoeal Disease Research (ICDDR); University of London; London School of Hygiene &amp; Tropical Medicine; Kaunas University of Technology; African Population &amp; Health Research Centre; University of Pennsylvania; University of Pennsylvania; University of Pennsylvania; University of Pennsylvania; University of Pennsylvania; University of Bologna; University of Bologna; University of Bologna; University of Bologna; University of Manchester; Rutgers University System; Rutgers University New Brunswick; Thai Binh University of Medicine &amp; Pharmacy; All India Institute of Medical Sciences (AIIMS) Jodhpur; All India Institute of Medical Sciences (AIIMS) Jodhpur; All India Institute of Medical Sciences (AIIMS) Jodhpur; All India Institute of Medical Sciences (AIIMS) Jodhpur; All India Institute of Medical Sciences (AIIMS) Bhubaneswar; Lagos State University; Shahid Sadoughi University of Medical Sciences; Shahid Sadoughi University of Medical Sciences; Shahid Sadoughi University of Medical Sciences; Guilan University of Medical Sciences; Guilan University of Medical Sciences; Guilan University of Medical Sciences; Guilan University of Medical Sciences; Jamia Hamdard University; Manipal Academy of Higher Education (MAHE); Manipal Academy of Higher Education (MAHE); Manipal Academy of Higher Education (MAHE); Manipal Academy of Higher Education (MAHE); Kasturba Medical College, Manipal; Manipal Academy of Higher Education (MAHE); Manipal Academy of Higher Education (MAHE); Manipal Academy of Higher Education (MAHE); Manipal Academy of Higher Education (MAHE); Arizona State University; Arizona State University-Tempe; University of Ilorin; University of Ilorin; SRM Institute of Science &amp; Technology Chennai; SRM Institute of Science &amp; Technology Chennai; University of Lahore; University of Lahore; University of Lahore; University of Lahore; University of Lahore; University of Lahore; University of Lahore; University of Lahore; University of Lahore; University of Lahore; University of Lahore; University of Lahore; Russian Academy of Sciences; Institute of Biomedical Problems of the Russian Academy of Sciences; Saveetha Institute of Medical &amp; Technical Science; Saveetha Institute of Medical &amp; Technical Science; Saveetha Institute of Medical &amp; Technical Science; Saveetha Medical College &amp; Hospital; Saveetha Institute of Medical &amp; Technical Science; Saveetha Institute of Medical &amp; Technical Science; Saveetha Institute of Medical &amp; Technical Science; Al-Farabi Kazakh National University; University of Arizona; University of Oslo; University of Oslo; Almaarefa University; Almaarefa University; Deakin University; Xiamen University Malaysia Campus; Dr DY Patil Vidyapeeth Pune; Dr DY Patil Vidyapeeth Pune; Johns Hopkins University; Johns Hopkins University; Johns Hopkins University; University of Basrah; University of Milan; University of Milan; Texas Tech University System; Texas Tech University; Universiti Sains Malaysia; Cihan University Sulaimaniya; University of Sulimanyah; University of Sulimanyah; University of Sulimanyah; Egyptian Knowledge Bank (EKB); October 6 University (O6U); Rashtrasant Tukadoji Maharaj Nagpur University; Pacific University; All India Institute of Medical Sciences (AIIMS) Nagpur; University of Barcelona; ISGlobal; ICREA; Nevada System of Higher Education (NSHE); University of Nevada Las Vegas; Nevada System of Higher Education (NSHE); University of Nevada Las Vegas; Nevada System of Higher Education (NSHE); University of Nevada Las Vegas; Sechenov First Moscow State Medical University; Sechenov First Moscow State Medical University; George Washington University; George Washington University; University of Queensland; University of Queensland; University of Queensland; University of South Africa; University of Milano-Bicocca; Fondazione IRCCS San Gerardo dei Tintori; Glasgow Caledonian University; Bangladesh Rural Advancement Committee BRAC; BRAC University; University of the Philippines System; University of the Philippines Manila; University of the Philippines System; University of the Philippines Manila; University of the Philippines System; University of the Philippines Manila; Brown University; Brown University; Emory University; All India Institute of Medical Sciences (AIIMS) Rishikesh; University of South Wales; North Dakota State University Fargo; University of Nottingham; University of Nottingham; University of Birmingham; University of Birmingham; Monash University; Monash University; Adelaide University; University of Adelaide; Wayne State University; National Cerebral &amp; Cardiovascular Center - Japan; Newcastle University - UK; University of Cambridge; University of Calcutta; Central University of Punjab; Central University of Punjab; Central University of Punjab; Central University of Punjab; University of Science &amp; Technology Chittagong (USTC); Jawaharlal Nehru University, New Delhi; Universidad de la Republica, Uruguay; University of Sydney; University of Sydney; Lusofona University; Universidade do Porto; Universidade do Porto; Universidade do Porto; i3S - Instituto de Investigacao e Inovacao em Saude, Universidade do Porto; Universidade do Porto; University of Witwatersrand; Isfahan University of Medical Sciences; Isfahan University of Medical Sciences; Isfahan University of Medical Sciences; Isfahan University of Medical Sciences; Universite Ferhat Abbas Setif; Universite Ferhat Abbas Setif; State University System of Florida; University of Florida; State University System of Florida; University of Florida; State University System of Florida; University of Florida; Helmholtz Association; German Cancer Research Center (DKFZ); Catholic University of the Sacred Heart; IRCCS Policlinico Gemelli; Catholic University of the Sacred Heart; IRCCS Policlinico Gemelli; Catholic University of the Sacred Heart; IRCCS Policlinico Gemelli; University of Cambridge; University of Cambridge; University of Waterloo; Ankara University; Hospital Italiano de Buenos Aires; University of Buenos Aires; University of Buenos Aires Hospital; Scuola Superiore Sant'Anna; University of Insubria; Universidade de Sao Paulo; Universidad Nacional de Colombia; Universidad Nacional de Colombia; University of Trieste; University of Trieste; Universidade Federal de Santa Catarina (UFSC); James Cook University; James Cook University; Universitas Mataram; University of St Andrews; NHS National Services Scotland; Hallym University; University of Toronto; Datta Meghe Institute of Higher Education &amp; Research (Deemed to be University); Jawaharlal Nehru Medical College Wardha; Chinese Academy of Medical Sciences - Peking Union Medical College; Fu Wai Hospital - CAMS; Curtin University Malaysia; Southern Medical University - China; National University of Singapore; National University of Singapore; National University of Singapore; National University of Singapore; Virginia Commonwealth University; Queen Elizabeth Hospital - Hong Kong; Chitkara University, Punjab; University of London; University College London; University of London; University College London; University of London; University College London; Texas A&amp;M University System; Texas A&amp;M University College Station; University of Technology Sydney; University of Technology Sydney; Universidade Nova de Lisboa; Nicolae Testemitanu State University of Medicine &amp; Pharmacy; University of Florence; Universidade do Minho; State University System of Florida; University of South Florida; Bayero University; University of Turku; University of Turku; University of Catania; University of Catania; Public Health Foundation of India; Imperial College London; Imperial College London; Imperial College London; Imperial College London; Haramaya University; Haramaya University; Haramaya University; Stanford University; Duy Tan University; Duy Tan University; University of Gondar; University of Gondar; University of Gondar; University of Gondar; University of Gondar; University of Gondar; University of Gondar; Netherlands Institute for Health Services Research; University of Tennessee System; University of Tennessee Health Science Center; Central South University; Instituto Nacional de Salud Publica; Icahn School of Medicine at Mount Sinai; Icahn School of Medicine at Mount Sinai; Icahn School of Medicine at Mount Sinai; Icahn School of Medicine at Mount Sinai; United International University (UIU); University of Sheffield; Indian Council of Agricultural Research (ICAR); ICAR - Indian Veterinary Research Institute; Goethe University Frankfurt; University of Melbourne; University of Melbourne; Catholic University of the Sacred Heart; IRCCS Policlinico Gemelli; Instituto Politecnico do Porto; Universidad Nacional Autonoma de Mexico; Universidad Nacional Autonoma de Mexico; University of California System; University of California Irvine; Pennsylvania Commonwealth System of Higher Education (PCSHE); University of Pittsburgh; Pennsylvania Commonwealth System of Higher Education (PCSHE); University of Pittsburgh; University of Windsor; SRM Institute of Science &amp; Technology Chennai; University of Sheffield; University of Sheffield; Egyptian Knowledge Bank (EKB); Zagazig University; Shahroud University Medical Sciences; Sultan Moulay Slimane University of Beni Mellal; Airlangga University; Airlangga University; University of Massachusetts System; University of Massachusetts Amherst; Harvard University; Harvard University Medical Affiliates; Massachusetts General Hospital; Harvard University; Harvard University Medical Affiliates; Massachusetts General Hospital; Harvard University; Harvard University Medical Affiliates; Massachusetts General Hospital; University of Portsmouth; Almoosa College of Health Science; Egyptian Knowledge Bank (EKB); Tanta University; Egyptian Knowledge Bank (EKB); Mansoura University; Egyptian Knowledge Bank (EKB); Mansoura University; Egyptian Knowledge Bank (EKB); Mansoura University; Egyptian Knowledge Bank (EKB); Mansoura University; Egyptian Knowledge Bank (EKB); Mansoura University; Egyptian Knowledge Bank (EKB); Mansoura University; Mayo Clinic; Korea University; Korea University Medicine (KU Medicine); Korea University; Korea University Medicine (KU Medicine); Korea University; Korea University; Houston Methodist; Ulster University; Egyptian Knowledge Bank (EKB); Damanhour University; Hawassa University; Adelaide University; University of South Australia; Semnan University of Medical Sciences; Semnan University of Medical Sciences; Semnan University of Medical Sciences; Mayo Clinic; Mayo Clinic; Mayo Clinic; Mayo Clinic; Mayo Clinic; North South University (NSU); Cincinnati Children's Hospital Medical Center; University of the Western Cape; University of the Western Cape; Tarbiat Modares University; Coventry University; Coventry University; Kerman University of Medical Sciences; Kerman University of Medical Sciences; Kerman University of Medical Sciences; Kerman University of Medical Sciences; Saveetha Institute of Medical &amp; Technical Science; Saveetha Medical College &amp; Hospital; Universidade Federal de Sergipe; University System of Georgia; University of Ibadan; University College Hospital, Ibadan; University of Ibadan; University College Hospital, Ibadan; University of Ibadan; University College Hospital, Ibadan; University of Ibadan; University College Hospital, Ibadan; City University of Hong Kong; City University of Hong Kong; Tulane University; Tulane University; Tulane University; Tulane University; Hospital Clinico San Carlos; University of Southern California; Universidade Federal do Rio Grande do Sul; Free University of Berlin; Humboldt University of Berlin; Charite Universitatsmedizin Berlin; University of Padua; Kobe University; University of Ghana; University of Ghana; Szeged University; Xuzhou Medical University; Xuzhou Medical University; Xuzhou Medical University; University of Verona; Dilla University; Jagiellonian University; Collegium Medicum Jagiellonian University; University of Uyo; Mazandaran University of Medical Sciences; King Khalid University; Danish Cancer Society; Indian Council of Medical Research (ICMR); ICMR - National Institute for Research in Reproductive &amp; Child Health (NIRRCH); World Health Organization; Cleveland Clinic Foundation; University System of Ohio; Case Western Reserve University; University System of Ohio; Case Western Reserve University; University System of Ohio; Case Western Reserve University; Sanjay Gandhi Postgraduate Institute of Medical Sciences; AUSL della Romagna; Anhui Medical University; Icahn School of Medicine at Mount Sinai; BronxCare Health System; Indian Council of Medical Research (ICMR); Deakin University; Macquarie University; Instituto Nacional de Psiquiatria Ramon de la Fuente Muniz; Pontificia Universidade Catolica Do Rio Grande Do Sul; Instituto Mexicano del Seguro Social; Harvard University; Harvard T.H. Chan School of Public Health; Post Graduate Institute of Medical Education &amp; Research (PGIMER), Chandigarh; Post Graduate Institute of Medical Education &amp; Research (PGIMER), Chandigarh; All India Institute of Medical Sciences (AIIMS) New Delhi; All India Institute of Medical Sciences (AIIMS) New Delhi; All India Institute of Medical Sciences (AIIMS) New Delhi; Egyptian Knowledge Bank (EKB); Ain Shams University; Egyptian Knowledge Bank (EKB); Ain Shams University; Egyptian Knowledge Bank (EKB); Ain Shams University; Sakarya University; Perron Institute for Neurological &amp; Translational Science; Universitas Syiah Kuala; University of Khartoum; University of Veterinary &amp; Animal Science - Pakistan; Xi'an Jiaotong University; Egyptian Knowledge Bank (EKB); Cairo University; Egyptian Knowledge Bank (EKB); Cairo University; Egyptian Knowledge Bank (EKB); Cairo University; Egyptian Knowledge Bank (EKB); Cairo University; Egyptian Knowledge Bank (EKB); Cairo University; Shahrekord University Medical Sciences; Queensland University of Technology (QUT); Ministry of Health &amp; Medical Education (MOHME); Taiz University; Nankai University; University of Tokyo; University of Tokyo; University of Rajshahi; University of Houston System; University of Houston; University of Houston System; University of Houston; Shahjalal University of Science &amp; Technology (SUST); Royal Melbourne Institute of Technology (RMIT); Carol Davila University of Medicine &amp; Pharmacy; Carol Davila University of Medicine &amp; Pharmacy; Carol Davila University of Medicine &amp; Pharmacy; Liaquat University of Medical &amp; Health Sciences; Norwegian University of Science &amp; Technology (NTNU); University of Hamburg; University Medical Center Hamburg-Eppendorf; Tsinghua University; Chinese University of Hong Kong; Chinese University of Hong Kong; Baqiyatallah University of Medical Sciences (BMSU); University of Nizwa; University of Nizwa; Roskilde University; University of Zakho; University of Zakho; Egyptian Knowledge Bank (EKB); Zagazig University; Egyptian Knowledge Bank (EKB); Zagazig University; Egyptian Knowledge Bank (EKB); Zagazig University; Taipei Medical University; Taipei Medical University; Taipei Medical University; Taipei Medical University; Taipei Medical University; Taipei Medical University; China Medical University Taiwan; Asia University Taiwan; University of Massachusetts System; University of Massachusetts Boston; University of Belgrade; University of Kragujevac; Prince Sattam Bin Abdulaziz University; University of Exeter; Sharda University; World Health Organization; Deakin University; University of Yaounde I; University of Tsukuba; University of London; London School of Hygiene &amp; Tropical Medicine; Universite Paris Cite; Arabian Gulf University; King George's Medical University; King George's Medical University; King George's Medical University; Shaanxi University of Technology; Medical College of Wisconsin; Medical College of Wisconsin; University of Chicago; St. Luke's International Hospital; National Cancer Center - Japan; University of Mississippi Medical Center; University of Mississippi; Jinnah Sindh Medical University - Pakistan; Imam Mohammad Ibn Saud Islamic University (IMSIU); Middle Technical University; Banaras Hindu University (BHU); Banaras Hindu University (BHU); Wuhan University; Wuhan University; University of Calgary; NITTE (Deemed to be University); N.G.S.M Institute of Pharmaceutical Sciences (NGSMIPS); Manipal Academy of Higher Education (MAHE); Manipal Academy of Higher Education (MAHE); Manipal Academy of Higher Education (MAHE); Manipal Academy of Higher Education (MAHE); University of Opole; University College Cork; Krishna Vishwa Vidyapeeth; Krishna Institute of Medical Sciences; Salahaddin University; Cihan University-Erbil; University of Canberra; Maastricht University; I. Horbachevsky Ternopil State Medical University; University of York - UK; Qatar University; Qatar University; NYU Langone Medical Center; Montefiore Medical Center; Albert Einstein College of Medicine; University of Munster; Amity University Noida; Amity University Noida; Amity University Noida; Amity University Noida; University of Minnesota System; University of Minnesota Twin Cities; University of Minnesota System; University of Minnesota Twin Cities; Ahvaz Jundishapur University of Medical Sciences (AJUMS); Ahvaz Jundishapur University of Medical Sciences (AJUMS); Ahvaz Jundishapur University of Medical Sciences (AJUMS); Ahvaz Jundishapur University of Medical Sciences (AJUMS); Abu Dhabi University; University of Management &amp; Technology (UMT); Indian Council of Medical Research (ICMR); ICMR - National AIDS Research Institute (NARI); Peking University; Peking University; Xi'an Jiaotong University; Xi'an Jiaotong University; University System of Maryland; University of Maryland Baltimore; University System of Maryland; University of Maryland Baltimore; University of South Wales; University of Buckingham; Charles Darwin University; Menzies School of Health Research; All India Institute of Medical Sciences (AIIMS) Raipur; Sheffield Hallam University; University System of Ohio; Ohio University; University System of Ohio; Case Western Reserve University; University Hospitals of Cleveland; Rainbow Babies &amp; Children's Hospital; University System of Ohio; Case Western Reserve University; Case Western Reserve University Hospital; Creighton University; Harvard University; Massachusetts Institute of Technology (MIT); Broad Institute; Kristiania University College; Oslo Metropolitan University (OsloMet); Krishna Vishwa Vidyapeeth; Kharkiv National Medical University; Kharkiv National Medical University; IQVIA; University Hospital of Giessen &amp; Marburg; Sher-i-Kashmir Institute of Medical Sciences; Panjab University; Panjab University; Universite de Montreal; Universite de Montreal; Kuopio University Hospital; University of Eastern Finland; University of Eastern Finland Hospital; University of Eastern Finland; Asfendiyarov Kazakh National Medical University; Asfendiyarov Kazakh National Medical University; University of Sindh; Griffith University; University of Manitoba; University of Bristol; Universitas Kristen Satya Wacana; National Research &amp; Innovation Agency of Indonesia (BRIN); Khalifa University of Science &amp; Technology; University of Indonesia; Hong Kong Polytechnic University; University of Turku; Ministerio de Salud de la Republica de Panama; Father Muller Medical College; Hochiminh City University of Medicine &amp; Pharmacy; Hochiminh City University of Medicine &amp; Pharmacy; Sungkyunkwan University (SKKU); Sungkyunkwan University (SKKU); University of Texas System; University of Texas Medical Branch Galveston; University Brunei Darussalam; National Taiwan Normal University; Yale University; Yale University; Yale University; Iowa State University; University of California System; University of California Los Angeles; University of California Los Angeles Medical Center; David Geffen School of Medicine at UCLA; University of California System; University of California Los Angeles; Xinyu University; Leibniz Association; Deutsches Institut fur Ernahrungsforschung Potsdam-Rehbrucke (DIfE); German Center for Diabetes Research (DZD); Universidad de Especialidades Espiritu Santo; Universidade Federal de Juiz de Fora; Southern Medical University - China; Novo Nordisk; Effat University; American College of Greece; University of Alberta; University System of Ohio; University of Toledo; Harvard University; ; </t>
  </si>
  <si>
    <t>Mosser, JF (corresponding author), Univ Washington, Inst Hlth Metr &amp; Evaluat, Hlth Metr Sci, Seattle, WA 98195 USA.</t>
  </si>
  <si>
    <t>jmosser@uw.edu</t>
  </si>
  <si>
    <t>Jahrami, Haitham/JVO-6632-2024; Uzzaman, Md. Nazim/GPT-3727-2022; Machoy-Rakoczy, Monika/ABE-8959-2020; Ajala, Dolapo Emmanuel/ODJ-0868-2025; James, Jerin/ABF-5627-2021; Panos, Leonidas/ISS-0902-2023; Niazi, Robina/KCY-9074-2024; Afifi, Ahmed/M-1261-2019; Adiga, Usha/AAO-1220-2021; Jose, Jobinse/HHD-3195-2022; Elbarazi, Iffat/AFP-8801-2022; , Dariush/D-3203-2016; Temsah, Reem/NGQ-9904-2025; efendi, ferry/B-5700-2012; Nashwan, Abdulqadir/J-6241-2019; Arumuganainar, Deepavalli/AGZ-8515-2022; Haro, Josep Maria/D-1423-2011; Suvvari, Tarun/AAN-5135-2021; Narimani Davani, Delaram/KOC-2256-2024; El Arab, Rabie/AEC-8068-2022; Yaghubi, Sajad/ABH-4807-2020; Oyeyemi, Oyetunde/G-7824-2012; Ahmed, Mushood/KIH-7146-2024; Tharwat, Samar/AAZ-1237-2021; Rancic, Nemanja/L-6271-2019; Moustafa, Heba/AGO-9360-2022; Eirini, Tsermpini/AAV-3824-2020; Sankar, Sathish/E-8348-2011; Polibin, Roman/CAI-7567-2022; Mirica, Andreea/AAN-8016-2020; Zhang, Casper/AAH-6101-2019; Renjith, Vishnu/Q-8043-2016; bashiri, azadeh/AAA-3510-2019; Durojaiye, Oyewole Chris/GNM-7616-2022; Rahmani, Saeed/KFS-6370-2024; Elemam, Noha/AAX-4796-2020; Radhakrishnan, Venkatraman/AAZ-7909-2020; wen-qiang, he/JMC-9299-2023; Rauf, Abdur/G-3304-2013; Gadeka, Dominic Dormenyo/IZQ-3423-2023; Naureen, Zakira/KOC-4194-2024; Zastrozhin, Michael/O-8920-2017; Nazari, Javad/ABE-6348-2021; Rifai, Rami/AAD-9903-2020; Hasnain, Ammarah/LMP-5777-2024; Al-Worafi, Yaser/AFU-0950-2022; Tabche, Celine/GPK-4987-2022; Ilic, Irena/T-8121-2019; Walia, Megha/HPC-0496-2023; Assembekov, Batyrbek/K-6177-2018; Prates, Elton/X-5972-2018; Ozsahin, Ilker/OAJ-4227-2025; Shahrahmani, Fatemeh/JNE-5063-2023; Arabloo, Jalal/K-1829-2019; Jamora, Roland/AAO-6290-2020; Worku, Minichil/KMY-5152-2024; Patoulias, Dimitrios/AAD-3819-2019; Zyoud, Ahed/R-6263-2016; Mengstie, leweyehu/JHT-6046-2023; Mohamed, Nouh/L-7208-2019; Sulaiman, Surajo/AAV-4596-2021; Azzam, Ahmed/ITT-4117-2023; Columbus, Alyssa/LCD-6410-2024; Sathian, Brijesh/G-7576-2014; Skryabina, Anna/ABH-7827-2020; SINGH, PARAMDEEP/AAD-1354-2020; Kadir, Dler/AGW-9507-2022; Martins-Melo, Francisco/IUM-9000-2023; Nri-Ezedi, Chisom/AFM-7095-2022; Thankappan, Kavumpurathu/ABC-9551-2021; Rodrigues, Célia/N-2619-2013; Eshetie, Setegn/AAF-5419-2020; Omage, Folorunsho/IXW-8101-2023; Sajid, Rizwan/AAW-7510-2021; Bhatti, Jasvinder/AAC-4853-2019; Negoi, Ionut/A-9039-2012; Abbastabar, Hedayat/NWG-8306-2025; Manjani, Lokesh/AHD-4742-2022; Oliveira, Glaucia/Y-2515-2019; Melese, Endalkachew/GNP-8088-2022; Jan, Muhammad/JOZ-5791-2023; Adedia, David/GSD-7085-2022; Sallam, Malik/O-5021-2014; Adeleke, Olumide/GLS-0833-2022; Satpathy, Maheswar/J-3135-2017; Schutte, Aletta/E-5126-2018; Acharya, Anirudh/AGR-5071-2022; Zemariam, Alemu/HHP-7155-2022; Osborne, Augustus/LZF-7837-2025; JOSE, JOBIN/AAQ-7754-2020; Hanifi, Nasrin/L-6657-2016; Abdullahi, Adam/OZE-4411-2025; Ayipo, Yusuf/AAG-3480-2021; Abd ElRahim, Galal/HOC-7065-2023; Sagharichi, Mastooreh/PFZ-5521-2026; Rwegerera, Godfrey/J-1475-2019; Mahmood, Nozad/LUY-0980-2024; Bello, Umar/AAC-4180-2020; SERBAN, DRAGOS/AAD-5874-2020; Madadi, Firoozeh/B-4766-2017; Saddik, Basema/H-5679-2019; Basri, Rehana/ABD-2007-2020; Ligade, Virendra/ABF-6863-2020; Poddighe, Dimitri/AAI-5712-2020; AL ZAABI, OMAR/AAD-4191-2022; Hashempur, Mohammad/M-8736-2017; Sharif-Askari, Fatemeh/JAX-5995-2023; Umair, Muhammad/ISV-0025-2023; Halder, Dr Pritam/KEH-0601-2024; barati, shirin/AAY-3015-2021; Pawar, Shrikant/AAE-4462-2021; Getahun, Genanew Kassie/JED-8193-2023; Xiao, Guangqin/D-2808-2019; Bermudez, Amiel/AAK-5072-2021; Salami, Afeez/GRJ-0563-2022; heydari, Majid/JUU-4643-2023; Xia, Qing/AAX-7441-2021; Azadnajafabad, Sina/ABC-5770-2020; Schmidt, Maria/V-3196-2019; Asaduzzaman, Muhammad/O-5081-2017; Mathioudakis, Alexander/I-2733-2019; Thiruvengadam, Muthu/AAP-8023-2021; Ahmed, Syed Anees/AFL-6995-2022; Okonji, Osaretin/AFR-7888-2022; Fabin, Natalia/JFB-1153-2023; Khazaei, Afshin/KVB-8855-2024; Alosta, Mohammad/AFX-2128-2022; Adhikary, Ripon/ABF-7343-2020; Bhattacharyya, Krittika/AAA-8258-2021; Kytö, Ville/D-7971-2014; Aziz, Mohd/ABD-7859-2021; Lerango, Temesgen/HJI-5358-2023; TAMUZI, Jacques/AED-8549-2022; Kantar, Rami/J-7366-2019; Adhana, Mache/LSJ-4363-2024; Göbölös, Laszlo/HMP-2176-2023; Ghith, Nermin/B-3163-2013; DEL RICCIO, MARCO/ABB-3559-2020; Doshi, Ojas/ITU-5731-2023; Agampodi, Suneth/G-3320-2012; Elshaer, Mohammed/P-1939-2018; Gunturu, Sasidhar/GVS-9175-2022; Rachmat, Basuki/AAI-1513-2021; Meles, Hadush/ACU-0648-2022; Ebrahimi, Mohammad hossein/I-3124-2017; Siddig, Emmanuel/S-4663-2019; Heidari Almasi, Minoo/AAC-7180-2022; CHANDIKA, RAMA/GQP-2060-2022; Almobayed, Amr/OGP-1708-2025; Ang, Song Peng/IQW-7805-2023; shamsi, anas/AAW-2124-2020; Ahmed, Meqdad/LFT-1928-2024; Yadav, Mukesh/M-9154-2015; Sundaram, Thanigaivel/H-2860-2016; Lucchetti, Giancarlo/B-4679-2014; Al-Eyadhy, Ayman/AAP-8396-2021; Menezes, Ritesh/A-7480-2015; Lee, Seung Won/GQQ-7259-2022; Ma, Zheng Feei/B-1225-2015; Conde, João/F-2231-2011; Ludhiadch, Abhilash/LKL-1652-2024; Antony, Catherine/JKH-7149-2023; Akkaif, Mohammed/AAN-3547-2021; Alqudimat, Mohammad/IXW-6298-2023; Yezli, Saber/IQW-4112-2023; cakmakbarsbay, mehtap/AAS-9236-2020; Yismaw, Yazachew/AEV-3498-2022; Mohammad, Taj/HJH-1874-2023; Lau, Colleen/F-5974-2012; Ghafoury, Roya/JQJ-2837-2023; Zafar, Mubashir/Q-4625-2019; Chakraborty, Chiranjib/J-4847-2013; Karkhah, Samad/AAC-6416-2021; Okekunle, Akinkunmi/AAC-9804-2020; Valenti, Mario/ABE-7294-2020; Altirkawi, Khalid/D-7302-2017; Matei, Clara/IWE-3759-2023; Iwu, Chinwe/AAF-9662-2019; Bustanji, Yasser/C-2626-2015; Dhali, Arkadeep/AAW-9655-2021; Patthipati, Venkata Suresh/AAT-8233-2021; McPhail, Steven/JMR-2141-2023; kamath, rajesh/AAA-9395-2021; Karami, Jafar/J-9036-2019; Carvalho, Félix/D-4914-2013; Shakeri, Alireza/AAF-8530-2021; Sarode, Sachin/I-5048-2014; Samargandy, Saad/AAC-6262-2022; Kostev, Karel/S-4755-2019; Hewage, Sumudu/H-9218-2017; Adegoke, Nurudeen/AAE-6116-2022; al-amer, rasmieh/ABI-0168-2022; Alzoubi, Karem/E-6285-2014; Fekadu, Ginenus/AAH-1203-2019; Pawar, Shubhadarshini/AAE-6119-2022; Bassat, Quique/P-2341-2016; Basharat, Zarrin/U-3274-2019; Fareed, Mohammad/E-3701-2018; Eini, Ebrahim/AAB-2319-2021; Naghibzadeh, Amirhossein/JPX-0246-2023; Bedi, Neeraj/AGR-0606-2022; Castañeda-Orjuela, Carlos/N-2601-2017; Shamshirgaran, Mohammad Ali/JTT-0856-2023; Ortiz-Brizuela, Edgar/ADB-2065-2022; Hankey, Graeme/H-4968-2014; Hezam, Kamal/Y-6402-2019; Kadashetti, Vidya/AAX-3124-2020; Kumar, J/AAG-4676-2019; Shariful Islam, Sheikh Mohammed/B-1219-2011; Belayneh, Asnake/HGU-1675-2022; Chen, Hana/NPJ-2585-2025; Rajizadeh, Mohammad Amin/KGL-8880-2024; Ed-Dra, Abdelaziz/J-2634-2019; Capodici, Angelo/GRY-1342-2022; Badiye, Ashish/I-9468-2019; Venkatachalam, Senthil/G-4112-2018; Memish, Ziad/AEJ-9424-2022; Moradi, Yousef/LPQ-4665-2024; Gutiérrez Murillo, Roberth Steven/AAW-8698-2021; Ramadan, Mahmoud/KLY-6115-2024; Getaneh, Fekadeselassie/HJH-5041-2023; Biroudian, Saeed/AAY-9431-2021; ahadi, mahsa/AAU-8627-2021; Nargus, Shumaila/AIE-4332-2022; Mabrok, Mahmoud/L-4474-2019; Mekonnen, Tesfaye/ABB-4922-2021; Batra, Ravi/HLG-6161-2023; Saad, Aly/AAQ-2386-2021; Yon, Dong Keon/M-1264-2017; uzunçıbuk, hande/GWV-7983-2022; Aghajanian, Sepehr/HSI-3687-2023; ADEDOKUN, Kamoru/U-6659-2019; Shautdinova, Alfiya/G-1163-2018; Puvvula, Jagadeesh/HKW-8400-2023; Belayneh, Melesse/AFH-7469-2022; Kabir, Zubair/KQX-5433-2024; ANAGNOSTAKIS, FILIPPOS/MIP-4018-2025; Tripathi, Tulika/AAS-8073-2021; Rahman, Dr. Md. Obaidur/AAK-5762-2020; Beeraka, Narasimha M/AEG-6000-2022; Khajuria, Himanshu/G-8134-2015; Faro, Andre/J-1696-2014; Onyeaghala, Chizaram/JSL-5530-2023; Shaikh, Nafhat/HDM-3716-2022; Roy, Nitai/HSH-6170-2023; Aslam, Muhammad Shahzad/Q-1026-2015; Dhungel, Bibha/ADU-3208-2022; Rauniyar, Santosh/AAQ-3682-2021; Odetokun, Ismail/A-5431-2018; Mehto, Subhash/ITU-9441-2023; Villafañe, Jorge/K-6858-2015; Al-Mekhlafi, Hesham/R-3568-2016; naik, Gurudatta/O-7284-2015; Noor, Syed Toukir Ahmed/GQP-2722-2022; Karobari, Mohmed Isaqali/AAG-8700-2020; Ekholuenetale, Michael/AAL-3655-2021; Chen, An-Tian/GRN-8901-2022; Feizkhah, Alireza/JYQ-2111-2024; Feter, Natan/ABE-9054-2020; Taye, Birhan/AAX-6617-2021; Sorensen, Reed/HSH-0549-2023; Abidi, Syed Hani/G-9457-2013; Hoven, Hanno/AAE-8912-2020; Olorunju, Samson/AAJ-4608-2021; Sunkersing, David/AAB-7020-2021; Aly, Hany/LAQ-8035-2024; Shan, Dan/GZA-5723-2022; Srichawla, Bahadar/ABC-2084-2020; Mohammed, Yahaya/AAR-3747-2020; Othman, Elham/AAQ-6723-2020; Belingheri, Michael/AAU-5804-2021; Batra, Kavita/ABH-7821-2020; Hassan, Ibrahim Nagmeldin/HTN-0927-2023; Abo Kasem, Rahim/AAX-7241-2021; Alvis-Guzmán, Nelson/HSH-0822-2023; Mosser, Jonathan/MCK-1063-2025; sinha, mukesh kumar/IWU-7569-2023; Dube, John/JAO-0944-2023; Mukherjee, Sumoni/AET-5904-2022; Kumah, Emmanuel/AAF-8452-2020; Almagharbeh, Wesam Taher/JZC-6830-2024; Dewan, Syed Masudur Rahman/I-8171-2015; Zrieq, Rafat/AAO-2145-2020; Ordak, Michal/B-4479-2017; Weerasekara, Ishanka/O-8461-2015; Algammal, Abdelazeem/F-2151-2019; Abu-Gharbieh, Eman/F-3635-2010; Nayak, Shalini/IAO-0423-2023; Mukherjee, Sumoni/ABD-8338-2020; Rawaf, David/JXL-7101-2024; Samy, Abdallah/B-4375-2010; Nomura, Shuhei/HCH-5356-2022; Elhadi, Muhammed/AAU-5641-2020; Abouzid, Mohamed/AAE-3270-2019; Otorkpa, Oche/JKI-5131-2023; Ismail, Faisal/ABB-5508-2021; Michalek, Irmina Maria/J-8448-2019; Bitew, Molalegne/AFT-5739-2022; najdaghi, soroush/KIE-5863-2024; Khanal, Vishnu/AAE-5948-2020; Martorell, Miquel/H-8490-2014; Kim, Kwanghyun/JLL-6263-2023; Wojewodzic, Marcin/P-9463-2017; LI, Peng/G-9033-2012; Bashir, Shahid/A-1922-2019; kusnali, asep/HNB-3426-2023; Bohn, Lucimere/AAA-4226-2021; Alam, Mohammad/D-3062-2012; Rashidi, Mohammad-Mahdi/ABE-5059-2021; Mohsenzadeh, Amin/ACS-9170-2022; Farooq, Syed Muhammad Yousaf/AAW-6266-2020; Jude, Alao/HTQ-6045-2023; Hussain, M Azhar/AAG-3070-2019; Kokkorakis, Michail/HTO-6439-2023; Basu, Saurav/T-7451-2017; Abolhassani, Hassan/B-3465-2014; Azizan, Amin/OJT-1843-2025; Asri, Yuni/HOH-7206-2023; Butt, Zahid/W-4292-2017; Rao, Chythra/D-5449-2016; Al Omari, Omar/I-7784-2019; Jameie, Melika/GRR-4350-2022; Sendekie, Ashenafi/GRX-8487-2022; kompani, farzad/T-9509-2019; GEORGE, NSIKAKABASI/ABH-3298-2022; Abdallah, Emad/C-5012-2019; Fernandez, Rodrigo/AFV-4674-2022; Elnaem, Mohamed Hassan/O-9248-2017; Landires, Iván/IAM-2321-2023; Reyes, Luis/ACX-9822-2022; Algahtani, Fahad/AAI-1537-2019; Pourasghary, Sajjad/AAF-5981-2020; Pourtaheri, Naeimeh/KIG-5910-2024; Kwong, Patrick WH/AAZ-5331-2020; KANG, JISEUNG/IVV-2230-2023; shahab, muhammad/NYT-2126-2025; Korzh, Oleksii/E-4291-2016; Al Awaidy, Salah/AAF-5884-2020; Zamagni, Giulia/HWQ-4222-2023; Ahmad, Shoaib/AHD-5244-2022; Ahmad, Khurshid/M-4676-2014; Matozinhos, Fernanda/AAW-5799-2020; Villani, Leonardo/JPW-9581-2023; Mansournia, Mohammad/AFA-8899-2022; Rabiee, Navid/K-4407-2019; Hargono, Arief/ABI-6272-2020; Augello, Matteo/HLX-6256-2023; Luo, Peng/I-4790-2019; Qanash, Husam/AAR-5333-2021; Sharifan, Amin/ACT-5064-2022; Aslani, Saeed/AAV-6835-2020; Endriyas, Misganu/AGZ-6466-2022; Khan, Muhammad Umer/AAC-4375-2019; Oancea, Bogdan/C-4147-2011; Rani, Smitha/AAE-2031-2022; Kyei, Evans F/KHX-0118-2024; Botero Carvajal, Alejano/Z-1494-2018; Poluru, Ramesh/K-8093-2013; Carugno, Anea/AAM-6118-2020; Guarducci, Giovanni/HSG-4117-2023; Dhungel, Bibha/AAD-7261-2021; Salabat, Dorsa/LRB-7645-2024; Al-Wardat, Mohammad/J-8462-2019; zhu, zhengyang/ODK-5562-2025; Abu-Farha, Rana/AAA-6119-2019; Waheed, Yasir/F-6390-2015; Ledda, Caterina/A-1118-2011; TOMO, SOJIT/AAO-9380-2021; Tabuchi, Takahiro/KFQ-0737-2024; Jafarzadeh, Abdollah/AAX-2558-2020; Pourghazi, Farzad/KYD-7103-2024; BABATOPE, ABISOLA ESTHER/NXC-7090-2025; Briko, Nikolay/U-4804-2017; Sharma, Dr. Bunty/AAA-6204-2022; Agarwal, Dhiraj/ABF-3017-2021; Kisa, Sezer/GPC-8087-2022; Guan, Shi-Yang/AAF-2213-2019; Singh, Samer/H-8468-2013; abourashed, nagah/MBI-1651-2025; Zeariya, Mohammed G M/AAE-7309-2020; Dresse, Menayit Tamrat/JRY-0983-2023; Ahmad, Danish/KBC-2946-2024; Awosile, Babafela/L-6996-2019; Alqutaibi, Ahmed/AAG-4872-2020; Davletov, Dimash/ODJ-7612-2025; Ali, Syed Shujait/AAF-7661-2021; Margetis, Konstantinos/M-1104-2019; Adal, Ousman/AFV-8386-2022; Chaurasia, Akhilanand/JCO-3926-2023; ALVIS-ZAKZUK, NELSON J/HSH-0822-2023; Abiodun, Olumide/AAF-6452-2020; Tefera, Yibekal/GOP-0973-2022; MALIK, TABARAK/M-3672-2014; Mahmoud, Mansour/JTT-5798-2023; Islam, Fakrul/JKI-4863-2023; Sorrentino, Michele/JMR-0560-2023; Alvis-Guzmán, Nelson/D-4913-2013; Abonie, Ulric/AAK-7145-2021; Iskandar, Benni/ABD-6815-2021; Kashyap, Manoj/H-2828-2019; Aremu, Olatunde/AAD-1995-2019; Guan, Shi-Yang/HSG-4117-2023; Khan, Abdullah Saeed/ABD-3574-2020; Balakrishnan, Senthilkumar/J-6908-2014; Samodra, Yoseph/IWU-9595-2023; he, jia/LBH-8808-2024; Cembranel, Francieli/F-5788-2017; Golinelli, Davide/JAC-4321-2023; Khatatbeh, Haitham/AAJ-6722-2021; Edgar, Denova-Gutiérrez/HLW-7955-2023; Ismail, Leila/Y-4172-2019; Kundu, Satyajit/ABA-2436-2020; Natto, Zuhair/U-6894-2019; Kulimbet, Mukhtar/AAR-3059-2021; Busch, Felix/ABE-1064-2022; Aldossary, Mohammed/J-4810-2019; pourbabaki, reza/AAS-2013-2021; Kuddus, Mohammed/HTR-6418-2023; Bhandari, Dinesh/H-3159-2017; Ebohon, Osamudiamen/AAA-5895-2021; Saeed, Mohd/AAG-3896-2020; Oancea, Bogdan/JZD-3782-2024; Jokar, Mohammad/HII-5381-2022; panjaki, athare/Y-7337-2018; Kuddus, Mohammed/F-8939-2017; Naik, Ganesh/PAU-2256-2025; Meo, Sultan Ayoub/D-6719-2015; Hussein, Nawfal/C-2602-2009; Imam, Mohammad Tarique/ACE-0274-2022; Taghizadeh-Hesary, Farzad/D-5086-2018; Kretchy, James-Paul/ABB-2732-2020; Martins, Natália/P-2972-2015; Spartalis, Michael/I-1713-2019; Yu, chuanhua/I-6711-2016; Arumugam, Ashokan/ABA-4953-2022; Polibin, Roman/Q-8668-2017; Kretchy, Irene/AAK-6437-2020; Morgan, Anthony/AAG-9745-2021; Ladan, MuhammadAwwal/KOF-6133-2024; Khaled, Trabelsi/ABG-2717-2020; Kankam, Samuel Berchi/IUQ-1891-2023; Panos, Georgios/AFS-1807-2022; Mustapha, Mubarak/HDL-7268-2022; Szarpak, Lukasz/N-5222-2018; Nassar, Mahmoud/ISU-9596-2023; Bahurupi, Dr. Yogesh/OWA-2224-2025; Olusanya, Bolajoko/F-4504-2012; Singh, Ambrish/W-2163-2017; Bodhare, Trupti/AAC-6459-2020; asdaq, Syed Mohammed Basheeruddin/AAH-8283-2019; Yaya, Sanni/C-1079-2019; Odat, Ramez/HPF-1554-2023; Zaki, Maysaa/C-1522-2013; Hanif, Asif/AAL-2249-2020; AKALU, GizacheW/ABB-6279-2020; ROUT, Himanshu/W-3333-2018; Olana, Latera/KLY-4619-2024; Chung, Sheng-Chia/P-5107-2014; Riad, Abanoub/AAU-7046-2020; Karpiński, Tomasz M/G-5645-2011; Sajadi, Prof. Dr. S./D-9086-2014; Morsy, Mahmoud M/MIT-9264-2025; OYELADE, TOPE/HOA-7855-2023; Kumar, Narendar/AAF-9404-2021; Chopra, Hitesh/AAA-6925-2021; Ming, Wai-kit/AAH-5989-2019; Bekele, Bezawit/LZG-1148-2025; Corlateanu, Alexanu/ABO-2279-2022; Orscelik, Atakan/JAO-0951-2023; Chen, Hana/NPJ-2585-2025; Metwally, Mohamed/W-6673-2018; Eshkiki, Zahra/ABD-6918-2020; Abdullahi, Auwal/AAD-1977-2020; Liu, Zhe/GRS-6410-2022; Aremu, Olatunde/AAD-7261-2021; Ashames, Akram/B-9220-2019; Saad, Aly/O-5075-2015; Swain, Chandan Kumar/GRJ-3805-2022; Shayan, Maryam/AGO-2745-2022; Chattu, Vijay Kumar/C-2778-2014; Duraisamy, Senbagam/K-2475-2019; Jayaram, Shubha/HMD-1207-2023; Islam, Sherief/AAV-3342-2021; Bhaskar, Sonu/AAU-1402-2020; Sha'aban, Abubakar/ABC-9823-2020; Fagbamigbe, Adeniyi/X-2772-2019; Ramphul, Kamleshun/AAS-5656-2021; Fakhradiyev, Ildar/ABI-2183-2020; Ahmed, Naveed/AAO-6188-2021; Nainu, Firzan/E-2447-2017; Castaldelli-Maia, João/I-6309-2013; Topor-May, Roman/AAJ-9703-2020; Kamyshnyi, Oleksan/NES-8632-2025; Pakbaz, Yeganeh/JXN-4036-2024; Alemayehu, Tekletsadik/MVY-4247-2025; Tampa, Mircea/S-2162-2017; Bhagavathula, Akshaya/G-6649-2015; Sengupta, Pallav/E-3392-2016; dos Santos, Wendel/P-8483-2019; Allouh, Mohammed/AAR-3459-2020; PANDA, SUJOGYA/V-7750-2018; Teferi, Gizaw/HGE-7006-2022; Truppa, Claudia/AFU-2668-2022; Abdulah, Deldar/AAP-5003-2020; Zyoud, Sa'ed H/JZD-3782-2024; M Hay, Nadia/AAB-6087-2021; carreras, giulia/HPF-0028-2023; Sadat Rafiei, Seyed Kiarash/LVS-1278-2024; Krishan, Kewal/I-3285-2014; Chutiyami, Muhammad/F-8596-2018; Ilesanmi, Olayinka/AAF-8628-2021; Rana, Rishabh/ABB-5751-2020; Suleman, Muhammad/AAD-6761-2022; Dokova, Klara/N-2448-2016; Abdullahi, Aborode/AAL-6793-2021; Adegbile, Oluwatobi/KQT-8227-2024; Leong, Elvynna/GPC-8264-2022; Zoghi, Ghazal/AIF-4130-2022; Okunlola, Oluyemi/AAD-1640-2022; Kochhar, Sonali/H-4036-2012; Lima Rocha, Hermano Alexane/D-4827-2014; Hassan, Muhammad/LGY-1192-2024; Salehi, Mahdi/CAF-4241-2022; Abd ElHafeez, Samar/IUN-0236-2023; MHS, PhD, Post-Doctorate, Scientific Editor, MBA (Data Science), Leonardo Roever/F-5315-2012; aldhahir, abdulelah/HKF-6113-2023; KUMAR, ANIL/ACD-8340-2022; Tovani-Palone, Marcos Roberto/J-6491-2014; Berihun, Abiye Assefa/GLU-8263-2022; Kheirallah, Khalid/HJH-7391-2023; Dhingra, Sameer/AFS-2976-2022; KAMAL, MEHNAZ/AAE-7681-2019; Getahun, Habtamu/MVY-5728-2025; Mubarik, Sumaira/AAC-3973-2021; Kinfu, Yohannes/AAC-8054-2020; Girombelli, Alessano/JXL-6399-2024; Darcho, Samuel/MTG-2982-2025; Martinez Valle, Adolfo/AFV-9975-2022; Al-Tawfiq, Jaffar/JOZ-8651-2023; Khalil, Anees Ahmed/A-2445-2019; Meo, Sultan Ayoub/D-6719-2015; Ali, Abid/J-6171-2016; Shimul, Monir Hossain/LFS-1057-2024; Mbachu, Ikechukwu/AAV-7066-2020; Sagoe, Dominic/HKW-2521-2023; ghaffari, kazem/D-9158-2016; Ma, Kevin/GXA-0057-2022; Hayat, Khezar/Y-2918-2019; Biswas, Bijit/M-2867-2017; Aalipour, Mohammad amin/LEM-3134-2024; Rasul, Azad/JCE-5797-2023; Ortiz-Prado, Esteban/C-9550-2014; Madureira-Carvalho, Áurea/V-8039-2017; Dardas, Latefa/B-9606-2018; Amugsi FAAS, DICKSON A/AAG-3004-2020; Adnani, Qorinah Estiningtyas Sakilah/AFT-1920-2022; Sokhan, Anton/Q-2373-2016; Daas, Omid/HKO-4859-2023; Munjal, Kavita/ABF-9631-2020; Singh, Amit/PDW-5025-2025; Noroozi, Masoud/JJC-9920-2023; D'Amico, Emanuele/IAN-2746-2023; D'anna, Lucio/AAD-3565-2022; Kanmodi, Kehinde/AAC-4222-2020; Dutta, Sulagna/W-5151-2017; Lytras, Miltiadis/P-8195-2016; Passera, Roberto/ABI-7086-2020; Dias da Silva, Diana/C-8844-2016; Emran, Talha Bin/P-9184-2016; Wang, Xing/JNT-4284-2023; Ansariniya, Hossein/GLU-8618-2022; Shaikh, Summaiya Zareen/AAU-8153-2021; Sood, Aayushi/JPX-0082-2023; Vinayak, Manish/JNT-0874-2023; Madureira-Carvalho, Áurea/ABE-6051-2020; Mohammed, Shafiu/P-2016-2014; Eftekhari, Behrad/MFJ-8373-2025; Tzivian, Lilian/AAM-5799-2020; Bolarinwa, Obasanjo/ABC-5499-2020; Ching, Patrick/AAZ-5425-2021; Pirera, Edoardo/AGL-7601-2022; Kyei-Arthur, Frank/AAN-5605-2021; Lin, Jialing/JQW-2217-2023; da Silva, Alanna/X-6008-2018; Tabatabaei, Seyyed Mohammad/L-1187-2019; Kunutsor, Setor/H-9807-2019; Sun, Zhong/AAS-3409-2020; Garlasco, Jacopo/HJH-9466-2023; Hosseini, Farzaneh/AAV-9096-2021; , Sabbir Hossain/HJZ-4146-2023; KM, Shivakumar/AAV-4508-2020; Marateb, Hamid Reza/ADB-7509-2022; Okunlola, John/KWT-9910-2024; Dorostkar, Fariba/MIK-5642-2025; Butt, Nadeem/C-3855-2013; Guzmán Esquivel, José/N-2853-2015; Al-Aly, Ziyad/S-4439-2016; Meo, Sultan Ayoub/G-7381-2014; Bizzozero-Peroni, Bruno/AAL-1110-2020; Ilic, Milena/W-1498-2019; Diaz, Daniel/P-1916-2018; Althobiani, Malik/GZL-2453-2022; Jacob, Louis/AAL-3956-2020; Javaid, Syed Sarmad/AFP-9977-2022; Tewari, Jay/JDC-1388-2023; Jawaid, Talha/HNI-7378-2023; Kamyari, Naser/AAP-1999-2021; Dejenie, Tadesse/AAA-4194-2021; Hamad, Islam/AAY-2540-2020; Sadeghi-Ghyassi, Fatemeh/E-2179-2015; Jakovljevic, Mihajlo/B-3002-2014; Yunusa, Umar/LTD-4742-2024; Wickramasinghe, Nuwan Darshana/AEY-4908-2022; GUPTA, SAPNA/ABG-1042-2021; Tromans, Samuel/A-9002-2017; Salemcity, Aanu/AFA-2335-2022; Park, Chulwoo/P-3710-2019; Faraji, Niloofar/JCD-4296-2023; Abreu, Lucas/I-7369-2016; Goel, Amit/S-8554-2019; López-Gil, José Francisco/AAN-5618-2020; Hasani, Hamidreza/M-8715-2017; Afolabi, Rotimi/AEQ-4467-2022; Siraj, Ebrahim Abdela/ADV-0302-2022; Ding, Xueting/JTV-5351-2023; Ebraheim, Lamiaa/AIE-9114-2022; Madadizadeh, Farzan/P-6044-2019; Suleiman, Muritala/JHS-9724-2023; Pazoki-Toroudi, Hamidreza/J-1564-2019; Monasta, Lorenzo/B-1388-2012; Abeldaño Zuñiga, Roberto Ariel/N-6887-2018; Oyebola, Kolapo/NMK-4318-2025; Anil, Abhishek/HMP-0557-2023; Raj, Jeffrey Pradeep/H-5021-2015; Wu, James/NVM-6157-2025; Hay, Simon/F-8967-2015; Zhang, Xiyu/JDW-6676-2023; Atreya, Alok/ABD-4785-2020; Soliman, Noha/OEO-5048-2025; Qi, Xiang/GSI-9385-2022; Marzo, Roy/ABA-4304-2020; Papa, Mario Virgilio/ABF-2638-2020; Moraga, Paula/MSW-7814-2025; OTORKPA, OCHE/JKI-5131-2023; Marks-Hultström, Michael/H-3642-2019; Perez Chacon, Gladymar/MFZ-6528-2025; Nyande, Felix Kwasi/ACV-4841-2022; Biswas, Dr. Mohammad/AAO-8848-2020; JIN, Wenyi/AAS-1593-2020; Mostafavi, Ebrahim/X-3674-2019; SALIHU, DAUDA/AEW-4575-2022; Senol, Yigit Can/HGE-6860-2022; Al'Zubayer, Md'Akib/NFT-6902-2025; Bobo, Firew/GSO-0416-2022; Lwin, Kaung/AAB-6216-2021; safari, mehdi/F-5698-2011; Shamsutdinova, Alfiya/G-1163-2018; Alanzi, Turki/O-2778-2019; Tran, Tam/MGU-5818-2025; Opitz, Marcel/NAX-4742-2025; alkhawam, mustafa/LTD-0828-2024; Mohamed, Mouhand/AAK-2030-2020; Singh, Bhim Pratap/G-7268-2016; Barqawi, Hiba/HGB-8061-2022; EL-Ashker, Said/ABQ-7140-2022; Ahmed, Haroon/S-4085-2019; Rizvi, Moattar/ABG-9110-2021; Gil, Artyom/ABC-9615-2021; Villa, Simone/AAX-5140-2020; Alif, Sheikh/M-7949-2016; Asiamah-Asare, Bernard Kwadwo Yeboah/GRE-9590-2022; AGYEMANG-DUAH, WILLIA/AGV-4002-2022; Marateb, Hamid Reza/G-5556-2013; Al-Iede, Montaha/AEN-6990-2022; Gashaw, Anteneh/JMQ-9928-2023; Kapoor, Neeti/J-4177-2019; Aboagye, Richard/AAV-7801-2021; , Wegen Beyene Tesfamariam/NAX-6346-2025; Daas, Omid/X-2514-2019; Mahmoudi, Farhad/MDS-7395-2025; Shittu, Aminu/I-3754-2014; Daas, Omid/X-2514-2019; Mediratta, Rishi/W-9809-2019; Adams, Lisa/AAC-7163-2021; Khasbage, Dr Sameer/AAN-3690-2021; Delsoz, Mohammad/IUP-1811-2023; SHARMA, VISHAL/G-3112-2012; Tincho, Marius/S-2173-2019; Hwang, Bing-Fang/O-2709-2015; Faraji, Seyed Nooreddin/HDO-7921-2022; Bolourinejad, Paria/NRY-0491-2025; Peprah/AAS-1701-2020; Qian, Gangzhen/AEK-2798-2022; Arooj, Mahwish/HSE-4956-2023; fahim, ayesha/GLS-4666-2022; Alqahtani, Jaber/K-4767-2019; Bhattacharjee, Priyadarshini/AGG-9131-2022; , Ahmad Azam Malik/E-9521-2015; Shorofi, Seyed/E-1831-2017; Abukhadijah, Hana/KIJ-9438-2024; Llanaj, Erand/B-8403-2018; Ajakwe, Simeon/AAE-8407-2022; Abbasifard, mitra/I-1595-2017; PAVLO, PETAKH/IUP-8446-2023; Waqar, Ahmed Bilal/P-2954-2015; BABIKER, RASHA/AAP-3054-2020; Yesodharan, Renjulal/AAI-3013-2021; Kolahi, Ali-Asghar/F-1981-2010; Sanyaolu, Adekunle/H-3964-2017; Aurangzeb, Khursheed/GWQ-3313-2022; Abejew, Asrat/HNQ-9739-2023; Ghazy, Ramy/AAH-4373-2019; Shams, Mehran/S-2695-2017; Jóźwiak, Jacek/AAN-6351-2020; Perna, Simone/Y-8892-2018; tusa, biruk/AAL-3907-2021; Alhumaidi, Ashraf Mohammed/LWI-0094-2024; liu, gang/KRQ-2480-2024; Zielińska, Magdalena/AAC-7246-2020; Ashraf, Tahira/ADO-9769-2022; Asadi Anar, Mahsa/HTS-5070-2023; Sarfo, Jacob Owusu/HPG-1475-2023; Papadimopoulos, Ilias/PBV-9112-2025; Hameed, Sajid/B-3863-2019; Mousavi Kiasary, Seyed mohamad Sadegh/AGT-3569-2022; Heidari, Mohammad/U-8999-2018; Harapan, Harapan/I-8741-2016; Lopukhov, Platon/S-8582-2017; KM, Shivakumar/GLS-3747-2022; Khan, Zahid/ABR-9604-2022; Garba, Bashiru/K-1137-2019; Trihandini, Indang/HZK-6038-2023; Alkhatib, Ahmad/E-6329-2013; mohamed, mona/AFM-8862-2022; Habteyohannes, Awoke/B-4318-2016; Mokdad, Ali/AAD-1232-2022; Pekarcikova, Jarmila/ABC-5131-2020; Atre, Sachin/KYQ-8593-2024; Soliman, Ahmed/AAT-5844-2021; aburuz, salah/P-4293-2018; Ali, Irfan/AAP-8440-2020; Zyoud, Shaher/AAB-4345-2022; Karasneh, Reema/ADP-6964-2022; Sra, Manraj/LMO-4183-2024; KHAN, MASEER/GXW-1354-2022; Ordak, Michal/JZD-3782-2024; Ramasamy, Shakthi Kumaran/MEP-7182-2025; Jamal, Qazi Mohammad Sajid/A-8438-2015; Al-Ashwal, Fahmi/AAX-5385-2021; Islam, Sahidul/HNQ-9651-2023; Rodrigues, Thales/AAQ-9342-2020; Acuna, Juan/HKO-3127-2023; Salimzadeh, Hamideh/AAL-6666-2020; jadidi, Ali/N-8296-2017; Shahid, Wajeehah/LTZ-2134-2024; Aranjani, Jesil/AAZ-8403-2020; Onwujekwe, Obinna/O-6232-2014; alrimawi, intima/U-1004-2019; yunus, ghazala/ABH-2980-2020; Chu, Dinh-Toi/I-7414-2019; Malhotra, Hardeep/E-6773-2011; ADEGBOYE, Oyelola/A-2987-2015; da Silva, Gustavo/JAC-9758-2023; Hasaballah, Ahmed/G-6829-2019; Joukar, Farahnaz/P-9423-2016; Sreeramareddy, Chandrashekhar/C-5433-2014; Ibitoye, Segun/AAV-4960-2020; Myung, Woojae/AAD-3016-2021; Tasnim, Anika/LKJ-4059-2024; Muthupandian, Saravanan/F-3835-2012; Bayat, Mahdis/OOK-8177-2025; Hussain, Javid/AAC-5053-2020; Khan, Faiz/N-9346-2017; Olivas-Martinez, Antonio/GNP-3729-2022; Taheri Soodejani, Moslem/ABD-6989-2020; Sarma, Hemen/N-4089-2014; Dowou, Robert Kokou/GWZ-9194-2022; Chen, Haowei/HOH-1592-2023; Aleidi, Shereen/C-5926-2018; OLORUKOOBA, ABDULHAKEEM ABAYOMI/AAV-6547-2020; Van den Eynde, Jef/W-9010-2018; Wilandika, Angga/AEY-4908-2022; Hamadeh, Randah/AAE-9720-2020; Amin, Amr/I-2137-2019; Shahab, Muhammad Hamza/JGE-5439-2023; Singh, Satwinder/FBL-6782-2022; Vasudevan, Srivatsa Surya/JVD-9515-2023; Kanaan, Mona/AFN-3513-2022; Khan, Yusuf/AAA-1060-2020; Waqas, Muhammad/HJA-4280-2022; Niroomand, Behnaz/ISU-1447-2023; Ouyahia, Amel/AAN-2469-2020; Khosravi, Farbod/KJL-9191-2024; Haghmorad, Dariush/R-3748-2016; IBRAHIM, KHALID S/GXH-1936-2022; Singh, Kalpana/AGJ-2035-2022; Ali, Mohammad Daud/V-7873-2019; Abdous, Arman/AFF-0208-2022; Zyoud, Sa'ed H/F-5968-2017; AMOBONYE, Ayodeji/JXW-6740-2024; ALVIS-ZAKZUK, NELSON J/GQI-3432-2022; JHA, RAVI PRAKASH/ABC-6588-2020; Padubidri, Jagadish/Q-2523-2017; Emeto, Theophilus/M-2912-2015; Zeariya, Mohammed G M/AAA-1010-2021; Khan, Yusuf/AAA-1060-2020; Abubakar, Bilyaminu/AAC-5821-2019</t>
  </si>
  <si>
    <t>Singh, Samer/0000-0002-0921-1686; Saad, Aly/0000-0002-0764-1068; uzunçıbuk, hande/0000-0001-9265-1772; Shautdinova, Alfiya/0000-0001-7802-4254; Belayneh, Melesse/0000-0002-9898-5981; Kabir, Zubair/0000-0003-1529-004X; ANAGNOSTAKIS, FILIPPOS/0000-0001-7374-8798; Mamo, Biniyam Tedla/0009-0005-5586-2964; Khajuria, Himanshu/0000-0002-2438-0007; Onyeaghala, Chizaram/0000-0002-8319-1927; Aslam, Muhammad Shahzad/0000-0003-2728-6726; Dhungel, Bibha/0000-0002-0014-8385; Mehto, Subhash/0000-0002-5351-7850; Al-Mekhlafi, Hesham/0000-0003-2582-7410; Noor, Syed Toukir Ahmed/0000-0001-5111-7055; Karobari, Mohmed Isaqali/0000-0002-0313-9695; Chen, An-Tian/0000-0002-2829-7921; Feter, Natan/0000-0001-6295-9792; Meiring, James/0000-0001-9183-5174; Abidi, Syed Hani/0000-0001-9497-0902; Sunkersing, David/0000-0001-9010-1435; Singh, Baljinder/0000-0002-6090-8809; Mohammed, Yahaya/0000-0003-0075-9511; Hassan, Ibrahim Nagmeldin/0009-0003-3331-8138; Alvis-Guzmán, Nelson/0000-0001-9458-864X; sinha, mukesh kumar/0000-0002-7407-7153; Mukherjee, Sumoni/0000-0001-6989-7598; Mosisa, Wakgari/0009-0000-8514-1168; Kumah, Emmanuel/0000-0002-3308-1703; Almagharbeh, Wesam Taher/0000-0002-8435-1208; Dewan, Syed Masudur Rahman/0000-0003-1443-7150; Ordak, Michal/0000-0001-5652-4397; Weerasekara, Ishanka/0000-0002-8195-5057; Mukherjee, Sumoni/0000-0001-6989-7598; Samy, Abdallah/0000-0003-3978-1134; Nomura, Shuhei/0000-0002-2963-7297; Ismail, Faisal/0000-0003-4577-4598; Michalek, Irmina Maria/0000-0001-8367-5916; LI, Peng/0000-0002-5876-2177; Bashir, Shahid/0000-0003-3139-1553; Alam, Mohammad/0000-0001-7131-1752; Rashidi, Mohammad-Mahdi/0000-0002-7460-6000; Mohsenzadeh, Amin/0000-0003-1967-901X; Farooq, Syed Muhammad Yousaf/0000-0001-5768-224X; Hussain, M Azhar/0000-0001-7928-7136; Elsayed, Mohamed Ibrahim Husseiny/0000-0002-3470-2858; Kokkorakis, Michail/0000-0002-0027-5659; Asri, Yuni/0000-0001-7829-6495; Abdallah, Emad/0000-0003-0549-249X; Elnaem, Mohamed Hassan/0000-0003-0873-6541; Pourasghary, Sajjad/0000-0002-1176-583X; Kwong, Patrick WH/0000-0002-1834-5715; KANG, JISEUNG/0000-0002-3734-7572; Ahmad, Shoaib/0000-0002-7241-7724; Ahmad, Khurshid/0000-0002-1095-8445; Tsedalu, Abraham/0000-0002-0186-9627; Rabiee, Navid/0000-0002-6945-8541; Abdel Hameed, Reda/0000-0003-2785-894X; Augello, Matteo/0000-0002-1031-9504; KM, Shivakumar/0000-0002-8062-9209; Luo, Peng/0000-0002-8215-2045; Qanash, Husam/0000-0002-3068-0313; Wondmeneh, Yohannes Chemere/0009-0002-6543-2763; Shahkarami, Farshad/0009-0004-0429-1914; Khan, Muhammad Umer/0000-0001-6289-5207; Oancea, Bogdan/0000-0001-6987-5137; Rani, Smitha/0000-0003-3386-9522; Kyei, Evans F/0000-0003-3249-9101; Botero Carvajal, Alejano/0000-0003-1670-518X; Wilandika, Angga/0000-0003-4163-5152; Poluru, Ramesh/0000-0002-7693-418X; Carugno, Anea/0000-0002-8231-2205; Guarducci, Giovanni/0000-0003-1469-7294; Dhungel, Bibha/0000-0002-0014-8385; Al-Wardat, Mohammad/0000-0003-2106-4524; BABATOPE, ABISOLA ESTHER/0009-0001-6482-9390; Guan, Shi-Yang/0000-0003-3533-2139; abourashed, nagah/0009-0002-9924-7742; Zeariya, Mohammed G M/0000-0002-0646-2586; Davletov, Dimash/0009-0006-6100-4963; Ali, Syed Shujait/0000-0002-6277-2335; ALVIS-ZAKZUK, NELSON J/0000-0001-9382-214X; Islam, Fakrul/0009-0003-5448-0927; AL ZOUBI, MOHAMMAD AHMMAD MAHMOUD/0000-0001-8299-4157; Alvis-Guzmán, Nelson/0000-0001-9458-864X; Singh, Poornima Suryanath/0000-0002-8247-8192; Abonie, Ulric/0000-0003-2509-4413; Kashyap, Manoj/0000-0002-3064-8452; Aremu, Olatunde/0000-0002-5832-2403; Guan, Shi-Yang/0000-0003-3533-2139; Khan, Abdullah Saeed/0000-0002-0707-0437; Balakrishnan, Senthilkumar/0000-0003-4117-9695; Kulimbet, Mukhtar/0000-0003-4399-700X; Busch, Felix/0000-0001-9770-8555; FIORILLA, CLAUDIO/0000-0003-3238-1103; Kuddus, Mohammed/0000-0001-5554-0598; Ebohon, Osamudiamen/0000-0003-3547-6933; Oancea, Bogdan/0000-0001-6987-5137; NRIAGU, VALENTINE/0000-0003-1957-8745; Kuddus, Mohammed/0000-0001-5554-0598; Meo, Sultan Ayoub/0000-0001-9820-1852; Imam, Mohammad Tarique/0000-0002-5991-6924; Kretchy, James-Paul/0000-0002-1535-937X; Spartalis, Michael/0000-0002-7442-838X; Polibin, Roman/0000-0003-4146-4787; Khaled, Trabelsi/0000-0003-2623-9557; Kankam, Samuel Berchi/0000-0002-1682-160X; Panos, Georgios/0000-0001-8399-7456; Liu, Xuefeng/0000-0003-0845-9038; Mustapha, Mubarak/0000-0001-8653-3809; Riad, Abanoub/0000-0001-5918-8966; Karpiński, Tomasz M/0000-0001-6599-9204; Morsy, Mahmoud M/0009-0001-4356-5306; Kumar, Narendar/0000-0002-2648-3915; Ming, Wai-kit/0000-0002-8846-7515; Corlateanu, Alexanu/0000-0002-3278-436X; Chen, Hana/0000-0002-5436-9335; Metwally, Mohamed/0000-0002-7444-8014; Liu, Zhe/0000-0002-8580-9655; Aremu, Olatunde/0000-0002-5832-2403; Ashames, Akram/0000-0003-3124-8802; Saad, Aly/0000-0002-0764-1068; Swain, Chandan Kumar/0000-0002-1360-0043; , Shahid Malik/0009-0005-2329-9740; Chattu, Vijay Kumar/0000-0001-9840-8335; Duraisamy, Senbagam/0000-0001-6051-7229; Ahmed, Naveed/0000-0003-1504-1705; Topor-May, Roman/0000-0002-3091-6760; Kamyshnyi, Oleksan/0000-0003-3141-4436; Pakbaz, Yeganeh/0000-0002-7269-5070; Bhagavathula, Akshaya/0000-0002-0581-7808; Xu, Site/0000-0003-4317-6041; Zyoud, Sa'ed H/0000-0002-7369-2058; M Hay, Nadia/0000-0003-2105-107X; Sadat Rafiei, Seyed Kiarash/0000-0003-0280-8436; Chutiyami, Muhammad/0000-0002-7378-6302; Rana, Rishabh/0000-0002-3585-5346; Dokova, Klara/0000-0002-0164-4903; Kamorudeen, Ramat/0000-0003-2434-349X; Lima Rocha, Hermano Alexane/0000-0001-9096-0969; Siddiqua, Ayesha/0000-0002-8218-336X; Hassan, Muhammad/0000-0002-1753-7897; Salehi, Mahdi/0000-0001-6900-012X; Abd ElHafeez, Samar/0000-0002-3250-2780; Berihun, Abiye Assefa/0000-0002-1400-7073; Heydari, Majid/0000-0003-2596-4669; KAMAL, MEHNAZ/0000-0002-3585-0828; Mubarik, Sumaira/0000-0001-6041-1061; Girombelli, Alessano/0000-0002-8385-9560; Martinez Valle, Adolfo/0000-0001-6473-0262; Khalil, Anees Ahmed/0000-0003-3662-0933; Meo, Sultan Ayoub/0000-0001-9820-1852; Shimul, Monir Hossain/0000-0002-6443-3265; Ma, Kevin/0000-0002-9394-4144; NGUYEN, Kieu Viet Nhi/0009-0003-5993-1088; Biswas, Bijit/0000-0002-7609-6446; Aalipour, Mohammad amin/0000-0002-1465-4756; Madureira-Carvalho, Áurea/0000-0002-7569-6802; Amugsi FAAS, DICKSON A/0000-0002-5261-8481; Ullah, Atta/0009-0002-2811-6411; Adnani, Qorinah Estiningtyas Sakilah/0000-0002-4625-4861; Sokhan, Anton/0000-0003-1860-3099; Daas, Omid/0000-0001-9385-2170; Alam, Nazmul/0000-0001-6119-8178; Areda, Demelash/0000-0002-0185-9947; L C, Pallavi/0000-0002-9956-015X; Emran, Talha Bin/0000-0003-3188-2272; Wang, Xing/0000-0001-5800-9372; Li, Wei/0000-0001-7530-3485; Eslami, Majid/0000-0001-5118-678X; shawahna, ramzi/0000-0002-2403-610X; Bolarinwa, Obasanjo/0000-0002-9208-6408; Ching, Patrick/0000-0001-6106-2799; Pirera, Edoardo/0000-0003-3011-7405; Lin, Jialing/0000-0002-0643-9191; Sun, Zhong/0000-0002-3100-5053; Saddik, Basema/0000-0002-4682-5927; , Sabbir Hossain/0000-0001-7216-0925; KM, Shivakumar/0000-0002-8062-9209; Marateb, Hamid Reza/0000-0003-4408-2397; , Saba Yahoo Syed/0000-0002-5080-9145; Guzmán Esquivel, José/0000-0002-6727-0051; Meo, Sultan Ayoub/0000-0001-9820-1852; Bizzozero-Peroni, Bruno/0000-0003-0614-5561; Rahmoune, Hakim/0000-0002-9604-3675; Diaz, Daniel/0000-0003-2302-1982; Sadeghi-Ghyassi, Fatemeh/0000-0001-9446-9763; Yunusa, Umar/0000-0002-3079-7730; Nshimiyimana, Jean Claude/0009-0004-8608-4360; Wickramasinghe, Nuwan Darshana/0000-0001-6025-6022; GUPTA, SAPNA/0000-0002-3267-4531; Tromans, Samuel/0000-0002-0783-285X; Salemcity, Aanu/0000-0003-1713-9183; Park, Chulwoo/0000-0003-0667-6549; Sadegh, Tarannom/0009-0001-1058-5757; Faraji, Niloofar/0000-0001-5796-7157; Ding, Xueting/0009-0006-4749-3385; Raj, Jeffrey Pradeep/0000-0002-8621-6106; Hay, Simon/0000-0002-0611-7272; Zhang, Xiyu/0000-0002-8347-3916; Atreya, Alok/0000-0001-6657-7871; Qi, Xiang/0000-0003-3958-8609; Papa, Mario Virgilio/0000-0002-1579-2202; OTORKPA, OCHE/0000-0003-1516-2013; Marks-Hultström, Michael/0000-0003-4675-1099; Nyande, Felix Kwasi/0000-0002-4858-2287; Senol, Yigit Can/0000-0002-6669-6616; Musaigwa, Fungai/0000-0003-0216-0385; Alanzi, Turki/0000-0001-6598-1274; Tran, Tam/0009-0000-9702-425X; Singh, Bhim Pratap/0000-0002-9911-4125; Hossain, Lubna/0000-0001-9435-9118; Rizvi, Moattar/0000-0001-8424-7163; Kumar, Jogender/0000-0002-0464-9689; Gil, Artyom/0000-0002-0548-5380; Villa, Simone/0000-0002-0753-8853; Alif, Sheikh/0000-0002-0783-8848; Asiamah-Asare, Bernard Kwadwo Yeboah/0000-0002-1381-4981; AGYEMANG-DUAH, WILLIA/0000-0001-7929-0685; Josten, Kripa/0009-0006-3389-2916; Marateb, Hamid Reza/0000-0003-4408-2397; , Wegen Beyene Tesfamariam/0000-0003-2814-3452; Daas, Omid/0000-0001-9385-2170; Daas, Omid/0000-0001-9385-2170; Wassie, Yilkal Abebaw/0000-0003-4018-1611; SHARMA, VISHAL/0000-0002-5130-1626; , Ahmad Azam Malik/0000-0001-5051-0058; Abukhadijah, Hana/0009-0008-7993-7467; Llanaj, Erand/0000-0003-4300-0433; Ma'aruf, Shauddeen Yusuf/0000-0002-8534-443X; Anuoluwa, Boluwatife Stephen/0009-0004-8256-923X; KANNAN, SUTHANTHIRA/0000-0003-2836-6728; Sanyaolu, Adekunle/0000-0002-6265-665X; bagheri, sara/0000-0001-8279-3400; Ayatizadeh, Seyyed Hamieza/0000-0001-8876-5881; Perna, Simone/0000-0002-2720-1473; Alhumaidi, Ashraf Mohammed/0009-0005-1413-8101; Papadimopoulos, Ilias/0009-0008-4409-3401; Mousavi Kiasary, Seyed mohamad Sadegh/0000-0003-2460-2375; Harapan, Harapan/0000-0001-7630-8413; KM, Shivakumar/0000-0002-8062-9209; Khan, Zahid/0000-0002-0710-2419; Shahid, Syed Ahsan/0009-0003-2981-944X; Byrne, Sam Samuel SS/0009-0008-1067-307X; Alkhatib, Ahmad/0000-0002-1244-1861; mohamed, mona/0000-0002-7041-444X; Pekarcikova, Jarmila/0000-0003-1705-2475; Ali, Irfan/0000-0002-1790-5450; KHAN, MASEER/0000-0002-0165-5872; Ordak, Michal/0000-0001-5652-4397; Jamal, Qazi Mohammad Sajid/0000-0001-5525-708X; Islam, Sahidul/0000-0001-6361-2870; Acuna, Juan/0000-0002-0212-5558; Maude, Richard/0000-0002-5355-0562; ADEGBOYE, Oyelola/0000-0002-9793-8024; Dowou, Robert Kokou/0000-0003-4260-9618; Chen, Haowei/0000-0003-1466-5348; OLORUKOOBA, ABDULHAKEEM ABAYOMI/0000-0001-9067-9819; Van den Eynde, Jef/0000-0002-5606-376X; Wilandika, Angga/0000-0003-4163-5152; Dartadt, Gary/0000-0002-7522-5824; Singh, Satwinder/0000-0001-8689-9878; Waqas, Muhammad/0000-0001-6115-9689; Niroomand, Behnaz/0000-0001-5184-7445; Ouyahia, Amel/0000-0002-6657-2170; Khosravi, Farbod/0000-0001-7312-9233; Haghmorad, Dariush/0000-0002-9876-4943; IBRAHIM, KHALID S/0000-0002-8585-3429; Singh, Kalpana/0000-0002-2273-5062; Ali, Mohammad Daud/0000-0003-3752-2331; RAHMAN, Fryad/0000-0003-4733-3454; Abdous, Arman/0000-0001-7441-7413; Zyoud, Sa'ed H/0000-0002-7369-2058; ALVIS-ZAKZUK, NELSON J/0000-0001-9382-214X; JHA, RAVI PRAKASH/0000-0001-5230-1436; Zeariya, Mohammed G M/0000-0002-0646-2586; Walia, Megha/0000-0002-8218-8988; Khan, Yusuf/0000-0001-8765-1428;</t>
  </si>
  <si>
    <t>Bill AMP; Melinda Gates Foundation; Gavi, the Vaccine Alliance</t>
  </si>
  <si>
    <t>Bill AMP; Melinda Gates Foundation(CGIAR); Gavi, the Vaccine Alliance</t>
  </si>
  <si>
    <t>The Bill &amp; Melinda Gates Foundation and Gavi, the Vaccine Alliance.</t>
  </si>
  <si>
    <t>10.1016/S0140-6736(25)01037-2</t>
  </si>
  <si>
    <t>JUL 2025</t>
  </si>
  <si>
    <t>6WW1G</t>
  </si>
  <si>
    <t>WOS:001563927700011</t>
  </si>
  <si>
    <t>Eriksson, K; Strimling, P; Gelfand, M; Wu, JH; Abernathy, J; Akotia, CS; Aldashev, A; Andersson, PA; Andrighetto, G; Anum, A; Arikan, G; Aycan, Z; Bagherian, F; Barrera, D; Basnight-Brown, D; Batkeyev, B; Belaus, A; Berezina, E; Björnstjerna, M; Blumen, S; Boski, P; Zeineddine, FB; Bovina, I; Huyen, BTT; Cardenas, JC; Cekrlija, D; Choi, HS; Contreras-Ibáñez, CC; Costa-Lopes, R; de Barra, M; de Zoysa, P; Dorrough, A; Dvoryanchikov, N; Eller, A; Engelmann, JB; Euh, H; Fang, X; Fiedler, S; Foster-Gimbel, OA; Fülöp, M; Gardarsdottir, RB; Gill, CMHD; Glöckner, A; Graf, S; Grigoryan, A; Gritskov, V; Growiec, K; Halama, P; Hartanto, A; Hopthrow, T; Hrebícková, M; Ilisko, D; Imada, H; Kapoor, H; Kawakami, K; Khachatryan, N; Kharchenko, N; Khoury, N; Kiyonari, T; Kohút, M; Linh, LT; Leslie, LM; Li, Y; Li, NP; Li, Z; Liik, K; Maitner, AT; Manhique, B; Manley, H; Medhioub, I; Mentser, S; Mohammed, L; Nejat, P; Nipassa, O; Nussinson, R; Onyedire, NG; Onyishi, IE; Özden, S; Panagiotopoulou, P; Perez-Floriano, LR; Persson, MS; Pheko, M; Pirttilä-Backman, AM; Pogosyan, M; Raver, J; Reyna, C; Rodrigues, RB; Romanò, S; Romero, PP; Sakki, I; San Martin, A; Sherbaji, S; Shimizu, H; Simpson, B; Szabo, E; Takemura, K; Tieffi, H; Teixeira, MLM; Thanomkul, N; Tiliouine, H; Travaglino, GA; Tsirbas, Y; Wan, R; Widodo, S; Zein, R; Zhang, QP; Zirganou-Kazolea, L; Van Lange, PAM</t>
  </si>
  <si>
    <t>Eriksson, Kimmo; Strimling, Pontus; Gelfand, Michele; Wu, Junhui; Abernathy, Jered; Akotia, Charity S.; Aldashev, Alisher; Andersson, Per A.; Andrighetto, Giulia; Anum, Adote; Arikan, Gizem; Aycan, Zeynep; Bagherian, Fatemeh; Barrera, Davide; Basnight-Brown, Dana; Batkeyev, Birzhan; Belaus, Anabel; Berezina, Elizaveta; Bjornstjerna, Marie; Blumen, Sheyla; Boski, Pawel; Zeineddine, Fouad Bou; Bovina, Inna; Bui Thi Thu Huyen; Cardenas, Juan-Camilo; Cekrlija, Dorde; Choi, Hoon-Seok; Contreras-Ibanez, Carlos C.; Costa-Lopes, Rui; de Barra, Micheal; de Zoysa, Piyanjali; Dorrough, Angela; Dvoryanchikov, Nikolay; Eller, Anja; Engelmann, Jan B.; Euh, Hyun; Fang, Xia; Fiedler, Susann; Foster-Gimbel, Olivia A.; Fulop, Marta; Gardarsdottir, Ragna B.; Gill, C. M. Hew D.; Glockner, Andreas; Graf, Sylvie; Grigoryan, Ani; Gritskov, Vladimir; Growiec, Katarzyna; Halama, Peter; Hartanto, Andree; Hopthrow, Tim; Hrebickova, Martina; Ilisko, Dzintra; Imada, Hirotaka; Kapoor, Hansika; Kawakami, Kerry; Khachatryan, Narine; Kharchenko, Natalia; Khoury, Ninetta; Kiyonari, Toko; Kohut, Michal; Le Thuy Linh; Leslie, Lisa M.; Li, Yang; Li, Norman P.; Li, Zhuo; Liik, Kadi; Maitner, Angela T.; Manhique, Bernardo; Manley, Harry; Medhioub, Imed; Mentser, Sari; Mohammed, Linda; Nejat, Pegah; Nipassa, Orlando; Nussinson, Ravit; Onyedire, Nneoma G.; Onyishi, Ike E.; Ozden, Seniha; Panagiotopoulou, Penny; Perez-Floriano, Lorena R.; Persson, Minna S.; Pheko, Mpho; Pirttila-Backman, Anna-Maija; Pogosyan, Marianna; Raver, Jana; Reyna, Cecilia; Rodrigues, Ricardo Borges; Romano, Sara; Romero, Pedro P.; Sakki, Inari; San Martin, Alvaro; Sherbaji, Sara; Shimizu, Hiroshi; Simpson, Brent; Szabo, Erna; Takemura, Kosuke; Tieffi, Hassan; Teixeira, Maria Luisa Mendes; Thanomkul, Napoj; Tiliouine, Habib; Travaglino, Giovanni A.; Tsirbas, Yannis; Wan, Richard; Widodo, Sita; Zein, Rizqy; Zhang, Qing-peng; Zirganou-Kazolea, Lina; Van Lange, Paul A. M.</t>
  </si>
  <si>
    <t>Perceptions of the appropriate response to norm violation in 57 societies</t>
  </si>
  <si>
    <t>SOCIAL NORMS; CULTURAL-DIFFERENCES; PUNISHMENT; PREVALENCE; STRENGTH; ORIGINS</t>
  </si>
  <si>
    <t>Norm enforcement may be important for resolving conflicts and promoting cooperation. However, little is known about how preferred responses to norm violations vary across cultures and across domains. In a preregistered study of 57 countries (using convenience samples of 22,863 students and non-students), we measured perceptions of the appropriateness of various responses to a violation of a cooperative norm and to atypical social behaviors. Our findings highlight both cultural universals and cultural variation. We find a universal negative relation between appropriateness ratings of norm violations and appropriateness ratings of responses in the form of confrontation, social ostracism and gossip. Moreover, we find the country variation in the appropriateness of sanctions to be consistent across different norm violations but not across different sanctions. Specifically, in those countries where use of physical confrontation and social ostracism is rated as less appropriate, gossip is rated as more appropriate. Little is known about people's preferred responses to norm violations across countries. Here, in a study of 57 countries, the authors highlight cultural similarities and differences in people's perception of the appropriateness of norm violations.</t>
  </si>
  <si>
    <t>[Eriksson, Kimmo; Andersson, Per A.] Stockholm Univ, Ctr Cultural Evolut, Stockholm, Sweden; [Eriksson, Kimmo; Andrighetto, Giulia] Malardalen Univ, Vasteras, Sweden; [Strimling, Pontus; Andrighetto, Giulia; Bjornstjerna, Marie; Persson, Minna S.] Inst Futures Studies, Box 591, Stockholm, Sweden; [Gelfand, Michele] Univ Maryland, Dept Psychol, College Pk, MD 20742 USA; [Wu, Junhui] Chinese Acad Sci, CAS Key Lab Behav Sci, Beijing, Peoples R China; [Abernathy, Jered; Simpson, Brent] Univ South Carolina, Dept Sociol, Columbia, SC 29208 USA; [Akotia, Charity S.; Anum, Adote] Univ Ghana, Dept Psychol, POB LG 84, Legon, Accra, Ghana; [Aldashev, Alisher] Satbayev Univ, New Sch Econ, Alma Ata, Kazakhstan; [Andersson, Per A.] Linkoping Univ, Dept Behav Sci &amp; Learning, Linkoping, Sweden; [Andrighetto, Giulia] Natl Res Council Italy, Inst Cognit Sci &amp; Technol, Rome, Italy; [Arikan, Gizem] Trinity Coll Dublin, Dept Polit Sci, Dublin 2, Ireland; [Aycan, Zeynep; Ozden, Seniha] Koc Univ, Sariyer Rumelifeneri Yolu, Istanbul, Turkey; [Bagherian, Fatemeh; Nejat, Pegah] Shahid Beheshti Univ, Dept Psychol &amp; Educ, Tehran, Iran; [Barrera, Davide] Univ Turin, Turin, Italy; [Barrera, Davide] Coll Carlo Alberto, Turin, Italy; [Basnight-Brown, Dana] US Int Univ Africa, Box 14634, Nairobi 00800, Kenya; [Batkeyev, Birzhan] Kazakh British Tech Univ, Int Sch Econ, Alma Ata, Kazakhstan; [Belaus, Anabel] Consejo Nacl Invest Cient &amp; Tecn CONICET, Inst Invest Psicol IIPsi, Caba, Argentina; [Belaus, Anabel; Reyna, Cecilia] Univ Nacl Cordoba UNC, Fac Psicol UNC, Ciudad Univ,Bv Reforma Esquina, Cordoba, Argentina; [Berezina, Elizaveta; Gill, C. M. Hew D.] Sunway Univ, 5 Jalan Univ, Darul Ehsan, Selangor, Malaysia; [Blumen, Sheyla] Pontificia Univ Catolica Peru, Dept Psicol, Lima, Peru; [Boski, Pawel; Growiec, Katarzyna] SWPS Univ Social Sci &amp; Humanities, Warsaw, Chodakowska, Poland; [Zeineddine, Fouad Bou] Univ Innsbruck, Dept Psychol, Innsbruck, Austria; [Bovina, Inna; Dvoryanchikov, Nikolay] Moscow State Univ Psychol &amp; Educ, Moscow, Russia; [Bui Thi Thu Huyen] Hanoi Natl Univ Educ, Hanoi, Vietnam; [Cardenas, Juan-Camilo] Univ Los Andes, Bogota, Colombia; [Cekrlija, Dorde] Univ Banja Luka, Fac Philosophy, Banja Luka, Bosnia &amp; Herceg; [Choi, Hoon-Seok] Sungkyunkwan Univ, Dept Psychol, Seoul, South Korea; [Contreras-Ibanez, Carlos C.] Univ Autonoma Metropolitana, Dept Sociol, Unidad Iztapalapa, Ciudad De Mexico, Mexico; [Costa-Lopes, Rui] Univ Lisbon, Inst Ciencias Sociais, Lisbon, Portugal; [de Barra, Micheal] Brunel Univ London, Ctr Culture &amp; Evolut, Uxbridge, Middx, England; [de Zoysa, Piyanjali] Univ Colombo, Fac Med, Colombo 8, Sri Lanka; [Dorrough, Angela; Glockner, Andreas] Univ Cologne, Dept Psychol, Cologne, Germany; [Eller, Anja] Univ Nacl Autonoma Mexico, Fac Psicol, Av Univ 3004,Ciudad Univ, Ciudad De Mexico, Mexico; [Engelmann, Jan B.] Univ Amsterdam, Ctr Res Expt Econ &amp; Polit Decis Making CREED, Amsterdam Sch Econ, POB 15867, Amsterdam, Netherlands; [Euh, Hyun] Univ Minnesota, Dept Psychol, Minneapolis, MN 55455 USA; [Fang, Xia; Kawakami, Kerry] York Univ, Dept Psychol, Toronto, ON, Canada; [Fiedler, Susann; Glockner, Andreas] Max Planck Inst Res Collect Goods, Bonn, Germany; [Foster-Gimbel, Olivia A.; Leslie, Lisa M.] NYU, Stern Sch Business, New York, NY 10012 USA; [Fulop, Marta] Res Ctr Nat Sci, Inst Cognit Neurosci &amp; Psychol, Budapest, Hungary; [Fulop, Marta] Eotvos Lorand Univ, Fac Psychol &amp; Educ, Budapest, Hungary; [Gardarsdottir, Ragna B.] Univ Iceland, Dept Psychol, Reykjavik, Iceland; [Graf, Sylvie; Hrebickova, Martina] Czech Acad Sci, Inst Psychol, Brno, Czech Republic; [Grigoryan, Ani; Khachatryan, Narine] Yerevan State Univ, Dept Personal Psychol, Yerevan, Armenia; [Gritskov, Vladimir] St Petersburg State Univ, St Petersburg, Russia; [Halama, Peter] Slovak Acad Sci, Ctr Social &amp; Psychol Sci, Bratislava, Slovakia; [Hartanto, Andree; Li, Norman P.] Singapore Management Univ, Sch Social Sci, Singapore, Singapore; [Hopthrow, Tim; Imada, Hirotaka; Travaglino, Giovanni A.] Univ Kent, Sch Psychol, Canterbury, Kent, England; [Ilisko, Dzintra] Daugavpils Univ, Daugvapils, Latvia; [Kapoor, Hansika] Dept Psychol, Mumbai, Maharashtra, India; [Kharchenko, Natalia] Kyiv Int Inst Sociol, Kiev, Ukraine; [Khoury, Ninetta] Future Minds Gifted Ctr, Lima, Peru; [Kiyonari, Toko] Aoyama Gakuin Univ, Sagamihara, Kanagawa, Japan; [Kohut, Michal] Univ Trnava, Fac Philosophy &amp; Arts, Trnava, Slovakia; [Le Thuy Linh] Natl Econ Univ, Hanoi, Vietnam; [Li, Yang] Nagoya Univ, Chikusa Ku, Furo Cho, Nagoya, Aichi, Japan; [Li, Yang] Univ Melbourne, Melbourne Sch Psychol Sci, Parkville, Vic, Australia; [Li, Zhuo] Univ Western Ontario, Dept Psychol, London, ON, Canada; [Liik, Kadi] Tallinn Univ, Sch Nat Sci &amp; Hlth, Tallinn, Estonia; [Maitner, Angela T.; Sherbaji, Sara] Amer Univ Sharjah, Dept Int Studies, POB 26666, Sharjah, U Arab Emirates; [Manhique, Bernardo; Nipassa, Orlando] Eduardo Mondlane Univ, Fac Arts &amp; Social Sci, Dept Sociol, Maputo, Mozambique; [Manley, Harry; Thanomkul, Napoj] Chulalongkorn Univ, Fac Psychol, Bangkok, Thailand; [Medhioub, Imed] Al Imam Mohammad Ibn Saud Islamic Univ IMSIU, Dept Finance &amp; Investment, POB 5701, Riyadh, Saudi Arabia; [Mentser, Sari; Nussinson, Ravit] Open Univ Israel, Raanana, Israel; [Mohammed, Linda] Univ Trinidad &amp; Tobago, Inst Criminol &amp; Publ Safety, Valsayn Campus,Graver Rd, Arima, Trinidad Tobago; [Nussinson, Ravit] Univ Haifa, Haifa, Israel; [Onyedire, Nneoma G.; Onyishi, Ike E.] Univ Nigeria Nsukka, Dept Psychol, Nsukka, Nigeria; [Panagiotopoulou, Penny] Univ Patras, Dept Educ &amp; Social Work, Patras, Greece; [Perez-Floriano, Lorena R.] Univ Diego Portales, Santiago, Chile; [Pheko, Mpho] Univ Botswana, Dept Psychol, Private Bag UB 00705, Gaborone, Botswana; [Pirttila-Backman, Anna-Maija] Univ Helsinki, Fac Social Sci, Social Psychol, POB 54 Unioninkatu 37, Helsinki, Finland; [Pogosyan, Marianna] Univ Amsterdam, Polit Psychol Law &amp; Econ PPLE, POB 15575, Amsterdam, Netherlands; [Raver, Jana] Queens Univ, Goodes Hall, Kingston, ON, Canada; [Rodrigues, Ricardo Borges] Inst Univ Lisboa ISCTE IUL, CIS, Lisbon, Portugal; [Romano, Sara] Univ Turin, Dept Culture Polit &amp; Soc, Turin, Italy; [Romero, Pedro P.] Univ San Francisco Quito, Sch Econ, Expt &amp; Computat Econ Lab ECEL, Quito, Ecuador; [Sakki, Inari] Univ Eastern Finland, Dept Social Sci, POB 162770211, Kuopio, Finland; [San Martin, Alvaro] IESE Business Sch, Madrid, Spain; [Shimizu, Hiroshi] Kwansei Gakuin Univ, Nishinomiya, Hyogo, Japan; [Szabo, Erna; Wan, Richard] Johannes Kepler Univ Linz, Dept Int Management, Linz, Austria; [Takemura, Kosuke] Shiga Univ, Fac Econ, Hikone, Shiga, Japan; [Tieffi, Hassan] Univ Felix Houphouet Boigny Cocody Abidjan, Ctr Ivoirien Etud &amp; Rech Psychol Appl CIERPA, Abidjan, Cote Ivoire; [Teixeira, Maria Luisa Mendes] Univ Prebiteriana Mackenzie, Business Adm Postgrad Program, Sao Paulo, Brazil; [Tiliouine, Habib] Univ Oran 2, Fac Social Sci, Labo PECS, Oran, Algeria; [Travaglino, Giovanni A.] Chinese Univ Hong Kong, Sch Humanities &amp; Social Sci, Shenzhen, Peoples R China; [Tsirbas, Yannis; Zirganou-Kazolea, Lina] Univ Athens, Dept Polit Sci &amp; Publ Adm, Athens, Greece; [Widodo, Sita; Zein, Rizqy] Univ Airlangga, Dept Personal &amp; Social Psychol, Surabaya, Indonesia; [Zhang, Qing-peng] Guangzhou Univ, Guangzhou Higher Educ Mega Ctr, Guangzhou, Peoples R China; [Van Lange, Paul A. M.] Vrije Univ Amsterdam, Dept Expt &amp; Appl Psychol, Inst Brain &amp; Behav Amsterdam IBBA, Amsterdam, Netherlands</t>
  </si>
  <si>
    <t>Stockholm University; Malardalen University; University System of Maryland; University of Maryland College Park; Chinese Academy of Sciences; University of South Carolina System; University of South Carolina Columbia; University of Ghana; Satbayev University; Linkoping University; Consiglio Nazionale delle Ricerche (CNR); Istituto di Scienze e Tecnologie della Cognizione (ISTC-CNR); Trinity College Dublin; Koc University; Shahid Beheshti University; University of Turin; Collegio Carlo Alberto; United States International University Africa; Kazakh British Technical University; Sunway University; Pontificia Universidad Catolica del Peru; SWPS University of Social Sciences &amp; Humanities; University of Innsbruck; Moscow State University of Psychology &amp; Education; Hanoi National University of Education; Universidad de los Andes (Colombia); University of Banja Luka (UNIBL); Sungkyunkwan University (SKKU); Universidad Autonoma Metropolitana - Mexico; Universidade de Lisboa; Institute of Social Sciences, University of Lisbon (ICS-UL); Brunel University; University of Colombo; University of Cologne; Universidad Nacional Autonoma de Mexico; University of Amsterdam; University of Minnesota System; University of Minnesota Twin Cities; York University - Canada; Max Planck Society; New York University; HUN-REN; HUN-REN Research Centre for Natural Sciences; Institute of Cognitive Neuroscience &amp; Psychology - HAS; Eotvos Lorand University; University of Iceland; Czech Academy of Sciences; Institute of Psychology of the Czech Academy of Sciences; Yerevan State University; Saint Petersburg State University; Slovak Academy of Sciences; Centre of Social &amp; Psychological Sciences, SAS; Singapore Management University; University of Kent; University of Daugavpils; Aoyama Gakuin University; University of Trnava; National Economics University - Vietnam; Nagoya University; University of Melbourne; Western University (University of Western Ontario); Tallinn University; American University of Sharjah; Eduardo Mondlane University; Chulalongkorn University; Imam Mohammad Ibn Saud Islamic University (IMSIU); Open University Israel; University of Haifa; University of Nigeria; University of Patras; University Diego Portales; University of Botswana; University of Helsinki; University of Amsterdam; Queens University - Canada; Instituto Universitario de Lisboa; University of Turin; Universidad San Francisco de Quito; University of Eastern Finland; University of Navarra; IESE Business School; Kwansei Gakuin University; Johannes Kepler University Linz; Shiga University; Universite Felix Houphouet-Boigny; Universidade Presbiteriana Mackenzie; The Chinese University of Hong Kong, Shenzhen; National &amp; Kapodistrian University of Athens; Airlangga University; Guangzhou University; Vrije Universiteit Amsterdam</t>
  </si>
  <si>
    <t>Eriksson, K (corresponding author), Stockholm Univ, Ctr Cultural Evolut, Stockholm, Sweden.;Eriksson, K (corresponding author), Malardalen Univ, Vasteras, Sweden.</t>
  </si>
  <si>
    <t>kimmoe@gmail.com</t>
  </si>
  <si>
    <t>Contreras-Ibáñez, Carlos/G-9773-2019; Bou Zeineddine, Fouad/AAK-3791-2020; Pheko, Mpho/AAH-7401-2020; MEDHIOUB, Imed/F-7449-2015; Grigoryan, Ani/AIB-0828-2022; Wang, Richard/J-8055-2014; Euh, Hyun/AFU-8241-2022; Akotia, Charity Sylvia/HNQ-3495-2023; Onyedire, Nneoma/OSI-8018-2025; Čekrlija, Đorđe/KXR-6350-2024; Li, Yang/V-1465-2019; Costa-Lopes, Rui/M-6050-2013; Onyishi, Ike/AAZ-4887-2020; Tiliouine, Habib/C-5211-2014; Anum, Adote/AFN-2787-2022; Kohút, Michal/GXA-3182-2022; Gill, Hew/AAC-8595-2020; Zhang, Qingpeng/D-4682-2011; Maitner, Angela/F-6862-2019; Kapoor, Hansika/I-2146-2013; Graf, Sylvie/D-9732-2014; Basnight-Brown, Dana/ABC-1137-2021; Tsirbas, Yannis/AAD-7702-2019; Aycan, Zeynep/Y-8845-2018; San Martin, Alvaro/S-8382-2019; Batkeyev, Birzhan/ABF-5142-2021; Halama, Peter/D-7537-2011; Berezina, Elizaveta/Q-6331-2017; cardenas, juan-camilo/B-4658-2009; Gardarsdottir, Ragna B/MZQ-3322-2025; Ilisko, Dzintra/AAO-7362-2020; Kharchenko, Nataliia/U-5479-2018; ROMANO', SARA/GXZ-5888-2022; Aldashev, Alisher/AAE-2193-2022; Growiec, Katarzyna/ABB-8235-2021; Wu, Junhui/AAJ-9506-2021; Hartanto, Anee/ADH-2728-2022; Zein, Rizqy Amelia/B-2392-2017; Dvorianchikov, Nickolay/D-1683-2009; Bovina, Inna/H-4433-2013; Nejat, Pegah/AAW-8225-2021; Li, Zhuo/LDG-3581-2024; Glöckner, Aneas/B-8897-2011; Engelmann, Jan/H-8429-2014; Li, Norman/F-9075-2010; Gritskov, Vladimir/B-8507-2018; Eriksson, Kimmo/F-6253-2013; Arikan, Gizem/AAK-9573-2020; Hopthrow, Tim/B-9596-2009; Blumen, Sheyla/AAD-6014-2019</t>
  </si>
  <si>
    <t>Bou Zeineddine, Fouad/0000-0002-5386-0579; PEREZ-FLORIANO, LORENA R/0000-0001-6898-7794; MEDHIOUB, Imed/0000-0003-4676-7330; Grigoryan, Ani/0000-0001-5453-2879; Andersson, Per/0000-0001-7445-2008; Van Lange, Paul/0000-0001-7774-6984; Foster-Gimbel, Olivia/0000-0002-4583-3060; Travaglino, Giovanni Antonio/0000-0003-4091-0634; Čekrlija, Đorđe/0000-0001-8177-8663; Onyedire, Nneoma/0000-0002-4941-2300; Fiedler, Susann/0000-0001-9337-2142; Kohút, Michal/0000-0002-4544-1331; Zhang, Qingpeng/0000-0002-6819-0686; San Martin, Alvaro/0000-0001-7168-3214; Batkeyev, Birzhan/0000-0002-1291-4980; Halama, Peter/0000-0002-6938-4845; Pirttilä-Backman, Anna-Maija/0000-0002-7437-9645; Gardarsdottir, Ragna B/0000-0003-3368-4616; ROMANO', SARA/0000-0002-5912-7060; Borges Roigues, Ricardo/0000-0002-6720-2905; Aldashev, Alisher/0000-0001-6413-3062; Belaus, Anabel/0000-0001-9657-8496; Growiec, Katarzyna/0000-0002-4448-2561; Nussinson, Ravit/0000-0002-7331-548X; Gill, Hew/0000-0002-3225-246X; Hartanto, Anee/0000-0001-8758-6400; Björnstjerna, Marie/0000-0001-5669-824X; Sakki, Inari/0000-0001-8717-5804; Zein, Rizqy Amelia/0000-0001-7840-0299; Dvorianchikov, Nickolay/0000-0003-1462-5469; Nejat, Pegah/0000-0003-1410-9720; Li, Zhuo/0000-0002-8703-6879; Glöckner, Aneas/0000-0002-7766-4791; Engelmann, Jan/0000-0001-6493-8792; Li, Norman/0000-0002-4059-1613; Gritskov, Vladimir/0000-0003-3568-1072; Eriksson, Kimmo/0000-0002-7164-0924; Arikan, Gizem/0000-0002-2083-7321; Zirganou-Kazolea, Lina/0000-0001-8057-0692; Hopthrow, Tim/0000-0003-2331-7150;</t>
  </si>
  <si>
    <t>Swedish Foundation for Humanities and Social Sciences (Riksbankens Jubileumsfond) [P17-0030:1]; Czech Science Foundation [20-01214S]; Institute of Psychology, Czech Academy of Sciences [RVO: 68081740]</t>
  </si>
  <si>
    <t>Swedish Foundation for Humanities and Social Sciences (Riksbankens Jubileumsfond); Czech Science Foundation(Grant Agency of the Czech Republic); Institute of Psychology, Czech Academy of Sciences</t>
  </si>
  <si>
    <t>This research was funded by the Swedish Foundation for Humanities and Social Sciences (Riksbankens Jubileumsfond) [P17-0030:1]. The contributions of S.G. and M.H. were supported by the Czech Science Foundation [20-01214S] and the Institute of Psychology, Czech Academy of Sciences [RVO: 68081740].</t>
  </si>
  <si>
    <t>MAR 5</t>
  </si>
  <si>
    <t>10.1038/s41467-021-21602-9</t>
  </si>
  <si>
    <t>QU6TE</t>
  </si>
  <si>
    <t>WOS:000627412900013</t>
  </si>
  <si>
    <t>Krys, K; Kostoula, O; van Tilburg, WAP; Mosca, O; Lee, JH; Maricchiolo, F; Kosiarczyk, A; Kocimska-Bortnowska, A; Torres, C; Hitokoto, H; Liew, K; Bond, MH; Lun, VMC; Vignoles, VL; Zelenski, JM; Haas, BW; Park, J; Vauclair, CM; Kwiatkowska, A; Roczniewska, M; Witoszek, N; Isik, I; Kosakowska-Berezecka, N; Domínguez-Espinosa, A; Yeung, JC; Górski, M; Adamovic, M; Albert, I; Pavlopoulos, V; Fülöp, M; Sirlopu, D; Okvitawanli, A; Boer, D; Teyssier, J; Malyonova, A; Gavreliuc, A; Serdarevich, U; Akotia, CS; Appoh, L; Mira, DMA; Baltin, A; Denoux, P; Esteves, CS; Gamsakhurdia, V; Garoarsdóttir, RB; Igbokwe, DO; Igou, ER; Kascakova, N; Kracmárová, LK; Kronberger, N; Barrientos, PE; Mohoric, T; Murdock, E; Mustaffa, NF; Nader, M; Nadi, A; van Osch, Y; Pavlovic, Z; Solcová, IP; Rizwan, M; Romashov, V; Roysamb, E; Sargautyte, R; Schwarz, B; Selecká, L; Selim, HA; Stogianni, M; Sun, CR; Wojtczuk-Turek, A; Xing, C; Uchida, Y</t>
  </si>
  <si>
    <t>Krys, Kuba; Kostoula, Olga; van Tilburg, Wijnand A. P.; Mosca, Oriana; Lee, J. Hannah; Maricchiolo, Fridanna; Kosiarczyk, Aleksandra; Kocimska-Bortnowska, Agata; Torres, Claudio; Hitokoto, Hidefumi; Liew, Kongmeng; Bond, Michael H.; Lun, Vivian Miu-Chi; Vignoles, Vivian L.; Zelenski, John M.; Haas, Brian W.; Park, Joonha; Vauclair, Christin-Melanie; Kwiatkowska, Anna; Roczniewska, Marta; Witoszek, Nina; Isik, Idil; Kosakowska-Berezecka, Natasza; Dominguez-Espinosa, Alejandra; Yeung, June Chun; Gorski, Maciej; Adamovic, Mladen; Albert, Isabelle; Pavlopoulos, Vassilis; Fulop, Marta; Sirlopu, David; Okvitawanli, Ayu; Boer, Diana; Teyssier, Julien; Malyonova, Arina; Gavreliuc, Alin; Serdarevich, Ursula; Akotia, Charity S.; Appoh, Lily; Mira, D. M. Arevalo; Baltin, Arno; Denoux, Patrick; Esteves, Carla Sofia; Gamsakhurdia, Vladimer; Garoarsdottir, Ragna B.; Igbokwe, David O.; Igou, Eric R.; Kascakova, Natalia; Kracmarova, Lucie Kluzova; Kronberger, Nicole; Barrientos, Pablo Eduardo; Mohoric, Tamara; Murdock, Elke; Mustaffa, Nur Fariza; Nader, Martin; Nadi, Azar; van Osch, Yvette; Pavlovic, Zoran; Solcova, Iva Polackova; Rizwan, Muhammad; Romashov, Vladyslav; Roysamb, Espen; Sargautyte, Ruta; Schwarz, Beate; Selecka, Lenka; Selim, Heyla A.; Stogianni, Maria; Sun, Chien-Ru; Wojtczuk-Turek, Agnieszka; Xing, Cai; Uchida, Yukiko</t>
  </si>
  <si>
    <t>Happiness Maximization Is a WEIRD Way of Living</t>
  </si>
  <si>
    <t>PERSPECTIVES ON PSYCHOLOGICAL SCIENCE</t>
  </si>
  <si>
    <t>culture; society; subjective well-being; happiness; life satisfaction</t>
  </si>
  <si>
    <t>OPPORTUNITY COST; RELATIONSHIP HARMONY; POSITIVE PSYCHOLOGY; CULTURAL VARIATION; SELF-DISCREPANCY; WELL; LIFE; SCIENCE; FREEDOM; WESTERN</t>
  </si>
  <si>
    <t>Psychological science tends to treat subjective well-being and happiness synonymously. We start from the assumption that subjective well-being is more than being happy to ask the fundamental question: What is the ideal level of happiness? From a cross-cultural perspective, we propose that the idealization of attaining maximum levels of happiness may be especially characteristic of Western, educated, industrial, rich, and democratic (WEIRD) societies but less so for others. Searching for an explanation for why happiness maximization might have emerged in these societies, we turn to studies linking cultures to their eco-environmental habitat. We discuss the premise that WEIRD cultures emerged in an exceptionally benign ecological habitat (i.e., faced relatively light existential pressures compared with other regions). We review the influence of the Gulf Stream on the Northwestern European climate as a source of these comparatively benign geographical conditions. We propose that the ecological conditions in which WEIRD societies emerged afforded them a basis to endorse happiness as a value and to idealize attaining its maximum level. To provide a nomological network for happiness maximization, we also studied some of its potential side effects, namely alcohol and drug consumption and abuse and the prevalence of mania. To evaluate our hypothesis, we reanalyze data from two large-scale studies on ideal levels of personal life satisfaction-the most common operationalization of happiness in psychology-involving respondents from 61 countries. We conclude that societies whose members seek to maximize happiness tend to be characterized as WEIRD, and generalizing this across societies can prove problematic if adopted at the ideological and policy level.</t>
  </si>
  <si>
    <t>[Krys, Kuba; Kwiatkowska, Anna; Yeung, June Chun; Gorski, Maciej; Nadi, Azar; Romashov, Vladyslav] Polish Acad Sci, Inst Psychol, Warsaw, Poland; [Kostoula, Olga; Kronberger, Nicole] Johannes Kepler Univ Linz, Inst Psychol, Linz, Austria; [van Tilburg, Wijnand A. P.] Univ Essex, Dept Psychol, Colchester, England; [Mosca, Oriana] Univ Cagliari, Dept Educ Psychol &amp; Philosophy, Cagliari, Italy; [Lee, J. Hannah] Indiana Univ Northwest, Dept Psychol, Gary, IN USA; [Maricchiolo, Fridanna] Univ Roma Tre, Dept Educ, Rome, Italy; [Kosiarczyk, Aleksandra; Kocimska-Bortnowska, Agata; Roczniewska, Marta] SWPS Univ, Warsaw, Poland; [Torres, Claudio] Univ Brasilia, Inst Psychol, Brasilia, Brazil; [Hitokoto, Hidefumi] Kwansei Gakuin Univ, Dept Psychol Sci, Nishinomiya, Japan; [Liew, Kongmeng] Kyoto Univ, Grad Sch Human &amp; Environm Studies, Kyoto, Japan; [Liew, Kongmeng] Univ Canterbury, Sch Psychol Speech &amp; Hearing, Christchurch, New Zealand; [Bond, Michael H.] Hong Kong Polytech Univ, Fac Business, Dept Management &amp; Mkt, Hong Kong, Peoples R China; [Lun, Vivian Miu-Chi] Lingnan Univ, Dept Appl Psychol, Tuen Mun, Peoples R China; [Vignoles, Vivian L.] Univ Sussex, Sch Psychol, Brighton, England; [Zelenski, John M.] Carleton Univ, Dept Psychol, Ottawa, ON, Canada; [Haas, Brian W.] Univ Georgia, Dept Psychol, Athens, GA USA; [Park, Joonha] NUCB Business Sch, Grad Sch Management, Nagoya, Japan; [Vauclair, Christin-Melanie] Iscte Inst Univ Lisboa, Ctr Psychol Res &amp; Social Intervent CIS Iscte, Lisbon, Portugal; [Roczniewska, Marta] Karolinska Inst, Med Management Ctr, Dept Learning Informat Management &amp; Eth, Stockholm, Sweden; [Witoszek, Nina] Univ Oslo, Ctr Dev &amp; Environm, Oslo, Norway; [Isik, Idil] Bahcesehir Univ, Psychol Dept, Istanbul, Turkiye; [Kosakowska-Berezecka, Natasza] Univ Gdansk, Inst Psychol, Gdansk, Poland; [Dominguez-Espinosa, Alejandra] Iberoamer Univ, Dept Psychol, Mexico City, Mexico; [Gorski, Maciej] Univ Warsaw, Fac Psychol, Warsaw, Poland; [Adamovic, Mladen] Kings Coll London, Kings Business Sch, London, England; [Albert, Isabelle; Murdock, Elke] Univ Luxembourg, Dept Behav &amp; Cognit Sci, Luxembourg, Luxembourg; [Pavlopoulos, Vassilis] Natl &amp; Kapodistrian Univ Athens, Dept Psychol, Athens, Greece; [Fulop, Marta] Karoli Gaspar Univ Reformed Church, Inst Psychol, Budapest, Hungary; [Fulop, Marta] Eotvos Lorand Res Network, Inst Cognit Neurosci &amp; Psychol, Res Ctr Nat Sci, Budapest, Hungary; [Sirlopu, David] Univ San Sebastian, Fac Psychol &amp; Humanities, Concepcion, Chile; [Okvitawanli, Ayu] Univ Brawijaya, Dept Psychol, Malang, Indonesia; [Boer, Diana] Univ Koblenz, Inst Psychol, Koblenz, Germany; [Teyssier, Julien; Denoux, Patrick] Univ Toulouse II, Dept Psychol Clin Du Sujet, Toulouse, France; [Malyonova, Arina] Dostoevsky Omsk State Univ, Dept Gen &amp; Social Psychol, Omsk, Russia; [Gavreliuc, Alin] West Univ Timisoara, Dept Psychol, Timisoara, Romania; [Serdarevich, Ursula] Univ Nacl Oeste, Merlo Partido, Argentina; [Serdarevich, Ursula] Univ Nacl Hurlingham, Hurlingham, Argentina; [Akotia, Charity S.] Univ Ghana, Sch Social Sci, Dept Psychol, Accra, Ghana; [Appoh, Lily] Nord Univ, Fac Nursing &amp; Hlth Sci, Bodo, Norway; [Mira, D. M. Arevalo] HULAB, San Salvador, El Salvador; [Baltin, Arno] Tallinn Univ, Sch Nat Sci &amp; Hlth, Tallinn, Estonia; [Esteves, Carla Sofia] Univ Catolica Portuguesa, Catolica Lisbon Sch Business &amp; Econ, Catolica Lisbon Res Unit Business &amp; Econ, Lisbon, Portugal; [Gamsakhurdia, Vladimer] Ivane Javakhishvili Tbilisi State Univ, Dept Psychol, Tbilisi, Georgia; [Garoarsdottir, Ragna B.] Univ Iceland, Fac Psychol, Reykjavik, Iceland; [Igbokwe, David O.] Baze Univ Abuja, Abuja, Nigeria; [Igou, Eric R.] Univ Limerick, Dept Psychol, Limerick, Ireland; [Kascakova, Natalia] Palacky Univ, Olomouc Univ Social Hlth Inst, Olomouc, Czech Republic; [Kascakova, Natalia] Psychiat Clin Pro Mente Sana, Bratislava, Slovakia; [Kracmarova, Lucie Kluzova; Solcova, Iva Polackova] Czech Acad Sci, Inst Psychol, Prague, Czech Republic; [Barrientos, Pablo Eduardo] Univ Valle Guatemala, Dept Psychol, Guatemala City, Guatemala; [Mohoric, Tamara] Univ Rijeka, Fac Humanities &amp; Social Sci, Dept Psychol, Rijeka, Croatia; [Mustaffa, Nur Fariza] Int Islamic Univ Malaysia, Dept Business Adm, Gombak, Malaysia; [Nader, Martin] Univ ICESI, Dept Psychol Studies, Cali, Colombia; [van Osch, Yvette] Tilburg Univ, Tilburg Sch Social &amp; Behav Sci, Dept Social Psychol, Tilburg, Netherlands; [Pavlovic, Zoran] Univ Belgrade, Dept Philosophy, Fac Philosophy, Belgrade, Serbia; [Rizwan, Muhammad] Univ Haripur, Dept Psychol, Haripur, Pakistan; [Roysamb, Espen] Univ Oslo, Dept Psychol, Oslo, Norway; [Sargautyte, Ruta] Vilnius Univ, Fac Philosophy, Inst Psychol, Vilnius, Lithuania; [Schwarz, Beate] Zurich Univ Appl Sci, Dept Appl Psychol, Zurich, Switzerland; [Selecka, Lenka] Univ St Cyril &amp; Methodius Trnava, Trnava, Slovakia; [Selim, Heyla A.] King Saud Univ, Riyadh, Saudi Arabia; [Stogianni, Maria] Tilburg Univ, Dept Culture Studies, Tilburg, Netherlands; [Sun, Chien-Ru] Natl Chengchi Univ, Dept Psychol, Taipei, Taiwan; [Wojtczuk-Turek, Agnieszka] Warsaw Sch Econ, Warsaw, Poland; [Xing, Cai] Renmin Univ China, Dept Psychol, Beijing, Peoples R China; [Uchida, Yukiko] Kyoto Univ, Inst Future Human Soc, Kyoto, Japan</t>
  </si>
  <si>
    <t>Polish Academy of Sciences; Institute of Psychology of the Polish Academy of Sciences; Johannes Kepler University Linz; University of Essex; University of Cagliari; Indiana University System; Indiana University Northwest; Roma Tre University; SWPS University of Social Sciences &amp; Humanities; Universidade de Brasilia; Kwansei Gakuin University; Kyoto University; University of Canterbury; Hong Kong Polytechnic University; Lingnan University; University of Sussex; Carleton University; University System of Georgia; University of Georgia; Instituto Universitario de Lisboa; Karolinska Institutet; University of Oslo; Bahcesehir University; Fahrenheit Universities; University of Gdansk; Universidad Iberoamericana Ciudad de Mexico; University of Warsaw; University of London; King's College London; University of Luxembourg; National &amp; Kapodistrian University of Athens; Karoli Gaspar University of Reformed Church; HUN-REN; HUN-REN Research Centre for Natural Sciences; Institute of Cognitive Neuroscience &amp; Psychology - HAS; Universidad San Sebastian; Brawijaya University; University of Koblenz; Universite de Toulouse; Dostoevsky Omsk State University; West University of Timisoara; University of Ghana; Nord University; Tallinn University; Universidade Catolica Portuguesa; Ivane Javakhishvili Tbilisi State University; University of Iceland; University of Limerick; Palacky University Olomouc; Czech Academy of Sciences; Institute of Psychology of the Czech Academy of Sciences; Universidad del Valle de Guatemala; University of Rijeka; International Islamic University Malaysia; Universidad ICESI; Tilburg University; University of Belgrade; University of Oslo; Vilnius University; Zurich University of Applied Sciences; University of SS Cyril &amp; Methodius Trnava; King Saud University; Tilburg University; National Chengchi University; Warsaw School of Economics; Renmin University of China; Kyoto University</t>
  </si>
  <si>
    <t>Krys, K (corresponding author), Polish Acad Sci, Inst Psychol, Warsaw, Poland.;Kostoula, O (corresponding author), Johannes Kepler Univ Linz, Inst Psychol, Linz, Austria.;van Tilburg, WAP (corresponding author), Univ Essex, Dept Psychol, Colchester, England.</t>
  </si>
  <si>
    <t>kuba@krys.pl; olga.kostoula@jku.at; wijnand.vantilburg@essex.ac.uk</t>
  </si>
  <si>
    <t>Kascakova, Natalia/IYT-3588-2023; Xing, Cai/IWU-7762-2023; Mohoric, Tamara/AAO-6446-2021; Rizwan, Muhammad/AHE-3495-2022; Маленова, Арина/AAH-7974-2021; Krys, Kuba/Y-2022-2018; Kosakowska-Berezecka, Natasza/ACX-7879-2022; Маленова, Арина/AAH-7974-2021; Fulop, Marta/AAB-7446-2019; Kwiatkowska, Anna/IXD-9650-2023; Mosca, Oriana/ABI-1729-2020; Vignoles, Vivian/AAI-4381-2021; Pavlopoulos, Vassilis/H-7271-2019; Yeung, June/M-4688-2015; Domínguez Espinosa, Alejandra/AFQ-0153-2022; Poláčková Šolcová, Iva/H-6837-2014; Stogianni, Maria/HTT-2936-2023; Okvitawanli, Ayu/JPK-9640-2023; Roczniewska, Marta/L-3668-2017; Pavlović, Zoran/Q-9027-2019; Kronberger, Nicole/C-6643-2013; Vauclair, Christin-Melanie/AAB-4190-2019; Serdarevich, Ursula/AFU-7098-2022; Esteves, Carla Sofia/ABA-7975-2021; Igou, Eric/H-9307-2012; ISIK, IDIL/LLM-5965-2024; Nader, Martín/AAK-9351-2020; Selecká, Lenka/GYU-6947-2022; Sirlopú, David/GWU-8505-2022; Kracmarova, Lucie/M-7362-2017; Kocimska-Bortnowska, Agata/NHO-8732-2025; Akotia, Charity Sylvia/HNQ-3495-2023; Uchida, Yukiko/IVV-6822-2023; Gavreliuc, Alin/E-6004-2011; Gardarsdottir, Ragna B/MZQ-3322-2025; A Selim, Heyla/GQQ-6663-2022; Liew, Kongmeng/AAB-6731-2021</t>
  </si>
  <si>
    <t>Rizwan, Muhammad/0000-0001-9983-300X; Маленова, Арина/0000-0001-5778-0739; Krys, Kuba/0000-0003-0365-423X; Kosakowska-Berezecka, Natasza/0000-0003-3503-3921; Lee, J Hannah/0000-0002-5487-3478; Lun, Vivian/0000-0003-3868-5538; Haas, Brian/0000-0002-6860-448X; Yeung, June/0000-0003-1293-8576; Kostoula, Olga/0000-0002-6462-9962; Poláčková Šolcová, Iva/0000-0003-3130-5416; Stogianni, Maria/0000-0002-3238-4331; Murdock, Elke/0000-0002-2032-1261; Pavlović, Zoran/0000-0002-9231-5100; Kronberger, Nicole/0000-0001-7128-3990; Esteves, Carla Sofia/0000-0002-7307-8373; Van Tilburg, Wijnand/0000-0002-9724-0603; Selecká, Lenka/0000-0001-5974-1418; Romashov, Vladyslav/0000-0001-6078-4490; Gavreliuc, Alin/0000-0001-8411-0327; Gardarsdottir, Ragna B/0000-0003-3368-4616; A Selim, Heyla/0000-0002-6974-7175;</t>
  </si>
  <si>
    <t>Norway Grants 2014-2021 by the National Science Centre (Poland) [2019/34/H/HS6/00597]; Polish National Science Centre [2020/38/E/HS6/00357]; Hungarian OTKA Grant [K-111 789]; Brazilian National Council for Scientific and Technological Development Grant [301298/2018-1]; NPO Systemic Risk Institute Grant - European Union-Next Generation EU [LX22NPO5101]; University of Roma Department of Educational Studies Grant; Grants-in-Aid for Scientific Research [20KK0056] Funding Source: KAKEN</t>
  </si>
  <si>
    <t>Norway Grants 2014-2021 by the National Science Centre (Poland); Polish National Science Centre; Hungarian OTKA Grant(Orszagos Tudomanyos Kutatasi Alapprogramok (OTKA)); Brazilian National Council for Scientific and Technological Development Grant; NPO Systemic Risk Institute Grant - European Union-Next Generation EU; University of Roma Department of Educational Studies Grant; Grants-in-Aid for Scientific Research(Ministry of Education, Culture, Sports, Science and Technology, Japan (MEXT)Japan Society for the Promotion of ScienceGrants-in-Aid for Scientific Research (KAKENHI))</t>
  </si>
  <si>
    <t>This work was supported by Norway Grants 2014-2021 operated by the National Science Centre (Poland) under Project Contract # 2019/34/H/HS6/00597 (GRIEG); Polish National Science Centre (#2020/38/E/HS6/00357); Hungarian OTKA Grant K-111 789; Brazilian National Council for Scientific and Technological Development Grant 301298/2018-1; NPO Systemic Risk Institute Grant LX22NPO5101 funded by the European Union-Next Generation EU (Ministry of Education, Youth and Sports, NPO: EXCELES, Czechia); and University of Roma Department of Educational Studies Grant DSF 2017-2018.</t>
  </si>
  <si>
    <t>SAGE PUBLICATIONS LTD</t>
  </si>
  <si>
    <t>1 OLIVERS YARD, 55 CITY ROAD, LONDON EC1Y 1SP, ENGLAND</t>
  </si>
  <si>
    <t>1745-6916</t>
  </si>
  <si>
    <t>1745-6924</t>
  </si>
  <si>
    <t>PERSPECT PSYCHOL SCI</t>
  </si>
  <si>
    <t>Perspect. Psychol. Sci.</t>
  </si>
  <si>
    <t>10.1177/17456916231208367</t>
  </si>
  <si>
    <t>6XO0S</t>
  </si>
  <si>
    <t>WOS:001162372900001</t>
  </si>
  <si>
    <t>Ravselji, D; Kerzic, D; Tomazevic, N; Umek, L; Brezovar, N; Iahad, NA; Abdulla, AA; Akopyan, A; Segura, MWA; AlHumaid, J; Allam, MF; Alló, M; Andoh, RPK; Andronic, O; Arthur, YD; Aydin, F; Badran, A; Balbontín-Alvarado, R; Ben Saadid, H; Bencsik, A; Benning, I; Besim, A; Bezerra, DD; Buizza, C; Burro, R; Bwalya, A; Cachero, C; Castillo-Briceno, P; Castro, H; Chai, CS; Charalambous, C; Chiu, TKF; Clipa, O; Colombari, R; Escobedo, LJHC; Costa, E; Cretulescu, RG; Crispino, M; Cucari, N; Dalton, F; Kaya, MD; Dumic-Cule, I; Dwidienawati, D; Ebardo, R; Egbenya, DL; Faris, ME; Fecko, M; Ferrinho, P; Florea, A; Fong, CY; Francis, Z; Ghilardi, A; González-Fernández, B; Hau, D; Hossain, MS; Hug, T; Inasius, F; Ismaii, MJ; Jahic, H; Jessa, MO; Kapanadze, M; Kar, SK; Kateeb, ET; Kaya, F; Khadri, HO; Kikuchi, M; Kobets, VM; Kostova, KM; Krasmane, E; Lau, J; Law, WHC; Lazar, F; Lazovic-Pita, L; Lee, VWY; Li, JT; López-Aguilar, DV; Luca, A; Luciano, RG; Machin-Mastromatteo, JD; Madi, M; Manguele, AL; Manrique, RF; Mapulanga, T; Marimon, F; Marinova, GI; Mas-Machuca, M; Mejía-Rodríguez, O; Meletiou-Mavrotheris, M; Méndez-Prado, SM; Meza-Cano, JM; Mirke, E; Mishra, A; Mital, O; Mollica, C; Morariu, DI; Mospan, N; Mukuka, A; Jiménez, SGN; Nikaj, I; Nisheva, MM; Nisiforou, E; Njiku, J; Nomnian, S; Nuredini-Mehmedi, L; Nyamekye, E; Obadic, A; Okela, AH; Olenik-Shemesh, D; Ostoj, I; Peralta-Rizzo, KJ; Pestek, A; Pilav-Velic, A; Pires, DRM; Rabin, E; Raccanello, D; Ramie, A; Rashid, MMU; Reuter, RAP; Reyes, V; Rodrigues, AS; Rodway, P; Rucinska, S; Sadzaglishvili, S; Salem, AAMS; Savic, G; Schepman, A; Shahpo, SM; Snouber, A; Soler, E; Sonyel, B; Stefanova, E; Stone, A; Strzelecki, A; Tanaka, T; Cortes, CT; Teira-Fachado, A; Tilga, H; Titko, J; Tolmach, M; Turmudi, D; Varela-Candamio, L; Vekiri, I; Vicentini, G; Woyo, E; Yorulmaz, O; Yunus, SAS; Zamfir, AM; Zhou, M; Aristovnik, A</t>
  </si>
  <si>
    <t>Ravselji, Dejan; Kerzic, Damijana; Tomazevic, Nina; Umek, Lan; Brezovar, Nejc; Iahad, Noorminshah A.; Abdulla, Ali Abdulla; Akopyan, Anait; Aldana Segura, Magdalena Waleska; AlHumaid, Jehan; Allam, Mohamed Farouk; Allo, Maria; Andoh, Raphael Papa Kweku; Andronic, Octavian; Arthur, Yarhands Dissou; Aydin, Fatih; Badran, Amira; Balbontin-Alvarado, Roxana; Ben Saadid, Helmi; Bencsik, Andrea; Benning, Isaac; Besim, Adrian; Bezerra, Denilson da Silva; Buizza, Chiara; Burro, Roberto; Bwalya, Anthony; Cachero, Cristina; Castillo-Briceno, Patricia; Castro, Harold; Chai, Ching Sing; Charalambous, Constadina; Chiu, Thomas K. F.; Clipa, Otilia; Colombari, Ruggero; Corral Escobedo, Luis Jose H.; Costa, Elisio; Cretulescu, Radu George; Crispino, Marta; Cucari, Nicola; Dalton, Fergus; Kaya, Meva Demir; Dumic-Cule, Ivo; Dwidienawati, Diena; Ebardo, Ryan; Egbenya, Daniel Lawer; Faris, MoezAlIslam Ezzat; Fecko, Miroslav; Ferrinho, Paulo; Florea, Adrian; Fong, Chun Yuen; Francis, Zoe; Ghilardi, Alberto; Gonzalez-Fernandez, Belinka; Hau, Daniela; Hossain, Md Shamim; Hug, Theo; Inasius, Fany; Ismaii, Maryam Jaffar; Jahic, Hatidza; Jessa, Morrison Omokiniovo; Kapanadze, Marika; Kar, Sujita Kumar; Kateeb, Elham Talib; Kaya, Feridun; Khadri, Hanaa Ouda; Kikuchi, Masao; Kobets, Vitaliy Mykolayovych; Kostova, Katerina Metodieva; Krasmane, Evita; Lau, Jesus; Law, Wai Him Crystal; Lazar, Florin; Lazovic-Pita, Lejla; Lee, Vivian Wing Yan; Li, Jingtai; Lopez-Aguilar, Diego Vinicio; Luca, Adrian; Garcia Luciano, Ruth; Machin-Mastromatteo, Juan D.; Madi, Marwa; Manguele, Alexandre Lourenco; Francisco Manrique, Ruben; Mapulanga, Thumah; Marimon, Frederic; Marinova, Galia Ilieva; Mas-Machuca, Marta; Mejia-Rodriguez, Oliva; Meletiou-Mavrotheris, Maria; Mendez-Prado, Silvia Mariela; Meza-Cano, Jose Manuel; Mirke, Evija; Mishra, Alpana; Mital, Ondrej; Mollica, Cristina; Morariu, Daniel Ionel; Mospan, Natalia; Mukuka, Angel; Navarro Jimenez, Silvana Guadalupe; Nikaj, Irena; Nisheva, Maria Mihaylova; Nisiforou, Efi; Njiku, Joseph; Nomnian, Singhanat; Nuredini-Mehmedi, Lulzime; Nyamekye, Ernest; Obadic, Alka; Okela, Abdelmohsen Hamed; Olenik-Shemesh, Dorit; Ostoj, Izabela; Peralta-Rizzo, Kevin Javier; Pestek, Almir; Pilav-Velic, Amila; Miranda Pires, Dilma Rosanda; Rabin, Eyal; Raccanello, Daniela; Ramie, Agustine; Rashid, Md Mamun Ur; Reuter, Robert A. P.; Reyes, Valentina; Rodrigues, Ana Sofia; Rodway, Paul; Rucinska, Silvia; Sadzaglishvili, Shorena; Salem, Ashraf Atta M. S.; Savic, Gordana; Schepman, Astrid; Shahpo, Samia Mokhtar; Snouber, Abdelmajid; Soler, Emma; Sonyel, Bengi; Stefanova, Eliza; Stone, Anna; Strzelecki, Artur; Tanaka, Tetsuji; Tapia Cortes, Carolina; Teira-Fachado, Andrea; Tilga, Henri; Titko, Jelena; Tolmach, Maryna; Turmudi, Dedi; Varela-Candamio, Laura; Vekiri, Ioanna; Vicentini, Giada; Woyo, Erisher; Yorulmaz, Ozlem; Yunus, Said A. S.; Zamfir, Ana-Maria; Zhou, Munyaradzi; Aristovnik, Aleksander</t>
  </si>
  <si>
    <t>Higher education students' perceptions of ChatGPT: A global study of early reactions</t>
  </si>
  <si>
    <t>PLOS ONE</t>
  </si>
  <si>
    <t>ARTIFICIAL-INTELLIGENCE; FUTURE</t>
  </si>
  <si>
    <t>The paper presents the most comprehensive and large-scale global study to date on how higher education students perceived the use of ChatGPT in early 2024. With a sample of 23,218 students from 109 countries and territories, the study reveals that students primarily used ChatGPT for brainstorming, summarizing texts, and finding research articles, with a few using it for professional and creative writing. They found it useful for simplifying complex information and summarizing content, but less reliable for providing information and supporting classroom learning, though some considered its information clearer than that from peers and teachers. Moreover, students agreed on the need for AI regulations at all levels due to concerns about ChatGPT promoting cheating, plagiarism, and social isolation. However, they believed ChatGPT could potentially enhance their access to knowledge and improve their learning experience, study efficiency, and chances of achieving good grades. While ChatGPT was perceived as effective in potentially improving AI literacy, digital communication, and content creation skills, it was less useful for interpersonal communication, decision-making, numeracy, native language proficiency, and the development of critical thinking skills. Students also felt that ChatGPT would boost demand for AI-related skills and facilitate remote work without significantly impacting unemployment. Emotionally, students mostly felt positive using ChatGPT, with curiosity and calmness being the most common emotions. Further examinations reveal variations in students' perceptions across different socio-demographic and geographic factors, with key factors influencing students' use of ChatGPT also being identified. Higher education institutions' managers and teachers may benefit from these findings while formulating the curricula and instructions/regulations for ChatGPT use, as well as when designing the teaching methods and assessment tools. Moreover, policymakers may also consider the findings when formulating strategies for secondary and higher education system development, especially in light of changing labor market needs and related digital skills development.</t>
  </si>
  <si>
    <t>[Ravselji, Dejan; Kerzic, Damijana; Tomazevic, Nina; Umek, Lan; Brezovar, Nejc; Aristovnik, Aleksander] Univ Ljubljana, Fac Publ Adm, Ljubljana, Slovenia; [Iahad, Noorminshah A.] Univ Teknol Malaysia, Dept Informat Syst, Fac Management, Skudai, Johor Bahru, Malaysia; [Abdulla, Ali Abdulla] State Univ Zanzibar SUZA, Dept Comp Sci &amp; IT, Zanzibar, Tanzania; [Akopyan, Anait] Southern Fed Univ, Dept English Humanities, Rostov Na Donu, Russia; [Aldana Segura, Magdalena Waleska] Galileo Univ, Dept Educ, Guatemala City, Guatemala; [Aldana Segura, Magdalena Waleska] San Carlos Guatemala Univ, Dept Phys, Guatemala City, Guatemala; [AlHumaid, Jehan; Madi, Marwa] Imam Abdulrahman Bin Faisal Univ, Coll Dent, Dept Prevent Dent Sci, Dammam, Saudi Arabia; [Allam, Mohamed Farouk] Ain Shams Univ, Dept Family Med, Cairo, Egypt; [Allo, Maria; Teira-Fachado, Andrea; Varela-Candamio, Laura] Univ A Coruna, Fac Econ &amp; Business, Dept Econ, La Coruna, Spain; [Andoh, Raphael Papa Kweku] Univ Cape Coast, Directorate Res Innovat &amp; Consultancy, Cape Coast, Ghana; [Andronic, Octavian] Carol Davila Univ Med &amp; Pharm, Innovat &amp; eHlth Ctr, Bucharest, Romania; [Arthur, Yarhands Dissou] Akenten Appiah Menka Univ Skills Training &amp; Entre, Dept Math Educ, Fac Appl Sci &amp; Math Educ, Kumasi, Ghana; [Aydin, Fatih] Sivas Cumhuriyet Univ, Fac Educ, Sivas, Turkiye; [Badran, Amira] Ain Shams Univ, Fac Dent, Cairo, Egypt; [Balbontin-Alvarado, Roxana] Univ Bio Bio, Fac Educ &amp; Humanities, Chillan, Chile; [Ben Saadid, Helmi] Univ Sousse, Fac Med Sousse, Res Lab LR12SP09 Heart Failure, Sousse, Tunisia; [Bencsik, Andrea] Univ Pannonia, Dept Management, Veszprem, Hungary; [Bencsik, Andrea] J Selye Univ, Dept Management, Komarno, Slovakia; [Benning, Isaac] Univ Cape Coast, Dept Math &amp; ICT Educ, Cape Coast, Ghana; [Besim, Adrian] South East European Univ, Fac Contemporary Sci &amp; Technol, Tetovo, North Macedonia; [Bezerra, Denilson da Silva] Univ Fed Maranhao, Dept Oceanog &amp; Limnol, Sao Luis, Maranhao, Brazil; [Buizza, Chiara; Ghilardi, Alberto] Univ Brescia, Dept Clin &amp; Expt Sci, Brescia, Italy; [Burro, Roberto; Raccanello, Daniela; Vicentini, Giada] Univ Verona, Dept Human Sci, Verona, Italy; [Bwalya, Anthony] Kwame Nkrumah Univ, Dept Biol Sci, Kitwe, Zambia; [Cachero, Cristina] Univ Alicante, Languages &amp; Comp Syst, Alicante, Spain; [Castillo-Briceno, Patricia] Univ Laica Eloy Alfaro Manabi, EBIOAC Lab, Fac Life Sci &amp; Technol, Manta, Ecuador; [Castro, Harold; Francisco Manrique, Ruben] Univ Los Andes, Dept Syst &amp; Comp Engn, Bogota, Colombia; [Chai, Ching Sing] Chinese Univ Hong Kong, Ctr Learning Sci &amp; Technol, Hong Kong, Peoples R China; [Charalambous, Constadina; Meletiou-Mavrotheris, Maria; Vekiri, Ioanna] European Univ Cyprus, Dept Educ, Nicosia, Cyprus; [Chiu, Thomas K. F.] Chinese Univ Hong Kong, Dept Curriculum &amp; Instruct, Hong Kong, Peoples R China; [Clipa, Otilia] Stefan Cel Mare Univ Suceava, Sci Educ, Suceava, Romania; [Colombari, Ruggero; Marimon, Frederic; Mas-Machuca, Marta; Soler, Emma] Univ Int Catalunya, Dept Econ &amp; Social Sci, Barcelona, Spain; [Corral Escobedo, Luis Jose H.] Univ Guadalajara, CUCEI, Dept Phys, IAM, Guadalajara, Mexico; [Costa, Elisio] Univ Porto, Fac Pharm, Competence Ctr Act &amp; Hlth Ageing &amp; CINTESIS Rise, Porto, Portugal; [Cretulescu, Radu George; Florea, Adrian; Morariu, Daniel Ionel] Lucian Blaga Univ Sibiu, Fac Engn, Comp Sci &amp; Elect Engn Dept, Sibiu, Romania; [Cucari, Nicola] Sapienza Univ Rome, Fac Econ, Dept Management, Rome, Italy; [Dalton, Fergus; Francis, Zoe] Univ Fraser Valley, Dept Psychol, Abbotsford, BC, Canada; [Kaya, Meva Demir; Kaya, Feridun] Univ Ataturk, Fac Letters, Erzurum, Turkiye; [Dumic-Cule, Ivo] Univ North, Dept Nursing, Varazhdin, Croatia; [Dwidienawati, Diena] Bina Nusantara Univ, BINUS Business Sch, Jakarta, Indonesia; [Ebardo, Ryan] De La Salle Univ, Dept Informat Technol, Manila, Philippines; [Egbenya, Daniel Lawer] Univ Cape Coast, Coll Hlth &amp; Allied Sci, Cape Coast, Ghana; [Faris, MoezAlIslam Ezzat] Appl Sci Private Univ, Fac Allied Med Sci, Irbid, Jordan; [Fecko, Miroslav; Mital, Ondrej; Rucinska, Silvia] Pavol Jozef Safarik Univ Kosice, Fac Publ Adm, Kosice, Slovakia; [Ferrinho, Paulo] Nova Univ Lisbon, Global Hlth &amp; Trop Med GHTM, Inst Higiene &amp; Med Trop IHMT, Associate Lab Translat &amp; Innovat Global Hlth LA R, Lisbon, Portugal; [Fong, Chun Yuen; Law, Wai Him Crystal] Yamanashi Gakuin Univ, Int Coll Liberal Arts, Kofu, Yamanashi, Japan; [Gonzalez-Fernandez, Belinka] Ibero Amer Univ Puebla, Dept Sci &amp; Engn, Puebla, Mexico; [Hau, Daniela; Reuter, Robert A. P.] Univ Luxembourg, Dept Educ &amp; Social Work, Belval Esch Sur Alzette, Luxembourg; [Hossain, Md Shamim] Hajee Mohammad Danesh Sci &amp; Technol Univ, Dept Mkt, Dinajpur, Bangladesh; [Hug, Theo] Univ Innsbruck, Dept Media Soc &amp; Commun, Innsbruck, Austria; [Inasius, Fany] Bina Nusantara Univ, Sch Accounting, Jakarta, Indonesia; [Ismaii, Maryam Jaffar; Yunus, Said A. S.] State Univ Zanzibar SUZA, Sch Educ, Zanzibar, Tanzania; [Jahic, Hatidza; Lazovic-Pita, Lejla; Pestek, Almir; Pilav-Velic, Amila] Univ Sarajevo, Sch Business &amp; Econ, Sarajevo, Bosnia &amp; Herceg; [Jessa, Morrison Omokiniovo] Delta State Univ Abraka, Guidance &amp; Counselling, Abraka, Nigeria; [Kapanadze, Marika] Ilia State Univ, Sch Business Technol &amp; Educ, Tbilisi, Georgia; [Kar, Sujita Kumar] King Georges Med Univ, Dept Psychiat, Lucknow, Uttar Pradesh, India; [Kateeb, Elham Talib] Al Quds Univ, Oral Hlth Res &amp; Promot Unit, Jerusalem, Palestine; [Khadri, Hanaa Ouda] Ain Shams Univ, Fac Educ, Cairo, Egypt; [Kikuchi, Masao] Meiji Univ, Dept Publ Management, Tokyo, Japan; [Kobets, Vitaliy Mykolayovych] Kherson State Univ, Comp Sci &amp; Software Engn Dept, Kherson, Ukraine; [Kostova, Katerina Metodieva; Marinova, Galia Ilieva] Tech Univ Sofia, Fac Telecommun, Dept Technol &amp; Management Commun Syst, Sofia, Bulgaria; [Krasmane, Evita] Alberta Coll, Dept Educ, Riga, Latvia; [Lau, Jesus] Univ Veracruzana, Fac Pedag, Xalapa, Veracruz, Mexico; [Lazar, Florin] Univ Bucharest, Sociol &amp; Social Work, Bucharest, Romania; [Lee, Vivian Wing Yan] Chinese Univ Hong Kong, Ctr Learning Enhancement &amp; Res CLEAR, Shatin, Hong Kong, Peoples R China; [Li, Jingtai] Jiaying Univ, Sch Foreign Languages, Meizhou, Peoples R China; [Lopez-Aguilar, Diego Vinicio] Indoamer Technol Univ, Languages Dept, Ambato, Ecuador; [Luca, Adrian] Univ Bucharest, Fac Psychol &amp; Educ Sci, Dept Appl Psychol &amp; Psychotherapy, Bucharest, Romania; [Garcia Luciano, Ruth] Nueva Ecija Univ Sci &amp; Technol, Coll Informat &amp; Commun Technol, Cabanatuan City, Nueva Ecija, Philippines; [Machin-Mastromatteo, Juan D.] Autonomous Univ Chihuahua, Fac Philosophy &amp; Letters, Ciudad Juarez, Chihuahua, Mexico; [Manguele, Alexandre Lourenco] Higher Inst Hlth Sci, Dept Hlth Sci, Maputo, Mozambique; [Mapulanga, Thumah] Univ Rwanda, African Ctr Excellence Innovat Teaching &amp; Learnin, Kayonza, Rwanda; [Mejia-Rodriguez, Oliva] Vasco Quiroga Univ, Sch Med, Morelia, Michoacan, Mexico; [Mendez-Prado, Silvia Mariela; Peralta-Rizzo, Kevin Javier] ESPOL Polytech Univ, Fac Social Sci &amp; Humanities, Guayaquil, Ecuador; [Meza-Cano, Jose Manuel] Univ Nacl Autonoma Mexico, Fac Higher Educ Iztacala, Mexico City, State Of Mexico, Mexico; [Mirke, Evija] Riga Tech Univ, Inst Digital Humanities, Fac Comp Sci Informat Technol &amp; Energy, Riga, Latvia; [Mishra, Alpana] Kalinga Inst Med Sci, Dept Community Med, Bhubaneswar, Odisha, India; [Mollica, Cristina] Sapienza Univ Rome, Dept Stat Sci, Rome, Italy; [Mospan, Natalia] Borys Grinchenko Kyiv Univ, Dept Linguist &amp; Translat, Kiev, Ukraine; [Mukuka, Angel] Mukuba Univ, Dept Math Sci &amp; Technol Educ, Kitwe, Zambia; [Nikaj, Irena] Univ Fan S Noli Korca, Fac Educ &amp; Philol, Korca, Albania; [Nisheva, Maria Mihaylova; Stefanova, Eliza] Sofia Univ St Kliment Ohridski, Fac Math &amp; Informat, Sofia, Bulgaria; [Nisiforou, Efi] Univ Nicosia, Dept Educ, Nicosia, Cyprus; [Njiku, Joseph] Univ Dar Es Salaam, Dar Es Salaam Univ Coll Educ, Educ Psychol &amp; Curriculum Studies, Dar Es Salaam, Tanzania; [Nomnian, Singhanat] Mahidol Univ, Res Inst Languages &amp; Cultures Asia, Salaya, Nakhon Pathom, Thailand; [Nuredini-Mehmedi, Lulzime] South East European Univ, Data Anal Off, Tetovo, North Macedonia; [Nyamekye, Ernest] Univ Cape Coast, Dept Arts Educ, Cape Coast, Ghana; [Obadic, Alka] Univ Zagreb, Fac Econ &amp; Business, Zagreb, Croatia; [Okela, Abdelmohsen Hamed] Minia Univ, Fac Specif Educ, Al Minya, Egypt; [Olenik-Shemesh, Dorit; Rabin, Eyal] Open Univ Israel, Educ &amp; Psychol, Res Ctr Innovat Learning Technol, Raanana, Israel; [Ostoj, Izabela] Univ Econ Katowice, Fac Econ, Dept Econ, Katowice, Poland; [Miranda Pires, Dilma Rosanda] Univ Cape Verde, Fac Sci &amp; Technol, Praia, Cape Verde; [Ramie, Agustine] Hlth Polytech Banjarmasin, Dept Nursing, Banjarbaru, Indonesia; [Rashid, Md Mamun Ur] Patuakhali Sci &amp; Technol Univ, Dept Agr Extens &amp; Rural Dev, Patuakhali, Bangladesh; [Reyes, Valentina] Univ Chile, Fac Econ &amp; Negocios, Santiago, Chile; [Rodrigues, Ana Sofia] Polytech Inst Viana Do Castelo, Viana Do Castelo, Portugal; [Rodway, Paul; Schepman, Astrid] Univ Chester, Fac Hlth Med &amp; Soc, Div Psychol, Chester, Cheshire, England; [Sadzaglishvili, Shorena] Ilia State Univ, Fac Arts &amp; Sci, Social Work Program, Res Ctr Adv Sci Social Serv &amp; Intervent, Tbilisi, Georgia; [Salem, Ashraf Atta M. S.] Sadat Acad Management Sci, Coll Languages &amp; Translat, Alexandria, Egypt; [Savic, Gordana] Univ Belgrade, Fac Org Sci, Belgrade, Serbia; [Shahpo, Samia Mokhtar] Imam Abdulrahman Bin Faisal Univ, Coll Sci &amp; Humanities Studies, Dept Early Childhood, Dammam, Saudi Arabia; [Snouber, Abdelmajid] Univ Oran1, Fac Med, Oran, Algeria; [Sonyel, Bengi] Eastern Mediterranean Univ, Dept Educ Sci, Gazimagusa, Cyprus; [Stone, Anna] Univ East London, Sch Psychol, London, England; [Strzelecki, Artur] Univ Econ Katowice, Dept Informat, Katowice, Poland; [Tanaka, Tetsuji] Meiji Gakuin Univ, Dept Econ, Tokyo, Japan; [Tapia Cortes, Carolina] Univ Monterrey, Dept Educ &amp; Humanities, Monterrey, Mexico; [Teira-Fachado, Andrea] Univ A Coruna, Fac Law, Publ Law, La Coruna, Spain; [Tilga, Henri] Univ Tartu, Inst Sport Sci &amp; Physiotherapy, Tartu, Estonia; [Titko, Jelena] EKA Univ Appl Sci, Riga, Latvia; [Tolmach, Maryna] Kyiv Natl Univ Culture &amp; Arts, Fac Distance Learning, Kiev, Ukraine; [Turmudi, Dedi] Muhammadiyah Univ Metro, English Educ Study Program, Fac Teachers Training &amp; Educ, Metro, Indonesia; [Woyo, Erisher] Manchester Metropolitan Univ, Fac Business &amp; Law, Manchester, Lancs, England; [Yorulmaz, Ozlem] Istanbul Univ, Dept Econometr &amp; Stat, Fac Econ, Istanbul, Turkiye; [Zamfir, Ana-Maria] Univ Bucharest, Fac Business &amp; Adm, Bucharest, Romania; [Zamfir, Ana-Maria] Natl Sci Res Inst Labour &amp; Social Protect, Bucharest, Romania; [Zhou, Munyaradzi] Midlands State Univ, Informat &amp; Mkt Sci, Gweru, Zimbabwe</t>
  </si>
  <si>
    <t>University of Ljubljana; Universiti Teknologi Malaysia; Southern Federal University; Universidad de San Carlos de Guatemala; Imam Abdulrahman Bin Faisal University; Egyptian Knowledge Bank (EKB); Ain Shams University; Universidade da Coruna; University of Cape Coast; Carol Davila University of Medicine &amp; Pharmacy; Cumhuriyet University; Egyptian Knowledge Bank (EKB); Ain Shams University; Universidad del Bio-Bio; Universite de Sousse; University of Pannonia; J. Selye University; University of Cape Coast; Universidade Federal do Maranhao; University of Brescia; University of Verona; Universitat d'Alacant; Universidad Laica Eloy Alfaro De Manabi; Universidad de los Andes (Colombia); Chinese University of Hong Kong; European University Cyprus; Chinese University of Hong Kong; Stefan cel Mare University of Suceava; Universitat Internacional de Catalunya (UIC); Universidad de Guadalajara; Universidade do Porto; Lucian Blaga University of Sibiu; Sapienza University Rome; University of Fraser Valley; Ataturk University; University North - Croatia; Universitas Bina Nusantara; De La Salle University; University of Cape Coast; Applied Science University - Jordan; University of Pavol Jozef Safarik Kosice; Universidade Nova de Lisboa; Institute of Hygiene &amp; Tropical Medicine - UNL; University of Luxembourg; University of Innsbruck; Universitas Bina Nusantara; University of Sarajevo; Ilia State University; King George's Medical University; Al-Quds University; Egyptian Knowledge Bank (EKB); Ain Shams University; Meiji University; Ministry of Education &amp; Science of Ukraine; Kherson State University; Technical University Sofia; Universidad Veracruzana; University of Bucharest; Chinese University of Hong Kong; Jiaying University; University of Bucharest; Nueva Ecija University of Science &amp; Techology; Universidad Autonoma de Chihuahua; University of Rwanda; Universidad Nacional Autonoma de Mexico; Riga Technical University; Kalinga Institute of Industrial Technology (KIIT); Sapienza University Rome; Ministry of Education &amp; Science of Ukraine; Borys Grinchenko Kyiv Metropolitan University; University of Sofia; University of Nicosia; University of Dar es Salaam; Mahidol University; University of Cape Coast; University of Zagreb; Egyptian Knowledge Bank (EKB); Minia University; Open University Israel; University of Economics in Katowice; University of Cape Verde; Universidad de Chile; Polytechnic Institute of Viana do Castelo; University of Chester; Ilia State University; Egyptian Knowledge Bank (EKB); Sadat Academy for Management Sciences (SAMS); University of Belgrade; Imam Abdulrahman Bin Faisal University; Eastern Mediterranean University; University of East London; University of Economics in Katowice; Universidad de Monterrey; Universidade da Coruna; University of Tartu; EKA University of Applied Sciences; Kyiv National University of Culture &amp; Arts; Universitas Muhammadiyah Metro; Manchester Metropolitan University; Istanbul University; University of Bucharest</t>
  </si>
  <si>
    <t>Ravselji, D; Kerzic, D; Tomazevic, N; Umek, L; Aristovnik, A (corresponding author), Univ Ljubljana, Fac Publ Adm, Ljubljana, Slovenia.</t>
  </si>
  <si>
    <t>dejan.ravselj@fu.uni-lj.si; damijana.kerzic@fu.uni-lj.si; nina.tomazevic@fu.uni-lj.si; lan.umek@fu.uni-lj.si; aleksander.aristovnik@fu.uni-lj.si</t>
  </si>
  <si>
    <t>KAYA, FERIDUN/ACA-6087-2022; Marimon, Frederic/D-5531-2011; Méndez-Prado, Silvia Mariela/AAY-3468-2020; O., Clipa/AAN-8164-2020; Tilga, Henri/X-3497-2018; Mapulanga, Thumah/LRC-4716-2024; Daniel, MORARIU/D-7404-2013; Florea, Aian/AAT-2330-2020; Reyes, Valentina/HTP-8561-2023; Pestek, Almir/AAJ-7437-2020; CUCARI, Nicola/AAR-8306-2021; Kapanadze, Marika/ABF-7098-2021; AYDIN, Fatih/ABI-1137-2020; Alló, Maria/GLV-5840-2022; Ferrinho, Paulo/J-2835-2012; Lee, Vivian WY/B-9389-2008; Obadić, Alka/H-9836-2018; Buizza, Chiara/M-1407-2015; Lazar, Florin/G-8104-2011; Cretulescu, Radu George/AAP-4383-2021; Andoh, Raphael/ADN-2715-2022; Abdulla, Ali/HNI-1603-2023; Zamfir, Ana-Maria/JGC-8476-2023; Nyamekye, Ernest/GYJ-6857-2022; Dwidienawati, Diena/ACF-4643-2022; Bwalya, Anthony/IWD-9341-2023; Besimi, Adrian/U-5817-2019; Aristovnik, Aleksander/B-4642-2010; Akopyan, Anait/OXB-9645-2025; Shahpo, Samia/ABG-1039-2021; Colombari, Ruggero/HKW-8564-2023; Luca, Aian/AEE-2221-2022; Benning, Isaac/ABV-4610-2022; Faris, MoezAlIslam/M-9682-2017; Pilav-Velic, Amila/JAC-1971-2023; Fečko, Miroslav/NTR-6319-2025; NIKAJ, IRENA/AAV-7262-2020; Marinova, Galia/S-3854-2016; Vicentini, Giada/KFT-2702-2024; Ismail, Maryam Jaffar/AAY-9458-2021; RACCANELLO, DANIELA/ABD-7577-2020; Salem, Ashraf/J-4118-2015; Mirke, Evija/MGU-3843-2025; Hossain, Md Shamim/R-6649-2019; Roigues, Ana Sofia/J-6996-2013; Nuredini-Mehmedi, Lulzime/OOK-7060-2025; TITKO, JELENA/W-3824-2019; Bezerra, Denilson/Q-8614-2019; Kateeb, Elham/Q-5207-2018; Meza Cano, José Manuel/AAF-3773-2021; Demir Kaya, Meva/JMB-6484-2023; Rucinska, Silvia/AAD-9821-2019; Charalambous, Constadina/AAC-6647-2019; , Ozlem/K-3043-2015; Chiu, Thomas KF/AAR-4894-2021; Mukuka, Angel/GZL-9392-2022; Turmudi, Dedi/AAB-5910-2021; Sadzaglishvili, Shorena/AAC-8172-2019; Okela, Abdelmohsen Hamed/JZT-7381-2024; Yunus, Said AS/AAB-3027-2022; Castillo-Briceno, Patricia/G-7754-2015; Allam, Mohamed/ACQ-4230-2022; Kobets, Vitaliy/G-8659-2018; Sonyel, Bengi/JJE-0046-2023; AlHumaid, Jehan/AAY-2299-2021; Chai, Ching Sing/AFQ-2920-2022; Fong, Terence/JAN-7679-2023; Mitaľ, Ondrej/AAC-1757-2020; Jessa, Morrison/IZE-1942-2023; Iahad, Noorminshah/IZE-5747-2023; Yorulmaz, Özlem/K-3043-2015; Luciano, Ruth/LOS-9670-2024; Lazovic-Pita, Lejla/AAP-4342-2021; Andronic, Octavian/AAO-8967-2020; Strzelecki, Artur/A-9532-2019; Egbenya, Daniel/AAV-2279-2020; Inasius, Fany/V-8482-2019; Rabin, Eyal/JXL-4887-2024; Woyo, Erisher/O-9010-2016; Jahic, Hatidza/GLS-0751-2022; Castro, Cristina/AAC-2213-2019; Ebardo, Ryan/GWZ-4009-2022; Machin-Mastromatteo, Juan D./A-4812-2009; Ostoj, Izabela/S-3467-2018; Khadri, Hanaa/A-3656-2017; Stefanova, Eliza/R-1401-2016; Meletiou-Mavrotheris, Maria/E-4951-2011; Mas-Machuca, Marta/F-7076-2016; Bencsik, Andrea/B-8626-2014; Mospan, Natalia/AAI-8220-2020</t>
  </si>
  <si>
    <t>KAYA, FERIDUN/0000-0001-9549-6691; Méndez-Prado, Silvia Mariela/0000-0003-2978-2424; Mapulanga, Thumah/0000-0002-5609-3539; Florea, Aian/0000-0003-0278-4825; CUCARI, Nicola/0000-0002-8177-7764; Lee, Vivian WY/0000-0001-5802-8899; Lazar, Florin/0000-0002-4078-0617; Cretulescu, Radu George/0000-0002-7805-5111; Abdulla, Ali/0000-0002-7842-0617; Aldana Segura, Magdalena Waleska/0000-0003-0937-2567; Shahpo, Samia/0000-0002-5230-6808; Balbontín Alvarado, Roxana/0000-0003-3432-193X; Luca, Aian/0000-0002-9636-0750; Faris, MoezAlIslam/0000-0002-7970-2616; Fečko, Miroslav/0000-0003-2628-0007; Marinova, Galia/0000-0002-8804-5662; Ismail, Maryam Jaffar/0000-0002-1856-1899; Zhou, Munyaradzi/0000-0002-2184-0290; Roigues, Ana Sofia/0000-0001-5268-6102; Nuredini-Mehmedi, Lulzime/0009-0000-9524-4689; TITKO, JELENA/0000-0003-1333-0941; Kateeb, Elham/0000-0003-2077-3257; Meza Cano, José Manuel/0000-0002-9504-7906; Rucinska, Silvia/0000-0001-8576-0874; Reuter, Robert/0000-0002-3552-5718; Charalambous, Constadina/0000-0003-3326-0055; , Ozlem/0000-0003-1029-5749; Chiu, Thomas KF/0000-0003-2887-5477; Mukuka, Angel/0000-0003-0292-1324; Turmudi, Dedi/0000-0003-4803-5854; Sadzaglishvili, Shorena/0000-0002-5469-1893; Okela, Abdelmohsen Hamed/0000-0002-5262-3440; Yunus, Said AS/0000-0003-3369-0629; Jessa, Morrison/0009-0000-0559-9188; Castillo-Briceno, Patricia/0000-0001-9122-6002; Navarro Jiménez, Silvana G/0000-0002-1248-3893; Rodway, Paul/0000-0002-7667-6782; Kobets, Vitaliy/0000-0002-4386-4103; Fong, Terence/0000-0001-6265-1499;</t>
  </si>
  <si>
    <t>Slovenian Research and Innovation Agency [P5-0093, Z5-4569]; Grants-in-Aid for Scientific Research [23K01243] Funding Source: KAKEN</t>
  </si>
  <si>
    <t>Slovenian Research and Innovation Agency; Grants-in-Aid for Scientific Research(Ministry of Education, Culture, Sports, Science and Technology, Japan (MEXT)Japan Society for the Promotion of ScienceGrants-in-Aid for Scientific Research (KAKENHI))</t>
  </si>
  <si>
    <t>The authors acknowledge the financial support from the Slovenian Research and Innovation Agency (research core funding No. P5-0093 and project No. Z5-4569). The funders had no role in study design, data collection and analysis, decision to publish, or preparation of the manuscript.</t>
  </si>
  <si>
    <t>PUBLIC LIBRARY SCIENCE</t>
  </si>
  <si>
    <t>SAN FRANCISCO</t>
  </si>
  <si>
    <t>1160 BATTERY STREET, STE 100, SAN FRANCISCO, CA 94111 USA</t>
  </si>
  <si>
    <t>1932-6203</t>
  </si>
  <si>
    <t>PLoS One</t>
  </si>
  <si>
    <t>FEB 5</t>
  </si>
  <si>
    <t>10.1371/journal.pone.0315011</t>
  </si>
  <si>
    <t>X6B2R</t>
  </si>
  <si>
    <t>WOS:001426172900001</t>
  </si>
  <si>
    <t>Vano, S; Duchková, H; Basta, P; Jancovic, M; Geletic, J; Lorencova, EK; Suchá, L</t>
  </si>
  <si>
    <t>Vano, Simeon; Duchkova, Helena; Basta, Petr; Jancovic, Martin; Geletic, Jan; Lorencova, Eliska Krkoska; Sucha, Lenka</t>
  </si>
  <si>
    <t>From scenarios to strategies: Integrated methodology for addressing urban heat vulnerability in an uncertain future</t>
  </si>
  <si>
    <t>SUSTAINABLE CITIES AND SOCIETY</t>
  </si>
  <si>
    <t>Climate change; Future scenarios; Heat vulnerability; Population; Sustainability; Urban planning</t>
  </si>
  <si>
    <t>CLIMATE-CHANGE VULNERABILITY; ADAPTIVE CAPACITY; PUBLIC-HEALTH; RISK; PATHWAYS; IMPACT; MODEL; SCALE</t>
  </si>
  <si>
    <t>Challenges posed by extreme heat threaten cities, human health and well-being. Consequently, climate adaptation has become crucial for sustainable urban development. Heat vulnerability assessment has been proposed to guide adaptation strategies by identifying areas and populations susceptible to climate impacts. This article presents an innovative methodological approach to heat vulnerability assessment, integrating climate models based on Representative Concentration Pathways, participatory co-production of future land use and land cover scenarios derived from Shared Socioeconomic Pathways, and demographic projections. Using Prague as a case study, this approach generates vulnerability scenarios that pinpoint specific patterns and vulnerable urban areas for both near (2030) and distant futures (2050). Results suggest that while climate change and socioeconomic development outlooks will negatively impact urban vulnerability, cities can mitigate climate effects through comprehensive adaptation measures and sustainably-oriented urban planning. The article highlights methodological contributions and explores how a nuanced understanding of future developments can empower planners and decision-makers to enhance urban climate resilience and sustainability.</t>
  </si>
  <si>
    <t>[Vano, Simeon; Duchkova, Helena; Lorencova, Eliska Krkoska; Sucha, Lenka] Czech Acad Sci, Global Change Res Inst, Belidla 986-4a, Brno 60300, Czech Republic; [Vano, Simeon] Constantine Philosopher Univ Nitra, Dept Ecol &amp; Environm Sci, Tr A Hlinku 1, Nitra 94974, Slovakia; [Duchkova, Helena] Charles Univ Prague, Fac Humanities, Patkova 2137-5, Prague 18200, Czech Republic; [Basta, Petr] Czech Univ Life Sci Prague, Fac Environm Sci, Kamycka 129, Prague 16500, Suchdol, Czech Republic; [Jancovic, Martin] Metropolitan Inst Bratislava, Venturska 22, Bratislava 81101, Slovakia; [Geletic, Jan] Czech Acad Sci, Inst Comp Sci, Dept Complex Syst, Pod Vodarenskou Vezi 271-2, Prague 18200, Czech Republic</t>
  </si>
  <si>
    <t>Czech Academy of Sciences; Global Change Research Centre of the Czech Academy of Sciences; Constantine the Philosopher University in Nitra; Charles University Prague; Czech University of Life Sciences Prague; Czech Academy of Sciences; Institute of Computer Science of the Czech Academy of Sciences</t>
  </si>
  <si>
    <t>Vano, S (corresponding author), Czech Acad Sci, Global Change Res Inst, Belidla 986-4a, Brno 60300, Czech Republic.;Vano, S (corresponding author), Constantine Philosopher Univ Nitra, Dept Ecol &amp; Environm Sci, Tr A Hlinku 1, Nitra 94974, Slovakia.</t>
  </si>
  <si>
    <t>vano.s@czechglobe.cz</t>
  </si>
  <si>
    <t>Geletič, Jan/U-9763-2018; Suchá, Lenka/AFS-1548-2022; Jančovič, Martin/AAD-9256-2020; Krkoska Lorencova, Eliska/G-6008-2014; Vaňo, Simeon/ABB-4601-2021; Duchkova, Helena/HCH-9218-2022</t>
  </si>
  <si>
    <t>Geletič, Jan/0000-0002-0904-3133; Suchá, Lenka/0000-0002-8183-0473; Krkoska Lorencova, Eliska/0009-0003-3935-8341; Vaňo, Simeon/0000-0001-8676-9459;</t>
  </si>
  <si>
    <t>Technology Agency of the Czech Republic [TL01000238, CZ.02.01.01/00/22_008/0004635]</t>
  </si>
  <si>
    <t>Technology Agency of the Czech Republic</t>
  </si>
  <si>
    <t>We would like to thank our partners at municipal bodies and to all stakeholders who were part of the participatory process. We would like to thank Reviewers and Editor for including valuable comments and suggestions, which helped us to improve the quality of the manuscript. This work was funded by the Technology Agency of the Czech Republic, grant no TL01000238 Urban Adaptation Challenges: Promoting Sus-tainable Planning Using Integrated Vulnerability Analysis. We acknowledge support from AdAgriF-Advanced methods of greenhouse gases emission reduction and sequestration in agriculture and forest landscape for climate change mitigation (CZ.02.01.01/00/22_008/0004635) .</t>
  </si>
  <si>
    <t>2210-6707</t>
  </si>
  <si>
    <t>2210-6715</t>
  </si>
  <si>
    <t>SUSTAIN CITIES SOC</t>
  </si>
  <si>
    <t>Sust. Cities Soc.</t>
  </si>
  <si>
    <t>10.1016/j.scs.2025.106202</t>
  </si>
  <si>
    <t>FEB 2025</t>
  </si>
  <si>
    <t>Construction &amp; Building Technology; Green &amp; Sustainable Science &amp; Technology; Energy &amp; Fuels</t>
  </si>
  <si>
    <t>Construction &amp; Building Technology; Science &amp; Technology - Other Topics; Energy &amp; Fuels</t>
  </si>
  <si>
    <t>X6I6L</t>
  </si>
  <si>
    <t>WOS:001426364700001</t>
  </si>
  <si>
    <t>Martiniakova, M; Sarocka, A; Penzes, N; Biro, R; Kovacova, V; Mondockova, V; Sevcikova, A; Ciernikova, S; Omelka, R</t>
  </si>
  <si>
    <t>Martiniakova, Monika; Sarocka, Anna; Penzes, Noemi; Biro, Roman; Kovacova, Veronika; Mondockova, Vladimira; Sevcikova, Aneta; Ciernikova, Sona; Omelka, Radoslav</t>
  </si>
  <si>
    <t>Protective Role of Dietary Polyphenols in the Management and Treatment of Type 2 Diabetes Mellitus</t>
  </si>
  <si>
    <t>type 2 diabetes mellitus; flavonoids; phenolic acids; tannins; stilbenes; lignans; antidiabetic drugs; polyphenol-antidiabetic drug interactions</t>
  </si>
  <si>
    <t>ACTIVATED PROTEIN-KINASE; ALPHA-GLUCOSIDASE INHIBITORS; SKELETAL-MUSCLE; FERULIC ACID; GUT MICROBIOTA; HIGH-FAT; INSULIN SENSITIVITY; LIPID-METABOLISM; ELLAGIC ACID; IN-VIVO</t>
  </si>
  <si>
    <t>Type 2 diabetes mellitus (T2DM), a serious metabolic disorder, is a worldwide health problem due to the alarming rise in prevalence and elevated morbidity and mortality. Chronic hyperglycemia, insulin resistance, and ineffective insulin effect and secretion are hallmarks of T2DM, leading to many serious secondary complications. These include, in particular, cardiovascular disorders, diabetic neuropathy, nephropathy and retinopathy, diabetic foot, osteoporosis, liver damage, susceptibility to infections and some cancers. Polyphenols such as flavonoids, phenolic acids, stilbenes, tannins, and lignans constitute an extensive and heterogeneous group of phytochemicals in fresh fruits, vegetables and their products. Various in vitro studies, animal model studies and available clinical trials revealed that flavonoids (e.g., quercetin, kaempferol, rutin, epicatechin, genistein, daidzein, anthocyanins), phenolic acids (e.g., chlorogenic, caffeic, ellagic, gallic acids, curcumin), stilbenes (e.g., resveratrol), tannins (e.g., procyanidin B2, seaweed phlorotannins), lignans (e.g., pinoresinol) have the ability to lower hyperglycemia, enhance insulin sensitivity and improve insulin secretion, scavenge reactive oxygen species, reduce chronic inflammation, modulate gut microbiota, and alleviate secondary complications of T2DM. The interaction between polyphenols and conventional antidiabetic drugs offers a promising strategy in the management and treatment of T2DM, especially in advanced disease stages. Synergistic effects of polyphenols with antidiabetic drugs have been documented, but also antagonistic interactions that may impair drug efficacy. Therefore, additional research is required to clarify mutual interactions in order to use the knowledge in clinical applications. Nevertheless, dietary polyphenols can be successfully applied as part of supportive treatment for T2DM, as they reduce both obvious clinical symptoms and secondary complications.</t>
  </si>
  <si>
    <t>[Martiniakova, Monika; Biro, Roman; Kovacova, Veronika] Constantine Philosopher Univ Nitra, Fac Nat Sci &amp; Informat, Dept Zool &amp; Anthropol, Nitra 94901, Slovakia; [Sarocka, Anna; Penzes, Noemi; Mondockova, Vladimira; Omelka, Radoslav] Constantine Philosopher Univ Nitra, Fac Nat Sci &amp; Informat, Dept Bot &amp; Genet, Nitra 94901, Slovakia; [Sevcikova, Aneta; Ciernikova, Sona] Slovak Acad Sci, Canc Res Inst, Dept Genet, Biomed Res Ctr, Bratislava 84505, Slovakia</t>
  </si>
  <si>
    <t>Constantine the Philosopher University in Nitra; Constantine the Philosopher University in Nitra; Slovak Academy of Sciences; Cancer Research Institute, SAS; Biomedical Research Center, SAS</t>
  </si>
  <si>
    <t>Martiniakova, M (corresponding author), Constantine Philosopher Univ Nitra, Fac Nat Sci &amp; Informat, Dept Zool &amp; Anthropol, Nitra 94901, Slovakia.;Omelka, R (corresponding author), Constantine Philosopher Univ Nitra, Fac Nat Sci &amp; Informat, Dept Bot &amp; Genet, Nitra 94901, Slovakia.</t>
  </si>
  <si>
    <t>mmartiniakova@ukf.sk; asarocka@ukf.sk; noemi.penzes@ukf.sk; roman.biro@ukf.sk; vkovacova@ukf.sk; vmondockova@ukf.sk; aneta.sevcikova@savba.sk; sona.ciernikova@savba.sk; romelka@ukf.sk</t>
  </si>
  <si>
    <t>Ciernikova, Sona/ABB-3569-2021; Mondockova, Vladimira/L-1570-2018; Martiniakova, Monika/AAC-2775-2019; Omelka, Radoslav/A-6248-2019; Sarocka, Anna/JCD-8499-2023; Kováčová, Veronika/AAC-4522-2020; Sevcikova, Aneta/HJB-3081-2022</t>
  </si>
  <si>
    <t>Ciernikova, Sona/0000-0002-8139-6945; Bíro, Roman/0000-0002-8964-9177; Martiniakova, Monika/0000-0003-1889-026X; Omelka, Radoslav/0000-0002-6493-9880; Pénzes, Noémi/0009-0006-2952-1127; Sarocka, Anna/0009-0005-1194-0692;</t>
  </si>
  <si>
    <t>EU NextGenerationEU [09I03-03-V04-00607]; EU NextGenerationEU through the Recovery and Resilience Plan for Slovakia</t>
  </si>
  <si>
    <t>EU NextGenerationEU(European Union (EU)); EU NextGenerationEU through the Recovery and Resilience Plan for Slovakia</t>
  </si>
  <si>
    <t>This work was funded by the EU NextGenerationEU through the Recovery and Resilience Plan for Slovakia under the project No. 09I03-03-V04-00607.</t>
  </si>
  <si>
    <t>10.3390/nu17020275</t>
  </si>
  <si>
    <t>T3P1D</t>
  </si>
  <si>
    <t>WOS:001404158600001</t>
  </si>
  <si>
    <t>Di Valentino, E; Said, JL; Riess, A; Pollo, A; Poulin, V; Gómez-Valent, A; Weltman, A; Palmese, A; Huang, CD; van de Bruck, C; Saraf, CS; Kuo, CY; Uhlemann, C; Grandón, D; Paz, D; Eckert, D; Teixeira, EM; Saridakis, EN; Colgáin, EO; Beutler, F; Niedermann, F; Bajardi, F; Barenboim, G; Gubitosi, G; Musella, I; Banik, I; Szapudi, I; Singal, J; Cases, JH; Chluba, J; Torrado, J; Mifsud, J; Jedamzik, K; Said, K; Dialektopoulos, K; Herold, L; Perivolaropoulos, L; Zu, L; Galbany, L; Breuval, L; Visinelli, L; Escamilla, LA; Anchordoqui, LA; Sheikh-Jabbari, MM; Lembo, M; Dainotti, MG; Vincenzi, M; Asgari, M; Gerbino, M; Forconi, M; Cantiello, M; Moresco, M; Benetti, M; Schöneberg, N; Akarsu, Ö; Nunes, RC; Bernardo, RC; Chávez, R; Anderson, RI; Watkins, R; Capozziello, S; Li, SY; Vagnozzi, S; Pan, S; Treu, T; Irsic, V; Handley, W; Giarè, W; Murakami, Y; Banihashemi, A; Poudou, A; Heavens, A; Kogut, A; Domi, A; Lenart, AL; Melchiorri, A; Vadalà, A; Amon, A; Rivera, AB; Reeves, A; Zhuk, A; Bonanno, A; Övgün, A; Pisani, A; Talebian, A; Abebe, A; Aboubrahim, A; Morán, ALG; Kovács, A; Lymperis, A; Papatriantafyllou, A; Liddle, AR; Paliathanasis, A; Borowiec, A; Yadav, AK; Yadav, A; Sen, AA; William, AJ; Davis, AC; Shajib, AJ; Walters, A; Lonappan, AI; Chudaykin, A; Capodagli, A; da Silva, A; De Felice, A; Racioppi, A; Oficial, AS; Montiel, A; Favale, A; Bernui, A; Velasco, AC; Heinesen, A; Bakopoulos, A; Chatzistavrakidis, A; Khanpour, B; Sathyaprakash, BS; Zgirski, B; L'Huillier, B; Famaey, B; Jain, B; Zhang, B; Karmakar, B; Dragovich, B; Thomas, B; Correa, C; Boiza, CG; Marques, C; Escamilla-Rivera, C; Tzerefos, C; Zhang, C; De Leo, C; Pfeifer, C; Lee, C; Venter, C; Gomes, C; De Bom, CR; Moreno-Pulido, C; Iosifidis, D; Grin, D; Blixt, D; Scolnic, D; Oriti, D; Dobrycheva, D; Bettoni, D; Benisty, D; Fernández-Arenas, D; Wiltshire, DL; Cid, DS; Tamayo, D; Valls-Gabaud, D; Pedrotti, D; Wang, D; Staicova, D; Totolou, D; Rubiera-Garcia, D; Milakovic, D; Pesce, DW; Sluse, D; Borka, D; Yusofi, E; Giusarma, E; Terlevich, E; Tomasetti, E; Vagenas, EC; Fazzari, E; Ferreira, EGM; Barakovic, E; Dimastrogiovanni, E; Holm, EB; Mottola, E; Özülker, E; Specogna, E; Brocato, E; Jensko, E; Enriquez, EA; Bhatia, E; Bresolin, F; Avila, F; Bouchè, F; Bombacigno, F; Anagnostopoulos, FK; Pace, F; Sorrenti, F; Lobo, FSN; Courbin, F; Hansen, FK; Sloan, G; Farrugia, G; Lynch, G; Garcia-Arroyo, G; Raimondo, G; Lambiase, G; Anand, GS; Poulot, G; Leon, G; Kouniatalis, G; Nardini, G; Csörnyei, G; Galloni, G; Bargiacchi, G; Papagiannopoulos, G; Montani, G; Otalora, G; De Somma, G; Fiorentino, G; Fanizza, G; Luciano, GG; Sarracino, G; Olmo, GJ; Djordjevic, GS; Cañas-Herrera, G; Cheng, HY; Desmond, H; Abdalla, H; Chen, HZ; Chiang, HW; Feldman, HA; Gohar, H; Ben-Dayan, I; Sevilla-Noarbe, I; Antoniadis, I; Cimdiker, I; Albuquerque, IS; Gialamas, ID; Saltas, I; Vavilova, I; Gómez-Vargas, I; Ayuso, I; Zeynalabdi, IN; De Martino, I; Zavala, I; Vázquez, JA; Asorey, J; Gluza, J; Rubio, J; Sorce, JG; Wagner, J; Sakstein, J; Santiago, J; Braatz, J; Peracaula, JS; Blakeslee, J; Webb, J; Cembranos, JAR; Mimoso, JP; Jensen, J; García-Bellido, J; Prat, J; Sammut, K; Lehnert, K; Dienes, KR; Deka, K; Kuijken, K; Naidoo, K; Gergely, LA; Järv, L; Mersini-Houghton, L; Graef, LL; Vacher, L; Pogosian, L; Anguelova, L; Hamolli, L; Yin, L; Caloni, L; Izzo, L; Macri, L; Padilla, LE; García, LA; Bilicki, M; Najafi, M; Plionis, M; Gonzalez-Espinoza, M; Hohmann, M; van der Westhuizen, MA; Marconi, M; Postolak, M; de Cesare, M; Regis, M; Biesiada, M; Einasto, M; Saal, M; Caruana, M; Petronikolou, M; Bouhmadi-López, M; Melo, M; De Angelis, M; Célérier, MN; Cortês, M; Reid, M; Rau, MM; Sloth, MS; Raidal, M; Takada, M; Reyhani, M; Romanello, M; Marengo, M; Garny, M; Leizerovich, M; Martinelli, M; Tagliazucchi, M; Demirci, M; Pinto, MAS; Sabogal, MA; García-Aspeitia, MA; Milosevic, M; Ghodsi, M; Ishak, M; Nunes, NJ; Samaras, N; Hamaus, N; Schuster, N; Borghi, N; Deiosso, N; Tamanini, N; Fornengo, N; Katirci, N; Mavromatos, NE; Petropoulos, N; Sarcevic, N; Nilsson, NA; Khosravi, N; Frusciante, N; Postavaru, O; Trivedi, O; Sokoliuk, O; Mena, O; Morilla, P; Campeti, P; Salucci, P; Boubel, P; Bielewicz, P; Heinämäki, P; Suman, P; Asimakis, P; Ntelis, P; Nath, P; Jovanovic, P; Mukherjee, P; Wojtak, R; Gsponer, R; Dejrah, RH; Shah, R; Hajjar, R; Briffa, R; Habas, R; Pantig, RC; Mendoza, R; Della Monica, R; Stiskalek, R; Roshan, R; Neves, RB; Molinaro, R; Terlevich, R; D'Agostino, R; Sandoval-Orozco, R; Batista, RC; Ruchika; Lazkoz, R; Rastgoo, S; Mohammadi, S; Sirletti, SS; Haridasu, S; Mandal, S; Das, S; Bahamonde, S; Grandis, S; Trojanowski, S; Odintsov, SD; Mazurenko, S; Joudaki, S; Suyu, SH; Choudhury, SR; Bhatporia, S; Li, SS; Bird, S; Birrer, S; Paradiso, S; da Costa, SS; Contarini, S; Henrot-Versillé, S; Basilakos, S; Casertano, S; Gariazzo, S; Tsilioukas, SA; Kalita, S; Kumar, S; Landau, SJ; Castello, S; Panda, S; Petrushevska, T; Karakasis, T; Brinckmann, T; Gonçalves, TB; Schiavone, T; Abel, T; Koivisto, T; Bringmann, T; Demirbozan, U; Kumar, U; Marra, V; van Putten, MHPM; Kalaitzidis, V; Mitsou, VA; Zarikas, V; Pasic, V; Keus, V; Motta, V; Jovanovic, VB; Cárdenas, VH; Ripepi, V; Salzano, V; Impellizzeri, V; da Fonseca, V; Ghirardini, V; Vansevicius, V; Yang, WQ; Hellwing, W; Ren, X; Hu, YM; Zhai, YJ; Sultan, AM; Nosirov, A; Pataki, A; Santoni, A; Batool, A; Chakraborty, A; Wojnar, A; Tursunov, A; De, A; Hazarika, A; Li, BJ; Bose, B; Mishra, B; Ahmedov, B; Scóccola, C; Tortora, C; Kenworthy, D; Holz, DE; Mota, DF; Pereira, DS; Williams, DM; Brout, D; Lee, DH; Guendelman, E; Olex, E; Silva, E; Kahya, EO; Mueller, EM; Andrade-Oliveira, F; Hunde, FM; Joaquim, FR; Pacaud, F; Cyr-Racine, FY; Nuñez, FP; Rácz, G; Belinario, GC; Lewis, GF; Dálya, G; Laverda, G; Risaliti, G; Franco-Abellán, G; Zammit, H; Camilleri, H; Courtois, HM; Moradpour, H; Pedreira, IDC; Lopes, I; Csabai, I; Rohlf, JW; Bogdanoska, J; Pérez, JD; Bachs-Esteban, J; Sultana, J; Lesgourgues, J; Jiang, JQ; Castillo, KP; Jusufi, K; Heisenberg, L; Pati, L; Koopmans, LVE; Duchaniya, LK; Lombriser, L; Garrote, MP; Domínguez, M; Samsonyan, M; Pace, M; Krssák, M; Pookkillath, MC; Peronaci, M; Piani, M; Raftogianni, M; Vyas, MJ; Michalopoulou, M; Gogberashvili, M; Klasen, M; Cicoli, M; Quartin, M; Zumalacárregui, M; Dimitrijevic, MS; Dordevic, M; Karciauskas, M; Le Delliou, M; Grimm, N; Kozameh, NA; Voicu, N; Pop, N; Chatzifotis, N; Yunusov, O; Piattella, OF; Ferreira, PD; Raffai, P; Schupp, P; Ruiz-Lapuente, P; Sahoo, PK; Maluf, RV; Durrer, R; Kadam, SA; Matarrese, S; Brieden, S; González-Gaitán, S; Lohakare, SV; Watson, S; Wang, SJ; Nunes, SM; Chakrabarti, S; Das, S; Mukherjee, S; Juric, T; Baker, T; Nakas, T; Barreiro, T; Mukhopadhyay, U; Vujcic, V; Sagun, V; Sreckovic, VA; Zhang, WZ; Toda, Y; Piao, YS; Davari, Z</t>
  </si>
  <si>
    <t>Di Valentino, Eleonora; Said, Jackson Levi; Riess, Adam; Pollo, Agnieszka; Poulin, Vivian; Gomez-Valent, Adria; Weltman, Amanda; Palmese, Antonella; Huang, Caroline D.; van de Bruck, Carsten; Saraf, Chandra Shekhar; Kuo, Cheng-Yu; Uhlemann, Cora; Grandon, Daniela; Paz, Dante; Eckert, Dominique; Teixeira, Elsa M.; Saridakis, Emmanuel N.; Colgain, Eoin O.; Beutler, Florian; Niedermann, Florian; Bajardi, Francesco; Barenboim, Gabriela; Gubitosi, Giulia; Musella, Ilaria; Banik, Indranil; Szapudi, Istvan; Singal, Jack; Haro Cases, Jaume; Chluba, Jens; Torrado, Jesus; Mifsud, Jurgen; Jedamzik, Karsten; Said, Khaled; Dialektopoulos, Konstantinos; Herold, Laura; Perivolaropoulos, Leandros; Zu, Lei; Galbany, Lluis; Breuval, Louise; Visinelli, Luca; Escamilla, Luis A.; Anchordoqui, Luis A.; Sheikh-Jabbari, M. M.; Lembo, Margherita; Dainotti, Maria Giovanna; Vincenzi, Maria; Asgari, Marika; Gerbino, Martina; Forconi, Matteo; Cantiello, Michele; Moresco, Michele; Benetti, Micol; Schoneberg, Nils; Akarsu, Ozgur; Nunes, Rafael C.; Bernardo, Reginald Christian; Chavez, Ricardo; Anderson, Richard I.; Watkins, Richard; Capozziello, Salvatore; Li, Siyang; Vagnozzi, Sunny; Pan, Supriya; Treu, Tommaso; Irsic, Vid; Handley, Will; Giare, William; Murakami, Yukei; Banihashemi, Abdolali; Poudou, Adele; Heavens, Alan; Kogut, Alan; Domi, Alba; Lenart, Aleksander Lukasz; Melchiorri, Alessandro; Vadala, Alessandro; Amon, Alexandra; Rivera, Alexander Bonilla; Reeves, Alexander; Zhuk, Alexander; Bonanno, Alfio; Ovgun, Ali; Pisani, Alice; Talebian, Alireza; Abebe, Amare; Aboubrahim, Amin; Gonzalez Moran, Ana Luisa; Kovacs, Andras; Lymperis, Andreas; Papatriantafyllou, Andreas; Liddle, Andrew R.; Paliathanasis, Andronikos; Borowiec, Andrzej; Yadav, Anil Kumar; Yadav, Anita; Sen, Anjan Ananda; William, Anjitha John; Davis, Anne Christine; Shajib, Anowar J.; Walters, Anthony; Lonappan, Anto Idicherian; Chudaykin, Anton; Capodagli, Antonio; da Silva, Antonio; De Felice, Antonio; Racioppi, Antonio; Soler Oficial, Araceli; Montiel, Ariadna; Favale, Arianna; Bernui, Armando; Crystal Velasco, Arrianne; Heinesen, Asta; Bakopoulos, Athanasios; Chatzistavrakidis, Athanasios; Khanpour, Bahman; Sathyaprakash, Bangalore S.; Zgirski, Bartek; L'Huillier, Benjamin; Famaey, Benoit; Jain, Bhuvnesh; Zhang, Bing; Karmakar, Biswajit; Dragovich, Branko; Thomas, Brooks; Correa, Carlos; Boiza, Carlos G.; Marques, Catarina; Escamilla-Rivera, Celia; Tzerefos, Charalampos; Zhang, Chi; De Leo, Chiara; Pfeifer, Christian; Lee, Christine; Venter, Christo; Gomes, Claudio; De Bom, Clecio Roque; Moreno-Pulido, Cristian; Iosifidis, Damianos; Grin, Dan; Blixt, Daniel; Scolnic, Dan; Oriti, Daniele; Dobrycheva, Daria; Bettoni, Dario; Benisty, David; Fernandez-Arenas, David; Wiltshire, David L.; Sanchez Cid, David; Tamayo, David; Valls-Gabaud, David; Pedrotti, Davide; Wang, Deng; Staicova, Denitsa; Totolou, Despoina; Rubiera-Garcia, Diego; Milakovic, Dinko; Pesce, Dominic W.; Sluse, Dominique; Borka, Dusko; Yusofi, Ebrahim; Giusarma, Elena; Terlevich, Elena; Tomasetti, Elena; Vagenas, Elias C.; Fazzari, Elisa; Ferreira, Elisa G. M.; Barakovic, Elvis; Dimastrogiovanni, Emanuela; Holm, Emil Brinch; Mottola, Emil; Ozulker, Emre; Specogna, Enrico; Brocato, Enzo; Jensko, Erik; Antonette Enriquez, Erika; Bhatia, Esha; Bresolin, Fabio; Avila, Felipe; Bouche, Filippo; Bombacigno, Flavio; Anagnostopoulos, Fotios K.; Pace, Francesco; Sorrenti, Francesco; Lobo, Francisco S. N.; Courbin, Frederic; Hansen, Frode K.; Sloan, Greg; Farrugia, Gabriel; Lynch, Gabriel; Garcia-Arroyo, Gabriela; Raimondo, Gabriella; Lambiase, Gaetano; Anand, Gagandeep S.; Poulot, Gaspard; Leon, Genly; Kouniatalis, Gerasimos; Nardini, Germano; Csornyei, Geza; Galloni, Giacomo; Bargiacchi, Giada; Papagiannopoulos, Giannis; Montani, Giovanni; Otalora, Giovanni; De Somma, Giulia; Fiorentino, Giuliana; Fanizza, Giuseppe; Gaetano Luciano, Giuseppe; Sarracino, Giuseppe; Olmo, Gonzalo J.; Djordjevic, Goran S.; Canas-Herrera, Guadalupe; Cheng, Hanyu; Desmond, Harry; Abdalla, Hassan; Chen, Houzun; Chiang, Hsu-Wen; Feldman, Hume A.; Gohar, Hussain; Ben-Dayan, Ido; Sevilla-Noarbe, Ignacio; Antoniadis, Ignatios; Cimdiker, Ilim; Albuquerque, Ines S.; Gialamas, Ioannis D.; Saltas, Ippocratis; Vavilova, Iryna; Gomez-Vargas, Isidro; Ayuso, Ismael; Zeynalabdi, Ismailov Nariman; De Martino, Ivan; Zavala, Ivonne; Vazquez, J. Alberto; Asorey, Jacobo; Gluza, Janusz; Rubio, Javier; Sorce, Jenny G.; Wagner, Jenny; Sakstein, Jeremy; Santiago, Jessica; Braatz, Jim; Sola Peracaula, Joan; Blakeslee, John; Webb, John; Cembranos, Jose A. R.; Mimoso, Jose Pedro; Jensen, Joseph; Garcia-Bellido, Juan; Prat, Judit; Sammut, Kathleen; Lehnert, Kay; Dienes, Keith R.; Deka, Kishan; Kuijken, Konrad; Naidoo, Krishna; Gergely, Laszlo Arpad; Jarv, Laur; Mersini-Houghton, Laura; Graef, Leila L.; Vacher, Leo; Pogosian, Levon; Anguelova, Lilia; Hamolli, Lindita; Yin, Lu; Caloni, Luca; Izzo, Luca; Macri, Lucas; Padilla, Luis E.; Angela Garcia, Luz; Bilicki, Maciej; Najafi, Mahdi; Plionis, Manolis; Gonzalez-Espinoza, Manuel; Hohmann, Manuel; van der Westhuizen, Marcel A.; Marconi, Marcella; Postolak, Marcin; de Cesare, Marco; Regis, Marco; Biesiada, Marek; Einasto, Maret; Saal, Margus; Caruana, Maria; Petronikolou, Maria; Bouhmadi-Lopez, Mariam; Melo, Mariana; De Angelis, Mariaveronica; Celerier, Marie-Noelle; Cortes, Marina; Reid, Mark; Rau, Markus Michael; Sloth, Martin S.; Raidal, Martti; Takada, Masahiro; Reyhani, Masoume; Romanello, Massimiliano; Marengo, Massimo; Garny, Mathias; Leizerovich, Matias; Martinelli, Matteo; Tagliazucchi, Matteo; Demirci, Mehmet; Pinto, Miguel A. S.; Sabogal, Miguel A.; Garcia-Aspeitia, Miguel A.; Milosevic, Milan; Ghodsi, Mina; Ishak, Mustapha; Nunes, Nelson J.; Samaras, Nick; Hamaus, Nico; Schuster, Nico; Borghi, Nicola; Deiosso, Nicola; Tamanini, Nicola; Fornengo, Nicolao; Katirci, Nihan; Mavromatos, Nikolaos E.; Petropoulos, Nicholas; Sarcevic, Nikolina; Nilsson, Nils A.; Khosravi, Nima; Frusciante, Noemi; Postavaru, Octavian; Trivedi, Oem; Sokoliuk, Oleksii; Mena, Olga; Morilla, Paloma; Campeti, Paolo; Salucci, Paolo; Boubel, Paula; Bielewicz, Pawel; Heinamaki, Pekka; Suman, Petar; Asimakis, Petros; Ntelis, Pierros; Nath, Pran; Jovanovic, Predrag; Mukherjee, Purba; Wojtak, Radoslaw; Gsponer, Rafaela; Dejrah, Rafid H.; Shah, Rahul; Hajjar, Rasmi; Briffa, Rebecca; Habas, Rebecca; Pantig, Reggie C.; Mendoza, Renier; Della Monica, Riccardo; Stiskalek, Richard; Roshan, Rishav; Neves, Rita B.; Molinaro, Roberto; Terlevich, Roberto; D'Agostino, Rocco; Sandoval-Orozco, Rodrigo; Batista, Ronaldo C.; Ruchika; Lazkoz, Ruth; Rastgoo, Saeed; Mohammadi, Sahar; Sirletti, Salvatore Samuele; Haridasu, Sandeep; Mandal, Sanjay; Das, Saurya; Bahamonde, Sebastian; Grandis, Sebastian; Trojanowski, Sebastian; Odintsov, Sergei D.; Mazurenko, Sergij; Joudaki, Shahab; Suyu, Sherry H.; Choudhury, Shouvik Roy; Bhatporia, Shruti; Li, Shun-Sheng; Bird, Simeon; Birrer, Simon; Paradiso, Simone; da Costa, Simony Santos; Contarini, Sofia; Henrot-Versille, Sophie; Basilakos, Spyros; Casertano, Stefano; Gariazzo, Stefano; Tsilioukas, Stylianos A.; Kalita, Surajit; Kumar, Suresh; Landau, Susana J.; Castello, Sveva; Panda, Swayamtrupta; Petrushevska, Tanja; Karakasis, Thanasis; Brinckmann, Thejs; Goncalves, Tiago B.; Schiavone, Tiziano; Abel, Tom; Koivisto, Tomi; Bringmann, Torsten; Demirbozan, Umut; Kumar, Utkarsh; Marra, Valerio; van Putten, Maurice H. P. M.; Kalaitzidis, Vasileios; Mitsou, Vasiliki A.; Zarikas, Vasilios; Pasic, Vedad; Keus, Venus; Motta, Veronica; Jovanovic, Vesna Borka; Cardenas, Victor H.; Ripepi, Vincenzo; Salzano, Vincenzo; Impellizzeri, Violetta; da Fonseca, Vitor; Ghirardini, Vittorio; Vansevicius, Vladas; Yang, Weiqiang; Hellwing, Wojciech; Ren, Xin; Hu, Yu-Min; Zhai, Yuejia; Sultan, Abdul Malik; Nosirov, Abdurakhmon; Pataki, Adrienn; Santoni, Alessandro; Batool, Aliya; Chakraborty, Amlan; Wojnar, Aneta; Tursunov, Arman; De, Avik; Hazarika, Ayush; Li, Baojiu; Bose, Benjamin; Mishra, Bivudutta; Ahmedov, Bobomurat; Scoccola, Claudia; Tortora, Crescenzo; Kenworthy, D'Arcy; Holz, Daniel E.; Mota, David F.; Pereira, David S.; Williams, Devon M.; Brout, Dillon; Lee, Dong Ha; Guendelman, Eduardo; Olex, Edward; Silva, Emanuelly; Kahya, Emre Onur; Mueller, Eva-Maria; Andrade-Oliveira, Felipe; Hunde, Feven Markos; Joaquim, F. R.; Pacaud, Florian; Cyr-Racine, Francis-Yan; Nunez, F. Pozo; Racz, Gabor; Carlo Belinario, Gene; Lewis, Geraint F.; Dalya, Gergely; Laverda, Giorgio; Risaliti, Guido; Franco-Abellan, Guillermo; Zammit, Hayden; Camilleri, Hayley; Courtois, Helene M.; Moradpour, Hooman; Cardoso Pedreira, Igor de Oliveira; Lopes, Ilidio; Csabai, Istvan; Rohlf, James W.; Bogdanoska, Jana; de Cruz Perez, Javier; Bachs-Esteban, Joan; Sultana, Joseph; Lesgourgues, Julien; Jiang, Jun-Qian; Castillo, Karem Penalo; Jusufi, Kimet; Heisenberg, Lavinia; Pati, Laxmipriya; Koopmans, Lon V. E.; Duchaniya, Lokesh Kumar; Lombriser, Lucas; Perez Garrote, Maria; Dominguez, Mariano; Samsonyan, Marine; Pace, Mark; Krssak, Martin; Pookkillath, Masroor C.; Peronaci, Matteo; Piani, Matteo; Raftogianni, Matthildi; Vyas, Meet J.; Michalopoulou, Melina; Gogberashvili, Merab; Klasen, Michael; Cicoli, Michele; Quartin, Miguel; Zumalacarregui, Miguel; Dimitrijevic, Milan S.; Dordevic, Milos; Karciauskas, Mindaugas; Le Delliou, Morgan; Grimm, Nastassia; Augusto Kozameh, Nicolas; Voicu, Nicoleta; Pop, Nicolina; Chatzifotis, Nikos; Yunusov, Odil; Piattella, Oliver Fabio; da Silveira Ferreira, Pedro; Raffai, Peter; Schupp, Peter; Ruiz-Lapuente, Pilar; Sahoo, Pradyumn Kumar; Maluf, Roberto V.; Durrer, Ruth; Kadam, S. A.; Matarrese, Sabino; Brieden, Samuel; Gonzalez-Gaitan, Santiago; Lohakare, Santosh V.; Watson, Scott; Wang, Shao-Jiang; Nunes, Simao Marques; Chakrabarti, Soumya; Das, Subinoy; Mukherjee, Suvodip; Juric, Tajron; Baker, Tessa; Nakas, Theodoros; Barreiro, Tiago; Mukhopadhyay, Upala; Vujcic, Veljko; Sagun, Violetta; Sreckovic, Vladimir A.; Zhang, Wangzheng; Toda, Yo; Piao, Yun-Song; Davari, Zahra</t>
  </si>
  <si>
    <t>CosmoVerse Network</t>
  </si>
  <si>
    <t>The CosmoVerse White Paper: Addressing observational tensions in cosmology with systematics and fundamental physics</t>
  </si>
  <si>
    <t>PHYSICS OF THE DARK UNIVERSE</t>
  </si>
  <si>
    <t>DARK ENERGY SURVEY; TULLY-FISHER RELATION; BARYON ACOUSTIC-OSCILLATIONS; DIGITAL-SKY-SURVEY; HALO-MASS FUNCTION; GAMMA-RAY BURSTS; RED GIANT BRANCH; LARGE-MAGELLANIC-CLOUD; MICROWAVE-ANISOTROPY-PROBE; HUBBLE-SPACE-TELESCOPE</t>
  </si>
  <si>
    <t>The standard model of cosmology has provided a good phenomenological description of a wide range of observations both at astrophysical and cosmological scales for several decades. This concordance model is constructed by a universal cosmological constant and supported by a matter sector described by the standard model of particle physics and a cold dark matter contribution, as well as very early-time inflationary physics, and underpinned by gravitation through general relativity. There have always been open questions about the soundness of the foundations of the standard model. However, recent years have shown that there may also be questions from the observational sector with the emergence of differences between certain cosmological probes. In this White Paper, we identify the key objectives that need to be addressed over the coming decade together with the core science projects that aim to meet these challenges. These discordances primarily rest on the divergence in the measurement of core cosmological parameters with varying levels of statistical confidence. These possible statistical tensions may be partially accounted for by systematics in various measurements or cosmological probes but there is also a growing indication of potential new physics beyond the standard model. After reviewing the principal probes used in the measurement of cosmological parameters, as well as potential systematics, we discuss the most promising array of potential new physics that may be observable in upcoming surveys. We also discuss the growing set of novel data analysis approaches that go beyond traditional methods to test physical models. These new methods will become increasingly important in the coming years as the volume of survey data continues to increase, and as the degeneracy between predictions of different physical models grows. There are several perspectives on the divergences between the values of cosmological parameters, such as the model-independent probes in the late Universe and model-dependent measurements in the early Universe, which we cover at length. The White Paper closes with a number of recommendations for the community to focus on for the upcoming decade of observational cosmology, statistical data analysis, and fundamental physics developments. [GRAPHICS] .</t>
  </si>
  <si>
    <t xml:space="preserve">[Di Valentino, Eleonora; van de Bruck, Carsten; Escamilla, Luis A.; Giare, William; Ozulker, Emre; Specogna, Enrico; Poulot, Gaspard; Cheng, Hanyu; De Angelis, Mariaveronica; Neves, Rita B.; Zhai, Yuejia; Lee, Dong Ha] Univ Sheffield, Sch Math &amp; Phys Sci, Hounsfield Rd, Sheffield S3 7RH, S Yorkshire, England; [Said, Jackson Levi; Mifsud, Jurgen; Dialektopoulos, Konstantinos; Farrugia, Gabriel; Sammut, Kathleen; Caruana, Maria; Briffa, Rebecca; Zammit, Hayden; Camilleri, Hayley; Pace, Mark] Univ Malta, Inst Space Sci &amp; Astron, Msida, Malta; [Said, Jackson Levi; Mifsud, Jurgen; Farrugia, Gabriel] Univ Malta, Dept Phys, Msida, Malta; [Riess, Adam; Herold, Laura; Li, Siyang; Murakami, Yukei] Johns Hopkins Univ, Dept Phys &amp; Astron, Baltimore, MD 21218 USA; [Riess, Adam; Sloan, Greg; Anand, Gagandeep S.; Casertano, Stefano] Space Telescope Sci Inst, 3700 San Martin Dr, Baltimore, MD 21218 USA; [Pollo, Agnieszka; Zu, Lei; Deka, Kishan; Biesiada, Marek; Bielewicz, Pawel; Trojanowski, Sebastian] Natl Ctr Nucl Res, Pasteura 7, PL-02093 Warsaw, Poland; [Poulin, Vivian; Poudou, Adele] CNRS, Lab Univers &amp; Particules Montpellier LUPM, Pl Eugene Bataillon, F-34095 Montpellier 05, France; [Poulin, Vivian; Poudou, Adele] Univ Montpellier, UMR 5299, Pl Eugene Bataillon, F-34095 Montpellier 05, France; [Gomez-Valent, Adria; Favale, Arianna; Sola Peracaula, Joan] Univ Barcelona, Dept Fis Quant &amp; Astrofis, Av Diagonal 647, E-08020 Barcelona, Spain; [Gomez-Valent, Adria; Favale, Arianna; Sola Peracaula, Joan] Univ Barcelona, Inst Ciencies Cosmos, Av Diagonal 647, E-08020 Barcelona, Spain; [Weltman, Amanda; Walters, Anthony; Bhatporia, Shruti; Kalita, Surajit] Univ Cape Town, Dept Math &amp; Appl Math, High Energy Phys Cosmol &amp; Astrophys Theory HEPCAT, ZA-7700 Cape Town, South Africa; [Palmese, Antonella] Carnegie Mellon Univ, Dept Phys, McWilliams Ctr Cosmol &amp; Astrophys, 5000 Forbes Ave, Pittsburgh, PA 15213 USA; [Huang, Caroline D.] Harvard Smithsonian Ctr Astrophys, 60 Garden St, Cambridge, MA 02138 USA; [Saraf, Chandra Shekhar] Korea Astron &amp; Space Sci Inst, 776 Daedeok Daero, Daejeon, South Korea; [Kuo, Cheng-Yu] Natl Sun Yat Sen Univ, Dept Phys, 70 Lien Hai Rd, Kaohsiung 80424, Taiwan; [Uhlemann, Cora] Univ Bielefeld, Fak Phys, Postfach 100131, D-33501 Bielefeld, Germany; [Uhlemann, Cora; Asgari, Marika; Rau, Markus Michael] Newcastle Univ, Sch Math Stat &amp; Phys, Herschel Bldg, Newcastle Upon Tyne NE1 7RU, Tyne &amp; Wear, England; [Grandon, Daniela] Leiden Univ, Math Inst, Einsteinweg 55, NL-2333 CC Leiden, Netherlands; [Paz, Dante] UNC Conicet, Inst Astron Teor &amp; Expt, Laprida 854, Cordoba, Argentina; [Eckert, Dominique] Univ Geneva, Dept Astron, Ch Ecogia 16, CH-1290 Versoix, Switzerland; [Teixeira, Elsa M.] CNRS, Lab Univers &amp; Particules Montpellier, F-34095 Montpellier, France; [Teixeira, Elsa M.] Univ Montpellier, UMR 5299, F-34095 Montpellier, France; [Saridakis, Emmanuel N.; Plionis, Manolis; Basilakos, Spyros; Tsilioukas, Stylianos A.] Natl Observ Athens, Athens 11852, Greece; [Saridakis, Emmanuel N.] Univ Sci &amp; Technol China, Sch Astron &amp; Space Sci, CAS Key Lab Res Galaxies &amp; Cosmol, Hefei 230026, Peoples R China; [Saridakis, Emmanuel N.; Paliathanasis, Andronikos; Leon, Genly] Univ Catolica Norte, Dept Matemat, Avda Angamos 0610,Casilla 1280, Antofagasta, Chile; [Colgain, Eoin O.] Atlantic Technol Univ, Ash Lane, Sligo, Ireland; [Beutler, Florian] Univ Edinburgh, Royal Observ Edinburgh, Inst Astron, Blackford Hill, Edinburgh EH9 3HJ, Midlothian, Scotland; [Niedermann, Florian; Prat, Judit] KTH Royal Inst Technol, NORDITA, Alfvens Vag 12, SE-10691 Stockholm, Sweden; [Niedermann, Florian] Stockholm Univ, Alfvens Vag 12, SE-10691 Stockholm, Sweden; [Bajardi, Francesco; Benetti, Micol; Capozziello, Salvatore; Blixt, Daniel; Bouche, Filippo; de Cesare, Marco] Scuola Super Meridionale, Via Mezzocannone 4, I-80134 Naples, Italy; [Bajardi, Francesco; Gubitosi, Giulia; Benetti, Micol; Capozziello, Salvatore; De Somma, Giulia; de Cesare, Marco] Ist Nazl Fis Nucl, Sez Napoli, Complesso Univ Monte S Angelo, I-80126 Naples, Italy; [Barenboim, Gabriela] Univ Valencia, CSIC, Dept Fis Teor, E-46100 Burjassot, Spain; [Barenboim, Gabriela] Univ Valencia, CSIC, IFIC, E-46100 Burjassot, Spain; [Gubitosi, Giulia; Capozziello, Salvatore; Frusciante, Noemi] Univ Napoli Federico II, Dipartimento Fis Ettore, Complesso Univ Monte S Angelo, I-80126 Naples, Italy; [Musella, Ilaria; De Somma, Giulia; Sarracino, Giuseppe; Marconi, Marcella; Molinaro, Roberto; Ripepi, Vincenzo; Tortora, Crescenzo] INAF Osservatorio Astron Capodimonte, Salita Moiariello 16, I-80131 Naples, Italy; [Banik, Indranil; Desmond, Harry] Univ Portsmouth, Inst Cosmol &amp; Gravitat, Dennis Sciama Bldg,Burnaby Rd, Portsmouth PO1 3FX, Hants, England; [Szapudi, Istvan] Univ Hawaii, Inst Astron, 2680 Woodlawn Dr, Honolulu, HI 96822 USA; [Singal, Jack] Univ Richmond, Dept Phys, Richmond, VA 23173 USA; [Haro Cases, Jaume] Univ Poliecn Catalunya, Dept Math, Carrer Colom 15, Terrassa 08222, Spain; [Chluba, Jens] Univ Manchester, Sch Phys &amp; Astron, Jodrell Bank Ctr Astrophys, Manchester M13 9PL, Lancs, England; [Torrado, Jesus] CSIC, Inst Estruct Mat, Serrano 121, Madrid 28006, Spain; [Jedamzik, Karsten] Univ Montpellier, Montpellier, France; [Said, Khaled] Univ Queensland, Sch Math &amp; Phys, Brisbane, Qld 4072, Australia; [Dialektopoulos, Konstantinos; Voicu, Nicoleta] Transilvania Univ Brasov, Dept Math &amp; Comp Sci, Brasov, Romania; [Perivolaropoulos, Leandros] Univ Ioannina, Dept Phys, GR-45110 Ioannina, Greece; [Galbany, Lluis] Inst Space Sci ICE CSIC, Campus UAB,Carrer Can Magrans S-N, E-08193 Barcelona, Spain; [Galbany, Lluis] Inst Estudis Espacials Catalunya IEEC, Barcelona 08860, Spain; [Breuval, Louise] European Space Agcy ESA, Space Telescope Sci Inst, ESA Off, 3700 San Martin Dr, Baltimore, MD 21218 USA; [Visinelli, Luca; Lambiase, Gaetano] Univ Salerno, Dipartimento Fis ER Caianiello, Via G Paolo II, I-84084 Fisciano, SA, Italy; [Visinelli, Luca; Lambiase, Gaetano] INFN Grp Collegato Salerno, Via G Paolo II, I-84084 Fisciano, SA, Italy; [Anchordoqui, Luis A.; Castillo, Karem Penalo] CUNY, Lehman Coll, Dept Phys &amp; Astron, New York, NY 10468 USA; [Sheikh-Jabbari, M. M.] Inst Res Fundamental Sci IPM, Sch Phys, POB 19395-5531, Tehran, Iran; [Lembo, Margherita] Univ Ferrara, Dipartimento Fis &amp; Sci Terra, Via Saragat 1, I-44122 Ferrara, Italy; [Lembo, Margherita] Ist Nazl Fis Nucl, Sez Ferrara, Via G Saragat 1, I-44122 Ferrara, Italy; [Lembo, Margherita] Sorbonne Univ, CNRS, Inst Astrophys Paris, UMR 7095, 98 Bis Bd Arago, F-75014 Paris, France; [Dainotti, Maria Giovanna] Natl Astron Observ Japan, 2-21-1 Osawa, Mitaka, Tokyo 1818588, Japan; [Dainotti, Maria Giovanna] Univ Nevada, Japan &amp; Nevada Ctr Astrophys, 4505 Maryland Pkwy, Las Vegas, NV 89154 USA; [Vincenzi, Maria] Univ Oxford, Dept Phys, Denys Wilkinson Bldg,Keble Rd, Oxford OX1 3RH, England; [Gerbino, Martina] Ist Nazl Fis Nucl, Sez Ferrara, Via Giuseppe Saragat 1, I-44122 Ferrara, Italy; [Forconi, Matteo] Univ Ferrara, Dept Phys, Via Saragat 1, I-44122 Ferrara, Italy; [Forconi, Matteo] Univ Ferrara, INFN Sez Ferrara, Via Saragat 1, I-44122 Ferrara, Italy; [Cantiello, Michele; Raimondo, Gabriella] INAF, Osservatorio Astron Abruzzo, Via Maggini Snc, I-64100 Teramo, Italy; [Moresco, Michele] Univ Bologna, Dipartimento Fis &amp; Astron Augusto Righi, Via Piero Gobetti 93-2, I-40129 Bologna, Italy; [Moresco, Michele; Tomasetti, Elena; Tagliazucchi, Matteo; Borghi, Nicola] INAF Osservatorio Astrofis &amp; Sci Spazio Bologna, Via Piero Gobetti 93-3, I-40129 Bologna, Italy; [Schoneberg, Nils] Ludwig Maximilians Univ Munchen, Univ Observ, Fac Phys, Scheinerstr 1, D-81677 Munich, Germany; [Schoneberg, Nils] Excellence Cluster ORIGINS, Boltzmannstr 2, D-85748 Garching, Germany; [Akarsu, Ozgur] Istanbul Tech Univ, Dept Phys, TR-34469 Istanbul, Turkiye; [Nunes, Rafael C.; Sabogal, Miguel A.] Univ Fed Rio Grande do Sul, Inst Fis, BR-91501970 Porto Alegre, RS, Brazil; [Nunes, Rafael C.] Inst Nacl Pesquisas Espaciais, Div Astrofis, Ave Astronautas 1758, BR-12227010 Sao Jose Dos Campos, SP, Brazil; [Bernardo, Reginald Christian] Asia Pacific Ctr Theoret Phys, Pohang 37673, South Korea; [Chavez, Ricardo] Univ Nacl Autonoma Mexico, Inst Radioastron &amp; Astrofis, Morelia 58090, Michoacan, Mexico; [Chavez, Ricardo] Secretaria Ciencia Humanidades Tecnol &amp; Innovac, Av Insurgentes Sur 1582, Mexico City 03940, DF, Mexico; [Anderson, Richard I.] Ecole Polytech Fed Lausanne, Inst Phys, Observ Sauverny, CH-1290 Versoix, Switzerland; [Watkins, Richard] Willamette Univ, Dept Phys, Salem, OR 97301 USA; [Vagnozzi, Sunny; Pedrotti, Davide] Univ Trento, Dept Phys, Via Sommarive 14, I-38123 Povo, TN, Italy; [Vagnozzi, Sunny] Trento Inst Fundamental Phys &amp; Applicat INFN, Via Sommarive 14, I-38123 Povo, TN, Italy; [Pan, Supriya] Presidency Univ, Dept Math, 86-1 Coll St, Kolkata 700073, India; [Treu, Tommaso] Univ Calif Los Angeles, Dept Phys &amp; Astron, Los Angeles, CA 90024 USA; [Irsic, Vid; Handley, Will] Kavli Inst Cosmol KICC, Madingley Rd, Cambridge CB3 0HA, England; [Irsic, Vid] Univ Hertfordshire, Dept Phys Astron &amp; Math, Ctr Astrophys Res, Coll Lane, Hatfield AL10 9AB, Herts, England; [Handley, Will; Terlevich, Elena; Webb, John; Terlevich, Roberto] Univ Cambridge, Inst Astron, Madingley Rd, Cambridge CB3 9AL, England; [Banihashemi, Abdolali; Hansen, Frode K.] Univ Oslo, Inst Theoret Astrophys, POB 1029 Blindern, N-0315 Oslo, Norway; [Heavens, Alan] Imperial Coll London, Imperial Ctr Inference &amp; Cosmol ICIC, Dept Phys, Blackett Lab, Prince Consort Rd, London SW7 2AZ, England; [Kogut, Alan] NASA, Goddard Space Flight Ctr, 8800 Greenbelt Rd, Greenbelt, MD 20771 USA; [Domi, Alba] Friedrich Alexander Univ Erlangen Nurnberg, Erlangen Ctr Astroparticle Phys, Dept Phys, Nikolaus Fiebiger Str 2, D-91058 Erlangen, Germany; [Lenart, Aleksander Lukasz] Jagiellonian Univ Krakow, Astron Observ, Ul Orla 171, PL-30244 Krakow, Poland; [Melchiorri, Alessandro] Univ Roma Sapienza, Dipartimento Fis G Marconi, Ple Aldo Moro 2, I-00185 Rome, Italy; [Vadala, Alessandro; D'Agostino, Rocco] INAF Osservatorio Astron Roma, Via Frascati 33, I-00078 Monte Porzio Catone, Italy; [Vadala, Alessandro] INFN Sez Roma, Dipartimento Fis, Piazzale Aldo Moro 2, I-00185 Rome, Italy; [Vadala, Alessandro] Univ Roma Tor Vergata, Dipartimento Fis, Via Ric Sci 1, I-00133 Rome, Italy; [Amon, Alexandra] Princeton Univ, Dept Astrophys Sci, Peyton Hall, Princeton, NJ 08544 USA; [Amon, Alexandra] Univ Cambridge, Kavli Inst Cosmol KICC, Madingley Rd, Cambridge CB3 0HA, England; [Rivera, Alexander Bonilla] Univ Fed Fluminense, Inst Fis, BR-24210346 Niteroi, RJ, Brazil; [Reeves, Alexander] Swiss Fed Inst Technol, Inst Particle Phys &amp; Astrophys, Wolfgang Pauli Str 27, CH-8093 Zurich, Switzerland; [Zhuk, Alexander] Odessa II Mechnikov Natl Univ, Astron Observ, Dvoryanskaya St 2, UA-65082 Odessa, Ukraine; [Zhuk, Alexander] Ctr Adv Syst Understanding, Untermarkt 20, D-02826 Gorlitz, Germany; [Zhuk, Alexander] Helmholtz Zentrum Dresden Rossendorf, Bautzner Landstr 400, D-01328 Dresden, Germany; [Bonanno, Alfio] INAF Osservatorio Astrofis Catania, Via S Sofia 78, I-95123 Catania, Italy; [Bonanno, Alfio] INFN, Sez Catania, Via S Sofia 64, I-95123 Catania, Italy; [Ovgun, Ali] Eastern Mediterranean Univ, Dept Phys, Gazimagusa, Cyprus; [Pisani, Alice; Schuster, Nico; Ntelis, Pierros] Aix Marseille Univ, CNRS, IN2P3, CPPM, Marseille, France; [Pisani, Alice] Princeton Univ, Dept Astrophys Sci, Peyton Hall, Princeton, NJ 08544 USA; [Talebian, Alireza] Inst Res Fundamental Sci IPM, Sch Astron, POB 19395-5531, Tehran, Iran; [Abebe, Amare; Paliathanasis, Andronikos; Abdalla, Hassan; van der Westhuizen, Marcel A.] North West Univ, Ctr Space Res, Potchefstroom, South Africa; [Aboubrahim, Amin] Union Coll, Dept Phys &amp; Astron, 807 Union St, Schenectady, NY 12308 USA; [Gonzalez Moran, Ana Luisa] Inst Nacl Astrofis Opt &amp; Electr, Puebla, Mexico; [Kovacs, Andras; Lee, Christine; Ghodsi, Mina] MTA CSFK Lendulet Large Scale Struct Res Grp, Konkoly Thege Miklos Ut 15-17, H-1121 Budapest, Hungary; [Kovacs, Andras] MTA Ctr Excellence, Konkoly Observ, HUN REN CSFK, Konkoly Thege Miklos Ut 15-17, H-1121 Budapest, Hungary; [Lymperis, Andreas] Univ Patras, Dept Phys, Patras 26500, Greece; [Papatriantafyllou, Andreas; Bakopoulos, Athanasios; Mavromatos, Nikolaos E.; Karakasis, Thanasis; Chatzifotis, Nikos] Natl Tech Univ Athens, Sch Appl Math &amp; Phys Sci, Div Phys, GR-15780 Athens, Greece; [Liddle, Andrew R.; da Silva, Antonio; Lobo, Francisco S. N.; Albuquerque, Ines S.; Mimoso, Jose Pedro; Cortes, Marina; Pinto, Miguel A. S.; Nunes, Nelson J.; Goncalves, Tiago B.; da Fonseca, Vitor; Pereira, David S.; Nunes, Simao Marques; Barreiro, Tiago] Univ Lisbon, Fac Ciencias, Inst Astrofis &amp; Ciencias Espaco, Edificio C8, P-1749016 Lisbon, Portugal; [Paliathanasis, Andronikos] Stellenbosch Univ, Sch Data Sci &amp; Computat Thinking, ZA-7602 Stellenbosch, South Africa; [Paliathanasis, Andronikos] Stellenbosch Univ, Dept Math Sci, ZA-7602 Stellenbosch, South Africa; [Borowiec, Andrzej] Univ Wroclaw, Inst Theoret Phys, Pl M Borna 9, PL-50204 Wroclaw, Poland; [Yadav, Anil Kumar] United Coll Engn &amp; Res, Dept Phys, Greater Noida 201310, India; [Yadav, Anita] Indira Gandhi Univ, Dept Math, Meerpur 122502, Haryana, India; [Sen, Anjan Ananda; Mukherjee, Purba] Jamia Millia Islamia, Ctr Theoret Phys, New Delhi, India; [William, Anjitha John] Polish Acad Sci, Ctr Theoret Phys, Al Lotnikow 32-46, PL-02668 Warsaw, Poland; [Davis, Anne Christine] Univ Cambridge, Ctr Math Sci, DAMTP, Cambridge CB3 0WA, England; [Shajib, Anowar J.] Univ Chicago, Dept Astron &amp; Astrophys, Chicago, IL 60637 USA; [Shajib, Anowar J.] Univ Chicago, Kavli Inst Cosmol Phys, Chicago, IL 60637 USA; [Shajib, Anowar J.] Independent Univ, Ctr Astron Space Sci &amp; Astrophys, Dhaka 1229, Bangladesh; [Walters, Anthony] Univ KwaZulu Natal, Astrophys Res Ctr, Westville Campus, ZA-4041 Durban, South Africa; [Walters, Anthony] Univ KwaZulu Natal, Sch Math Stat &amp; Comp Sci, Westville Campus, ZA-4041 Durban, South Africa; [Lonappan, Anto Idicherian] Dept Phys, 9500 Gilman Dr, San Diego, CA 92122 USA; [Chudaykin, Anton; Sorrenti, Francesco; Castello, Sveva; Grimm, Nastassia] Univ Geneva, Dept Phys Theor, 24 Quai Ernest Ansermet, CH-1211 Geneva 4, Switzerland; [Chudaykin, Anton; Sorrenti, Francesco; Castello, Sveva; Grimm, Nastassia] Univ Geneva, Ctr Astroparticle Phys, 24 Quai Ernest Ansermet, CH-1211 Geneva 4, Switzerland; [Capodagli, Antonio; Marengo, Massimo] Florida State Univ, Dept Phys, 77 Chieftain Way, Tallahassee, FL 32306 USA; [De Felice, Antonio] Kyoto Univ, Yukawa Inst Theoret Phys, Ctr Gravitat Phys &amp; Quantum Informat, Kyoto 6068502, Japan; [Racioppi, Antonio; Gialamas, Ioannis D.; Raidal, Martti] NICPB, Ravala 10, EE-10143 Tallinn, Estonia; [Soler Oficial, Araceli] Univ Basque Country UPV EHU, Dept Phys, Barrio Sarriena S-N, Leioa 48940, Spain; [Soler Oficial, Araceli] Univ Basque Country UPV EHU, EHU Quantum Ctr, Barrio Sarriena S-N, Leioa 48940, Spain; [Montiel, Ariadna] Ctr Invest Estudios Avanzados Inst Politecn Nacl, Dept Phys, POB 14-740,Av Inst Politecn Nacl 2508, Mexico City, DF, Mexico; [Favale, Arianna; Peronaci, Matteo] Univ Roma Tor Vergata, Dipartimento Fis, Via Ric Sci 1, I-00133 Rome, Italy; [Favale, Arianna; Peronaci, Matteo] Univ Roma Tor Vergata, INFN Sez Roma 2, Via Ric Sci 1, I-00133 Rome, Italy; [Bernui, Armando; Avila, Felipe] Observ Nacl, Rua Gen Jose Cristino 77, BR-20921400 Rio De Janeiro, RJ, Brazil; [Crystal Velasco, Arrianne; Antonette Enriquez, Erika; Mendoza, Renier] Univ Philippines Diliman, Inst Math, Quezon City, Metro Manila, Philippines; [Crystal Velasco, Arrianne; Mendoza, Renier] Univ Philippines Diliman, Computat Sci Res Ctr, Quezon City, Metro Manila, Philippines; [Heinesen, Asta] Niels Bohr Inst, Blegdamsvej 17, DK-2100 Copenhagen, Denmark; [Bakopoulos, Athanasios; Raftogianni, Matthildi; Michalopoulou, Melina] Univ Patras, Dept Math, Div Appl Anal, GR-26504 Rion, Greece; [Chatzistavrakidis, Athanasios] Rudjer Boskovic Inst, Div Theoret Phys, Bijenicka 54, Zagreb 10000, Croatia; [Khanpour, Bahman] Mazandaran Univ Sci &amp; Technol, Dept Elect Engn, Babol, Iran; [Sathyaprakash, Bangalore S.] Penn State Univ, Dept Phys, Inst Gravitat &amp; Cosmos, University Pk, PA 16802 USA; [Sathyaprakash, Bangalore S.] Penn State Univ, Dept Astron &amp; Astrophys, University Pk, PA 16802 USA; [Zgirski, Bartek] Univ Concepcion, Dept Astron, Casilla 160-C, Concepcion, Chile; [L'Huillier, Benjamin] Sejong Univ, Dept Phys &amp; Astron, Seoul 05006, South Korea; [Famaey, Benoit] Univ Strasbourg, CNRS, Observ Astron Strasbourg, UMR 7550, 11 Rue Univ, F-67000 Strasbourg, France; [Jain, Bhuvnesh] Univ Penn, Ctr Particle Cosmol, Dept Phys &amp; Astron, Philadelphia, PA 19104 USA; [Zhang, Bing] Univ Nevada, Nevada Ctr Astrophys, Las Vegas, NV 89154 USA; [Zhang, Bing] Univ Nevada, Dept Phys &amp; Astron, Las Vegas, NV 89154 USA; [Karmakar, Biswajit] Univ Silesia, Inst Phys, Katowice, Poland; [Dragovich, Branko] Serbian Acad Arts &amp; Sci, Math Inst, Kneza Mihaila 36, Belgrade 11000, Serbia; [Thomas, Brooks] Lafayette Coll, Dept Phys, Easton, PA 18042 USA; [Correa, Carlos] Max Planck Inst Extraterr Phys, Garching, Germany; [Boiza, Carlos G.] Univ Basque Country UPV EHU, Dept Phys, POB 644, Bilbao 48080, Spain; [Marques, Catarina; Melo, Mariana] Univ Porto, Fac Ciencias, Rua Campo Alegre, P-4150007 Porto, Portugal; [Marques, Catarina; Tamayo, David; Melo, Mariana] Univ Porto, Inst Astrofis &amp; Ciencias Espaco, Rua Estrelas, P-4150762 Porto, Portugal; [Escamilla-Rivera, Celia; Vazquez, J. Alberto] Univ Nacl Autonoma Mexico, Inst Ciencias Fis, Cuernavaca, Morelos, Mexico; [Tzerefos, Charalampos] Natl &amp; Kapodistrian Univ Athens, Dept Phys, Zografou Campus, GR-15773 Athens, Greece; [Tzerefos, Charalampos; Kouniatalis, Gerasimos; Petronikolou, Maria] Natl Observ Athens, Athens 11852, Greece; [Zhang, Chi] Chinese Acad Sci, Purple Mt Observ, Key Lab Dark Matter &amp; Space Astron, Nanjing 210023, Peoples R China; [Zhang, Chi] Univ Sci &amp; Technol China, Sch Astron &amp; Space Sci, Hefei 230026, Peoples R China; [Zhang, Chi] SISSA Int Sch Adv Studies, Via Bonomea 265, I-34136 Trieste, Italy; [De Leo, Chiara] Sapienza Univ, Dipartimento Fis, Piazzale Aldo Moro,Edificio E Fermi, Rome, Italy; [Pfeifer, Christian] Univ Bremen, Ctr Appl Space Technol &amp; Micrograv ZARM, Fallturm 2, D-28359 Bremen, Germany; [Venter, Christo] North West Univ, Ctr Space Res, Private Bag X6001, Potchefstroom, South Africa; [Gomes, Claudio] Univ Porto, Fac Ciencias, Ctr Fis Univ Minho &amp; Porto, Rua Campo Alegre S-N, P-4169007 Porto, Portugal; [Gomes, Claudio] Univ Acores, Inst Invest Ciencias Mar OKEANOS, Campus Horta,Rua Prof Doutor Frederico Machado 4, P-9900140 Horta, Portugal; [De Bom, Clecio Roque] Ctr Brasileiro Pesquisas Fis, Rua Dr Xavier Sigaud 150, BR-22290180 Rio De Janeiro, RJ, Brazil; [Moreno-Pulido, Cristian] Univ Girona, Dept Informat Matemat Aplicada &amp; Estadist, Campus Montilivi, Girona 17003, Spain; [Iosifidis, Damianos; Koivisto, Tomi; Pati, Laxmipriya] Univ Tartu, Inst Phys, Theoret Phys Lab, W Ostwaldi 1, EE-50411 Tartu, Estonia; [Grin, Dan] Haverford Coll, Dept Phys &amp; Astron, Haverford, PA 19041 USA; [Scolnic, Dan] Duke Univ, Dept Phys, Durham, NC 27708 USA; [Oriti, Daniele] Univ Complutense Madrid, Fac Ciencias Fis, Dept Fis Teor, Plaza Ciencias 1, Madrid 28040, Spain; [Dobrycheva, Daria] Natl Acad Sci Ukraine, Main Astron Observ, 27 Akad Zabolotnyi St, UA-03143 Kiev, Ukraine; [Bettoni, Dario] Univ Leon, Dept Matemat, Campus Vegazana S-N, E-24071 Leon, Spain; [Bettoni, Dario; De Martino, Ivan; Della Monica, Riccardo; Ruchika; Perez Garrote, Maria] Univ Salamanca, Dept Fis Fundamental, Plaza Merced S-N, E-37008 Salamanca, Spain; [Bettoni, Dario; De Martino, Ivan; Della Monica, Riccardo; Ruchika; Perez Garrote, Maria] Univ Salamanca, Inst Univ Fis Fundamental Matemat IUFFyM, Plaza Merced S-N, E-37008 Salamanca, Spain; [Benisty, David] Leibniz Inst Astrophys Potsdam AIP, Sternwarte 16, D-14482 Potsdam, Germany; [Fernandez-Arenas, David] Canada France Hawaii Telescope, 65-1238 Mamalahoa Hwy, Waimea, HI 96743 USA; [Wiltshire, David L.] Univ Canterbury, Sch Phys &amp; Chem Sci, Private Bag 4800, Christchurch 8140, New Zealand; [Sanchez Cid, David; Sevilla-Noarbe, Ignacio; Deiosso, Nicola; Joudaki, Shahab] Ctr Invest Energet Medioambientales &amp; Tecnol CIEM, Av Complutense 40, Madrid 28040, Spain; [Sanchez Cid, David] Univ Zurich, Phys Inst, Winterthurerstr 190, CH-8057 Zurich, Switzerland; [Tamayo, David] Inst Tecnol Piedras Negras, Piedras Negras, Mexico; [Valls-Gabaud, David] CNRS, Observ Paris, LUX, Paris, France; [Wang, Deng; Mena, Olga; Hajjar, Rasmi] Univ Valencia, CSIC, Inst Fis Corpuscular IFIC, Parc Cient UV,C Catedrat Jose Beltran 2, E-46980 Paterna, Spain; [Staicova, Denitsa] Bulgarian Acad Sci, Inst Nucl Res &amp; Nucl Energy, 72 Tszarigradsko Chaussee, Sofia 1784, Bulgaria; [Totolou, Despoina] Aristotle Univ Thessaloniki, Dept Phys, AUTh Campus, Thessaloniki 54635, Greece; [Rubiera-Garcia, Diego; Rubio, Javier] Univ Complutense Madrid, Dept Fis Teor, E-28040 Madrid, Spain; [Rubiera-Garcia, Diego; Rubio, Javier] Univ Complutense Madrid, IPARCOS, E-28040 Madrid, Spain; [Milakovic, Dinko; Marra, Valerio] INAF Osservatorio Astron Trieste, Via Tiepolo 11, I-34131 Trieste, Italy; [Milakovic, Dinko; Marra, Valerio] IFPU Inst Fundamental Phys Universe, Via Beirut 2, I-34151 Trieste, Italy; [Pesce, Dominic W.; Reid, Mark] Harvard &amp; Smithsonian, Ctr Astrophys, 60 Garden St, Cambridge, MA 02138 USA; [Pesce, Dominic W.] Harvard Univ, Black Hole Initiat, 20 Garden St, Cambridge, MA 02138 USA; [Sluse, Dominique] Univ Liege, STAR Inst, Allee 6 Aout 19c, B-4000 Liege, Belgium; [Borka, Dusko; Jovanovic, Vesna Borka] Univ Belgrade, Natl Inst Republ Serbia, Vinca Inst Nucl Sci, Dept Theoret Phys &amp; Condensed Matter Phys 020, POB 522, Belgrade 11001, Serbia; [Yusofi, Ebrahim] Inst Res Fundamental Sci IPM, Sch Astron, POB 19395-5531, Tehran, Iran; [Yusofi, Ebrahim] Islamic Azad Univ, Innovat &amp; Management Res Ctr, Ayatollah Amoli Branch, Amol, Mazandaran, Iran; [Giusarma, Elena] Michigan Technol Univ, Dept Phys, 1400 Townsend Dr, Houghton, MI 49931 USA; [Terlevich, Elena] Inst Nacl Astrofis Opt &amp; Electr, LE Erro 1, Tonantzintla, Puebla, Mexico; [Tomasetti, Elena] Univ Bologna, Dipartimento Fis &amp; Astron Augusto Righi, Via Piero Gobetti 93-2, I-40129 Bologna, Italy; [Vagenas, Elias C.] Kuwait Univ, Coll Sci, Dept Phys, POB 2544, Safat 1320, Kuwait; [Fazzari, Elisa; Najafi, Mahdi] Sapienza Univ Rome, Dept Phys, Ple A Moro 5, I-00185 Rome, Italy; [Fazzari, Elisa] Ist Nazl Fis Nucl INFN, Sez Roma, Ple A Moro 5, I-00185 Rome, Italy; [Fazzari, Elisa] Tor Vergata Univ Rome, Dept Phys, Via Ric Sci 1, I-00133 Rome, Italy; [Ferreira, Elisa G. M.] Univ Tokyo, Kavli Inst Phys &amp; Math Universe WPI, UTIAS, Chiba 2778583, Japan; [Barakovic, Elvis] Univ Tuzla, Dept Math, Fac Nat Sci &amp; Math, Ul Urfeta Vejzagica Br 4, Tuzla 75000, Bosnia &amp; Herceg; [Dimastrogiovanni, Emanuela] Univ Groningen, Van Swinderen Inst Particle Phys &amp; Grav, Nijenborgh 3, NL-9747 AG Groningen, Netherlands; [Holm, Emil Brinch] Aarhus Univ, Dept Phys &amp; Astron, DK-8000 Aarhus C, Denmark; [Mottola, Emil] Univ New Mexico, Dept Phys &amp; Astron, Albuquerque, NM 87131 USA; [Brocato, Enzo] INAF Osservatorio Astron Abruzzo, Via Mentore Maggini Snc, I-64100 Teramo, Italy; [Brocato, Enzo] INAF Osservatorio Astron Roma OAR, Via Frascati 33, I-00078 Monte Porzio Catone, RM, Italy; [Jensko, Erik] UCL, Dept Math, Gower St, London WC1E 6BT, England; [Bhatia, Esha] Indian Inst Technol, Dept Phys, Gauhati 781039, India; [Bresolin, Fabio] Univ Hawaii, Inst Astron, 2680 Woodlawn Dr, Honolulu, HI 96822 USA; [Bouche, Filippo] Ist Nazl Fis Nucl, Sez Napoli, Via Cinthia 21, I-80126 Naples, Italy; [Bombacigno, Flavio; Olmo, Gonzalo J.] Univ Valencia, Dept Fis Teor, Burjassot 46100, Spain; [Bombacigno, Flavio; Olmo, Gonzalo J.] Univ Valencia, Ctr Mixto Univ Valencia CSIC, IFIC, Burjassot 46100, Spain; [Anagnostopoulos, Fotios K.] Univ Peloponnese, Dept Informat &amp; Telecommun, Karaiskaki 70, Tripoli 22100, Greece; [Pace, Francesco] Univ Torino, Dipartimento Fis, Via P Giuria 1, I-10125 Turin, Italy; [Pace, Francesco] INFN Sez Torino, Via P Giuria 1, I-10125 Turin, Italy; [Pace, Francesco] INAF Ist Nazl Astrofis, Osservatorio Astrofis Torino, Str Osservatorio 20, I-10025 Pino Torinese, Italy; [Lobo, Francisco S. N.; Pinto, Miguel A. S.; Goncalves, Tiago B.] Univ Lisbon, Fac Ciencias, Dept Fis, Edificio C8, P-1749016 Lisbon, Portugal; [Courbin, Frederic] Univ Barcelona, Inst Ciencies Cosmos, Marti &amp; Franques 1, E-08028 Barcelona, Spain; [Courbin, Frederic] ICREA, Pg Lluis Companys 23, E-08010 Barcelona, Spain; [Sloan, Greg] Univ North Carolina, Dept Phys &amp; Astron, Chapel Hill, NC 27599 USA; [Lynch, Gabriel] Univ Calif Davis, Dept Phys &amp; Astron, Davis, CA 95616 USA; [Garcia-Arroyo, Gabriela] Univ Nacl Autonoma Mexico, Inst Ciencias Fis, Cuernavaca 62210, Morelos, Mexico; [Leon, Genly] Durban Univ Technol, Inst Syst Sci, POB 1334, ZA-4000 Durban, South Africa; [Kouniatalis, Gerasimos] Natl Tech Univ Athens, Dept Phys, Zografou Campus, Athens 15780, Greece; [Nardini, Germano] Univ Stavanger, Fac Sci &amp; Technol, N-4036 Stavanger, Norway; [Csornyei, Geza] European Southern Observ, Karl Schwarzschild Str 2, D-85748 Garching, Germany; [Galloni, Giacomo; Caloni, Luca] Univ Ferrara, Dipartimento Fis &amp; Sci Terra, Via Giuseppe Saragat 1, I-44122 Ferrara, Italy; [Galloni, Giacomo; Caloni, Luca] Ist Nazl Fis Nucl, Sez Ferrara, Via Giuseppe Saragat 1, I-44122 Ferrara, Italy; [Bargiacchi, Giada] INFN Lab Nazl Frascati LNF, Via E Fermi 54, I-00044 Rome, Italy; [Papagiannopoulos, Giannis] Natl &amp; Kapodistrian Univ Athens, Dept Phys, Zografou Campus, GR-15773 Athens, Greece; [Montani, Giovanni] ENEA, Fus &amp; Nucl Safety Dept, Via E Fermi 45, I-00044 Frascati, Italy; [Montani, Giovanni] Sapienza Univ Rome, Dept Phys, Ple Aldo Moro 5, I-00185 Rome, Italy; [Otalora, Giovanni] Univ Tarapaca, Fac Ciencias, Dept Fis, Casilla 7-D, Arica, Chile; [Fiorentino, Giuliana] INAF Osservatorio Astron Roma, Via Frascati 33, I-00040 Rome, Italy; [Fanizza, Giuseppe] Univ LUM, Dipartimento Ingn, SS 100 Km 18, I-70010 Bari, Italy; [Gaetano Luciano, Giuseppe] Univ Lleida, Escola Politecn Super, Dept Chem Phys &amp; Environm &amp; Soil Sci, Av Jaume II 69, Lleida 25001, Spain; [Olmo, Gonzalo J.] Univ Fed Ceara, Dept Fis, Campus Pici,CP 6030, BR-60455760 Fortaleza, Ceara, Brazil; [Djordjevic, Goran S.] Univ Nis, Dept Phys, Visegradska 33, Nish, Serbia; [Djordjevic, Goran S.] SEENET MTP Ctr, Nish, Serbia; [Canas-Herrera, Guadalupe] ESTEC European Space Agcy, Keplerlaan 1, NL-2201 AZ Noordwijk, Netherlands; [Cheng, Hanyu] Tsung Dao Lee Inst TDLI, 1 Lisuo Rd, Shanghai 201210, Peoples R China; [Cheng, Hanyu] Shanghai Jiao Tong Univ, Sch Phys &amp; Astron, Dongchuan Rd 800, Shanghai 201240, Peoples R China; [Chen, Houzun] Zhejiang Univ, Sch Phys, Inst Astron, Hangzhou 310027, Peoples R China; [Chiang, Hsu-Wen] Southern Univ Sci &amp; Technol, Dept Phys, Shenzhen 518055, Peoples R China; [Feldman, Hume A.] Univ Kansas, Dept Phys &amp; Astron, 1251 Wescoe Hall Dr, Lawrence, KS 66045 USA; [Gohar, Hussain; Cimdiker, Ilim; Salzano, Vincenzo] Univ Szczecin, Inst Phys, Wielkopolska 15, PL-70451 Szczecin, Poland; [Ben-Dayan, Ido] Ariel Univ, Dept Phys, Ariel, Israel; [Antoniadis, Ignatios] Chulalongkorn Univ, Fac Sci, High Energy Phys Res Unit, Bangkok 10330, Thailand; [Saltas, Ippocratis] Czech Acad Sci, Inst Phys, CEICO, Slovance 2, Prague 18221, Czech Republic; [Vavilova, Iryna] Natl Acad Sci Ukraine, Main Astron Observ, Akad Zabolotnyi 27, UA-03143 Kiev, Ukraine; [Gomez-Vargas, Isidro] Univ Geneva, Dept Astron, 51 Chemin Pegasi, CH-1290 Versoix, Switzerland; [Ayuso, Ismael] Univ Basque Country UPV EHU, Dept Theoret Phys, POB 644, Bilbao 48080, Spain; [Zeynalabdi, Ismailov Nariman] Shamakhy Astrophys Observ, Shamakhy 5626, Azerbaijan; [Zavala, Ivonne] Swansea Univ, Dept Phys, Swansea, W Glam, Wales; [Asorey, Jacobo] Univ Zaragoza, Ctr Astroparticulas &amp; Fis Altas Energias, Dept Fis Teor, Zaragoza 50009, Spain; [Gluza, Janusz] Univ Silesia, Inst Phys, Katowice, Poland; [Sorce, Jenny G.] Univ Lille, Cent Lille, CNRS, CRIStAL,UMR 9189, F-59000 Lille, France; [Sorce, Jenny G.] Univ Paris Saclay, CNRS, Inst Astrophys Spatiale, F-91405 Orsay, France; [Wagner, Jenny] Univ Helsinki, Helsinki Inst Phys, POB 64, FI-00014 Helsinki, Finland; [Wagner, Jenny] Acad Sinica, Inst Astron &amp; Astrophys, 11F AS NTU Astron Math Bldg,Roosevelt Rd, Taipei 106216, Taiwan; [Wagner, Jenny] Bahamas Adv Study Inst &amp; Conferences, 4A Ocean Hts, Stella Maris, Long Isl, Bahamas; [Sakstein, Jeremy] Univ Hawaii Manoa, Dept Phys &amp; Astron, Watanabe Hall,2505 Correa Rd, Honolulu, HI 96822 USA; [Santiago, Jessica] Natl Taiwan Univ, Leung Ctr Cosmol &amp; Particle Astrophys, Taipei 10617, Taiwan; [Braatz, Jim] Natl Radio Astron Observ, 520 Edgemont Rd, Charlottesville, VA 22903 USA; [Blakeslee, John] NSF NOIRLab, 950 N Cherry Ave, Tucson, AZ 85719 USA; [Cembranos, Jose A. R.] Univ Complutense Madrid, Dept Fis Teor, E-28040 Madrid, Spain; [Cembranos, Jose A. R.] Univ Complutense Madrid, Fac Ciencias Fis, IPARCOS, E-28040 Madrid, Spain; [Jensen, Joseph] Utah Valley Univ, Orem, UT USA; [Garcia-Bellido, Juan] Univ Autonoma Madrid, Inst Fis Teor UAM CSIC, E-28049 Madrid, Spain; [Lehnert, Kay] Natl Univ Ireland, Dept Phys, Maynooth, Kildare, Ireland; [Dienes, Keith R.] Univ Arizona, Dept Phys, Tucson, AZ 85721 USA; [Dienes, Keith R.] Univ Maryland, Dept Phys, College Pk, MD 20742 USA; [Kuijken, Konrad] Leiden Univ, Leiden Observ, POB 9513, NL-2300 RA Leiden, Netherlands; [Naidoo, Krishna] UCL, Dept Phys &amp; Astron, Gower St, London WC1E 6BT, England; [Gergely, Laszlo Arpad] Univ Szeged, Dept Theoret Phys, Tisza Lajos Krt 84-86, H-6720 Szeged, Hungary; [Gergely, Laszlo Arpad] HUN REN Wigner Res Ctr Phys, Dept Theoret Phys, Konkoly Thege Miklos Ut 29-33, H-1121 Budapest, Hungary; [Jarv, Laur; Hohmann, Manuel] Univ Tartu, Inst Phys, Tartu, Estonia; [Mersini-Houghton, Laura] UNC Chapel Hill, Dept Phys &amp; Astron, Chapel Hill, NC USA; [Graef, Leila L.] Univ Fed Fluminense, Inst Fis, BR-24210346 Niteroi, RJ, Brazil; [Vacher, Leo; Salucci, Paolo] Scuola Int Super Studi Avanzati, Via Bonomea 265, I-34136 Trieste, Italy; [Pogosian, Levon] Simon Fraser Univ, Dept Phys, Burnaby, BC V5A 1S6, Canada; [Anguelova, Lilia] Bulgarian Acad Sci, INRNE, Sofia 1784, Bulgaria; [Hamolli, Lindita] Univ Tirana, Dept Phys, Blvd Zogu I, Tirana, Albania; [Yin, Lu] Shanghai Univ, Dept Phys, Shanghai 200444, Peoples R China; [Yin, Lu] Asia Pacific Ctr Theoret Phys, Pohang 37673, South Korea; [Caloni, Luca] Univ Coimbra, Dept Phys, CFisUC, P-3004516 Coimbra, Portugal; [Izzo, Luca] INAF, Osservatorio Astron Capodimonte, Salita Moiariello 16, I-80131 Naples, Italy; [Izzo, Luca] Univ Copenhagen, Niels Bohr Inst, DARK, Jagtvej 128, DK-2200 Copenhagen, Denmark; [Macri, Lucas] NSF NOIRLab, 950 N Cherry Ave, Tucson, AZ 85719 USA; [Padilla, Luis E.] Queen Mary Univ London, Astron Unit, Mile End Rd, London E1 4NS, England; [Angela Garcia, Luz] Univ ECCI, Cra 19 49-20, Bogota 111311, Colombia; [Bilicki, Maciej; Hellwing, Wojciech; Hunde, Feven Markos] Polish Acad Sci, Ctr Theoret Phys, Al Lotnikow 32-46, PL-02668 Warsaw, Poland; [Najafi, Mahdi; Reyhani, Masoume] KN Toosi Univ Technol, Dept Phys, PDAT Lab, POB 15875-4416, Tehran, Iran; [Plionis, Manolis] Aristotle Univ Thessaloniki, Dept Phys, Thessaloniki 54124, Greece; [Plionis, Manolis] European Univ Cyprus, CERIDES Excellence Innovat &amp; Technol, CY-1516 Nicosia, Cyprus; [Gonzalez-Espinoza, Manuel] Univ Playa Ancha, Fac Ciencias Nat &amp; Exactas, Lab Invest Comp Fis, Subida Leopoldo Carvallo 270, Valparaiso, Chile; [Gonzalez-Espinoza, Manuel] Univ Playa Ancha, Fac Ciencias Nat &amp; Exactas, Dept Matemat Fis &amp; Comp, Lab Didact Fis, Subida Leopoldo Carvallo 270, Valparaiso, Chile; [Postolak, Marcin] Univ Wroclaw, Inst Theoret Phys, Pl Maxa Borna 9, PL-50206 Wroclaw, Poland; [Regis, Marco] Univ Torino, Via P Giuria 1, I-10125 Turin, Italy; [Regis, Marco] INFN, Via P Giuria 1, I-10125 Turin, Italy; [Einasto, Maret] Univ Tartu, Tartu Observ, Observatooriumi 1, EE-61602 Toravere, Estonia; [Saal, Margus] Univ Tartu, Inst Phys, W Ostwaldi 1, EE-50411 Tartu, Estonia; [Petronikolou, Maria] Natl Tech Univ Athens, Sch Appl Math &amp; Phys Sci, Dept Phys, Zografou Campus, Athens 15780, Greece; [Bouhmadi-Lopez, Mariam] Ikerbasque, Basque Fdn Sci, Bilbao 48011, Spain; [Bouhmadi-Lopez, Mariam] Univ Basque Country UPV EHU, Dept Phys, POB 644, Bilbao 48080, Spain; [Bouhmadi-Lopez, Mariam] Univ Basque Country UPV EHU, EHU Quantum Ctr, POB 644, Bilbao 48080, Spain; ; </t>
  </si>
  <si>
    <t>University of Sheffield; University of Malta; University of Malta; Johns Hopkins University; Space Telescope Science Institute; National Centre for Nuclear Research; Centre National de la Recherche Scientifique (CNRS); Universite de Montpellier; Centre National de la Recherche Scientifique (CNRS); CNRS - National Institute of Nuclear and Particle Physics (IN2P3); University of Barcelona; University of Barcelona; University of Cape Town; Carnegie Mellon University; Harvard University; Smithsonian Astrophysical Observatory; Smithsonian Institution; Korea Astronomy &amp; Space Science Institute (KASI); National Sun Yat Sen University; University of Bielefeld; Newcastle University - UK; Leiden University - Excl LUMC; Leiden University; Consejo Nacional de Investigaciones Cientificas y Tecnicas (CONICET); University of Geneva; Centre National de la Recherche Scientifique (CNRS); Universite de Montpellier; Universite de Montpellier; Centre National de la Recherche Scientifique (CNRS); CNRS - National Institute of Nuclear and Particle Physics (IN2P3); National Observatory of Athens; Chinese Academy of Sciences; University of Science &amp; Technology of China, CAS; Universidad Catolica del Norte; Atlantic Technological University (ATU); University of Edinburgh; Nordic Institute for Theoretical Physics; Royal Institute of Technology; Stockholm University; Istituto Nazionale di Fisica Nucleare (INFN); University of Valencia; Consejo Superior de Investigaciones Cientificas (CSIC); CSIC - UAM - Institut de Fisica Teorica (IFT); University of Valencia; Consejo Superior de Investigaciones Cientificas (CSIC); CSIC - Instituto de Fisica Corpuscular (IFIC); University of Naples Federico II; Istituto Nazionale Astrofisica (INAF); University of Portsmouth; University of Hawaii System; University of Richmond; Universitat Politecnica de Catalunya; University of Manchester; Jodrell Bank Centre for Astrophysics; Consejo Superior de Investigaciones Cientificas (CSIC); CSIC - Instituto de Estructura de la Materia (IEM); Universite de Montpellier; University of Queensland; Transylvania University of Brasov; University of Ioannina; Consejo Superior de Investigaciones Cientificas (CSIC); CSIC - Instituto de Ciencias del Espacio (ICE); Autonomous University of Barcelona; Institut d'Estudis Espacials de Catalunya (IEEC); Space Telescope Science Institute; University of Salerno; City University of New York (CUNY) System; Lehman College (CUNY); Institute for Research in Fundamental Sciences IPM; University of Ferrara; Istituto Nazionale di Fisica Nucleare (INFN); Centre National de la Recherche Scientifique (CNRS); CNRS - National Institute for Earth Sciences &amp; Astronomy (INSU); Sorbonne Universite; National Institutes of Natural Sciences (NINS) - Japan; National Astronomical Observatory of Japan (NAOJ); Nevada System of Higher Education (NSHE); University of Nevada Las Vegas; University of Oxford; Istituto Nazionale di Fisica Nucleare (INFN); University of Ferrara; Istituto Nazionale di Fisica Nucleare (INFN); University of Ferrara; Istituto Nazionale Astrofisica (INAF); University of Bologna; Istituto Nazionale Astrofisica (INAF); University of Munich; Istanbul Technical University; Universidade Federal do Rio Grande do Sul; Instituto Nacional de Pesquisas Espaciais (INPE); Asia Pacific Center for Theoretical Physics; Universidad Nacional Autonoma de Mexico; Swiss Federal Institutes of Technology Domain; Ecole Polytechnique Federale de Lausanne; Willamette University; University of Trento; Presidency University, Kolkata; University of California System; University of California Los Angeles; University of Hertfordshire; University of Cambridge; University of Oslo; Imperial College London; National Aeronautics &amp; Space Administration (NASA); NASA Goddard Space Flight Center; University of Erlangen Nuremberg; Jagiellonian University; Sapienza University Rome; Istituto Nazionale Astrofisica (INAF); Istituto Nazionale di Fisica Nucleare (INFN); University of Rome Tor Vergata; Princeton University; University of Cambridge; Universidade Federal Fluminense; Swiss Federal Institutes of Technology Domain; ETH Zurich; Ministry of Education &amp; Science of Ukraine; Odesa I. I. Mechnikov National University; Helmholtz Association; Helmholtz-Zentrum Dresden-Rossendorf (HZDR); Istituto Nazionale Astrofisica (INAF); Istituto Nazionale di Fisica Nucleare (INFN); Eastern Mediterranean University; Aix-Marseille Universite; Centre National de la Recherche Scientifique (CNRS); CNRS - National Institute of Nuclear and Particle Physics (IN2P3); Princeton University; Institute for Research in Fundamental Sciences IPM; North West University - South Africa; Union College; Instituto Nacional de Astrofisica, Optica y Electronica; HUN-REN; HUN-REN Research Centre for Astronomy &amp; Earth Sciences; Konkoly Thege Miklos Astronomical Institute; University of Patras; National Technical University of Athens; Universidade de Lisboa; Stellenbosch University; Stellenbosch University; University of Wroclaw; Indira Gandhi University Meerpur, Rewari; Jamia Millia Islamia; Polish Academy of Sciences; Center for Theoretical Physics - Polish Academy of Sciences; University of Cambridge; University of Chicago; University of Chicago; Independent University Bangladesh (IUB); University of Kwazulu Natal; University of Kwazulu Natal; University of Geneva; University of Geneva; State University System of Florida; Florida State University; Kyoto University; National Institute of Chemical Physics &amp; Biophysics (NICPB); University of Basque Country; University of Basque Country; University of Rome Tor Vergata; University of Rome Tor Vergata; University of the Philippines System; University of the Philippines Diliman; University of the Philippines System; University of the Philippines Diliman; University of Copenhagen; Niels Bohr Institute; University of Patras; Rudjer Boskovic Institute; Pennsylvania Commonwealth System of Higher Education (PCSHE); Pennsylvania State University; Pennsylvania State University - University Park; Pennsylvania Commonwealth System of Higher Education (PCSHE); Pennsylvania State University; Pennsylvania State University - University Park; Universidad de Concepcion; Sejong University; Centre National de la Recherche Scientifique (CNRS); CNRS - National Institute for Earth Sciences &amp; Astronomy (INSU); Universites de Strasbourg Etablissements Associes; Universite de Strasbourg; University of Pennsylvania; Nevada System of Higher Education (NSHE); University of Nevada Las Vegas; Nevada System of Higher Education (NSHE); University of Nevada Las Vegas; University of Silesia in Katowice; Serbian Academy of Sciences &amp; Arts; Lafayette College; Max Planck Society; University of Basque Country; Universidade do Porto; Universidade do Porto; Universidad Nacional Autonoma de Mexico; National &amp; Kapodistrian University of Athens; National Observatory of Athens; Purple Mountain Observatory, CAS; Chinese Academy of Sciences; Nanjing Institute of Astronomical Optics &amp; Technology, NAOC, CAS; Chinese Academy of Sciences; University of Science &amp; Technology of China, CAS; International School for Advanced Studies (SISSA); Sapienza University Rome; University of Bremen; North West University - South Africa; Universidade do Porto; Universidade dos Acores; Centro Brasileiro de Pesquisas Fisicas; Universitat de Girona; University of Tartu; University of Tartu Institute of Physics; Haverford College; Duke University; Complutense University of Madrid; Consejo Superior de Investigaciones Cientificas (CSIC); CSIC - UAM - Institut de Fisica Teorica (IFT); National Academy of Sciences Ukraine; Main Astronomical Observatory of NASU; Universidad de Leon; University of Salamanca; University of Salamanca; Leibniz Association; Leibniz Institut fur Astrophysik Potsdam (AIP); Canada France Hawaii Telescope; University of Canterbury; Centro de Investigaciones Energeticas, Medioambientales Tecnologicas; University of Zurich; Centre National de la Recherche Scientifique (CNRS); Universite PSL; Observatoire de Paris; University of Valencia; Consejo Superior de Investigaciones Cientificas (CSIC); CSIC - Instituto de Fisica Corpuscular (IFIC); Bulgarian Academy of Sciences; Aristotle University of Thessaloniki; Complutense University of Madrid; Consejo Superior de Investigaciones Cientificas (CSIC); CSIC - UAM - Institut de Fisica Teorica (IFT); Complutense University of Madrid; Istituto Nazionale Astrofisica (INAF); Smithsonian Institution; Harvard University; University of Liege; University of Belgrade; Institute for Research in Fundamental Sciences IPM; Islamic Azad University; Michigan Technological University; Instituto Nacional de Astrofisica, Optica y Electronica; University of Bologna; Kuwait University; Sapienza University Rome; Istituto Nazionale di Fisica Nucleare (INFN); University of Rome Tor Vergata; University of Tokyo; University of Tuzla; University of Groningen; Aarhus University; University of New Mexico; Istituto Nazionale Astrofisica (INAF); University of London; University College London; Indian Institute of Technology System (IIT System); Indian Institute of Technology (IIT) - Guwahati; University of Hawaii System; Istituto Nazionale di Fisica Nucleare (INFN); University of Valencia; Consejo Superior de Investigaciones Cientificas (CSIC); CSIC - UAM - Institut de Fisica Teorica (IFT); University of Valencia; Consejo Superior de Investigaciones Cientificas (CSIC); CSIC - Instituto de Fisica Corpuscular (IFIC); University of Peloponnese; University of Turin; Istituto Nazionale di Fisica Nucleare (INFN); Istituto Nazionale Astrofisica (INAF); Universidade de Lisboa; University of Barcelona; ICREA; University of North Carolina; University of North Carolina Chapel Hill; University of California System; University of California Davis; Universidad Nacional Autonoma de Mexico; Durban University of Technology; National Technical University of Athens; Universitetet i Stavanger; European Southern Observatory; University of Ferrara; Istituto Nazionale di Fisica Nucleare (INFN); Istituto Nazionale di Fisica Nucleare (INFN); National &amp; Kapodistrian University of Athens; Italian National Agency New Technical Energy &amp; Sustainable Economics Development; Italian National Agency New Technical Energy &amp; Sustainable Economics Development; Sapienza University Rome; Universidad de Tarapaca; Istituto Nazionale Astrofisica (INAF); Lum Jean Monnet University; Universitat de Lleida; Universidade Federal do Ceara; University of Nis; European Space Agency; European Space Research &amp; Technology Centre; Shanghai Jiao Tong University; Zhejiang University; Southern University of Science &amp; Technology; University of Kansas; University of Szczecin; Ariel University; Chulalongkorn University; Czech Academy of Sciences; Institute of Physics of the Czech Academy of Sciences; National Academy of Sciences Ukraine; Main Astronomical Observatory of NASU; University of Geneva; University of Basque Country; Azerbaijan National Academy of Sciences (ANAS); Nasraddin Tusi Shamakhi Astrophysical Observatory of the Azerbaijan National Academy of Sciences; Swansea University; Consejo Superior de Investigaciones Cientificas (CSIC); CSIC - UAM - Institut de Fisica Teorica (IFT); University of Zaragoza; University of Silesia in Katowice; Centre National de la Recherche Scientifique (CNRS); CNRS - Institute for Information Sciences &amp; Technologies (INS2I); Universite de Lille; Centrale Lille; Universite Paris Saclay; Sorbonne Universite; Centre National de la Recherche Scientifique (CNRS); Helsinki Institute of Physics; University of Helsinki; Academia Sinica - Taiwan; University of Hawaii System; University of Hawaii Manoa; National Taiwan University; National Radio Astronomy Observatory (NRAO); Consejo Superior de Investigaciones Cientificas (CSIC); CSIC - UAM - Institut de Fisica Teorica (IFT); Complutense University of Madrid; Complutense University of Madrid; Utah System of Higher Education; Utah Valley University; Autonomous University of Madrid; Consejo Superior de Investigaciones Cientificas (CSIC); Maynooth University; University of Arizona; University System of Maryland; University of Maryland College Park; Leiden University - Excl LUMC; Leiden University; University of London; University College London; Szeged University; HUN-REN; HUN-REN Wigner Research Centre for Physics; University of Tartu; University of Tartu Institute of Physics; University of North Carolina; University of North Carolina Chapel Hill; Universidade Federal Fluminense; International School for Advanced Studies (SISSA); Simon Fraser University; Bulgarian Academy of Sciences; University of Tirana (UT); Shanghai University; Asia Pacific Center for Theoretical Physics; Universidade de Coimbra; Istituto Nazionale Astrofisica (INAF); University of Copenhagen; Niels Bohr Institute; University of London; Queen Mary University London; Polish Academy of Sciences; Center for Theoretical Physics - Polish Academy of Sciences; K. N. Toosi University of Technology; Aristotle University of Thessaloniki; European University Cyprus; Universidad de Playa Ancha; Universidad de Playa Ancha; University of Wroclaw; University of Turin; Istituto Nazionale di Fisica Nucleare (INFN); University of Tartu; Tartu Observatory; University of Tartu; University of Tartu Institute of Physics; National Technical University of Athens; Basque Foundation for Science; University of Basque Country; University of Basque Country; Sorbonne Universite; Universite PSL; Observatoire de Paris; Centre National de la Recherche Scientifique (CNRS); United States Department of Energy (DOE); Argonne National Laboratory; University of Southern Denmark; University of Tokyo; K. N. Toosi University of Technology; University of Bologna; Istituto Nazionale Astrofisica (INAF); Technical University of Munich; University of Buenos Aires; Consejo Nacional de Investigaciones Cientificas y Tecnicas (CONICET); University of Buenos Aires; Istituto Nazionale Astrofisica (INAF); Istituto Nazionale di Fisica Nucleare (INFN); University of Bologna; Karadeniz Technical University; Universidad Iberoamericana Ciudad de Mexico; University of Nis; HUN-REN; HUN-REN Research Centre for Astronomy &amp; Earth Sciences; Konkoly Thege Miklos Astronomical Institute; University of Texas System; University of Texas Dallas; Charles University Prague; University of Munich; Istituto Nazionale di Fisica Nucleare (INFN); Centre National de la Recherche Scientifique (CNRS); Universite de Toulouse; University of Turin; Istituto Nazionale di Fisica Nucleare (INFN); Dogus University; University of London; King's College London; University of Thessaly; Duke University; Institute for Basic Science - Korea (IBS); heSam Universite; Conservatoire National Arts &amp; Metiers (CNAM); Sorbonne Universite; Universite PSL; Observatoire de Paris; Centre National de la Recherche Scientifique (CNRS); Sharif University of Technology; Shahid Beheshti University; National University of Science &amp; Technology POLITEHNICA Bucharest; Ahmedabad University; Vanderbilt University; National Academy of Sciences Ukraine; Main Astronomical Observatory of NASU; Ministry of Education &amp; Science of Ukraine; Taras Shevchenko National University of Kyiv; University of Aberdeen; University of Basque Country; Istituto Nazionale di Fisica Nucleare (INFN); Australian National University; University of Turku; University of Cambridge; National Technical University of Athens; Northeastern University; Indian Statistical Institute; Indian Statistical Institute Kolkata; University of Copenhagen; Niels Bohr Institute; Swiss Federal Institutes of Technology Domain; Ecole Polytechnique Federale de Lausanne; Ankara University; Istituto Nazionale Astrofisica (INAF); Mapua University; University of Oxford; University of Southampton; Instituto Nacional de Astrofisica, Optica y Electronica; National University of La Plata; Istituto Nazionale di Fisica Nucleare (INFN); Universidad Nacional Autonoma de Mexico; Universidade Federal do Rio Grande do Norte; University of Basque Country; University of Alberta; University of Alberta; University of Alberta; Islamic Azad University; University of Ferrara; University of Trento; Columbia University; International School for Advanced Studies (SISSA); Fukushima University; University of Lethbridge; University of Lethbridge; University of Tokyo; Institute for Basic Science - Korea (IBS); University of Innsbruck; Consejo Superior de Investigaciones Cientificas (CSIC); CSIC - Instituto de Ciencias del Espacio (ICE); ICREA; University of Bonn; University of Portsmouth; Technical University of Munich; Max Planck Society; Academia Sinica - Taiwan; Ruhr University Bochum; Leiden University; Leiden University - Excl LUMC; University of California System; University of California Riverside; State University of New York (SUNY) System; Stony Brook University; Istituto Nazionale Astrofisica (INAF); University of Trento; Max Planck Society; Centre National de la Recherche Scientifique (CNRS); CNRS - National Institute of Nuclear and Particle Physics (IN2P3); Universite Paris Saclay; Universite Paris Cite; Academy of Athens; European University Cyprus; University of Turin; University of Warsaw; Consejo Nacional de Investigaciones Cientificas y Tecnicas (CONICET); University of Buenos Aires; University of Nova Gorica; University of Ferrara; Istituto Nazionale di Fisica Nucleare (INFN); Consejo Superior de Investigaciones Cientificas (CSIC); CSIC - Instituto de Ciencias del Espacio (ICE); Simon Fraser University; National Institute of Chemical Physics &amp; Biophysics (NICPB); University of Oslo; Barcelona Institute of Science &amp; Technology; Institute for High Energy Physics (IFAE); Autonomous University of Barcelona; University of Ottawa; Open University Israel; Universidade Federal do Espirito Santo; Sejong University; Istituto Nazionale Astrofisica (INAF); University of St Andrews; University of Valencia; Consejo Superior de Investigaciones Cientificas (CSIC); CSIC - Instituto de Fisica Corpuscular (IFIC); University of Thessaly; University of Tuzla; University of Helsinki; University of Helsinki; Helsinki Institute of Physics; Universidad de Valparaiso; Leiden University; Leiden University - Excl LUMC; Max Planck Society; Istituto Nazionale Astrofisica (INAF); Center for Physical Sciences &amp; Technology - Lithuania; Liaoning Normal University; Chinese Academy of Sciences; University of Science &amp; Technology of China, CAS; Institute of Science Tokyo; Chinese Academy of Sciences; University of Science &amp; Technology of China, CAS; Fudan University; Fudan University; Eotvos Lorand University; Pontificia Universidad Catolica de Chile; Technische Universitat Wien; Department of Science &amp; Technology (India); Indian Institute of Astrophysics (IIA); University of Wroclaw; Complutense University of Madrid; Max Planck Society; Silesian University Opava; Universiti Malaya; Tezpur University; Durham University; University of Edinburgh; Birla Institute of Technology &amp; Science Pilani (BITS Pilani); National University of Uzbekistan; Universidad de Chile; Oskar Klein Centre; Stockholm University; University of Chicago; University of Chicago; University of Oslo; Boston University; Boston University; Ben-Gurion University of the Negev; Autonomous University of Madrid; Consejo Superior de Investigaciones Cientificas (CSIC); CSIC - UAM - Institut de Fisica Teorica (IFT); Universidade Federal do Rio Grande do Sul; Istanbul Technical University; University of Sussex; University of Zurich; Universidade de Lisboa; University of Bonn; University of New Mexico; Heidelberg Institute for Theoretical Studies; University of Helsinki; University of the Philippines System; University of the Philippines Diliman; University of Sydney; Centre National de la Recherche Scientifique (CNRS); CNRS - National Institute of Nuclear and Particle Physics (IN2P3); Universite de Toulouse; Universite Toulouse III - Paul Sabatier; Eotvos Lorand University; Universidade de Lisboa; University of Florence; Istituto Nazionale Astrofisica (INAF); University of Amsterdam; Universite Claude Bernard Lyon 1; Universidade Federal Fluminense; Eotvos Lorand University; Boston University; Saints Cyril &amp; Methodius University of Skopje; Universidad de Cordoba; University of Malta; RWTH Aachen University; Chinese Academy of Sciences; University of Chinese Academy of Sciences, CAS; University of Tetova; Ruprecht Karls University Heidelberg; University of Groningen; Birla Institute of Technology &amp; Science Pilani (BITS Pilani); University of Geneva; Consejo Nacional de Investigaciones Cientificas y Tecnicas (CONICET); Yerevan Physics Institute; Yerevan State University; Comenius University Bratislava; Mahidol University; Ivane Javakhishvili Tbilisi State University; University of Munster; University of Bologna; Istituto Nazionale di Fisica Nucleare (INFN); Universidade Federal do Rio de Janeiro; Universidade Federal do Rio de Janeiro; Universidade Federal do Espirito Santo; Max Planck Society; University of Belgrade; Center for Physical Sciences &amp; Technology - Lithuania; Lanzhou University; Lanzhou University; Lanzhou University; Lanzhou University; Lanzhou University; Universidade de Lisboa; Universite Paris Cite; Centre National de la Recherche Scientifique (CNRS); CNRS - National Institute of Nuclear and Particle Physics (IN2P3); Universitatea Politehnica Timisoara; Tashkent Institute of Irrigation &amp; Agricultural Mechanization Engineers; University of Insubria; Istituto Nazionale di Fisica Nucleare (INFN); University of Insubria; Centro Brasileiro de Pesquisas Fisicas; Constructor University; Consejo Superior de Investigaciones Cientificas (CSIC); CSIC - Instituto de Fisica Fundamental (IFF); Universidade Federal do Ceara; University of Geneva; University of Padua; University of Edinburgh; Universidade de Lisboa; Syracuse University; University of South Carolina System; University of South Carolina Columbia; Chinese Academy of Sciences; Institute of Theoretical Physics, CAS; Tata Institute of Fundamental Research (TIFR); Tata Institute of Fundamental Research (TIFR), Mumbai; University of Portsmouth; Lusofona University; University of Luxembourg; University of Southampton; University of Belgrade; Chinese University of Hong Kong; Hokkaido University</t>
  </si>
  <si>
    <t>Di Valentino, E (corresponding author), Univ Sheffield, Sch Math &amp; Phys Sci, Hounsfield Rd, Sheffield S3 7RH, S Yorkshire, England.;Said, JL (corresponding author), Univ Malta, Inst Space Sci &amp; Astron, Msida, Malta.;Said, JL (corresponding author), Univ Malta, Dept Phys, Msida, Malta.</t>
  </si>
  <si>
    <t>e.divalentino@sheffield.ac.uk; jackson.said@um.edu.mt</t>
  </si>
  <si>
    <t>; Kogut, Alan/D-6293-2012; Bettoni, Dario/J-7193-2019; Kalita, Surajit/CAE-9318-2022; Courbin, Frederic/PGG-2427-2026; Sultan, Abdul Malik/LTY-6026-2024; Jusufi, Kimet/AAA-3038-2020; Sathyaprakash, Bangalore/M-1235-2014; Courtois, Helene/AGZ-3259-2022; Saridakis, Emmanuel/AAC-7172-2020; Bielewicz, Pawel/S-4535-2018; Grandis, Sebastian/KCY-7025-2024; Postavaru, Octavian/AFO-6748-2022; Basilakos, Spyros/ITT-8405-2023; Dobrycheva, Daria/JMC-1238-2023; Zhuk, Alexander/IST-4497-2023; Bouhmadi-López, Mariam/AAF-8174-2019; Trojanowski, Sebastian/ABF-4013-2020; Järv, Laur/J-5914-2015; Hohmann, Manuel/J-5957-2015; Saltas, Ippocratis/JAO-0184-2023; Gomes, Cláudio/AAF-9125-2019; Dainotti, Maria/AAD-3896-2022; Banik, Inanil/J-4264-2019; Dejrah, Rafid/ODK-3919-2025; Célérier, Marie-Noëlle/A-2870-2019; Biesiada, Marek/ABC-3364-2020; Benetti, micol/AAA-9195-2020; Pantig, Reggie/GQB-2616-2022; da Silva, Antonio/A-2693-2010; Yusofi, Ebrahim/AAN-9550-2021; Dialektopoulos, Konstantinos/AAA-5639-2019; Krssak, Martin/D-3288-2016; Ozulker, Emre/HHS-0461-2022; Rastgoo, Saeed/I-3492-2016; L'Huillier, Benjamin/GXG-4283-2022; Uhlemann, Cora/ABG-3417-2021; Kuijken, Konrad/AAF-6025-2021; Wiltshire, David/S-2994-2017; Galbany, Lluís/A-8963-2017; Duchaniya, Lokesh kumar/LXB-4302-2024; Farrugia, Gabriel/AAL-7021-2020; Trivedi, Oem/JAZ-0700-2023; Borghi, Nicola/HPH-9752-2023; Gariazzo, Stefano/L-1693-2017; Nilsson, Nils/ABB-7099-2021; Koivisto, Tomi/AEY-9430-2022; Handley, Will/S-9134-2018; Gómez-Vargas, Isio/GYD-5531-2022; Roy Choudhury, Shouvik/HZJ-5598-2023; Caruana, Maria/OGO-1739-2025; Nakas, Theodoros/KPA-2795-2024; Csabai, Istvan/F-6045-2011; Barakovic, Elvis/V-5605-2019; Santos-da-Costa, Simony/KIH-7605-2024; Nunes, Rafael/AAT-8629-2021; Stiskalek, Richard/LLL-5047-2024; Sloth, Martin/KFB-8426-2024; Dálya, Gergely/GLU-6345-2022; Chen, Houzun/MHQ-8147-2025; Sabogal, Miguel/NES-3844-2025; Staicova, Denitsa/IAN-2854-2023; Vacher, Léo/JMC-1286-2023; Jurić, Tajron/J-6618-2019; Mena, Olga/W-4068-2018; Sultana, Joseph/IXN-1855-2023; Boothapati, Anil/HHS-1813-2022; Naidoo, Krishna/GOH-0094-2022; Khosravi, Nima/AAZ-4286-2021; Niedermann, Florian/LZH-5090-2025; Milakovic, Dinko/NNG-2368-2025; Abebe, Amare/J-9553-2014; Pinto, Miguel/NQF-1715-2025; Wang, Shao-Jiang/GPS-8379-2022; Grimm, Nastassia/LJK-6075-2024; Hazarika, Ayush/NXC-2916-2025; Bird, Simeon/ABH-5012-2020; Yunusov, Odil/JVZ-5635-2024; Melchiorri, Alessandro/AAD-1715-2020; Sahoo, Pradyumn/K-9366-2013; Voicu, Nicoleta/AIC-0305-2022; Sarracino, Giuseppe/HOH-2237-2023; Rivera, Alexander/AAZ-5402-2021; van der Westhuizen, Marcel/NSU-6142-2025; Montiel, Ariadna/NDT-1205-2025; Giusarma, Elena/B-2527-2018; Forconi, Matteo/MBV-1294-2025; Lenart, Aleksander/JRY-5085-2023; Takada, Masahiro/AAJ-2942-2020; Weltman, Amanda/AAD-3135-2020; Katirci, Nihan/AAL-7134-2020; Ntelis, Pierros/ABC-8228-2020; Wojnar, Aneta/AAA-9211-2020; Benisty, David/AAU-2770-2020; Davari, Zahra/AAN-3115-2021; Bose, Ben/GXH-4065-2022; Chudaykin, Anton/U-9520-2019; Levi Said, Jackson/AAE-4038-2019; Di Valentino, Eleonora/AAX-6486-2020; Keus, Venus/KUH-4641-2024; Pereira, David/ODJ-9917-2025; Solà Peracaula, Joan/AAC-3339-2019; Tursunov, Arman/JPK-4731-2023; Joudaki, Shahab/MGT-4091-2025; Schiavone, Tiziano/OHR-2248-2025; de Cesare, Marco/S-3119-2018; Gubitosi, Giulia/J-3142-2012; Abdallah, Hassan/AEE-4715-2022; Sheikh-Jabbari, Mohammad/AAM-7848-2020; Cantiello, Michele/ABB-2950-2020; Hajjar, Rasmi/NGS-7329-2025; mersini-houghton, laura/A-8886-2009; Zumalacarregui, Miguel/K-1426-2014; Cardenas, Victor/A-5403-2012; Quartin, Miguel/C-2629-2013; Yin, Lu/KGL-6621-2024; Lopes, Ilidio/B-4170-2014; Karmakar, Biswajit/AAA-4945-2021; Gómez Valent, Aià/ABB-5596-2020; Schuster, Nico/MBG-4966-2025; Capozziello, Salvatore/AAA-6859-2019; Frusciante, Noemi/AAX-8790-2020; Oriti, Daniele/N-1289-2019; Pasic, Vedad/C-5733-2016; Riess, Adam/ABF-2480-2020; Vansevicius, Vladas/LMN-2283-2024; Lohakare, Santosh/HFZ-9664-2022; Mimoso, Jose/D-2437-2012; Batista, Ronaldo/D-2635-2014; Wagner, Jenny/GQH-3290-2022; Otalora, Giovanni/AAV-3822-2021; Correa, Carlos/ABB-8481-2020; Hamaus, Nico/AAV-3090-2021; Pace, Francesco/B-2057-2017; Nunes, Nelson/ABA-3428-2020; Gialamas, Ioannis/MTA-3065-2025; Visinelli, Luca/J-5573-2015; Antoniadis, Ignatios/AAC-3342-2021; Bombacigno, Flavio/AAB-3491-2021; Gohar, Hussain/P-2221-2014; Holz, Daniel/HGD-5989-2022; Lonappan, Anto/ABB-4778-2021; Shajib, Anowar/AAD-2510-2020; Fanizza, Giuseppe/Q-9196-2019; Shah, Rahul/AEK-6410-2022; Demirci, Mehmet/A-7063-2012; Bernui, Armando/A-1303-2014; Gerbino, Martina/E-4029-2017; Barreiro, Tiago/LTZ-4567-2024; Paliathanasis, Andronikos/D-8209-2014; Escamilla-Rivera, Celia/L-6196-2019; Palmese, Antonella/JWO-1861-2024; Ishak, Mustapha/KBA-0418-2024; Gergely, László/JCO-2832-2023; FIORENTINO, Girolamo/F-3769-2012; Sokoliuk, Oleksii/ABN-8126-2022; PÉREZ GARROTE, MARÍA/ODM-6927-2025; Li, Baosong/O-9070-2019; Bajardi, Francesco/AFK-5173-2022; Pesce, Dominic/AAX-6358-2021; Lobo, Francisco/A-2664-2019; Piattella, Oliver/J-4373-2013; Toda, Yo/KDP-2849-2024; Pati, Laxmipriya/HGC-2068-2022; DELLA MONICA, RICCARDO/AFI-3967-2022; Sevilla, Ignacio/AAB-8148-2019; Bilicki, Maciej/A-9038-2012; Gogberashvili, Merab/AAM-8238-2021; Pfeifer, Christian/B-1478-2017; Asorey, Jacobo/AAV-8707-2020; Pogosian, Levon/GSE-4119-2022; Övgün, Ali/G-2413-2014; Mukherjee, Purba/IUP-6061-2023; Bahamonde, Sebastian/ABC-2833-2021; Mitsou, Vasiliki A/D-1967-2009; De, Avik/HKF-1243-2023; Kahya, Emre/ABH-1027-2020; Lambiase, Gaetano/U-7598-2019; Dimitrijević, Milan/H-7678-2019; Pozo Nunez, Francisco/AAA-2812-2022; Vujčić, Veljko/S-5724-2018; Pop, Nicolina/M-4769-2019; Bargiacchi, Giada/IWU-7334-2023; Chatzistavrakidis, Athanasios/I-3652-2019; Vagnozzi, Sunny/W-7331-2019; Kadam, Siddheshwar/JKN-7014-2023; C. Pookkillath, Masroor/AFR-6218-2022; Odintsov, Sergei/C-9691-2014; Castello, Sveva/PGG-4292-2026; Silva, Emanuelly/OCL-3594-2025; SCOLNIC, DANIEL/OHR-7390-2025</t>
  </si>
  <si>
    <t>Desmond, Harry/0000-0003-0685-9791; da Silva Pinto, Miguel Ângelo/0000-0002-1327-0996; Kalita, Surajit/0000-0002-3818-6037; Sultan, Abdul Malik/0000-0001-7756-6916; Sathyaprakash, Bangalore/0000-0003-3845-7586; Bielewicz, Pawel/0000-0001-9882-7046; Postavaru, Octavian/0000-0003-2318-9742; Basilakos, Spyros/0000-0001-5066-0259; Rubio, Javier/0000-0001-7545-1533; Dobrycheva, Daria/0000-0001-5557-3453; Teixeira, Elsa/0000-0001-7417-0780; Banik, Inanil/0000-0002-4123-7325; Sluse, Dominique/0000-0001-6116-2095; Jovanovic, Preag/0000-0003-4259-0101; da Silva, Antonio/0000-0002-6385-1609; Krssak, Martin/0000-0002-3165-0036; Uhlemann, Cora/0000-0001-7831-1579; Galbany, Lluís/0000-0002-1296-6887; Duchaniya, Lokesh kumar/0000-0001-6457-2225; Borghi, Nicola/0000-0002-2889-8997; Samaras, Nick/0000-0001-8375-6652; Franco Abellán, Guillermo/0000-0001-9742-5408; Gonzalez Gaitan, Santiago/0000-0001-9541-0317; Handley, Will/0000-0002-5866-0445; Gómez-Vargas, Isio/0000-0002-6473-018X; Marengo, Massimo/0000-0001-9910-9230; Izzo, Luca/0000-0001-9695-8472; Peeira, Igor/0009-0006-2881-3187; Tsilioukas, Stylianos Adam/0009-0003-3051-3405; Ghirardini, Vittorio/0000-0002-3736-8058; Scóccola, Claudia/0000-0002-3565-4771; Deka, Kishan/0000-0002-8229-4326; Bhatia, Esha/0000-0001-9562-7129; Brieden, Samuel/0000-0003-3896-9215; DE SOMMA, Giulia/0000-0002-5819-3461; Saraf, Chana Shekhar/0000-0002-5149-4042; van der Westhuizen, Marcel/0000-0001-5027-8762; Montiel, Ariadna/0000-0001-7873-7625; Giusarma, Elena/0000-0003-3052-3059; Vujčić, Veljko/0000-0002-0525-1197; Tomasetti, Elena/0009-0006-2324-5838; Keus, Venus/0000-0002-0345-3414; Pereira, David/0009-0006-8485-3140; , Aliya Batool/0009-0004-6440-3666; Tamayo Ramírez, David Alejano/0000-0001-9079-8893; Zumalacarregui, Miguel/0000-0002-9943-6490; Eckert, Dominique/0000-0001-7917-3892; Bakopoulos, Athanasios/0000-0002-3012-6144; Gómez Valent, Aià/0000-0002-2922-2622; Wagner, Jenny/0000-0002-4999-3838; Zavala, Ivonne/0000-0002-5589-9928; Famaey, Benoit/0000-0003-3180-9825; Lee, Dong Ha/0009-0000-2992-3157; Belinario, Gene Carlo/0009-0003-5130-6499; Antoniadis, Ignatios/0000-0001-7521-3359; Heavens, Alan/0000-0003-1586-2773; Specogna, Enrico/0009-0005-6764-2555; Shah, Rahul/0000-0001-7682-9219; Cheng, Hanyu/0000-0002-7445-6110; Zhang, Wangzheng/0000-0003-0102-1543; Grandón, Daniela/0000-0003-4953-7864; Hunde, Feven Markos/0000-0003-4780-2126; De Leo, Chiara/0009-0009-1175-213X; Lynch, Gabriel/0009-0004-3143-1708; Bilicki, Maciej/0000-0002-3910-5809; Rácz, Gábor/0000-0003-3906-5699; Pfeifer, Christian/0000-0002-1712-6860; Asorey, Jacobo/0000-0002-6211-499X; Övgün, Ali/0000-0002-9889-342X; Campeti, Paolo/0000-0002-5637-519X; Mukherjee, Purba/0000-0002-2701-5654; Lembo, Margherita/0000-0002-5271-5070; Mitsou, Vasiliki A/0000-0002-1533-8886; De, Avik/0000-0001-6475-3085; Lambiase, Gaetano/0000-0001-7574-2330; Ruiz-Lapuente, Pilar/0000-0001-9046-4420; Pozo Nunez, Francisco/0000-0002-6716-4179; Vujčić, Veljko/0000-0002-0525-1197; Galloni, Giacomo/0000-0002-2412-8311; Petronikolou, Maria/0000-0002-9094-5133; Chatzistavrakidis, Athanasios/0000-0002-9326-9871; Vagnozzi, Sunny/0000-0002-7614-6677; Borka Jovanović, Vesna/0000-0001-6764-1927; Huang, Caroline/0000-0001-6169-8586; Avila, Felipe/0000-0002-0562-2541; , Elisa Fazzari/0009-0005-0594-4128</t>
  </si>
  <si>
    <t>COST (European Cooperation in Science and Technology) [CA21136]; Royal Society Dorothy Hodgkin Research Fellowship [DTP-2024-014]; TAK R&amp;I Programme'' BridgingCosmology project - ''la Caixa'' Foundation, Spain; European Union [945478]; Polish National Science Centre [847648, LCF/BQ/PI23/11970027]; National Science Foundation [AST-1907404]; Lancaster-Sheffield Consortium for Fundamental Physics under STFC [2308193]; European Union ERC StG [ST/X000621/1, UKRI STFC ST/W001020/1]; Swiss National Science Foundation (SNSF), Switzerland [LSS_BeyondAverage, 101075919]; European Research Council (ERC) under the European Union's [HORIZON-ERC-2022, 101076865]; European Research Council under the European Union [HORIZON-ERC-2022, 101076865]; Royal Society through the University Research Fellowship [853291]; VR Starting Grant [202203160]; Swedish Research Council; Spanish grants [CIPROM/2021/054, PID2023151418NB-I00, MCIU/AEI/10.13039/501100011033]; NASA; Cajal [N4-ADAP24-0021, 24ADAP24-0074, NSF PHY-2309135]; Spanish Ministry for Science, Innovation and Universities [DTP-2024-014, RYC2023-045660I]; Australian Government through the Australian Research Council Centre of Excellence for Gravitational Wave Discovery; TAK R&amp;I Programme'' BridgingCosmology project [CE230100016, PNRRIII-C9-2022-I9, 760016/27.01.2023]; NAWA Ulam fellowship [BPN/ULM/2023/1/00107/U/00001]; National Science Centre, Poland; AGAUR [2021/42/E/ST2/00031]; CSIC, MCIN [AEI 10.13039/50110 0011033, PID2023-151307NB-I00, PIE 20215AT016, CEX2020-001058-M, ILINK23001, COOPB2304, 2021-SGR-01270]; National Natural Science Foundation of China (NSFC); QGSKY'' Iniziativa Specifica project [12350610240]; US National Science Foundation [PHY-2412679]; UK Science and Technology Facilities Council (STFC); Royal Society, United Kingdom [ST/Y002652/1]; European Union (ERC) [RGSR2222268, ICAR1231094]; PRIN (Progetti di ricerca di Rilevante Interesse Nazionale) [2022WJ9J33]; ASI-INAF agreement ''Scientific Activity for the Euclid Mission'' [2022WJ9J33, 12-2022]; INAF ''Astrofisica Fondamentale'' [WP8420]; MIUR [2024]; PRIN 2022 [2022NY2ZRS 001, 2024-10-HH.0]; CNPq [CoE TK202, PRG2608]; FAPERGS [304306/2022-3]; JRG Program at the APCTP through the Science and Technology Promotion Fund [23/2551-0000848-3]; Lottery Fund of the Korean Government [CF2022-320152]; European Research Council (ERC) under the European Union; SNSF Eccellenza Professorial Fellowship [947660]; National Center for Science, Poland [PCEFP2_194638]; National Science Foundation Graduate Research Fellowship Program [2023/49/B/ST9/02777]; Istituto Nazionale di Fisica Nucleare (INFN) through the Commissione Scientifica Nazionale 4 (CSN4) Iniziativa Specifica ''Quantum Fields in Gravity, Cosmology and Black Holes'' (FLAG) [2021/42/E/ST2/00031]; University of Trento; Provincia Autonoma di Trento (PAT, Autonomous Province of Trento) [E63C22000500003]; Department of Science and Technology, Philippines (DST); National Science Foundation, United States [SR/FST/MS-I/2019/41]; National Areonautics and Space Administration; Gordon and Betty Moore Foundation, United States; Lendulet excellence grant by the Hungarian Academy of Sciences (MTA) [101068013]; European Union's Horizon Europe research and innovation programme under the Marie Sklodowska-Curie grant [101130774]; Hungarian Ministry of Innovation and Technology NRDI Office grant; FCT through the Investigador FCT [IT1628-22]; Vicerrectoria de Investigacion [CEECIND/02854/2017, PTDC/FISAST/0054/2021]; Desarrollo Tecnologico (Vridt) at Universidad Catolica del Norte through Nucleo de Investigacion Geometria Diferencial; Aplicaciones [-096/2022, -098/2022]; Proyecto Fondecyt [2024, Folio 1240514, Etapa 2024]; National Science Center [2024, Folio 1240514, Etapa 2024]; Fundacao Carlos Chagas Filho de Amparo a Pesquisa do Estado do Rio de Janeiro (FAPERJ) [307636/2023-2]; NASA, United States through STScI [E-26/200.149/2025 e 200.150/2025 (304809)]; Conacyt-Mexico through the Post-doc Project [HST-GO-16773, JWST-GO-2974]; Brazilian research agency CNPq - Carlsberg foundation [I1200/311/2023]; National Research Foundation of Korea, South Korea; Partenariat Hubert Curien STAR [NRF-2022R1F1A1076338]; National Research Foundation of Korea [RS-2023-00259422]; Korea Institute for Advanced Study (KIAS) - government of Korea; U.S. National Science Foundation; Basque government [101159513, PID2023-149016NB-I00]; FCT fellowship [IT1628-22]; China Scholarship Council [2023.03984]; excellence cluster QuantumFrontiers of the German Research Foundation (Deutsche Forschungsgemeinschaft, DFG) under Germany's Excellence Strategy [EXC-2123 QuantumFrontiers -390837967]; Deutsche Forschungsgemeinschaft (DFG, German Research Foundation), Germany -Project; Spanish ''Ministerio de Ciencia e Innovacion'' [420243324, PID2021122938NB-I00]; FEDER ''A way of making Europe [PID2022-139841NB-I00]; Spanish ''Ministerio de Ciencia e Innovacion; Bulgarian National Science Fund, Republic of Bulgaria [SA097P24]; Ministry of Science, Technological Development and Innovations of the Republic of Serbia [AIM23-0001, CIDI N21]; ''Theoretical Astroparticle Physics'' (TAsP), iniziativa specifica INFN [NSF PHY-2309135, 451-03-136/2025-03/200017]; Old and New messengers''under the program PRIN [2022E2J4RK]; Italian Ministero dell'Universita e della Ricerca (MUR) [2022]; World Premier International Research Center Initiative (WPI Initiative), MEXT, Japan; INFN grant InDark; Italian Ministry of University and Research (mur) [20222BBYB9, CUP C53D2300131 0006]; European Union -Next Generation EU; FCT project [PTDC/FISAST/0054/2021]; Fundacao para a Ciencia e a Tecnologia (FCT) Scientific Employment Stimulus contract; Agencia Nacional de Investigacion [PTDC/FISAST/0054/2021, CEECINST/00032/2018, UIDB/04434/2020, UIDP/04434/2020]; Desarrollo Tecnologico (VRIDT) at Universidad Catolica del Norte; Aplicaciones (Resolucion VRIDT NA) [096/2022]; COSMOS network; ASI (Italian Space Agency) [2016-24-H.1-2018]; Istituto Nazionale di Fisica Nucleare (INFN), Naples Section; INAF; ASI [PID2020-116567GB-C21, PID2023-149560NB-C21, MCIN/AEI/10.13039/501100011033, CEX2023-001292-S, i-COOP23096]; CSIC; Ministry of Science, Technological Development and Innovation of the Republic of Serbia; ICTP -SEENET-MTP; ESA research fellowship programm [NT03]; Estonian Research Council, Estonia grants; CoE program TK202 ''Fundamental Universe'' [MOB3JD1202]; Basque Government, Spain Grant [IT1628-22, MCIN/AEI/10.13039/501100011033, PID2021-123-226NB-I00]; (''ERDF A way of making Europe''); ''ERDF A way of making Europe'' [SA097P24, PID2021-122938NB-I00, MCIN/AEI/10.130 39/501100011033]; Diputacion General de Aragon-Fondo Social Europeo (DGA-FSE) [2020-E21-17R]; Aragon Government; Polish National Science Center (NCN) [2020/37/B/ST2/02371]; Cajal contract of the Spanish Ministry of Science and Innovation; FEDER, UE [RYC2020-028870-I, PID2022-139841NBI00, MICIU/AEI/10.13039/501100011033]; Taiwan National Science &amp; Technology Council [PID2022-139841NB-I00, MICIU/AEI/10.13039/501100011033]; ERDF/EU; STScI, United States [HST-GO-16262, JWST-GO-03055]; Spanish Research Project; [MICINN-FEDER] [PID2021-123012NB-C43]; Centro de Excelencia Severo Ochoa Program, Spain [CEX2020-001007-S]; John and Pat Hume Scholarship; Friedrich Naumann Foundation for Freedom; Swiss Study Foundation; U.S. National Science Foundation through its employee IR/D program; U.S. Department of Energy [DE-FG02-13ER41976/DE-SC0009913]; Conselho Nacional de Desenvolvimento Cientifico e Tecnologico (CNPq) [300936/20230, 301628/2024-6]; YST Program of APCTP [E-26/204.598/2024]; Natural Science Foundation of Shanghai [24ZR1424600]; FCT -Fundacao para a Ciencia e a Tecnologia; CERN; Polish National Science Center [2020/38/E/ST9/00395, 2020/39/B/ST9/03494]; FONDECYT de Postdoctorado, NA; INFN iniziativa specifica GeoSymQFT [3230801]; Italian Ministry of University and Research (MUR) via the PRIN 2022 [20228WHTYC]; Estonian Ministry of Education and Research; (Foundations of the Universe'') [TK202]; Estonian Research Council, Estonia grant [PRG2172]; European Union's Horizon Europe research and innovation programme; Agenzia Spaziale Italiana, Italy (asi) [CEECIND/02581/2018, PTDC/FIS-AST/0054/2021]; INFN/Euclid Sezione di Roma [2018-23-HH.0]; FCT through the Fellowship [UIDB/04434/2020, UIDP/04434/2020, PID2023-149560NB-C21, PTDC/FIS-AST/0054/2021, UI/BD/154479/2022]; CAPES scholarship; SASPRO2 project AGE of Gravity: Alternative Geometries of Gravity; Department of Energy, Office of Science [451-03-137/2025-03/200124]; Research grant TAsP (Theoretical Astroparticle Physics) - INFN, Italy [AST2327245]; UK Science and Technology Facilities research Council (STFC); IBS, United States [ST/X000753/1]; PSL/Observatoire de Paris [IBS-R018-D3]; Charles University Grant Agency (GAUK) [-94224]; Science and Technology Facilities Council, United Kingdom (STFC); SNF [451-03-136/2025-03/200002]; European Union's Horizon 2020 research and innovation program under the Marie Sklodowska-Curie grants [MCIN/AEI/10.13039/501100011033, 200020_175751, 200020_207379, FPU19/03348, PID2020-113644GB-I00, PID2023-148162NB-C22]; Generalitat Valenciana [HORIZON-MSCA-2021-SE-01/101086085-ASYMMETRY, H2020-MSCA-ITN-2019/860881HIDDeN]; Italian National Institute of Astrophysics (INAF) through large grant PRIN [PROMETEO/2019/083, CIPROM/2022/69]; STFC Consolidated Grant [122022]; Royal Society, United Kingdom through the University Research Fellowship Renewal [ST/X000583/1]; ''Agencia Nacional de Investigacion [SA097P24, URF R 221005]; Becas Chile postdoctorado al extranjero'' [74220006]; Fondazione Cassa di Risparmio di Trento e Rovereto (CARITRO Foundation) through a Caritro Fellowship [PIP 11220200100729CO CONICET, 20020170100129BA]; international Gemini Observatory; NSF NOIRLab; United States of America; Slovenian Research Agency; ICSC -Centro Nazionale di Ricerca in High Performance Computing, Big Data and Quantum Computing - European Union [I0-0033, P1-0031, J1-8136, J12460, Z1-1853]; Della Riccia foundation [2024, 2025]; FAPES (Brazil); Generalitat Valenciana via the Excellence Grant [164CIPROM/2021/073, MICIN/AEI/10.13039/501100011033]; EU/FEDER; Ministry of Education and Science of the Federation of Bosnia and Herzegovina [CEX2023-001292-S, PID2021-122134NB-C21]; Research Ireland [05-35-2467-1/23]; Millennium Science Initiative [21/PATHS/9475, DIAS-STP-25-05, 1231418]; National Natural Science Foundation of China [451-03-136/2025-03/200017]; Liaoning Revitalization Talents Program [12175096]; National Science Center, Poland [XLYC1907098]; NSFC [UMO-2020/39/B/ST9/03494]; China Postdoctoral Science Foundation, China [12347137]; [2024M753076]; Marie Curie Actions (MSCA) [101068013] Funding Source: Marie Curie Actions (MSCA)</t>
  </si>
  <si>
    <t>COST (European Cooperation in Science and Technology)(European Cooperation in Science and Technology (COST)); Royal Society Dorothy Hodgkin Research Fellowship(Royal Society UK); TAK R&amp;I Programme'' BridgingCosmology project - ''la Caixa'' Foundation, Spain; European Union(European Union (EU)); Polish National Science Centre; National Science Foundation(National Science Foundation (NSF)); Lancaster-Sheffield Consortium for Fundamental Physics under STFC; European Union ERC StG(European Research Council (ERC)); Swiss National Science Foundation (SNSF), Switzerland(Swiss National Science Foundation (SNSF)); European Research Council (ERC) under the European Union's(European Research Council (ERC)); European Research Council under the European Union(European Research Council (ERC)); Royal Society through the University Research Fellowship; VR Starting Grant; Swedish Research Council(Swedish Research Council); Spanish grants(Spanish Government); NASA(National Aeronautics &amp; Space Administration (NASA)); Cajal; Spanish Ministry for Science, Innovation and Universities(Spanish Government); Australian Government through the Australian Research Council Centre of Excellence for Gravitational Wave Discovery; TAK R&amp;I Programme'' BridgingCosmology project; NAWA Ulam fellowship; National Science Centre, Poland(National Science Centre, Poland); AGAUR(Agencia de Gestio D'Ajuts Universitaris de Recerca Agaur (AGAUR)); CSIC, MCIN(Consejo Superior de Investigaciones Cientificas (CSIC)); National Natural Science Foundation of China (NSFC)(National Natural Science Foundation of China (NSFC)); QGSKY'' Iniziativa Specifica project; US National Science Foundation(National Science Foundation (NSF)); UK Science and Technology Facilities Council (STFC)(UK Research &amp; Innovation (UKRI)Science &amp; Technology Facilities Council (STFC)); Royal Society, United Kingdom(Royal Society UK); European Union (ERC)(European Union (EU)European Research Council (ERC)); PRIN (Progetti di ricerca di Rilevante Interesse Nazionale)(Ministry of Education, Universities and Research (MIUR)); ASI-INAF agreement ''Scientific Activity for the Euclid Mission''; INAF ''Astrofisica Fondamentale''; MIUR(Ministry of Education, Universities and Research (MIUR)); PRIN 2022(Ministry of Education, Universities and Research (MIUR)); CNPq(Conselho Nacional de Desenvolvimento Cientifico e Tecnologico (CNPQ)); FAPERGS(Fundacao de Amparo a Ciencia e Tecnologia do Estado do Rio Grande do Sul (FAPERGS)); JRG Program at the APCTP through the Science and Technology Promotion Fund; Lottery Fund of the Korean Government; European Research Council (ERC) under the European Union(European Research Council (ERC)); SNSF Eccellenza Professorial Fellowship(Swiss National Science Foundation (SNSF)); National Center for Science, Poland(National Science Centre, Poland); National Science Foundation Graduate Research Fellowship Program(National Science Foundation (NSF)); Istituto Nazionale di Fisica Nucleare (INFN) through the Commissione Scientifica Nazionale 4 (CSN4) Iniziativa Specifica ''Quantum Fields in Gravity, Cosmology and Black Holes'' (FLAG); University of Trento; Provincia Autonoma di Trento (PAT, Autonomous Province of Trento); Department of Science and Technology, Philippines (DST)(Department of Science &amp; Technology (DOST), Philippines); National Science Foundation, United States(National Science Foundation (NSF)); National Areonautics and Space Administration; Gordon and Betty Moore Foundation, United States; Lendulet excellence grant by the Hungarian Academy of Sciences (MTA); European Union's Horizon Europe research and innovation programme under the Marie Sklodowska-Curie grant(European Union (EU)); Hungarian Ministry of Innovation and Technology NRDI Office grant; FCT through the Investigador FCT(Fundacao para a Ciencia e a Tecnologia (FCT)); Vicerrectoria de Investigacion; Desarrollo Tecnologico (Vridt) at Universidad Catolica del Norte through Nucleo de Investigacion Geometria Diferencial; Aplicaciones; Proyecto Fondecyt(Comision Nacional de Investigacion Cientifica y Tecnologica (CONICYT)CONICYT FONDECYT); National Science Center(National Science Centre, Poland); Fundacao Carlos Chagas Filho de Amparo a Pesquisa do Estado do Rio de Janeiro (FAPERJ)(Fundacao Carlos Chagas Filho de Amparo a Pesquisa do Estado do Rio De Janeiro (FAPERJ)); NASA, United States through STScI; Conacyt-Mexico through the Post-doc Project; Brazilian research agency CNPq - Carlsberg foundation; National Research Foundation of Korea, South Korea(National Research Foundation of Korea); Partenariat Hubert Curien STAR; National Research Foundation of Korea(National Research Foundation of Korea); Korea Institute for Advanced Study (KIAS) - government of Korea; U.S. National Science Foundation(National Science Foundation (NSF)); Basque government(Basque Government); FCT fellowship(Fundacao para a Ciencia e a Tecnologia (FCT)); China Scholarship Council(China Scholarship Council); excellence cluster QuantumFrontiers of the German Research Foundation (Deutsche Forschungsgemeinschaft, DFG) under Germany's Excellence Strategy(German Research Foundation (DFG)); Deutsche Forschungsgemeinschaft (DFG, German Research Foundation), Germany -Project(German Research Foundation (DFG)); Spanish ''Ministerio de Ciencia e Innovacion''(Spanish GovernmentMinistry of Science &amp; Innovation, Spain (MICINN)Instituto de Salud Carlos III); FEDER ''A way of making Europe; Spanish ''Ministerio de Ciencia e Innovacion(Spanish GovernmentMinistry of Science &amp; Innovation, Spain (MICINN)Instituto de Salud Carlos III); Bulgarian National Science Fund, Republic of Bulgaria; Ministry of Science, Technological Development and Innovations of the Republic of Serbia; ''Theoretical Astroparticle Physics'' (TAsP), iniziativa specifica INFN; Old and New messengers''under the program PRIN; Italian Ministero dell'Universita e della Ricerca (MUR)(Ministry of Education, Universities and Research (MIUR)); World Premier International Research Center Initiative (WPI Initiative), MEXT, Japan(Ministry of Education, Culture, Sports, Science and Technology, Japan (MEXT)); INFN grant InDark; Italian Ministry of University and Research (mur)(Ministry of Education, Universities and Research (MIUR)); European Union -Next Generation EU(European Union (EU)); FCT project(Fundacao para a Ciencia e a Tecnologia (FCT)); Fundacao para a Ciencia e a Tecnologia (FCT) Scientific Employment Stimulus contract(Fundacao para a Ciencia e a Tecnologia (FCT)); Agencia Nacional de Investigacion; Desarrollo Tecnologico (VRIDT) at Universidad Catolica del Norte; Aplicaciones (Resolucion VRIDT NA); COSMOS network; ASI (Italian Space Agency)(Agenzia Spaziale Italiana (ASI)); Istituto Nazionale di Fisica Nucleare (INFN), Naples Section; INAF(Istituto Nazionale Astrofisica (INAF)); ASI(Agenzia Spaziale Italiana (ASI)); CSIC(Consejo Superior de Investigaciones Cientificas (CSIC)); Ministry of Science, Technological Development and Innovation of the Republic of Serbia; ICTP -SEENET-MTP; ESA research fellowship programm; Estonian Research Council, Estonia grants; CoE program TK202 ''Fundamental Universe''; Basque Government, Spain Grant(Basque Government); (''ERDF A way of making Europe''); ''ERDF A way of making Europe''; Diputacion General de Aragon-Fondo Social Europeo (DGA-FSE); Aragon Government(Gobierno de Aragon); Polish National Science Center (NCN); Cajal contract of the Spanish Ministry of Science and Innovation; FEDER, UE(European Union (EU)); Taiwan National Science &amp; Technology Council; ERDF/EU(European Union (EU)); STScI, United States; Spanish Research Project(Spanish Government); [MICINN-FEDER](European Union (EU)Spanish GovernmentMinistry of Science &amp; Innovation, Spain (MICINN)); Centro de Excelencia Severo Ochoa Program, Spain; John and Pat Hume Scholarship; Friedrich Naumann Foundation for Freedom; Swiss Study Foundation; U.S. National Science Foundation through its employee IR/D program; U.S. Department of Energy(United States Department of Energy (DOE)); Conselho Nacional de Desenvolvimento Cientifico e Tecnologico (CNPq)(Conselho Nacional de Desenvolvimento Cientifico e Tecnologico (CNPQ)Instituto Politecnico Nacional - Mexico); YST Program of APCTP; Natural Science Foundation of Shanghai(Natural Science Foundation of Shanghai); FCT -Fundacao para a Ciencia e a Tecnologia(Fundacao para a Ciencia e a Tecnologia (FCT)); CERN; Polish National Science Center; FONDECYT de Postdoctorado, NA; INFN iniziativa specifica GeoSymQFT; Italian Ministry of University and Research (MUR) via the PRIN 2022(Ministry of Education, Universities and Research (MIUR)); Estonian Ministry of Education and Research(Ministry of Education &amp; Research Tartu); (Foundations of the Universe''); Estonian Research Council, Estonia grant; European Union's Horizon Europe research and innovation programme; Agenzia Spaziale Italiana, Italy (asi); INFN/Euclid Sezione di Roma; FCT through the Fellowship; CAPES scholarship(Coordenacao de Aperfeicoamento de Pessoal de Nivel Superior (CAPES)); SASPRO2 project AGE of Gravity: Alternative Geometries of Gravity; Department of Energy, Office of Science(United States Department of Energy (DOE)); Research grant TAsP (Theoretical Astroparticle Physics) - INFN, Italy; UK Science and Technology Facilities research Council (STFC)(UK Research &amp; Innovation (UKRI)Science &amp; Technology Facilities Council (STFC)); IBS, United States; PSL/Observatoire de Paris; Charles University Grant Agency (GAUK)(Charles University Prague); Science and Technology Facilities Council, United Kingdom (STFC); SNF; European Union's Horizon 2020 research and innovation program under the Marie Sklodowska-Curie grants(European Union (EU)); Generalitat Valenciana(Center for Forestry Research &amp; Experimentation (CIEF)); Italian National Institute of Astrophysics (INAF) through large grant PRIN; STFC Consolidated Grant(UK Research &amp; Innovation (UKRI)Science &amp; Technology Facilities Council (STFC)); Royal Society, United Kingdom through the University Research Fellowship Renewal; ''Agencia Nacional de Investigacion; Becas Chile postdoctorado al extranjero''; Fondazione Cassa di Risparmio di Trento e Rovereto (CARITRO Foundation) through a Caritro Fellowship; international Gemini Observatory; NSF NOIRLab; United States of America; Slovenian Research Agency(Slovenian Research Agency - Slovenia); ICSC -Centro Nazionale di Ricerca in High Performance Computing, Big Data and Quantum Computing - European Union; Della Riccia foundation; FAPES (Brazil)(Fundacao de Amparo a Pesquisa do Estado de Espiritu Santo (FAPES)); Generalitat Valenciana via the Excellence Grant; EU/FEDER(European Union (EU)); Ministry of Education and Science of the Federation of Bosnia and Herzegovina; Research Ireland; Millennium Science Initiative; National Natural Science Foundation of China(National Natural Science Foundation of China (NSFC)); Liaoning Revitalization Talents Program(Natural Science Foundation of Liaoning Province); National Science Center, Poland(National Science Centre, Poland); NSFC(National Natural Science Foundation of China (NSFC)); China Postdoctoral Science Foundation, China(China Postdoctoral Science Foundation); ; Marie Curie Actions (MSCA)(Marie Curie Actions)</t>
  </si>
  <si>
    <t>This paper is based upon work from COST Action CA21136 Addressing observational tensions in cosmology with systematics and fundamental physics (CosmoVerse) supported by COST (European Cooperation in Science and Technology). EDV is supported by a Royal Society Dorothy Hodgkin Research Fellowship. JLS would also like to acknowledge funding from ''Xjenza Malta'' as part of the ''Technology Development Programme'' DTP-2024-014 (CosmicLearning) Project and the ''XM-TUBA. TAK R&amp;I Programme'' BridgingCosmology project. AGV is funded by ''la Caixa'' Foundation, Spain (ID 100010434) and the European Union's Horizon 2020 research and innovation programme under the Marie Sklodowska-Curie grant agreement No 847648, with fellowship code LCF/BQ/PI23/11970027. AP acknowledges support from the Polish National Science Centre through the grant 2023/50/A/ST9/00579. AP is supported by National Science Foundation Grant No. 2308193. CvdB is supported by the Lancaster-Sheffield Consortium for Fundamental Physics under STFC grant: ST/X000621/1. CU was supported by UKRI STFC ST/W001020/1 and European Union ERC StG, LSS_BeyondAverage, 101075919. DE acknowledges support from the Swiss National Science Foundation (SNSF), Switzerland under grant agreement 200021_212576. EMT is supported by funding from the European Research Council (ERC) under the European Union's HORIZON-ERC-2022 (grant agreement no. 101076865). ENS acknowledges the contribution of the LISA CosWG. This project has received funding from the European Research Council under the European Union's Horizon 2020 research and innovation programme (grant agreement 853291). FB acknowledges the support of the Royal Society through the University Research Fellowship. The work of FN is supported by VR Starting Grant 202203160 of the Swedish Research Council. GB is supported by the Spanish grants CIPROM/2021/054 (Generalitat Valenciana) and PID2023151418NB-I00 funded by MCIU/AEI/10.13039/501100011033. IS acknowledges NASA, United States grants N4-ADAP24-0021 and 24ADAP24-0074, and this research was supported in part by grant NSF PHY-2309135 to the Kavli Institute for Theoretical Physics (KITP). JT is supported by a Ramon.. Cajal contract by the Spanish Ministry for Science, Innovation and Universities with Ref. RYC2023-045660I. JM would also like to acknowledge funding from ''Xjenza Malta'' as part of the ''Technology Development Programme'' DTP-2024-014 (CosmicLearning) Project. KS acknowledges support from the Australian Government through the Australian Research Council Centre of Excellence for Gravitational Wave Discovery (OzGrav), through project number CE230100016. K.F.D. was supported by the PNRRIII-C9-2022-I9 call, with project number 760016/27.01.2023, and funding from ''Xjenza Malta'' as part of the ''XM-TUBA. TAK R&amp;I Programme'' BridgingCosmology project. LZ is supported by the NAWA Ulam fellowship (No. BPN/ULM/2023/1/00107/U/00001) and the National Science Centre, Poland (research grant No. 2021/42/E/ST2/00031). LG acknowledges financial support from AGAUR, CSIC, MCIN and AEI 10.13039/50110 0011033 under projects PID2023-151307NB-I00, PIE 20215AT016, CEX2020-001058-M, ILINK23001, COOPB2304, and 2021-SGR-01270. LV acknowledges support by the National Natural Science Foundation of China (NSFC) through the grant No. 12350610240 ''Astrophysical Axion Laboratories'', and also thanks INFNthrough the ''QGSKY'' Iniziativa Specifica project. The work of LAA is supported by the US National Science Foundation Grant PHY-2412679. MA acknowledges the UK Science and Technology Facilities Council (STFC) under grant number ST/Y002652/1 and the Royal Society, United Kingdom under grant numbers RGSR2222268 and ICAR1231094. MG acknowledges support from the European Union (ERC, RELiCS, project number 101116027) and the PRIN (Progetti di ricerca di Rilevante Interesse Nazionale) number 2022WJ9J33. MF is funded by the PRIN (Progetti di ricerca di Rilevante Interesse Nazionale) number 2022WJ9J33. MC, GR, and RH acknowledge support from the project ''INAF-EDGE'' (Large Grant 12-2022, P.I. L. Hunt), from the ASI-INAF agreement ''Scientific Activity for the Euclid Mission'' (n.2024-10-HH.0; WP8420) and from the INAF ''Astrofisica Fondamentale'' GO-grant 2024 (PI M. Cantiello). MM acknowledges support from MIUR, PRIN 2022 (grant 2022NY2ZRS 001) and from the grant ASI n. 2024-10-HH.0 ''Attivita scientifiche per la missione Euclid -fase E''. RCN thanks the financial support from the CNPq under the project No. 304306/2022-3 and FAPERGS under the project No. 23/2551-0000848-3. RCB is supported by an appointment to the JRG Program at the APCTP through the Science and Technology Promotion Fund and Lottery Fund of the Korean Government, and was also supported by the Korean Local Governments in Gyeongsangbukdo Province and Pohang City. RC acknowledges support from the CONAHCYT research grant CF2022-320152. This project has received funding from the European Research Council (ERC) under the European Union's Horizon 2020 research and innovation programme (Grant Agreement No. 947660). RIA is funded by the SNSF Eccellenza Professorial Fellowship PCEFP2_194638. SK acknowledges funding by the National Center for Science, Poland, grant no. 2023/49/B/ST9/02777. SL is supported by the National Science Foundation Graduate Research Fellowship Program under grant No. DGE2139757. SV acknowledges support from the Istituto Nazionale di Fisica Nucleare (INFN) through the Commissione Scientifica Nazionale 4 (CSN4) Iniziativa Specifica ''Quantum Fields in Gravity, Cosmology and Black Holes'' (FLAG), and from the University of Trento and the Provincia Autonoma di Trento (PAT, Autonomous Province of Trento) through the UniTrento Internal Call for Research 2023 grant ''Searching for Dark Energy off the beaten track'' (DARKTRACK, grant agreement no. E63C22000500003). SP acknowledges the financial support from the Department of Science and Technology, Philippines (DST), Govt. of India under the Scheme ''Fund for Improvement of S&amp;T Infrastructure (FIST)'' (File No. SR/FST/MS-I/2019/41). TT acknowledges support from the National Science Foundation, United States, the National Areonautics and Space Administration, and the Gordon and Betty Moore Foundation, United States. VP is supported by funding from the European Research Council (ERC) under the European Union's HORIZON-ERC-2022 (grant agreement no. 101076865) and from the European Union's Horizon 2020 research and innovation program under the Marie Sklodowska-Curie grant agreement no. 860881-HIDDeN. AD acknowledges the support of the European Union's Horizon 2021 research and innovation programme under the Marie Sklodowska-Curie grant agreement No. 101068013 (QGRANT). AK has been supported by a Lendulet excellence grant by the Hungarian Academy of Sciences (MTA). This project has received funding from the European Union's Horizon Europe research and innovation programme under the Marie Sklodowska-Curie grant agreement number 101130774. Funding for this project was also available in part through the Hungarian Ministry of Innovation and Technology NRDI Office grant OTKA NN147550. ARL was supported by FCT through the Investigador FCT Contract CEECIND/02854/2017 and the research project PTDC/FISAST/0054/2021. AP is grateful for the support of Vicerrectoria de Investigacion.. Desarrollo Tecnologico (Vridt) at Universidad Catolica del Norte through Nucleo de Investigacion Geometria Diferencial.. Aplicaciones, Resolucion Vridt No -096/2022 and Resolucion Vridt No -098/2022. AP was supported by the Proyecto Fondecyt Regular 2024, Folio 1240514, Etapa 2024. AB acknowledges support from the National Science Center, project no. UMO-2022/45/B/ST2/01067. ABR is supported by the Fundacao Carlos Chagas Filho de Amparo a Pesquisa do Estado do Rio de Janeiro (FAPERJ), Grant No E-26/200.149/2025 e 200.150/2025 (304809) AJS received support from NASA, United States through STScI grants HST-GO-16773 and JWST-GO-2974. AM acknowledges the financial support by Conacyt-Mexico through the Post-doc Project I1200/311/2023. AB acknowledges the fellowship of the Brazilian research agency CNPq. AH is funded by the Carlsberg foundation. BSS acknowledges National Science Foundation awards AST-2307147, PHY-2207638, PHY-2308886 and PHY-2309064. B. L. acknowledges the support of the National Research Foundation of Korea, South Korea (NRF-2022R1F1A1076338), the Partenariat Hubert Curien STAR with the National Research Foundation of Korea (RS-2023-00259422), and of the Korea Institute for Advanced Study (KIAS) grant funded by the government of Korea. The research activities of BT is supported in part by the U.S. National Science Foundation under Grant PHY-2014104. CGB is supported by the Spanish Grant PID2023-149016NB-I00 (MINECO/AEI/FEDER, UE) and the Basque government Grant No. IT1628-22 (Spain). CM is supported by an FCT fellowship, grant number 2023.03984. CZ is supported by the China Scholarship Council for 1 year study at SISSA. CP acknowledges the financial support by the excellence cluster QuantumFrontiers of the German Research Foundation (Deutsche Forschungsgemeinschaft, DFG) under Germany's Excellence Strategy -EXC-2123 QuantumFrontiers -390837967 and was funded by the Deutsche Forschungsgemeinschaft (DFG, German Research Foundation), Germany -Project Number 420243324. D.B. acknowledges support from projects PID2021122938NB-I00 funded by the Spanish ''Ministerio de Ciencia e Innovacion'' and FEDER ''A way of making Europe'', PID2022-139841NB-I00 funded by the Spanish ''Ministerio de Ciencia e Innovacion'' and SA097P24 funded by Junta de Castilla.. Leon. DS acknowledges support from Bulgarian National Science Fund, Republic of Bulgaria grant number KP-06-N58/5. DRG acknowledges support from grant PID2022-138607NBI00, funded by MCIN/AEI/10.13039/501100011033. DB acknowledges funding from the Ministry of Science, Technological Development and Innovations of the Republic of Serbia, Project contract No. 451-03-136/2025-03/200017. The work of EG was supported in part by grant NSF PHY-2309135 to the Kavli Institute for Theoretical Physics (KITP). EF is supported by ''Theoretical Astroparticle Physics'' (TAsP), iniziativa specifica INFN and by the research grant number 2022E2J4RK ''PANTHEON: Perspectives in Astroparticle and Neutrino THEory with Old and New messengers''under the program PRIN 2022 funded by the Italian Ministero dell'Universita e della Ricerca (MUR). EDMF is supported by World Premier International Research Center Initiative (WPI Initiative), MEXT, Japan. FA thanks CNPq and Fundacao Carlos Chagas Filho de Amparo a Pesquisa do Estado do Rio de Janeiro (FAPERJ), Processo SEI 260003/014913/2023 for financial support. The work of FB was supported by the postdoctoral grant CIAPOS/2021/169. FP acknowledges partial support from the INFN grant InDark and from the Italian Ministry of University and Research (mur), PRIN 2022 'EXSKALIBUR -Euclid-CrossSKA: Likelihood Inference Building for Universe's Research', Grant No. 20222BBYB9, CUP C53D2300131 0006, and from the European Union -Next Generation EU. FP also acknowledges support from the FCT project ''BEYLA -BEYond LAmbda'' with ref. number PTDC/FISAST/0054/2021. FSNL acknowledges support from the Fundacao para a Ciencia e a Tecnologia (FCT) Scientific Employment Stimulus contract with reference CEECINST/00032/2018, and funding through the research grants UIDB/04434/2020, UIDP/04434/2020 and PTDC/FISAST/0054/2021. GL was funded by Agencia Nacional de Investigacion.. Desarrollo (ANID) through Proyecto Fondecyt Regular 2024, Folio 1240514, Etapa 2024. He also thanks Vicerrectora de Investigacion.. Desarrollo Tecnologico (VRIDT) at Universidad Catolica del Norte for support through Nucleo de Investigacion Geometria Diferencial.. Aplicaciones (Resolucion VRIDT NA. 096/2022). GG acknowledges the financial support from the COSMOS network (www.cosmosnet.it) through the ASI (Italian Space Agency) Grants 2016-24-H.0 and 2016-24-H.1-2018. GDS acknowledges support from INAF-ASTROFIT fellowship and Istituto Nazionale di Fisica Nucleare (INFN), Naples Section, for specific initiatives QGSKY and Moonlight2, as well as GAIA DPAC funds from INAF and ASI (PI: M.Lattanzi). GJO acknowledges financial support from the Spanish Grants PID2020-116567GB-C21, PID2023-149560NB-C21 funded by MCIN/AEI/10.13039/501100011033, by CEX2023-001292-S funded by MCIU/AEI, and by i-COOP23096 funded by CSIC. GSDj acknowledges the support by the Ministry of Science, Technological Development and Innovation of the Republic of Serbia under contract 451-03-137/2025-03/200124 and support by the ICTP -SEENET-MTP NT03 Project TECOM-GRASP. GCH acknowledges support through the ESA research fellowship programm. HAF was partially supported by National Science Foundation grant AST-1907404. The work of IDG was supported by the Estonian Research Council, Estonia grants MOB3JD1202, RVTT3, RVTT7, and by the CoE program TK202 ''Fundamental Universe''. The work of IAM is supported by the Basque Government, Spain Grant IT1628-22, by Grant PID2021-123-226NB-I00 (funded by MCIN/AEI/10.13039/501100011033 and by ''ERDF A way of making Europe''). IDM acknowledges support from the grant PID2021-122938NB-I00 funded by MCIN/AEI/10.130 39/501100011033 and from the grant SA097P24 funded by Junta de Castilla.. Leon and by ''ERDF A way of making Europe''. JA acknowledges support from the Diputacion General de Aragon-Fondo Social Europeo (DGA-FSE) Grant No. 2020-E21-17R of the Aragon Government. JG and BK have been supported in part by the Polish National Science Center (NCN) under grant 2020/37/B/ST2/02371. JR is supported by a Ramon.. Cajal contract of the Spanish Ministry of Science and Innovation with Ref. RYC2020-028870-I. This research was further supported by the project PID2022-139841NBI00 of MICIU/AEI/10.13039/501100011033 and FEDER, UE. JS is supported by the Taiwan National Science &amp; Technology Council. JARC is supported by the project PID2022-139841NB-I00 funded by MICIU/AEI/10.13039/501100011033 and by ERDF/EU. JJ acknowledge partial support from STScI, United States under grants HST-GO-16262 and JWST-GO-03055. JGB acknowledges support from the Spanish Research Project PID2021-123012NB-C43 [MICINN-FEDER], and the Centro de Excelencia Severo Ochoa Program, Spain CEX2020-001007-S at IFT. KL is a recipient of the John and Pat Hume Scholarship and acknowledges support from the Friedrich Naumann Foundation for Freedom and from the Swiss Study Foundation. The research activities of KRD are supported in part by the U.S. National Science Foundation through its employee IR/D program as well as by the U.S. Department of Energy under Grant DE-FG02-13ER41976/DE-SC0009913. LLG acknowledges support from Conselho Nacional de Desenvolvimento Cientifico e Tecnologico (CNPq), Grant No. 307636/2023-2 and from the Fundacao Carlos Chagas Filho de Amparo a Pesquisa do Estado do Rio de Janeiro (FAPERJ) Grant No. E-26/204.598/2024. LY acknowledges support from YST Program of APCTP and Natural Science Foundation of Shanghai 24ZR1424600. LC acknowledges support from FCT -Fundacao para a Ciencia e a Tecnologia through the projects with DOI identifiers 10.54499/2023.11681.PEX and 10.54499/2024.00249.CERN. MB is supported by the Polish National Science Center through grants no. 2020/38/E/ST9/00395 and 2020/39/B/ST9/03494. MGE acknowledges the financial support of FONDECYT de Postdoctorado, NA. 3230801. MdC acknowledges support from INFN iniziativa specifica GeoSymQFT. The work of MR is supported by the European Union -Next Generation EU and by the Italian Ministry of University and Research (MUR) via the PRIN 2022 project n. 20228WHTYC. ME was supported by the Estonian Ministry of Education and Research (grant TK202, ''Foundations of the Universe''), by Estonian Research Council, Estonia grant PRG2172, and by the European Union's Horizon Europe research and innovation programme (EXCOSM, grant No. 101159513). The work of MBL, CGB &amp; PM is supported by the Spanish Grant PID2023-149016NB-I00 (MINECO/AEI/FEDER, UE). This work is also supported by the Basque government Grant No. IT1628-22 (Spain). MC was supported by FCT through the Investigador FCT Contract No. CEECIND/02581/2018 and the research project PTDC/FIS-AST/0054/2021. MM acknowledges funding by the Agenzia Spaziale Italiana, Italy (asi) under agreement no. 2018-23-HH.0 and support from INFN/Euclid Sezione di Roma. MASP acknowledges support from the FCT through the Fellowship UI/BD/154479/2022, through the Research Grants UIDB/04434/2020 and UIDP/04434/2020, and through the project with reference PTDC/FIS-AST/0054/2021 (''BEYond LAmbda''). MASP also acknowledges support from the MICINU through the project with reference PID2023-149560NB-C21. MAS received support from the CAPES scholarship. MK was funded through SASPRO2 project AGE of Gravity: Alternative Geometries of Gravity, which has received funding from the European Union's Horizon 2020 research and innovation programme under the Marie Sklodowska-Curie grant agreement No. 945478. MM acknowledges the support by the Ministry of Science, Technological Development and Innovation of the Republic of Serbia under contract 451-03-137/2025-03/200124. MI acknowledges that this material is based upon work supported in part by the Department of Energy, Office of Science, under Award Number DE-SC0022184 and also in part by the U.S. National Science Foundation under grant AST2327245. NF acknowledge support from the Research grant TAsP (Theoretical Astroparticle Physics) funded by INFN, Italy. NF is supported by the European Union -Next Generation EU and by the Italian Ministry of University and Research (MUR) via the PRIN 2022 project n. 20228WHTYC. The Work of NEM. is supported in part by the UK Science and Technology Facilities research Council (STFC) under the research grant ST/X000753/1. NAN was financed by IBS, United States under the project code IBS-R018-D3, and acknowledges support from PSL/Observatoire de Paris. NS is supported by the Charles University Grant Agency (GAUK) -94224. PS is supported by Science and Technology Facilities Council, United Kingdom (STFC) training grant ST/X508287/1. PJ acknowledges funding from the Ministry of Science, Technological Development and Innovations of the Republic of Serbia, Project contract No. 451-03-136/2025-03/200002. RG acknowledges the support from the SNF 200020_175751 and 200020_207379 ''Cosmology with 3D Maps of the Universe'' research grant. RH work has been supported by the Spanish grants FPU19/03348 of MU, MCIN/AEI/10.13039/501100011033 grants PID2020-113644GB-I00, PID2023-148162NB-C22, by the European Union's Horizon 2020 research and innovation program under the Marie Sklodowska-Curie grants HORIZON-MSCA-2021-SE-01/101086085-ASYMMETRY and H2020-MSCA-ITN-2019/860881HIDDeN and by the Generalitat Valenciana grants PROMETEO/2019/083 and CIPROM/2022/69. RH acknowledges funding from the Italian National Institute of Astrophysics (INAF) through large grant PRIN 122022 ''INAF-EDGE'' (PI L. Hunt). RR acknowledges financial support from the STFC Consolidated Grant ST/X000583/1. RBN acknowledges funding by the Royal Society, United Kingdom through the University Research Fellowship Renewal URF R 221005. RK is supported by Project SA097P24 funded by Junta de Castilla.. Leon. SB is supported by ''Agencia Nacional de Investigacion.. Desarrollo'' (ANID), Grant ''Becas Chile postdoctorado al extranjero'' No. 74220006. ST is supported by the National Science Centre, Poland (research grant No. 2021/42/E/ST2/00031). SSC acknowledges support from the Istituto Nazionale di Fisica Nucleare (INFN) through the Commissione Scientifica Nazionale 4 (CSN4) Iniziativa Specifica ''Quantum Fields in Gravity, Cosmology and Black Holes'' (FLAG) and from the Fondazione Cassa di Risparmio di Trento e Rovereto (CARITRO Foundation) through a Caritro Fellowship (project ''Inflation and dark sector physics in light of next-generation cosmological surveys''). SJL is supported by grant PIP 11220200100729CO CONICET and grant 20020170100129BA UBACYT. SP is supported by the international Gemini Observatory, a program of NSF NOIRLab, which is managed by the Association of Universities for Research in Astronomy (AURA) under a cooperative agreement with the U.S. National Science Foundation, on behalf of the Gemini partnership of Argentina, Brazil, Canada, Chile, the Republic of Korea, and the United States of America. SP acknowledges the financial support of the Conselho Nacional de Desenvolvimento Cientifico e Tecnologico (CNPq) Fellowships 300936/20230 and 301628/2024-6. TP acknowledges the financial support from the Slovenian Research Agency (grants I0-0033, P1-0031, J1-8136, J12460 and Z1-1853). TB was supported by ICSC -Centro Nazionale di Ricerca in High Performance Computing, Big Data and Quantum Computing, funded by European Union -NextGenerationEU. TS is supported by the Della Riccia foundation grant 2025 and the Galileo Galilei Institute Boost Fellowship 2024. TK was supported by the Estonian Research Council, Estonia grants CoE TK202 ''Foundations of the Universe'' and PRG2608 ''Space -Time -Matter''. VM thanks CNPq (Brazil) and FAPES (Brazil) for partial financial support. VAM is supported by Generalitat Valenciana via the Excellence Grant 164CIPROM/2021/073, by the Spanish MICIN/AEI/10.13039/501100011033 and the EU/FEDER via grant PID2021-122134NB-C21, and by the Spanish MCIU/AEI via the Severo Ochoa project CEX2023-001292-S. VP acknowledges the support by the Ministry of Education and Science of the Federation of Bosnia and Herzegovina, under Project Number 05-35-2467-1/23. VK acknowledges financial support from Research Ireland Grant 21/PATHS/9475 (MOREHIGGS) under the SFI-IRC Pathway Programme. Report number: DIAS-STP-25-05. VM acknowledges support from ANID FONDECYT Regular grant number 1231418, Millennium Science Initiative AIM23-0001, and Centro de Astrofisica de Valparaiso CIDI N21. VBJ acknowledges funding from the Ministry of Science, Technological Development and Innovations of the Republic of Serbia, Project contract No. 451-03-136/2025-03/200017. WY has been supported by the National Natural Science Foundation of China under Grant No. 12175096, and Liaoning Revitalization Talents Program under Grant no. XLYC1907098. WY is supported via the research projects 'COLAB' funded by the National Science Center, Poland, under agreement number UMO-2020/39/B/ST9/03494. ''YH is funded by NSFC under the grant No. 12347137 and the China Postdoctoral Science Foundation, China under Grant No. 2024M753076''.</t>
  </si>
  <si>
    <t>2212-6864</t>
  </si>
  <si>
    <t>PHYS DARK UNIVERSE</t>
  </si>
  <si>
    <t>Phys. Dark Universe</t>
  </si>
  <si>
    <t>10.1016/j.dark.2025.101965</t>
  </si>
  <si>
    <t>Astronomy &amp; Astrophysics</t>
  </si>
  <si>
    <t>5VS8X</t>
  </si>
  <si>
    <t>WOS:001545480700001</t>
  </si>
  <si>
    <t>Cornely, OA; Sprute, R; Bassetti, M; Chen, SCA; Groll, AH; Kurzai, O; Lass-Flörl, C; Ostrosky-Zeichner, L; Rautemaa-Richardson, R; Revathi, G; Santolaya, ME; White, PL; Alastruey-Izquierdo, A; Arendrup, MC; Baddley, J; Barac, A; Ben-Ami, R; Brink, AJ; Grothe, JH; Guinea, J; Hagen, F; Hochhegger, B; Hoenigl, M; Husain, S; Jabeen, K; Jensen, HE; Kanj, SS; Koehler, P; Lehrnbecher, T; Lewis, RE; Meis, JF; Nguyen, MH; Pana, ZD; Rath, PM; Reinhold, I; Seidel, D; Takazono, T; Vinh, DC; Zhang, SX; Afeltra, J; Al-Hatmi, AMS; Arastehfar, A; Arikan-Akdagli, S; Bongomin, F; Carlesse, F; Chayakulkeeree, M; Chai, LY; Chamani-Tabriz, L; Chiller, T; Chowdhary, A; Clancy, CJ; Colombo, AL; Cortegiani, A; Leon, DEC; Drgona, L; Dudakova, A; Farooqi, J; Gago, S; Ilkit, M; Jenks, J; Klimko, N; Krause, R; Kumar, A; Lagrou, K; Lionakis, MS; Lmimouni, BE; Mansour, MK; Meletiadis, J; Mellinghoff, SC; Mer, M; Mikulska, M; Montravers, P; Neoh, CF; Ozenci, V; Pagano, L; Pappas, P; Patterson, TF; Puerta-Alcalde, P; Rahimli, L; Rahn, S; Roilides, E; Rotstein, C; Ruegamer, T; Sabino, R; Salmanton-García, J; Schwartz, IS; Segal, E; Sidharthan, N; Singhal, T; Sinko, J; Soman, R; Spec, A; Steinmann, J; Stemler, J; Taj-Aldeen, SJ; Talento, AF; Thompson, GR III; Toebben, C; Villanueva-Lozano, H; Wahyuningsih, R; Weinbergerova, B; Wiederhold, N; Willinger, B; Woo, PCY; Zhu, LP</t>
  </si>
  <si>
    <t>Cornely, Oliver A.; Sprute, Rosanne; Bassetti, Matteo; Chen, Sharon C-A; Groll, Andreas H.; Kurzai, Oliver; Lass-Floerl, Cornelia; Ostrosky-Zeichner, Luis; Rautemaa-Richardson, Riina; Revathi, Gunturu; Santolaya, Maria E.; White, P. Lewis; Alastruey-Izquierdo, Ana; Arendrup, Maiken C.; Baddley, John; Barac, Aleksandra; Ben-Ami, Ronen; Brink, Adrian J.; Grothe, Jan H.; Guinea, Jesus; Hagen, Ferry; Hochhegger, Bruno; Hoenigl, Martin; Husain, Shahid; Jabeen, Kauser; Jensen, Henrik E.; Kanj, Souha S.; Koehler, Philipp; Lehrnbecher, Thomas; Lewis, Russell E.; Meis, Jacques F.; Nguyen, M. Hong; Pana, Zoi D.; Rath, Peter-Michael; Reinhold, Ilana; Seidel, Danila; Takazono, Takahiro; Vinh, Donald C.; Zhang, Sean X.; Afeltra, Javier; Al-Hatmi, Abdullah M. S.; Arastehfar, Amir; Arikan-Akdagli, Sevtap; Bongomin, Felix; Carlesse, Fabianne; Chayakulkeeree, Methee; Chai, Louis Y. A.; Chamani-Tabriz, Leili; Chiller, Tom; Chowdhary, Anuradha; Clancy, Cornelius J.; Colombo, Arnaldo L.; Cortegiani, Andrea; Leon, Dora E. Corzo; Drgona, Lubos; Dudakova, Anna; Farooqi, Joveria; Gago, Sara; Ilkit, Macit; Jenks, Jeffrey; Klimko, Nikolai; Krause, Robert; Kumar, Anil; Lagrou, Katrien; Lionakis, Michail S.; Lmimouni, Badre E.; Mansour, Michael K.; Meletiadis, Joseph; Mellinghoff, Sibylle C.; Mer, Mervyn; Mikulska, Malgorzata; Montravers, Philippe; Neoh, Chin Fen; Ozenci, Volkan; Pagano, Livio; Pappas, Peter; Patterson, Thomas F.; Puerta-Alcalde, Pedro; Rahimli, Laman; Rahn, Sebastian; Roilides, Emmanuel; Rotstein, Coleman; Ruegamer, Tamara; Sabino, Raquel; Salmanton-Garcia, Jon; Schwartz, Ilan S.; Segal, Esther; Sidharthan, Neeraj; Singhal, Tanu; Sinko, Janos; Soman, Rajeev; Spec, Andrej; Steinmann, Joerg; Stemler, Jannik; Taj-Aldeen, Saad J.; Talento, Alida Fe; Thompson III, George R.; Toebben, Christina; Villanueva-Lozano, Hiram; Wahyuningsih, Retno; Weinbergerova, Barbora; Wiederhold, Nathan; Willinger, Birgit; Woo, Patrick C. Y.; Zhu, Li-Ping</t>
  </si>
  <si>
    <t>Global guideline for the diagnosis and management of candidiasis: an initiative of the ECMM in cooperation with ISHAM and ASM</t>
  </si>
  <si>
    <t>ESCMID-ASTERISK GUIDELINE; INFECTIOUS-DISEASES SOCIETY; INVASIVE CANDIDIASIS; UPDATE; ADULTS; CARE</t>
  </si>
  <si>
    <t>Candida species are the predominant cause of fungal infections in patients treated in hospital, contributing substantially to morbidity and mortality. Candidaemia and other forms of invasive candidiasis primarily affect patients who are immunocompromised or critically ill. In contrast, mucocutaneous forms of candidiasis, such as oral thrush and vulvovaginal candidiasis, can occur in otherwise healthy individuals. Although mucocutaneous candidiasis is generally not life-threatening, it can cause considerable discomfort, recurrent infections, and complications, particularly in patients with underlying conditions such as diabetes or in those taking immunosuppressive therapies. The rise of difficult-to-treat Candida infections is driven by new host factors and antifungal resistance. Pathogens, such as Candida auris (Candidozyma auris) and fluconazole-resistant Candida parapsilosis, pose serious global health risks. Recent taxonomic revisions have reclassified several Candida spp, potentially causing confusion in clinical practice. Current management guidelines are limited in scope, with poor coverage of emerging pathogens and new treatment options. In this Review, we provide updated recommendations for managing Candida infections, with detailed evidence summaries available in the appendix.</t>
  </si>
  <si>
    <t>[Cornely, Oliver A.; Sprute, Rosanne; Grothe, Jan H.; Koehler, Philipp; Meis, Jacques F.; Reinhold, Ilana; Seidel, Danila; Mellinghoff, Sibylle C.; Rahimli, Laman; Salmanton-Garcia, Jon; Stemler, Jannik; Toebben, Christina] Univ Cologne, Inst Translat Res, Fac Med, Cologne Excellence Cluster Cellular Stress Respons, Cologne, Germany; [Cornely, Oliver A.; Sprute, Rosanne; Grothe, Jan H.; Koehler, Philipp; Meis, Jacques F.; Reinhold, Ilana; Seidel, Danila; Mellinghoff, Sibylle C.; Rahimli, Laman; Rahn, Sebastian; Salmanton-Garcia, Jon; Stemler, Jannik; Toebben, Christina] Univ Cologne, Univ Hosp Cologne, Cologne, Germany; [Cornely, Oliver A.; Sprute, Rosanne; Grothe, Jan H.; Koehler, Philipp; Reinhold, Ilana; Seidel, Danila; Mellinghoff, Sibylle C.; Rahimli, Laman; Rahn, Sebastian; Salmanton-Garcia, Jon; Stemler, Jannik; Toebben, Christina] Univ Cologne, Dept Internal Med 1, Ctr Integrated Oncol Aachen Bonn Cologne Duesseldo, Cologne, Germany; [Cornely, Oliver A.; Sprute, Rosanne; Grothe, Jan H.; Koehler, Philipp; Reinhold, Ilana; Seidel, Danila; Mellinghoff, Sibylle C.; Rahimli, Laman; Rahn, Sebastian; Salmanton-Garcia, Jon; Stemler, Jannik; Toebben, Christina] Uniklin Koln, Cologne, Germany; [Cornely, Oliver A.; Sprute, Rosanne; Grothe, Jan H.; Koehler, Philipp; Mellinghoff, Sibylle C.; Rahn, Sebastian; Salmanton-Garcia, Jon; Stemler, Jannik; Toebben, Christina] German Ctr Infect Res DZ, Partner Site Bonn Cologne, Cologne, Germany; [Cornely, Oliver A.] Univ Cologne, Univ Hosp Cologne, Fac Med, Clin Trials Ctr Cologne ZKS Koln, Cologne, Germany; [Bassetti, Matteo; Mikulska, Malgorzata] Univ Genoa, Hosp Policlin San Martino, IRCCS, Genoa, Italy; [Bassetti, Matteo; Mikulska, Malgorzata] Univ Genoa, Dept Hlth Sci, Genoa, Italy; [Chen, Sharon C-A] Westmead Hosp, Inst Clin Pathol &amp; Med Res, Ctr Infect Dis &amp; Microbiol Lab Serv, Sydney, NSW, Australia; [Chen, Sharon C-A] Westmead Hosp, Dept Infect Dis, Sydney, NSW, Australia; [Chen, Sharon C-A] Univ Sydney, Fac Med &amp; Hlth, Sydney, NSW, Australia; [Groll, Andreas H.] Univ Munster, Univ Childrens Hosp Munster, Ctr Bone Marrow Transplantat &amp; Dept Pediat Hematol, Infect Dis Res Program, Munster, Germany; [Kurzai, Oliver] Univ Wurzburg, Inst Hyg &amp; Microbiol, Wurzburg, Germany; [Lass-Floerl, Cornelia] Med Univ Innsbruck, Inst Hyg &amp; Med Microbiol, ECMM Excellence Ctr, Innsbruck, Austria; [Ostrosky-Zeichner, Luis] Univ Texas Hlth Sci Ctr Houston, McGovern Med Sch, Div Infect Dis, Houston, TX USA; [Rautemaa-Richardson, Riina] Manchester Univ NHS Fdn Trust, Wythenshawe Hosp, ECMM Excellence Ctr, Mycol Reference Ctr Manchester, Manchester, Lancs, England; [Rautemaa-Richardson, Riina] Univ Manchester, Fac Biol, Div Evolut Infect &amp; Genom, Manchester, Lancs, England; [Revathi, Gunturu] Aga Khan Univ, Med Coll, Dept Pathol, Clin &amp; Diagnost Microbiol Sect, Nairobi, Kenya; [Santolaya, Maria E.] Univ Chile, Hosp Dr Luis Calvo Mackenna, Dept Pediat, Infect Dis Unit, Santiago, Chile; [White, P. Lewis] Univ Hosp Wales, Publ Hlth Wales Microbiol Cardiff, Cardiff, Wales; [White, P. Lewis] Univ Hosp Wales, Cardiff Univ Ctr Trials Res, Cardiff, Wales; [Alastruey-Izquierdo, Ana] Inst Salud Carlos III, Ctr Biomed Res Network Infect Dis, Madrid, Spain; [Alastruey-Izquierdo, Ana] Inst Salud Carlos III, Mycol Reference Lab, Natl Ctr Microbiol, Majadahonda, Spain; [Arendrup, Maiken C.] Statens Serum Inst, Unit Mycol, Copenhagen, Denmark; [Arendrup, Maiken C.] Univ Copenhagen, Dept Clin Microbiol, Rigshosp, Copenhagen, Denmark; [Arendrup, Maiken C.] Univ Copenhagen, Dept Clin Med, Copenhagen, Denmark; [Baddley, John] Johns Hopkins Univ, Sch Med, Dept Med, Div Infect Dis, Baltimore, MD USA; [Barac, Aleksandra] Univ Belgrade, Fac Med, Univ Clin Ctr Serbia, Clin Infect &amp; Trop Dis, Belgrade, Serbia; [Ben-Ami, Ronen] Tel Aviv Univ, Tel Aviv Sourasky Med Ctr, Fac Med &amp; Hlth Sci, Sch Med, Tel Aviv, Israel; [Brink, Adrian J.] Univ Cape Town, Fac Hlth Sci, Natl Hlth Lab Serv, Div Med Microbiol, Cape Town, South Africa; [Brink, Adrian J.] Univ Cape Town, Groote Schuur Hosp, Inst Infect Dis &amp; Mol Med, Fac Hlth Sci,Groote Schuur Hosp, Cape Town, South Africa; [Guinea, Jesus] Hosp Gen Univ Gregorio Maranon, Clin Microbiol &amp; Infect Dis, Madrid, Spain; [Guinea, Jesus] Inst Invest Sanitaria Gregorio Maranon, Madrid, Spain; [Guinea, Jesus] Ctr Invest Biomed Red Enfermedades Resp, Madrid, Spain; [Guinea, Jesus] Univ Camilo Jose Cela, HM Hosp, Fac Hlth Sci, Madrid, Spain; [Hagen, Ferry] Westerdijk Fungal Biodivers Inst, Dept Med Mycol, Utrecht, Netherlands; [Hagen, Ferry] Univ Med Ctr Utrecht, Dept Med Microbiol, Utrecht, Netherlands; [Hochhegger, Bruno] Univ Florida, Dept Radiol, Gainesville, FL USA; [Hoenigl, Martin] BioTechMed, Graz, Austria; [Hagen, Ferry; Hoenigl, Martin; Krause, Robert] Univ Amsterdam, Inst Biodivers &amp; Ecosyst Dynam, Amsterdam, Netherlands; [Hoenigl, Martin] Med Univ Graz, ECMM Excellence Ctr, Div Infect Dis, Translat Med Mycol Res Unit, Graz, Austria; [Husain, Shahid] Univ Toronto, Antimicrobial Stewardship Program Univ Hlth Networ, Ajmera Transplant Ctr, Div Infect Dis, Toronto, ON, Canada; [Jabeen, Kauser; Farooqi, Joveria] Aga Khan Univ, Dept Pathol &amp; Lab Med, Karachi, Pakistan; [Jensen, Henrik E.] Univ Copenhagen, Fac Hlth &amp; Med Sci, Sect Pathobiol Sci, Pathol, Copenhagen, Denmark; [Kanj, Souha S.] Amer Univ Beirut Med Ctr, Dept Internal Med, Div Infect Dis, Beirut, Lebanon; [Kanj, Souha S.] Amer Univ Beirut Med Ctr, Univ Hosp, Fac Med, Centerfor Infect Dis Res, Beirut, Lebanon; [Kanj, Souha S.; Schwartz, Ilan S.] Duke Univ Med Ctr, Fac Med, Dept Internal Med, Div Infect Dis, Durham, NC USA; [Kanj, Souha S.; Schwartz, Ilan S.] Duke Univ Med Ctr, Univ Hosp, Durham, NC USA; [Lehrnbecher, Thomas] Goethe Univ Frankfurt, Dept Pediat, Div Hematol Oncol &amp; Hemostaseol, Frankfurt, Germany; [Lewis, Russell E.] Univ Padua, Dept Mol Med, Padua, Italy; [Meis, Jacques F.] Radboud Univ Nijmegen Med Ctr, Canisius Wilhelmina Hosp, Ctr Expertise Mycol, Nijmegen, Netherlands; [Nguyen, M. Hong] Univ Pittsburgh, Univ Pittsburgh Sch Med, Pittsburgh, PA USA; [Pana, Zoi D.] Univ Nicosia, Med Sch, Dept Basic &amp; Clin Studies, Nicosia, Cyprus; [Rath, Peter-Michael] Univ Duisburg Essen, Univ Med Essen, Inst Med Microbiol, ECMM Excellence Ctr, Essen, Germany; [Takazono, Takahiro] Nagasaki Univ, Grad Sch Biomed Sci, Dept Infect Dis, Nagasaki, Japan; [Takazono, Takahiro] Nagasaki Univ Hosp, Dept Resp Med, Nagasaki, Japan; [Vinh, Donald C.] Res Inst McGill Univ Hlth Ctr, Ctr Excellence Genet Res Infect &amp; Immun, Montreal, PQ, Canada; [Vinh, Donald C.] McGill Univ Hlth Ctr, Dept Med, Div Infect Dis, Montreal, PQ, Canada; [Vinh, Donald C.] McGill Univ Hlth Ctr, Dept Lab Med, Div Med Microbiol, OPTILAB, Montreal, PQ, Canada; [Zhang, Sean X.] Johns Hopkins Univ Hosp, Microbiol Lab, Baltimore, MD 21287 USA; [Zhang, Sean X.] Johns Hopkins Univ, Sch Med, Dept Pathol, Baltimore, MD 21205 USA; [Afeltra, Javier] Univ Buenos Aires, Sch Med, JM Ramos Mejia Hosp,Parasitol &amp; Mycol Unit, Dept Immunol Parasitol &amp; Microbiol, Urquiza 609,Postal Code 1221ADC, Buenos Aires, DF, Argentina; [Al-Hatmi, Abdullah M. S.] Univ Nizwa, Nat &amp; Med Sci Res Ctr, Microbiol Res Lab, Nizwa, Oman; [Arastehfar, Amir; Mansour, Michael K.] Harvard Med Sch, Dept Med, Boston, MA USA; [Arastehfar, Amir; Mansour, Michael K.] Massachusetts Gen Hosp, Div Infect Dis, Boston, MA 02115 USA; [Arikan-Akdagli, Sevtap] Hacettepe Univ, Fac Med, Mycol Unit, Dept Med Microbiol, Ankara, Turkiye; [Bongomin, Felix] Gulu Univ, Fac Med, Dept Med Microbiol &amp; Immunol, Gulu, Uganda; [Carlesse, Fabianne] Univ Fed Sao Paulo, Pediat Oncol Inst, GRAACC, Sao Paulo, Brazil; [Carlesse, Fabianne] Univ Fed Sao Paulo, Pediat Dept, Infect dis, Sao Paulo, Brazil; [Chayakulkeeree, Methee] Mahidol Univ, Fac Med Siriraj Hosp, Dept Med, Div Infect Dis &amp; Trop Med, Bangkok 10700, Thailand; [Chai, Louis Y. A.] Natl Univ Hlth Syst, Dept Med, Div Infect Dis, Singapore 119074, Singapore; [Chamani-Tabriz, Leili] Clemenceau Med Ctr, Dubai, U Arab Emirates; [Chiller, Tom] CDCP, Atlanta, GA USA; [Chowdhary, Anuradha] Univ Delhi, Vallabhbhai Patel Chest Inst, Dept Microbiol, Med Mycol Unit, Delhi, India; [Chowdhary, Anuradha] Univ Delhi, Vallabhbhai Patel Chest Inst, Natl Reference Lab Antimicrobial Resistance Fungal, Delhi, India; [Clancy, Cornelius J.] Univ Pittsburgh, Div Infect Dis, Pittsburgh, PA 15261 USA; [Colombo, Arnaldo L.] Univ Sao Paulo, Dept Med, Sao Paulo, Brazil; [Colombo, Arnaldo L.] Antimicrobial Resistance Inst Sao Paulo, Sao Paulo, Brazil; [Cortegiani, Andrea] Univ Hosp Policlin Paolo Giaccone, Dept Anaesthesia Intens Care &amp; Emergency, Palermo, Italy; [Cortegiani, Andrea] Univ Palermo, Dept Precis Med Med Surg &amp; Crit Care, I-90100 Palermo, Italy; [Leon, Dora E. Corzo] Univ Exeter, Med Res Council, Ctr Med Mycol, ECMM Excellence Ctr, Exeter EX4 4QD, Devon, England; [Drgona, Lubos] Comenius Univ, Fac Med, Dept Oncohematol, Bratislava, Slovakia; [Dudakova, Anna; Ruegamer, Tamara] Univ Cologne, Univ Hosp Cologne, Inst Med Microbiol Immunol, Cologne, Germany; [Dudakova, Anna; Ruegamer, Tamara] Univ Cologne, Fac Med, Cologne, Germany; [Gago, Sara] Univ Manchester, Sch Biol Sci, Fac Biol Med &amp; Hlth, Manchester Fungal Infect Grp, Manchester, England; [Ilkit, Macit] Univ Cukurova, Fac Med, Dept Microbiol, Div Mycol, Adana, Turkiye; [Jenks, Jeffrey] Duke Univ, Dept Med, Div Infect Dis, Durham, NC USA; [Jenks, Jeffrey] Durham Cty Dept Publ Hlth, Durham, NC USA; [Klimko, Nikolai] North Western State Med Univ, Dept Clin Mycol Allergol &amp; Immunol, St Petersburg, Russia; [Krause, Robert] Med Univ Graz, Dept Internal Med, Div Infect Dis, Graz, Austria; [Kumar, Anil] Amrita Vishwa Vidyapeetham, Amrita Inst Med Sci, Dept Microbiol, Kochi, India; [Lagrou, Katrien] Univ Hosp Leuven, ECMM Excellence Ctr, Dept Lab Med, Leuven, Belgium; [Lagrou, Katrien] Univ Hosp Leuven, Natl Reference Ctr Mycosis, ECMM Excellence Ctr, Leuven, Belgium; [Lagrou, Katrien] Katholieke Univ Leuven, Lab Clin Microbiol, Dept Microbiol Immunol &amp; Transplantat, Leuven, Belgium; [Lionakis, Michail S.] NIAID, NIH, Fungal Pathogenesis Sect, Lab Clin Immunol &amp; Microbiol, Bethesda, MD 20892 USA; [Lmimouni, Badre E.] Univ Mohammed 5, Mil Teaching Hosp Mohammed V, Fac Med &amp; Pharm, Dept Parasitol &amp; Med Mycol, Rabat, Morocco; [Meletiadis, Joseph] Natl &amp; Kapodistrian Univ Athens, Attikon Univ Gen Hosp, Clin Microbiol Lab, Athens, Greece; [Mer, Mervyn] Univ Witwatersrand, Charlotte Maxeke Johannesburg Acad Hosp, Dept Med, Div Crit Care &amp; Pulmonol, Johannesburg, South Africa; [Mer, Mervyn] Univ Witwatersrand, Fac Hlth Sci, Johannesburg, South Africa; [Mikulska, Malgorzata] Univ Genoa, Div Infect Dis, Dept Hlth Sci, Genoa, Italy; [Montravers, Philippe] CHU Bichat Claude Bernard, Assistance Publ Hop Paris, AP HP Nord, Dept Anaesthesiol &amp; Crit Care Med, Paris, France; [Montravers, Philippe] Univ Paris Cite, French Inst Hlth &amp; Med Res INSERM, Physiopathol &amp; Epidemiol Resp Dis, U1152, Paris, France; [Montravers, Philippe] Univ Paris Cite, UFR Medecine Paris Cite, Paris, France; [Neoh, Chin Fen] Peter MacCallum Canc Ctr, Dept Infect Dis, Melbourne, Vic, Australia; [Neoh, Chin Fen] Peter MacCallum Canc Ctr, Natl Ctr Infect Canc, Melbourne, Vic, Australia; [Neoh, Chin Fen] Univ Melbourne, Sir Peter MacCallum Dept Oncol, Melbourne, Vic, Australia; [Ozenci, Volkan] Karolinska Inst, Dept Lab Med, Div Clin Microbiol, Stockholm, Sweden; [Pagano, Livio] Univ Sacro Cuore, Fdn Policlin Univ A Gemelli IRCCS, Dept Geriatr Hematol, Rome, Italy; [Pappas, Peter] Univ Alabama Birmingham, Div Infect Dis, Birmingham, AL USA; [Patterson, Thomas F.] Univ Texas Hlth Sci Ctr San Antonio, Dept Med, Div Infect Dis, San Antonio, TX 78229 USA; [Puerta-Alcalde, Pedro] Hosp Clin Barcelona IDIBAPS, Dept Infect Dis, Barcelona, Spain; [Puerta-Alcalde, Pedro] Univ Barcelona, Dept Med, Barcelona, Spain; [Roilides, Emmanuel] Aristotle Univ Thessaloniki, Fac Hlth Sci, Sch Med, Basic &amp; Translat Res Unit,Special Unit Biomed Res, Thessaloniki, Greece; [Roilides, Emmanuel] Hippokration Gen Hosp Thessaloniki, Thessaloniki, Greece; [Roilides, Emmanuel] Aristotle Univ Thessaloniki, Fac Hlth Sci, Dept Pediat 3, Infect Dis Unit,Sch Med, Thessaloniki, Greece; [Rotstein, Coleman] Univ Toronto, Dept Med, Toronto, ON, Canada; [Sabino, Raquel] Univ Lisbon, Fac Pharm, Dept Pharm Pharmacol &amp; Hlth Technol, P-1649003 Lisbon, Portugal; [Sabino, Raquel] Univ Lisbon, Fac Med, Inst Saude Ambiental, P-1649028 Lisbon, Portugal; [Sabino, Raquel] Inst Super Agron, Lab Associado TERRA, Lab Uso Sustentavel Terra &amp; Serv Ecossistemas, P-1349017 Lisbon, Portugal; [Segal, Esther] Tel Aviv Univ, Sch Med, Dept Clin Microbiol &amp; Immunol, Tel Aviv, Israel; [Sidharthan, Neeraj] Amrita Vishwa Vidyapeetham, Amrita Sch Med, Kochi, India; [Singhal, Tanu] Kokilaben Dhirubhai Ambani Hosp &amp; Med Res Inst, Consultant Paediat &amp; Infect Dis, Mumbai, India; [Sinko, Janos] South Pest Cent Hosp, Natl Inst Hematol &amp; Infectol, Budapest, Hungary; [Soman, Rajeev] Jupiter Hosp, Dept Infect Dis, Pune, India; [Spec, Andrej] Washington Univ, Sch Med, Div Infect Dis, ECMM Excellence Ctr, St Louis, MO USA; [Steinmann, Joerg] Paracelsus Med Univ, Nuremberg Gen Hosp, Inst Clin Microbiol Infect Dis &amp; Infect Control, Nurnberg, Germany; [Steinmann, Joerg] Univ Hosp Essen, Inst Med Microbiol, Essen, Germany; [Taj-Aldeen, Saad J.] Univ Babylon, Coll Sci, Dept Biol, Hilla, Iraq; [Taj-Aldeen, Saad J.] Hamad Med Corp, Microbiol Lab, Dept Lab Med &amp; Pathol, Doha, Qatar; [Talento, Alida Fe] Trinity Coll Dublin, ECMM Excellence Ctr, Dept Clin Microbiol, Dublin, Ireland; [Talento, Alida Fe] Childrens Hlth Ireland Temple St, Dept Microbiol, Dublin, Ireland; [Talento, Alida Fe] Royal Coll Surgeons Ireland, Dept Microbiol, Dublin, Ireland; [Thompson III, George R.] Univ Calif Sacramento, Davis Med Ctr, Dept Internal Med, Div Infect Dis, Sacramento, CA USA; [Villanueva-Lozano, Hiram] Hosp Reg Monterrey, Inst Segur &amp; Serv Sociales Trabajadores Estado, Dept Interna Med, Div Infect Dis, Monterrey, Mexico; [Wahyuningsih, Retno] Univ Kristen Indonesia, Fac Med, Jakarta, Indonesia; [Weinbergerova, Barbora] Masaryk Univ, Univ Hosp Brno, Dept Internal Med Hematol &amp; Oncol, Brno, Czech Republic; [Wiederhold, Nathan] Univ Texas Hlth Sci Ctr San Antonio, Dept Pathol &amp; Lab Med, San Antonio, TX USA; [Willinger, Birgit] Med Univ Vienna, Dept Lab Med, Div Clin Microbiol, ECMM Excellence Ctr, Vienna, Austria; [Woo, Patrick C. Y.] Natl Chung Hsing Univ, Dept Life Sci, Taichung, Taiwan; [Woo, Patrick C. Y.] Univ Hong Kong, Sch Clin Med, Li Ka Shing Fac Med, Dept Microbiol, Hong Kong, Peoples R China; [Woo, Patrick C. Y.] Natl Chung Hsing Univ, iEGG &amp; Anim Biotechnol Ctr, Taichung, Taiwan; [Zhu, Li-Ping] Fudan Univ, Huashan Hosp, Dept Infect Dis, Natl Med Ctr Infect Dis, Shanghai, Peoples R China</t>
  </si>
  <si>
    <t>University of Cologne; University of Cologne; University of Cologne; University of Cologne; University of Cologne; University of Cologne; University of Genoa; University of Genoa; NSW Health; Westmead Hospital; University of Sydney; University of Sydney; NSW Health; Westmead Hospital; University of Sydney; University of Munster; University of Wurzburg; Medical University of Innsbruck; University of Texas System; University of Texas Health Science Center Houston; Wythenshawe Hospital NHS Foundation Trust; Wythenshawe Hospital; Manchester University NHS Foundation Trust; University of Manchester; Aga Khan University; Universidad de Chile; Cardiff University; Cardiff University; Instituto de Salud Carlos III; Instituto de Salud Carlos III; Centro Nacional de Microbiologia (CNM); Statens Serum Institut; University of Copenhagen; Copenhagen University Hospital; Rigshospitalet; University of Copenhagen; Johns Hopkins University; University of Belgrade; Tel Aviv University; Sackler Faculty of Medicine; Tel Aviv Sourasky Medical Center; University of Cape Town; University of Cape Town; General University Gregorio Maranon Hospital; CIBER - Centro de Investigacion Biomedica en Red; CIBERES; Camilo Jose Cela University; Utrecht University; Utrecht University Medical Center; State University System of Florida; University of Florida; University of Amsterdam; Medical University of Graz; University of Toronto; Aga Khan University; University of Copenhagen; American University of Beirut; American University of Beirut; Duke University; Duke University; Goethe University Frankfurt; University of Padua; Radboud University Nijmegen; Canisius-Wilhelmina Hospital; Pennsylvania Commonwealth System of Higher Education (PCSHE); University of Pittsburgh; University of Nicosia; University of Duisburg Essen; Nagasaki University; Nagasaki University; McGill University; McGill University; Johns Hopkins University; Johns Hopkins Medicine; Johns Hopkins University; University of Buenos Aires; Hospital Ramos Mejia; University of Nizwa; Harvard University; Harvard Medical School; Harvard University; Harvard University Medical Affiliates; Massachusetts General Hospital; Hacettepe University; Gulu University; Universidade Federal de Sao Paulo (UNIFESP); Universidade Federal de Sao Paulo (UNIFESP); Mahidol University; National University of Singapore; Centers for Disease Control &amp; Prevention - USA; University of Delhi; University of Delhi; Pennsylvania Commonwealth System of Higher Education (PCSHE); University of Pittsburgh; Universidade de Sao Paulo; University of Palermo; Policlinico Paolo Giaccone; University of Palermo; UK Research &amp; Innovation (UKRI); Medical Research Council UK (MRC); University of Exeter; Comenius University Bratislava; University of Cologne; University of Cologne; University of Manchester; Cukurova University; Duke University; North-Western State Medical University named after I.I. Mechnikov; Medical University of Graz; Amrita Vishwa Vidyapeetham; Amrita Vishwa Vidyapeetham Kochi; KU Leuven; University Hospital Leuven; KU Leuven; University Hospital Leuven; KU Leuven; National Institutes of Health (NIH) - USA; NIH National Institute of Allergy &amp; Infectious Diseases (NIAID); Mohammed V University in Rabat; Ibn sina University Hospital Center of Rabat; University Hospital Attikon; National &amp; Kapodistrian University of Athens; University of Witwatersrand; Charlotte Maxeke Johannesburg Academic Hospital; University of Witwatersrand; University of Genoa; Assistance Publique Hopitaux Paris (APHP); Universite Paris Cite; Hopital Universitaire Saint-Louis - APHP; Hopital Universitaire Bichat-Claude Bernard - APHP; Universite Paris Cite; Institut National de la Sante et de la Recherche Medicale (Inserm); Universite Paris Cite; Peter Maccallum Cancer Center; Peter Maccallum Cancer Center; University of Melbourne; Peter Maccallum Cancer Center; Karolinska Institutet; Catholic University of the Sacred Heart; IRCCS Policlinico Gemelli; University of Alabama System; University of Alabama Birmingham; University of Texas System; University of Texas at San Antonio; University of Barcelona; Hospital Clinic de Barcelona; IDIBAPS; University of Barcelona; Aristotle University of Thessaloniki; Aristotle University of Thessaloniki; University of Toronto; Universidade de Lisboa; Universidade de Lisboa; Universidade de Lisboa; Tel Aviv University; Amrita Vishwa Vidyapeetham; Amrita Vishwa Vidyapeetham Kochi; Washington University (WUSTL); University of Duisburg Essen; University of Babylon; Hamad Medical Corporation; Trinity College Dublin; Royal College of Surgeons - Ireland; California State University System; California State University Sacramento; The Christian University of Indonesia; Masaryk University; University Hospital Brno; University of Texas System; University of Texas at San Antonio; Medical University of Vienna; National Chung Hsing University; University of Hong Kong; National Chung Hsing University; Fudan University</t>
  </si>
  <si>
    <t>Cornely, OA (corresponding author), Univ Cologne, Inst Translat Res, Cologne Excellence Cluster Cellular Stress Respons, D-50931 Cologne, Germany.</t>
  </si>
  <si>
    <t>oliver.cornely@uk-koeln.de</t>
  </si>
  <si>
    <t>Barac, Aleksandra/JBS-0092-2023; Sabino, Raquel/AAW-3990-2021; Meletiadis, Joseph/AAY-4731-2020; Lionakis, Michail/J-8840-2017; Stemler, Jannik/ACD-4706-2022; Jenks, Jeffrey/JXL-7981-2024; White, P./I-6428-2019; Hagen, Ferry/B-9044-2009; Thompson, George/MSW-2646-2025; Chowdhary, Anuradha/ABF-1252-2020; Gago, Sara/AFP-5023-2022; Villanueva-Lozano, Hiram/NLO-1763-2025; Cortegiani, Andrea/H-4902-2016; Alastruey-Izquierdo, Ana/F-2196-2011; Farooqi, Joveria/R-4494-2019; Ben-Ami, Ronen/AAA-1081-2021; Jabeen, Kauser/I-8018-2015; Zhu, Li-Ping/AAF-7580-2020; Puerta, Pedro/JXY-1101-2024; Sprute, Rosanne/AAC-5249-2020; Neoh, Chin Fen/AFV-9536-2022; Schwartz, Ilan/J-5666-2019; Meis, Jacques/A-9241-2010; Lass-Flörl, Cornelia/AAA-8449-2020; Arikan-Akdagli, Sevtap/AAQ-2006-2021; Mikulska, Malgorzata/AAC-5016-2022; Chayakulkeeree, Methee/AAT-8461-2020; chen, Sharon/KIB-8525-2024; Koehler, Philipp/J-7985-2019; Mellinghoff, Sibylle/H-8105-2019; Bongomin, Felix/I-4626-2019; Salmanton-García, Jon/W-3104-2019; Guinea Ortega, Jesus Vicente/G-3083-2014; Nguyen, M./AFM-3541-2022; Cornely, Oliver/J-5095-2013; Arendrup, Maiken/AAA-4249-2019; Sidharthan, Neeraj/AEH-1137-2022; Woo, Patrick/AAJ-6112-2020; Hoenigl, Martin/E-8802-2010; Ilkit, Macit/AAI-3263-2021; Reinhold, Ilana/HPF-1756-2023</t>
  </si>
  <si>
    <t>Jenks, Jeffrey/0000-0001-6632-9587; Villanueva-Lozano, Hiram/0000-0002-4121-2240; Jabeen, Kauser/0000-0003-2497-7847; Gago Prieto, Sara/0000-0002-7027-4598; Sprute, Rosanne/0000-0003-2457-6437; Schwartz, Ilan/0000-0002-7522-0281; Többen, Christina/0000-0003-1185-1583; Jensen, Henrik Elvang/0000-0001-7277-7829; Brink, Aian John/0000-0002-5350-9690; Bongomin, Felix/0000-0003-4515-8517; Grothe, Jan/0000-0001-8498-231X; Guinea Ortega, Jesus Vicente/0000-0002-7901-8355; Rath, Peter-Michael/0009-0009-8526-1739; Reinhold, Ilana/0000-0002-6222-0418</t>
  </si>
  <si>
    <t>Mundipharma; F2G, Melinta; Basilea, Scynexis; ISHA Pharmaceuticals; Cidara, F2G; Scynexis; Instituto de Salud Carlos III; Gilead; Merck; AbbVie; Melinta; Pfizer; Merck Canada; Pfizer Canada; Sunovion Pharmaceuticals Canada; Hikma, and lecture fees from Akademie fr Infektionsmedizin; MSD; Mylan; Cipla; Hoffmann la Roche; Astellas and Mayne; GSK; German Federal Ministry of Education and Research; Medical Faculty of the University of Cologne; Basilea Pharmaceuticals; UK-Ireland Fellowship; Gilead Sciences, and Associates of Cape Cod; Basilea; bioMerieux; Bruker; American Society for Microbiology; Clinical and Laboratory Standards Institute, Page Medical; British Society for Antimicrobial Chemotherapy</t>
  </si>
  <si>
    <t>Mundipharma; F2G, Melinta; Basilea, Scynexis; ISHA Pharmaceuticals; Cidara, F2G; Scynexis; Instituto de Salud Carlos III(Instituto de Salud Carlos IIISpanish Government); Gilead(Gilead Sciences); Merck(Merck &amp; Company); AbbVie(AbbVie); Melinta; Pfizer(Pfizer); Merck Canada(Merck &amp; Company); Pfizer Canada(Pfizer); Sunovion Pharmaceuticals Canada; Hikma, and lecture fees from Akademie fr Infektionsmedizin; MSD; Mylan; Cipla; Hoffmann la Roche(Roche Holding); Astellas and Mayne(Astellas Pharmaceuticals); GSK(GlaxoSmithKline); German Federal Ministry of Education and Research(Federal Ministry of Education &amp; Research (BMBF)); Medical Faculty of the University of Cologne; Basilea Pharmaceuticals; UK-Ireland Fellowship; Gilead Sciences, and Associates of Cape Cod; Basilea; bioMerieux; Bruker; American Society for Microbiology; Clinical and Laboratory Standards Institute, Page Medical; British Society for Antimicrobial Chemotherapy</t>
  </si>
  <si>
    <t>OAC declares grants from the German Federal Ministry of Education and Research (BMBF) , Cidara, the German Center for Infection Research (DZIF) , EU Directorate-General Research and Innovation, F2G, Gilead, MedPace, MSD, Mundipharma, Octapharma, Pfizer, and Scynexis; consulting fees from AbbVie, AiCuris, Basilea, Biocon, Cidara, Seqirus, Gilead, GSK, IQVIA, Janssen, Matinas, MedPace, Menarini, Molecular Partner, MSGERC, Mundipharma, Noxxon, Octapharma, Pardes, Partner Therapeutics, Pfizer, PSI, Scynexis, and Seres; honoraria from Abbott, AbbVie, Akademie fuer Infektionsmedizin, Al-Jazeera Pharmaceuticals-Hikma, amedes, AstraZeneca, DeutscherAErzteverlag, Gilead, GSK, Grupo Biotoscana-United Medical-Knight, Ipsen Pharma, Medscape-WebMD, MedUpdate, MSD, Moderna, Mundipharma, Noscendo, Paul-MartiniStiftung, Pfizer, Sandoz, Seqirus, Shionogi, streamedup!, Touch Independent, and Vitis; payment for expert testimony from Cidara; and board participation from Boston Strategic Partners, Cidara, IQVIA, Janssen, MedPace, PSI, Pulmocide, Shionogi, The Prime Meridian Group, and Vedanta Biosciences. RS declares grants from DZIF and Ministerium fuer Kultur und Wissenschaft des Landes NordrheinWestfalen; honoraria from Pfizer, Akademie fuer Infektionsmedizin, and Hikma; travel support from the European Confederation of Medical Mycology (ECMM) , Pfizer, and Page Medical; and has board membership for Young ECMM. MB declares honoraria and board participation from Angelini, Cidara, Gilead, Menarini, MSD, Pfizer, Shionogi, and Mundipharma. SC-AC reports an untied educational grant from F2G, and travel support from the Asia Fungal Working Group and the International Society for Human &amp; Animal Mycology (ISHAM) . AHG declares a research grant paid to his institution from Gilead Sciences; consulting fees from Basilea, Pfizer, and Mundipharma; and honoraria from Gilead, MSD, Mundipharma,Basilea, and Pfizer. OK declares research grants from the EU, German Research Foundation (DFG) , BMBF, and BMG; consulting fees paid to his institution from Mundipharma; honoraria paid to his institution from Gilead, Pfizer, and Fujifilm Wako; receipt of microbiology media for evaluation from Mast Diagnostika; and reports receipt of chemical substances (antifungal drugs) for susceptibility testing. CL-F declares grants paid to her institution from Gilead Sciences and Astellas Pharma; consulting fees from Merck Sharp and Dohme; honoraria from Gilead Sciences, Merck Sharp and Dohme, Pfizer, BioMerieux, F2G, Immy, and Shionogi; travel support from Gilead; and advisory board fees from Mundipharma. LO-Z declares grants paid to his institution from Scynexis, Pulmocide, Pfizer, Basilea, Eurofins Viracor, and T2 Biosystems; honoraria from Pfizer, Gilead, F2G, GSK, Melinta, Eurofins Viracor, and Knight-Biotoscana. RR-R declares support for this work by the National Institute for Health and Care Research (NIHR) Manchester Biomedical Research Centre grant (NIHR203308) . LPW declares a grant paid to his institution from F2G; consulting fees from Mundipharma, Pfizer, F2G, and Gilead; honoraria from Gilead, Mundipharma, and Pfizer; travel support from Mundipharma and Gilead; board participation from F2G, Mundipharma, Gilead, and Pfizer; and receipt of equipment from Launch Diagnostics for his institution. AA-I declares consulting fees from WHO; payments for educational talks from Gilead, Pfizer, and Mundipharma; travel support from Gilead; and has unpaid roles as President of the Asociacion Espanola de Micologia and as a member on the scientific advisory board of the Joint Programming Initiative on Antimicrobial Resistance. MCA declares research grants and contract work paid to her institution from Cidara-Mundipharma, F2G-Shionogi, and Scynexis; and speaker honoraria from Gilead and F2G-Shionogi. RB-A declares participation for the MSD advisory board and GSK advisory board. AJB declares grant funding paid to his institution from the Foundation for Innovative New Diagnostics and the Global Antibiotic Research and Development Partnership. JG declares grants paid to his institution from Fondo de Investigacion Sanitaria, Gilead, Cidara, F2G, Scynexis, and Mundipharma; honoraria from Gilead, Pfizer, MSD, and Mundipharma; and travel support from Gilead and Scynexis. FH declares travel support from ISHAM; has unpaid roles as Treasurer for the Netherlands Society for Medical Mycology, Vice-President of ISHAM, and chair of the Division of Microbial Genomics of the Royal Netherlands Society for Microbiology; reports receipt of reduced price or free diagnostic reagents and kits to run validation tests from CHROMagar, Bruker MDx, Pathonostics, OLM Diagnostics, and Altona Diagnostics. MH declares grants from Astellas, Scynexis, Gilead, IMMY, MSD, Pfizer, Euroimmun, Mundipharma, Melinta, and Pulmocide; and research funding from Gilead Sciences, Astellas, Mundipharma, Euroimmun, MSD, GSK, Basilea, Pulmocide, Scynexis, AiCuris, Melinta, Partner, F2G, Shionogi, Stendahl, and Pfizer. SH declares grants paid to his institution from Merck, Pfizer, Cidara, Avir Pharma, Sunovion, F2G, and Pulmocide; and consulting fees from TFF and Takeda. SSK declares speaker honoraria from Pfizer, MSD, Basilea, Gilead, and Hikma; payments for advisory board member meetings from Menari and MSD; and has roles as President-elect of the International Society of Antimicrobial Chemotherapy and President of the Lebanese Society for Infectious Diseases and Clinical Microbiology. PK declares grants paid to his institution from BMBF, the B-FAST (Bundesweites Forschungsnetz Angewandte Surveillance und Testung) , NAPKON (Nationales Pandemie Kohorten Netz, German National Pandemic Cohort Network) , NUM (Netzwerk Universitaetsmedizin, Network of University Medicine) , and the State of North Rine-Westphalia, Germany; consulting fees from Ambu, Gilead Sciences, Munipharma, Noxxon, and Pfizer; honoraria from Akademie fuer Infektionsmedizin, Ambu, Astellas Pharma, BioRad Laboratories, Datamed, ECMM, Gilead Sciences, GPR Academy Ruesselsheim, HELIOS Kliniken, Jazz Pharmaceuticals Germany, medupdate, MedMedia, MSD, Pfizer, Scilink Comunicacion Cientifica, streamedup!, University Hospital and LMU Munich, and Vitis; a German patent application (DE 10 2021 113 007.7) has been filed by the University of Cologne (Cologne, Germany) , listing PK as one of three inventors; board participation from Ambu, Gilead Sciences, Pfizer Pharma, Mundipharma, and Noxxon; honoraria for reviews and royalties from book authorships from Elsevier; and an unpaid role ofEditor for Mycoses (Wiley) and Annals of Medicine (Taylor &amp; Francis online) . TL declares consulting fees from Gilead, Merck/MSD, Roche, Recordati, Mundipharma, and Pharming; and honoraria from Merck/MSD, AstraZeneca, Pfizer, Mundipharma, Gilead, Sanofi Pasteur, and Recordati. REL declares royalties from UptoDate; consulting fees from Basilea, F2G, and Gilead; and honoraria from Basilea, Gilead, Avir, and Pfizer. MHN declares consulting fees from Basilea; and was one of the authors of the Infectious Diseases Society of America (IDSA) guideline for aspergillosis. DS declares lecture fees from Pfizer and Hikma. TT declares honoraria from Asahikasei Pharma Japan, Pfizer Japan, MSD Japan, and Sumitomo Pharma Japan. DCV declares a grant from the senior clinician and senior scientist research scholar programme of the Fonds de Recherche du Quebec-Sante; grants paid to his institution for clinical trial support from Cidara therapeutics, Janssen Pharmaceuticals, and Moderna; further grants paid to his institution from the Public Health Agency of Canada (COVID Immunity Task Force: DISCoVER project, UNCoVER project, and VISID project) , the Jeffrey Modell Foundation, and the Canadian Institutes of Health Research; consulting fees from AstraZeneca, CSL Behring, Merck Canada, Moderna, Novartis Canada, Qu Biologics, and Shire (Takeda) ; honoraria from CSL Behring; travel support from the Association of Medical Microbiology and Infectious Disease (AMMI) Canada; has a patent pending (Electronic Filing System ID: 40101099) ; has unpaid roles as Chair of the AMMI Canada Guidelines Committee, member of the Clinical Immunology Society Education Committee and Continuing Education Committee, patient advocate of the Medical Committees of the Association des patients immunodeficients du Quebec and the Canadian Immunodeficiency Patient Organization, patient advocate as medical advisor to the Regroupement Trisomie 21 and the Leukemia &amp; Lymphoma Society of Canada; and reports receipt of equipment to his institution from the McGill University Health Centre Foundation and the Montreal General Hospital Foundation. JA declares research grants from Pfizer, Gilead, and Knight; and honoraria from Knight and Gilead. FC declares honoraria from Pfizer, Knight, and Sandoz; travel support from Pfizer and Mundipharma; and board participation from Pfizer and Sandoz. LYAC declares honoraria from Pfizer paid to her institution, and board participation from CIDARA Therapeutics (paid to her institution) . ALC declares a grant from Knight-United Medical; honoraria from Mundipharma, Sandoz, and Knight-United Medical; travel support from Mundipharma and Knight-United Medical; and advisory board membership from Mundipharma and Sandoz. ACo declares fees for lectures from Gilead, Pfizer, and Mundipharma; and advisory board fees from Gilead, MSD, Mundipharma, and Pfizer. DECL declares a Biotechnology and Biological Sciences Research Council-US National Science Foundation project grant (BB/W002760/1) held by Elizabeth Ballou; honoraria from Gilead; and travel support from a project grant (BB/W002760/1) . LD declares payment for lectures from Pfizer. SG declares a grant from the NIHR Manchester Biomedical Research Centre Dowager Countess Eleanor Peel Trust. RK declares a grant from Pfizer for support of investigator-initiated research; and payments for lectures from Pfizer, Mundipharma, and Gilead. KL declares a grant from TECOmedical paid to her institution; consulting fees from Mundipharma paid to her institution; payments for lectures and presentations from Gilead and Pfizer, paid to herself, and Mundipharma and FUJIFILM Wako Chemicals Europe, paid to her institution; travel support from Gilead, Pfizer, and AstraZeneca; and payment for board participation from Pfizer paid to her institution. MSL declares funding from the Division of Intramural Research, National Institute of Allergy and Infectious Diseases, National Institutes of Health. MKM declares consulting fees from GenMark Diagnostics, NED Biosystems, and Vericel; honoraria from Thermofisher Scientific; payment for expert testimony; a patent for neutrophil therapeutic; and board participation from Karius. JM declares grants from Gilead, Mundipharma, and VIRCELL; and honoraria and travel grants from Gilead, all paid to his institution. SCM declares grants from DZIF and the University of Cologne (Cologne, Germany) ; consulting fees from Octapharma; honoraria from Pfizer; and board participation from Octapharma. MMi declares a grant from Gilead paid to her institution; honoraria from AstraZeneca, Gilead, Janssen, Mundipharma, and Pfizer; and board participation from Allovir, Moderna, Mundipharma, and Shionogi. PM declaresconsulting fees and honoraria from Menarin, Pfizer, MSD, Viatris, and Mundipharma. VO declares role and stock options from Volumeer. PP declares grants from F2G, Melinta, Scynexis, and Astellas; and board participation from F2G, Basilea, Scynexis, Melinta, and ISHA Pharmaceuticals. TFP declares grants from Cidara, F2G, and Scynexis paid to his institution; board participation from Gilead, Scynexis, and Basilea; and roles as Treasurer (past) of the Immunocompromised Host Society, Treasurer (past) and IDSA liaison (current) of the Texas Infectious Diseases Society, and member of the board of directors of the Mycoses Study Group Education and Research Consortium. PP-A declares grants paid to his institution from Instituto de Salud Carlos III and Gilead; honoraria from Gilead, Pfizer, and MSD; and board participation from Gilead. ER declares research grants from Merck, AbbVie, Shionogi, Cidara Therapeutics, Melinta, and Pfizer paid to his institution; payments as scientific advisor and member of the speaker bureau from Gilead, Merck, Shionogi, Mundipharma, and Pfizer, paid to his institution. CR declares grants and research support paid to his institution from Chimerix, Cidara, and Scynexis; consulting fees from Avir Pharma, Merck Canada, and Pfizer Canada; and honoraria from Avir Pharma, Merck Canada, and Sunovion Pharmaceuticals Canada. TR declares speaker fees from Hikma, and lecture fees from Akademie fuer Infektionsmedizin. RSa declares honoraria from Pfizer. JS-G declares honoraria from Gilead, Menarini, and Pfizer; travel support from AstraZeneca; and board participation from Pfizer. JSi declares honoraria and travel support from Pfizer, MSD, and Gilead. RSo declares honoraria for lectures from Pfizer, MSD, Mylan, Cipla, and Glenmark; and advisory board fees from Pfizer, MSD, Mylan, Cipla, Glenmark, and Hoffmann la Roche. AS declares grants from Astellas and Mayne, and consulting fees from GSK. JStei declares a grant from Pfizer, and honoraria from Pfizer and Gilead. JStem declares grants paid to his institution from the German Federal Ministry of Education and Research, the Medical Faculty of the University of Cologne (Cologne, Germany) , Basilea Pharmaceuticals, and Noscendo; consulting fees from Gilead, Micron Research, and Alvea; and honoraria from AbbVie, Gilead, Hikma, and Pfizer. AFT declares grants from the UK-Ireland Fellowship, Gilead Sciences, and Associates of Cape Cod (Fungitell) . GRT declares grants and consulting fees from Astellas, Basilea, Cidara, F2G, Mundipharma and Melinta; and board participation from Pfizer. NW declares grants from bioMerieux, Bruker, F2G, Mycovia, Sfunga, and Scynexis; honoraria from the American Society for Microbiology and the American College of Veterinary Internal Medicine; travel support from the Clinical and Laboratory Standards Institute, Page Medical, and the American College of Veterinary Internal Medicine; has roles within the Clinical and Laboratory Standards Institute, the American Society for Microbiology, and the British Society for Antimicrobial Chemotherapy; and reports receipt of drugs (drug powder) from Scynexis, Basilea, Cidara, F2G, and Mycovia. BWi declares a grant from Schuelke &amp; Mayr paid to her institution; and honoraria from Mundipharma, bioMerieux, BD, CapeCod, and Schuelke &amp; Mayr. All other authors declare no competing interests.r Basilea, and Pfizer. OK declares research grants from the EU, German Research Foundation (DFG) , BMBF, and BMG; consulting fees paid to his institution from Mundipharma; honoraria paid to his institution from Gilead, Pfizer, and Fujifilm Wako; receipt of microbiology media for evaluation from Mast Diagnostika; and reports receipt of chemical substances (antifungal drugs) for susceptibility testing. CL-F declares grants paid to her institution from Gilead Sciences and Astellas Pharma; consulting fees from Merck Sharp and Dohme; honoraria from Gilead Sciences, Merck Sharp and Dohme, Pfizer, BioMerieux, F2G, Immy, and Shionogi; travel support from Gilead; and advisory board fees from Mundipharma. LO-Z declares grants paid to his institution from Scynexis, Pulmocide, Pfizer, Basilea, Eurofins Viracor, and T2 Biosystems; honoraria from Pfizer, Gilead, F2G, GSK, Melinta, Eurofins Viracor, and Knight-Biotoscana. RR-R declares support for this work by the National Institute for Health and Care Research (NIHR) Manchester Biomedical Research Centre grant (NIHR203308) . LPW declares a grant paid to his institution from F2G; consulting fees from Mundipharma, Pfizer, F2G, and Gilead; honoraria from Gilead, Mundipharma, and Pfizer; travel support from Mundipharma and Gilead; board participation from F2G, Mundipharma, Gilead, and Pfizer; and receipt of equipment from Launch Diagnostics for his institution. AA-I declares consulting fees from WHO; payments for educational talks from Gilead, Pfizer, and Mundipharma; travel support from Gilead; and has unpaid roles as President of the Asociacion Espanola de Micologia and as a member on the scientific advisory board of the Joint Programming Initiative on Antimicrobial Resistance. MCA declares research grants and contract work paid to her institution from Cidara-Mundipharma, F2G-Shionogi, and Scynexis; and speaker honoraria from Gilead and F2G-Shionogi. RB-A declares participation for the MSD advisory board and GSK advisory board. AJB declares grant funding paid to his institution from the Foundation for Innovative New Diagnostics and the Global Antibiotic Research and Development Partnership. JG declares grants paid to his institution from Fondo de Investigacion Sanitaria, Gilead, Cidara, F2G, Scynexis, and Mundipharma; honoraria from Gilead, Pfizer, MSD, and Mundipharma; and travel support from Gilead and Scynexis. FH declares travel support from ISHAM; has unpaid roles as Treasurer for the Netherlands Society for Medical Mycology, Vice-President of ISHAM, and chair of the Division of Microbial Genomics of the Royal Netherlands Society for Microbiology; reports receipt of reduced price or free diagnostic reagents and kits to run validation tests from CHROMagar, Bruker MDx, Pathonostics, OLM Diagnostics, and Altona Diagnostics. MH declares grants from Astellas, Scynexis, Gilead, IMMY, MSD, Pfizer, Euroimmun, Mundipharma, Melinta, and Pulmocide; and research funding from Gilead Sciences, Astellas, Mundipharma, Euroimmun, MSD, GSK, Basilea, Pulmocide, Scynexis, AiCuris, Melinta, Partner, F2G, Shionogi, Stendahl, and Pfizer. SH declares grants paid to his institution from Merck, Pfizer, Cidara, Avir Pharma, Sunovion, F2G, and Pulmocide; and consulting fees from TFF and Takeda. SSK declares speaker honoraria from Pfizer, MSD, Basilea, Gilead, and Hikma; payments for advisory board member meetings from Menari and MSD; and has roles as President-elect of the International Society of Antimicrobial Chemotherapy and President of the Lebanese Society for Infectious Diseases and Clinical Microbiology. PK declares grants paid to his institution from BMBF, the B-FAST (Bundesweites Forschungsnetz Angewandte Surveillance und Testung) , NAPKON (Nationales Pandemie Kohorten Netz, German National Pandemic Cohort Network) , NUM (Netzwerk Universitatsmedizin, Network of University Medicine) , and the State of North Rine-Westphalia, Germany; consulting fees from Ambu, Gilead Sciences, Munipharma, Noxxon, and Pfizer; honoraria from Akademie fur Infektionsmedizin, Ambu, Astellas Pharma, BioRad Laboratories, Datamed, ECMM, Gilead Sciences, GPR Academy Ruesselsheim, HELIOS Kliniken, Jazz Pharmaceuticals Germany, medupdate, MedMedia, MSD, Pfizer, Scilink Comunicacion Cientifica, streamedup!, University Hospital and LMU Munich, and Vitis; a German patent application (DE 10 2021 113 007.7) has been filed by the University of Cologne (Cologne, Germany) , listing PK as one of three inventors; board participation from Ambu, Gilead Sciences, Pfizer Pharma, Mundipharma, and Noxxon; honoraria for reviews and royalties from book authorships from Elsevier; and an unpaid role ofr Editor for Mycoses (Wiley) and Annals of Medicine (Taylor &amp; Francis online) . TL declares consulting fees from Gilead, Merck/MSD, Roche, Recordati, Mundipharma, and Pharming; and honoraria from Merck/MSD, AstraZeneca, Pfizer, Mundipharma, Gilead, Sanofi Pasteur, and Recordati. REL declares royalties from UptoDate; consulting fees from Basilea, F2G, and Gilead; and honoraria from Basilea, Gilead, Avir, and Pfizer. MHN declares consulting fees from Basilea; and was one of the authors of the Infectious Diseases Society of America (IDSA) guideline for aspergillosis. DS declares lecture fees from Pfizer and Hikma. TT declares honoraria from Asahikasei Pharma Japan, Pfizer Japan, MSD Japan, and Sumitomo Pharma Japan. DCV declares a grant from the senior clinician and senior scientist research scholar programme of the Fonds de Recherche du Quebec-Sante; grants paid to his institution for clinical trial support from Cidara therapeutics, Janssen Pharmaceuticals, and Moderna; further grants paid to his institution from the Public Health Agency of Canada (COVID Immunity Task Force: DISCoVER project, UNCoVER project, and VISID project) , the Jeffrey Modell Foundation, and the Canadian Institutes of Health Research; consulting fees from AstraZeneca, CSL Behring, Merck Canada, Moderna, Novartis Canada, Qu Biologics, and Shire (Takeda) ; honoraria from CSL Behring; travel support from the Association of Medical Microbiology and Infectious Disease (AMMI) Canada; has a patent pending (Electronic Filing System ID: 40101099) ; has unpaid roles as Chair of the AMMI Canada Guidelines Committee, member of the Clinical Immunology Society Education Committee and Continuing Education Committee, patient advocate of the Medical Committees of the Association des patients immunodeficients du Quebec and the Canadian Immunodeficiency Patient Organization, patient advocate as medical advisor to the Regroupement Trisomie 21 and the Leukemia &amp; Lymphoma Society of Canada; and reports receipt of equipment to his institution from the McGill University Health Centre Foundation and the Montreal General Hospital Foundation. JA declares research grants from Pfizer, Gilead, and Knight; and honoraria from Knight and Gilead. FC declares honoraria from Pfizer, Knight, and Sandoz; travel support from Pfizer and Mundipharma; and board participation from Pfizer and Sandoz. LYAC declares honoraria from Pfizer paid to her institution, and board participation from CIDARA Therapeutics (paid to her institution) . ALC declares a grant from Knight-United Medical; honoraria from Mundipharma, Sandoz, and Knight-United Medical; travel support from Mundipharma and Knight-United Medical; and advisory board membership from Mundipharma and Sandoz. ACo declares fees for lectures from Gilead, Pfizer, and Mundipharma; and advisory board fees from Gilead, MSD, Mundipharma, and Pfizer. DECL declares a Biotechnology and Biological Sciences Research Council-US National Science Foundation project grant (BB/W002760/1) held by Elizabeth Ballou; honoraria from Gilead; and travel support from a project grant (BB/W002760/1) . LD declares payment for lectures from Pfizer. SG declares a grant from the NIHR Manchester Biomedical Research Centre Dowager Countess Eleanor Peel Trust. RK declares a grant from Pfizer for support of investigator-initiated research; and payments for lectures from Pfizer, Mundipharma, and Gilead. KL declares a grant from TECOmedical paid to her institution; consulting fees from Mundipharma paid to her institution; payments for lectures and presentations from Gilead and Pfizer, paid to herself, and Mundipharma and FUJIFILM Wako Chemicals Europe, paid to her institution; travel support from Gilead, Pfizer, and AstraZeneca; and payment for board participation from Pfizer paid to her institution. MSL declares funding from the Division of Intramural Research, National Institute of Allergy and Infectious Diseases, National Institutes of Health. MKM declares consulting fees from GenMark Diagnostics, NED Biosystems, and Vericel; honoraria from Thermofisher Scientific; payment for expert testimony; a patent for neutrophil therapeutic; and board participation from Karius. JM declares grants from Gilead, Mundipharma, and VIRCELL; and honoraria and travel grants from Gilead, all paid to his institution. SCM declares grants from DZIF and the University of Cologne (Cologne, Germany) ; consulting fees from Octapharma; honoraria from Pfizer; and board participation from Octapharma. MMi declares a grant from Gilead paid to her institution; honoraria from AstraZeneca, Gilead, Janssen, Mundipharma, and Pfizer; and board participation from Allovir, Moderna, Mundipharma, and Shionogi. PM declaresr consulting fees and honoraria from Menarin, Pfizer, MSD, Viatris, and Mundipharma. VO declares role and stock options from Volumeer. PP declares grants from F2G, Melinta, Scynexis, and Astellas; and board participation from F2G, Basilea, Scynexis, Melinta, and ISHA Pharmaceuticals. TFP declares grants from Cidara, F2G, and Scynexis paid to his institution; board participation from Gilead, Scynexis, and Basilea; and roles as Treasurer (past) of the Immunocompromised Host Society, Treasurer (past) and IDSA liaison (current) of the Texas Infectious Diseases Society, and member of the board of directors of the Mycoses Study Group Education and Research Consortium. PP-A declares grants paid to his institution from Instituto de Salud Carlos III and Gilead; honoraria from Gilead, Pfizer, and MSD; and board participation from Gilead. ER declares research grants from Merck, AbbVie, Shionogi, Cidara Therapeutics, Melinta, and Pfizer paid to his institution; payments as scientific advisor and member of the speaker bureau from Gilead, Merck, Shionogi, Mundipharma, and Pfizer, paid to his institution. CR declares grants and research support paid to his institution from Chimerix, Cidara, and Scynexis; consulting fees from Avir Pharma, Merck Canada, and Pfizer Canada; and honoraria from Avir Pharma, Merck Canada, and Sunovion Pharmaceuticals Canada. TR declares speaker fees from Hikma, and lecture fees from Akademie fur Infektionsmedizin. RSa declares honoraria from Pfizer. JS-G declares honoraria from Gilead, Menarini, and Pfizer; travel support from AstraZeneca; and board participation from Pfizer. JSi declares honoraria and travel support from Pfizer, MSD, and Gilead. RSo declares honoraria for lectures from Pfizer, MSD, Mylan, Cipla, and Glenmark; and advisory board fees from Pfizer, MSD, Mylan, Cipla, Glenmark, and Hoffmann la Roche. AS declares grants from Astellas and Mayne, and consulting fees from GSK. JStei declares a grant from Pfizer, and honoraria from Pfizer and Gilead. JStem declares grants paid to his institution from the German Federal Ministry of Education and Research, the Medical Faculty of the University of Cologne (Cologne, Germany) , Basilea Pharmaceuticals, and Noscendo; consulting fees from Gilead, Micron Research, and Alvea; and honoraria from AbbVie, Gilead, Hikma, and Pfizer. AFT declares grants from the UK-Ireland Fellowship, Gilead Sciences, and Associates of Cape Cod (Fungitell) . GRT declares grants and consulting fees from Astellas, Basilea, Cidara, F2G, Mundipharma and Melinta; and board participation from Pfizer. NW declares grants from bioMerieux, Bruker, F2G, Mycovia, Sfunga, and Scynexis; honoraria from the American Society for Microbiology and the American College of Veterinary Internal Medicine; travel support from the Clinical and Laboratory Standards Institute, Page Medical, and the American College of Veterinary Internal Medicine; has roles within the Clinical and Laboratory Standards Institute, the American Society for Microbiology, and the British Society for Antimicrobial Chemotherapy; and reports receipt of drugs (drug powder) from Scynexis, Basilea, Cidara, F2G, and Mycovia. BWi declares a grant from Schulke &amp; Mayr paid to her institution; and honoraria from Mundipharma, bioMerieux, BD, CapeCod, and Schulke &amp; Mayr. All other authors declare no competing interests.</t>
  </si>
  <si>
    <t>e280</t>
  </si>
  <si>
    <t>e293</t>
  </si>
  <si>
    <t>10.1016/S1473-3099(24)00749-7</t>
  </si>
  <si>
    <t>2JW8O</t>
  </si>
  <si>
    <t>Green Submitted, Green Accepted, hybrid</t>
  </si>
  <si>
    <t>WOS:001484403300001</t>
  </si>
  <si>
    <t>Aad, G; Aakvaag, E; Abbott, B; Abeling, K; Abicht, NJ; Abidi, SH; Aboelela, M; Aboulhorma, A; Abramowicz, H; Abreu, H; Abulaiti, Y; Acharya, BS; Ackermann, A; Bourdarios, CA; Adamczyk, L; Addepalli, SV; Addison, MJ; Adelman, J; Adiguzel, A; Adye, T; Affolder, AA; Afik, Y; Agaras, MN; Agarwala, J; Aggarwal, A; Agheorghiesei, C; Ahmad, A; Ahmadov, F; Ahmed, WS; Ahuja, S; Ai, X; Aielli, G; Aikot, A; Tamlihat, MA; Aitbenchikh, B; Aizenberg, I; Akbiyik, M; Åkesson, TPA; Akimov, AV; Akiyama, D; Akolkar, NN; Aktas, S; Al Khoury, K; Alberghi, GL; Albert, J; Albicocco, P; Albouy, GL; Alderweireldt, S; Alegria, ZL; Aleksa, M; Aleksandrov, IN; Alexa, C; Alexopoulos, T; Alfonsi, F; Algren, M; Alhroob, M; Ali, B; Ali, HMJ; Ali, S; Alibocus, SW; Aliev, M; Alimonti, G; Alkakhi, W; Allaire, C; Allbrooke, BMM; Allen, JF; Flores, CAA; Allport, PP; Aloisio, A; Alonso, F; Alpigiani, C; Estevez, MA; Fernandez, AA; Cardoso, MA; Alviggi, MG; Aly, M; Coutinho, YA; Ambler, A; Amelung, C; Amerl, M; Ames, CG; Amidei, D; Amirie, KJ; Dos Santos, SPA; Amos, KR; An, S; Ananiev, V; Anastopoulos, C; Andeen, T; Anders, JK; Andrean, SY; Andreazza, A; Angelidakis, S; Angerami, A; Anisenkov, AV; Annovi, A; Antel, C; Anthony, MT; Antipov, E; Antonelli, M; Anulli, F; Aoki, M; Aoki, T; Pozo, JAA; Aparo, MA; Bella, LA; Appelt, C; Apyan, A; Val, SJA; Arcangeletti, C; Arce, ATH; Arena, E; Arguin, JF; Argyropoulos, S; Arling, JH; Arnaez, O; Arnold, H; Artoni, G; Asada, H; Asai, K; Asai, S; Asbah, NA; Assamagan, K; Astalos, R; Astrand, KSV; Atashi, S; Atkin, RJ; Atkinson, M; Atmani, H; Atmasiddha, PA; Augsten, K; Auricchio, S; Auriol, AD; Austrup, VA; Avolio, G; Axiotis, K; Azuelos, G; Babal, D; Bachacou, H; Bachas, K; Bachiu, A; Backman, F; Badea, A; Baer, TM; Bagnaia, P; Bahmani, M; Bahner, D; Bai, K; Baines, JT; Baines, L; Baker, OK; Bakos, E; Gupta, DB; Balakrishnan, V; Balasubramanian, R; Baldin, EM; Balek, P; Ballabene, E; Balli, F; Baltes, LM; Balunas, WK; Balz, J; Banas, E; Bandieramonte, M; Bandyopadhyay, A; Bansal, S; Barak, L; Barakat, M; Barberio, EL; Barberis, D; Barbero, M; Barel, MZ; Barends, KN; Barillari, T; Barisits, MS; Barklow, T; Baron, P; Moreno, DAB; Baroncelli, A; Barone, G; Barr, AJ; Barr, JD; Barreiro, F; da Costa, JBG; Barron, U; Teixeira, MGB; Barsov, S; Bartels, F; Bartoldus, R; Barton, AE; Bartos, P; Basan, A; Baselga, M; Bassalat, A; Basso, MJ; Bate, R; Bates, RL; Batlamous, S; Batool, B; Battaglia, M; Battulga, D; Bauce, M; Bauer, M; Bauer, P; Hurrell, LTB; Beacham, JB; Beau, T; Beaucamp, JY; Beauchemin, PH; Bechtle, P; Beck, HP; Becker, K; Beddall, AJ; Bednyakov, VA; Bee, CP; Beemster, LJ; Beermann, TA; Begalli, M; Begel, M; Behera, A; Behr, JK; Beirer, JF; Beisiegel, F; Belfkir, M; Bella, G; Bellagamba, L; Bellerive, A; Bellos, P; Beloborodov, K; Benchekroun, D; Bendebba, F; Benhammou, Y; Benkendorfer, KC; Beresford, L; Beretta, M; Kuutmann, EB; Berger, N; Bergmann, B; Beringer, J; Bernardi, G; Bernius, C; Bernlochner, FU; Bernon, F; Guardia, AB; Berry, T; Berta, P; Berthold, A; Bethke, S; Betti, A; Bevan, AJ; Bhalla, NK; Bhamjee, M; Bhatta, S; Bhattacharya, DS; Bhattarai, P; Bhide, KD; Bhopatkar, VS; Bianchi, RM; Bianco, G; Biebel, O; Bielski, R; Biglietti, M; Billingsley, CS; Bindi, M; Bingul, A; Bini, C; Biondini, A; Birch-sykes, CJ; Bird, GA; Birman, M; Biros, M; Biryukov, S; Bisanz, T; Bisceglie, E; Biswal, JP; Biswas, D; Bloch, I; Blue, A; Blumenschein, U; Blumenthal, J; Bobrovnikov, VS; Boehler, M; Boehm, B; Bogavac, D; Bogdanchikov, AG; Bohm, C; Boisvert, V; Bokan, P; Bold, T; Bomben, M; Bona, M; Boonekamp, M; Booth, CD; Borbély, AG; Bordulev, IS; Borecka-Bielska, HM; Borissov, G; Bortoletto, D; Boscherini, D; Bosman, M; Sola, JDB; Bouaouda, K; Bouchhar, N; Boudreau, J; Bouhova-Thacker, EV; Boumediene, D; Bouquet, R; Boveia, A; Boyd, J; Boye, D; Boyko, IR; Bracinik, J; Brahimi, N; Brandt, G; Brandt, O; Braren, F; Brau, B; Brau, JE; Brener, R; Brenner, L; Brenner, R; Bressler, S; Britton, D; Britzger, D; Brock, I; Brock, R; Brooijmans, G; Brost, E; Brown, LM; Bruce, LE; Bruckler, TL; de Renstrom, PAB; Brüers, B; Bruni, A; Bruni, G; Bruschi, M; Bruscino, N; Buanes, T; Buat, Q; Buchin, D; Buckley, AG; Bulekov, O; Bullard, BA; Burdin, S; Burgard, CD; Burger, AM; Burghgrave, B; Burlayenko, O; Burr, JTP; Burton, CD; Burzynski, JC; Busch, EL; Büscher, V; Bussey, PJ; Butler, JM; Buttar, CM; Butterworth, JM; Buttinger, W; Vazquez, CJB; Buzykaev, AR; Urbán, SC; Cadamuro, L; Caforio, D; Cai, H; Cai, Y; Cairo, VMM; Cakir, O; Calace, N; Calafiura, P; Calderini, G; Calfayan, P; Callea, G; Caloba, LP; Calvet, D; Calvet, S; Calvetti, M; Toro, RC; Camarda, S; Munoz, DC; Camarri, P; Camerlingo, MT; Cameron, D; Camincher, C; Campanelli, M; Camplani, A; Canale, V; Canbay, AC; Canonero, E; Cantero, J; Cao, Y; Capocasa, F; Capua, M; Carbone, A; Cardarelli, R; Cardenas, JCJ; Cardillo, F; Carducci, G; Carli, T; Carlino, G; Carlotto, JI; Carlson, BT; Carlson, EM; Carminati, L; Carnelli, A; Carnesale, M; Caron, S; Carquin, E; Carrá, S; Carratta, G; Carroll, AM; Carter, TM; Casado, MP; Caspar, M; Castillo, FL; Garcia, LC; Gimenez, VC; Castro, NF; Catinaccio, A; Catmore, JR; Cavaliere, T; Cavaliere, V; Cavalli, N; Cekmecelioglu, YC; Celebi, E; Cella, S; Celli, F; Centonze, MS; Cepaitis, V; Cerny, K; Cerqueira, AS; Cerri, A; Cerrito, L; Cerutti, F; Cervato, B; Cervelli, A; Cesarini, G; Cetin, SA; Chakraborty, D; Chan, J; Chan, WY; Chapman, JD; Chapon, E; Chargeishvili, B; Charlton, DG; Chatterjee, M; Chauhan, C; Che, Y; Chekanov, S; Chekulaev, SV; Chelkov, GA; Chen, A; Chen, B; Chen, H; Chen, J; Chen, M; Chen, S; Chen, SJ; Chen, X; Chen, Y; Cheng, CL; Cheng, HC; Cheong, S; Cheplakov, A; Cheremushkina, E; Cherepanova, E; El Moursli, RC; Cheu, E; Cheung, K; Chevalier, L; Chiarella, V; Chiarelli, G; Chiedde, N; Chiodini, G; Chisholm, AS; Chitan, A; Chitishvili, M; Chizhov, MV; Choi, K; Chou, Y; Chow, EYS; Chu, KL; Chu, MC; Chu, X; Chudoba, J; Chwastowski, JJ; Cieri, D; Ciesla, KM; Cindro, V; Ciocio, A; Cirotto, F; Citron, ZH; Citterio, M; Ciubotaru, DA; Clark, A; Clark, PJ; Clarry, C; Columbie, JMC; Clawson, SE; Clement, C; Clercx, J; Coadou, Y; Cobal, M; Coccaro, A; Barrue, RFC; De Sa, RCL; Coelli, S; Cole, B; Collot, J; Mui o, PC; Connell, MP; Connell, SH; Conroy, EI; Conventi, F; Cooke, HG; Cooper-Sarkar, AM; Corchia, FA; Choi, ACO; Corpe, LD; Corradi, M; Corriveau, F; Cortes-Gonzalez, A; Costa, MJ; Costanza, F; Costanzo, D; Cote, BM; Cowan, G; Cranmer, K; Cremonini, D; Crépé-Renaudin, S; Crescioli, F; Cristinziani, M; Cristoforetti, M; Croft, V; Crosby, JE; Crosetti, G; Cueto, A; Cui, H; Cui, Z; Cunningham, WR; Curcio, F; Curran, JR; Czodrowski, P; Czurylo, MM; De Sousa, MJDS; Pinto, JVD; Da Via, C; Dabrowski, W; Dado, T; Dahbi, S; Dai, T; Dal Santo, D; Dallapiccola, C; Dam, M; D'amen, G; D'Amico, V; Damp, J; Dandoy, JR; Danninger, M; Dao, V; Darbo, G; Das, SJ; Dattola, F; D'Auria, S; D'avanzo, A; David, C; Davidek, T; Davis-Purcell, B; Dawson, I; Day-hall, HA; De, K; De Asmundis, R; De Biase, N; De Castro, S; De Groot, N; de Jong, P; De la Torre, H; De Maria, A; De Salvo, A; De Sanctis, U; De Santis, F; De Santo, A; De Regie, JBD; Dedovich, DV; Degens, J; Deiana, AM; Del Corso, F; Del Peso, J; Del Rio, F; Delagrange, L; Deliot, F; Delitzsch, CM; Della Pietra, M; Della Volpe, D; Dell'Acqua, A; Dell'Asta, L; Delmastro, M; Delsart, PA; Demers, S; Demichev, M; Denisov, SP; D'Eramo, L; Derendarz, D; Derue, F; Dervan, P; Desch, K; Deutsch, C; Di Bello, FA; Di Ciaccio, A; Di Ciaccio, L; Di Domenico, A; Di Donato, C; Di Girolamo, A; Di Gregorio, G; Di Luca, A; Di Micco, B; Di Nardo, R; Diamantopoulou, M; Dias, FA; Do Vale, TD; Diaz, MA; Capriles, FGD; Didenko, M; Diehl, EB; Cornell, SD; Pardos, CD; Dimitriadi, C; Dimitrievska, A; Dingfelder, J; Dinu, IM; Dittmeier, SJ; Dittus, F; Divisek, M; Djama, F; Djobava, T; Doglioni, C; Dohnalova, A; Dolejsi, J; Dolezal, Z; Dona, KM; Donadelli, M; Dong, B; Donini, J; D'Onofrio, A; D'Onofrio, M; Dopke, J; Doria, A; Fernandes, ND; Dougan, P; Dova, MT; Doyle, AT; Draguet, MA; Dreyer, E; Drivas-koulouris, I; Drnevich, M; Drozdova, M; Du, D; du Pree, TA; Dubinin, F; Dubovsky, M; Duchovni, E; Duckeck, G; Ducu, OA; Duda, D; Dudarev, A; Duden, ER; D'uffizi, M; Duflot, L; Dührssen, M; Duminica, I; Dumitriu, AE; Dunford, M; Dungs, S; Dunne, K; Duperrin, A; Yildiz, HD; Düren, M; Durglishvili, A; Dwyer, BL; Dyckes, GI; Dyndal, M; Dziedzic, BS; Earnshaw, ZO; Eberwein, GH; Eckerova, B; Eggebrecht, S; De Souza, EEP; Ehrke, LF; Eigen, G; Einsweiler, K; Ekelof, T; Ekman, PA; El Farkh, S; El Ghazali, Y; El Jarrari, H; El Moussaouy, A; Ellajosyula, V; Ellert, M; Ellinghaus, F; Ellis, N; Elmsheuser, J; Elsawy, M; Elsing, M; Emeliyanov, D; Enari, Y; Ene, I; Epari, S; Erland, PA; Errenst, M; Escalier, M; Escobar, C; Etzion, E; Evans, G; Evans, H; Evans, LS; Ezhilov, A; Ezzarqtouni, S; Fabbri, F; Fabbri, L; Facini, G; Fadeyev, V; Fakhrutdinov, RM; Fakoudis, D; Falciano, S; Coelho, LFFU; Falke, PJ; Fallavollita, F; Faltova, J; Fan, C; Fan, Y; Fang, Y; Fanti, M; Faraj, M; Farazpay, Z; Farbin, A; Farilla, A; Farooque, T; Farrington, SM; Fassi, F; Fassouliotis, D; Giannelli, MF; Fawcett, WJ; Fayard, L; Federic, P; Federicova, P; Fedin, OL; Feickert, M; Feligioni, L; Fellers, DE; Feng, C; Feng, M; Feng, Z; Fenton, MJ; Ferencz, L; Ferguson, RAM; Luengo, SIF; Martinez, PF; Fernoux, MJV; Ferrando, J; Ferrari, A; Ferrari, P; Ferrari, R; Ferrere, D; Ferretti, C; Fiedler, F; Fiedler, P; Filipcic, A; Filmer, EK; Filthaut, F; Fiolhais, MCN; Fiorini, L; Fisher, WC; Fitschen, T; Fitzhugh, PM; Fleck, I; Fleischmann, P; Flick, T; Flores, M; Castillo, LRF; De Acedo, LFS; Follega, FM; Fomin, N; Foo, JH; Formica, A; Forti, AC; Fortin, E; Fortman, AW; Foti, MG; Fountas, L; Fournier, D; Fox, H; Francavilla, P; Francescato, S; Franchellucci, S; Franchini, M; Franchino, S; Francis, D; Franco, L; Lima, VF; Franconi, L; Franklin, M; Frattari, G; Freund, WS; Frid, YY; Friend, J; Fritzsche, N; Froch, A; Froidevaux, D; Frost, JA; Fu, Y; Garrido, SF; Fujimoto, M; Fung, KY; De Simas, EF; Furukawa, M; Fuster, J; Gabrielli, A; Gabrielli, A; Gadow, P; Gagliardi, G; Gagnon, LG; Gaid, S; Galantzan, S; Gallas, EJ; Gallop, BJ; Gan, KK; Ganguly, S; Gao, Y; Walls, FMG; Garcia, B; García, C; Alonso, AG; Caffaro, AGG; Navarro, JEG; Garcia-Sciveres, M; Gardner, GL; Gardner, RW; Garelli, N; Garg, D; Garg, RB; Gargan, JM; Garner, CA; Garvey, CM; Gaspar, P; Gassmann, VK; Gaudio, G; Gautam, V; Gauzzi, P; Gavrilenko, IL; Gavrilyuk, A; Gay, C; Gaycken, G; Gazis, EN; Geanta, AA; Gee, CM; Gekow, A; Gemme, C; Genest, MH; Gentry, AD; George, S; George, WF; Geralis, T; Gessinger-Befurt, P; Geyik, ME; Ghani, M; Ghorbanian, K; Ghosal, A; Ghosh, A; Ghosh, A; Giacobbe, B; Giagu, S; Giani, T; Giannetti, P; Giannini, A; Gibson, SM; Gignac, M; Gil, DT; Gilbert, AK; Gilbert, BJ; Gillberg, D; Gilles, G; Ginabat, L; Gingrich, DM; Giordani, MP; Giraud, PF; Giugliarelli, G; Giugni, D; Giuli, F; Gkialas, I; Gladilin, LK; Glasman, C; Gledhill, GR; Glemza, G; Glisic, M; Gnesi, I; Go, Y; Goblirsch-Kolb, M; Gocke, B; Godin, D; Gokturk, B; Goldfarb, S; Golling, T; Gololo, MGD; Golubkov, D; Gombas, JP; Gomes, A; Da Silva, GG; Delegido, AJG; Gonçalo, R; Gonella, L; Gongadze, A; Gonnella, F; Gonski, JL; Andana, RYG; de la Hoz, SG; Lopez, RG; Renteria, CG; Rodrigues, MVG; Suarez, RG; Gonzalez-Sevilla, S; Goossens, L; Gorini, B; Gorini, E; Gorisek, A; Gosart, TC; Goshaw, AT; Gostkin, MI; Goswami, S; Gottardo, CA; Gotz, SA; Gouighri, M; Goumarre, V; Goussiou, AG; Govender, N; Grabowska-Bold, I; Graham, K; Gramstad, E; Grancagnolo, S; Grant, CM; Gravila, PM; Gravili, FG; Gray, HM; Greco, M; Grefe, C; Gregor, IM; Greif, KT; Grenier, P; Grewe, SG; Grillo, AA; Grimm, K; Grinstein, S; Grivaz, JF; Gross, E; Grosse-Knetter, J; Grundy, JC; Guan, L; Gubbels, C; Rojas, JGRG; Guerrieri, G; Guescini, F; Gugel, R; Guhit, JAM; Guida, A; Guilloton, E; Guindon, S; Guo, F; Guo, J; Guo, L; Guo, Y; Gupta, R; Gurbuz, S; Gurdasani, SS; Gustavino, G; Guth, M; Gutierrez, P; Zagazeta, LFG; Gutsche, M; Gutschow, C; Gwenlan, C; Gwilliam, CB; Haaland, ES; Haas, A; Habedank, M; Haber, C; Hadavand, HK; Hadef, A; Hadzic, S; Hagan, AI; Hahn, JJ; Haines, EH; Haleem, M; Haley, J; Hall, JJ; Hallewell, GD; Halser, L; Hamano, K; Hamer, M; Hamity, GN; Hampshire, EJ; Han, J; Han, K; Han, L; Han, S; Han, YF; Hanagaki, K; Hance, M; Hangal, DA; Hanif, H; Hank, MD; Hansen, JB; Hansen, PH; Hara, K; Harada, D; Harenberg, T; Harkusha, S; Harris, ML; Harris, YT; Harrison, J; Harrison, NM; Harrison, PF; Hartman, NM; Hartmann, NM; Hasegawa, Y; Hassan, S; Hauser, R; Hawkes, CM; Hawkings, RJ; Hayashi, Y; Hayashida, S; Hayden, D; Hayes, C; Hayes, RL; Hays, CP; Hays, JM; Hayward, HS; He, F; He, M; He, Y; Heatley, NB; Hedberg, V; Heggelund, AL; Hehir, ND; Heidegger, C; Heidegger, KK; Heidorn, WD; Heilman, J; Heim, S; Heim, T; Heinlein, JG; Heinrich, JJ; Heinrich, L; Hejbal, J; Held, A; Hellesund, S; Helling, CM; Hellman, S; Henderson, RCW; Henkelmann, L; Correia, AMH; Herde, H; Jiménez, YH; Herrmann, LM; Herrmann, T; Herten, G; Hertenberger, R; Hervas, L; Hesping, ME; Hessey, NP; Hill, E; Hillier, SJ; Hinds, JR; Hinterkeuser, F; Hirose, M; Hirose, S; Hirschbuehl, D; Hitchings, TG; Hiti, B; Hobbs, J; Hobincu, R; Hod, N; Hodgkinson, MC; Hodkinson, BH; Hoecker, A; Hofer, DD; Hofer, J; Holm, T; Holzbock, M; Hommels, LBAH; Honan, BP; Hong, J; Hong, TM; Hooberman, BH; Hopkins, WH; Horii, Y; Hou, S; Howard, AS; Howarth, J; Hoya, J; Hrabovsky, M; Hrynevich, A; Hryn'ova, T; Hsu, PJ; Hsu, SC; Hsu, T; Hu, M; Hu, Q; Huang, S; Huang, X; Huang, Y; Huang, Z; Hubacek, Z; Huebner, M; Huegging, F; Huffman, TB; Hugli, CA; Huhtinen, M; Huiberts, SK; Hulsken, R; Huseynov, N; Huston, J; Huth, J; Hyneman, R; Iacobucci, G; Iakovidis, G; Ibragimov, I; Iconomidou-Fayard, L; Iddon, JP; Iengo, P; Iguchi, R; Iizawa, T; Ikegami, Y; Ilic, N; Imam, H; Lezki, MI; Carlson, TI; Introzzi, G; Iodice, M; Ippolito, V; Irwin, RK; Ishino, M; Islam, W; Issever, C; Istin, S; Ito, H; Iuppa, R; Ivina, A; Izen, JM; Izzo, V; Jacka, P; Jackson, P; Jaeger, BP; Jagfeld, CS; Jain, G; Jain, P; Jakobs, K; Jakoubek, T; Jamieson, J; Janas, KW; Javurkova, M; Jeanty, L; Jejelava, J; Jenni, P; Jessiman, CE; Jia, C; Jia, J; Jia, X; Jia, Z; Jiang, C; Jiggins, S; Pena, JJ; Jin, S; Jinaru, A; Jinnouchi, O; Johansson, P; Johns, KA; Johnson, JW; Jones, DM; Jones, E; Jones, P; Jones, RWL; Jones, TJ; Joos, HL; Joshi, R; Jovicevic, J; Ju, X; Junggeburth, JJ; Junkermann, T; Rozas, AJ; Juzek, MK; Kabana, S; Kaczmarska, A; Kado, M; Kagan, H; Kagan, M; Kahn, A; Kahra, C; Kaji, T; Kajomovitz, E; Kakati, N; Kalaitzidou, I; Kalderon, CW; Kang, NJ; Kar, D; Karava, K; Kareem, MJ; Karentzos, E; Karkanias, I; Karkout, O; Karpov, SN; Karpova, ZM; Kartvelishvili, V; Karyukhin, AN; Kasimi, E; Katzy, J; Kaur, S; Kawade, K; Kawale, MP; Kawamoto, C; Kawamoto, T; Kay, EF; Kaya, FI; Kazakos, S; Kazanin, VF; Ke, Y; Keaveney, JM; Keeler, R; Kehris, GV; Keller, JS; Kelly, AS; Kempster, JJ; Kennedy, PD; Kepka, O; Kerridge, BP; Kersten, S; Kersevan, BP; Keszeghova, L; Haghighat, SK; Khan, RA; Khanov, A; Kharlamov, AG; Kharlamova, T; Khoda, EE; Kholodenko, M; Khoo, TJ; Khoriauli, G; Khubua, J; Khwaira, YAR; Kibirige, B; Kilgallon, A; Kim, DW; Kim, YK; Kimura, N; Kingston, MK; Kirchhoff, A; Kirfel, C; Kirfel, F; Kirk, J; Kiryunin, AE; Kitsaki, C; Kivernyk, O; Klassen, M; Klein, C; Klein, L; Klein, MH; Klein, SB; Klein, U; Klimek, P; Klimentov, A; Klioutchnikova, T; Kluit, P; Kluth, S; Kneringer, E; Knight, TM; Knue, A; Kobayashi, R; Kobylianskii, D; Koch, SF; Kocian, M; Kodys, P; Koeck, DM; Koenig, PT; Koffas, T; Kolay, O; Koletsou, I; Komarek, T; Köneke, K; Kong, AXY; Kono, T; Konstantinidis, N; Kontaxakis, P; Konya, B; Kopeliansky, R; Koperny, S; Korcyl, K; Kordas, K; Korn, A; Korn, S; Korolkov, I; Korotkova, N; Kortman, B; Kortner, O; Kortner, S; Kostecka, WH; Kostyukhin, VV; Kotsokechagia, A; Kotwal, A; Koulouris, A; Kourkoumeli-Charalampidi, A; Kourkoumelis, C; Kourlitis, E; Kovanda, O; Kowalewski, R; Kozanecki, W; Kozhin, AS; Kramarenko, VA; Kramberger, G; Kramer, P; Krasny, MW; Krasznahorkay, A; Kraus, JW; Kremer, JA; Kresse, T; Kretzschmar, J; Kreul, K; Krieger, P; Krishnamurthy, S; Krivos, M; Krizka, K; Kroeninger, K; Kroha, H; Kroll, J; Krowpman, KS; Kruchonak, U; Krüger, H; Krumnack, N; Kruse, MC; Kuchinskaia, O; Kuday, S; Kuehn, S; Kuesters, R; Kuhl, T; Kukhtin, V; Kulchitsky, Y; Kuleshov, S; Kumar, M; Kumari, N; Kumari, P; Kupco, A; Kupfer, T; Kupich, A; Kuprash, O; Kurashige, H; Kurchaninov, LL; Kurdysh, O; Kurochkin, YA; Kurova, A; Kuze, M; Kvam, AK; Kvita, J; Kwan, T; Kyriacou, NG; Laatu, LAO; Lacasta, C; Lacava, F; Lacker, H; Lacour, D; Lad, NN; Ladygin, E; Lafarge, A; Laforge, B; Lagouri, T; Lahbabi, FZ; Lai, S; Lakomiec, IK; Lambert, JE; Lammers, S; Lampl, W; Lampoudis, C; Lamprinoudis, G; Lancaster, AN; Lançon, E; Landgraf, U; Landon, MPJ; Lang, VS; Langrekken, OKB; Lankford, AJ; Lanni, F; Lantzsch, K; Lanza, A; Lapertosa, A; Laporte, JF; Lari, T; Manghi, FL; Lassnig, M; Latonova, V; Laudrain, A; Laurier, A; Lawlor, SD; Lawrence, Z; Lazaridou, R; Lazzaroni, M; Le, B; Le Boulicaut, EM; Le Pottier, LT; Leban, B; Lebedev, A; LeBlanc, M; Ledroit-Guillon, F; Lee, ACA; Lee, SC; Lee, S; Lee, TF; Leeuw, LL; Lefebvre, HP; Lefebvre, M; Leggett, C; Miotto, GL; Leigh, M; Leight, WA; Leinonen, W; Leisos, A; Leite, MAL; Leitgeb, CE; Leitner, R; Leney, KJC; Lenz, T; Leone, S; Leonidopoulos, C; Leopold, A; Leroy, C; Les, R; Lester, CG; Levchenko, M; Levêque, J; Levinson, LJ; Levrini, G; Lewicki, MP; Lewis, C; Lewis, DJ; Li, A; Li, B; Li, C; Li, CQ; Li, H; Li, J; Li, K; Li, L; Li, M; Li, QY; Li, S; Li, T; Li, X; Li, Z; Liang, S; Liang, Z; Liberatore, M; Liberti, B; Lie, K; Marin, JL; Lien, H; Lin, K; Lindley, RE; Lindon, JH; Lipeles, E; Lipniacka, A; Lister, A; Little, JD; Liu, B; Liu, BX; Liu, D; Liu, EHL; Liu, JB; Liu, JKK; Liu, K; Liu, M; Liu, MY; Liu, P; Liu, Q; Liu, X; Liu, Y; Liu, YL; Liu, YW; Merino, JL; Lloyd, SL; Lobodzinska, EM; Loch, P; Lohse, T; Lohwasser, K; Loiacono, E; Lokajicek, M; Lomas, JD; Long, JD; Longarini, I; Longo, L; Longo, R; Paz, IL; Solis, AL; Martinez, NL; Lory, AM; Centeno, GL; Loseva, O; Lou, X; Lounis, A; Love, PA; Lu, G; Lu, M; Lu, S; Lu, YJ; Lubatti, HJ; Luci, C; Alves, FLL; Luehring, F; Luise, I; Lukianchuk, O; Lundberg, O; Lund-Jensen, B; Luongo, NA; Lutz, MS; Lux, AB; Lynn, D; Lysak, R; Lytken, E; Lyubushkin, V; Lyubushkina, T; Lyukova, MM; Soberi, MFM; Ma, H; Ma, K; Ma, LL; Ma, W; Ma, Y; Mac Donell, DM; Maccarrone, G; MacDonald, JC; Farias, PCMD; Madar, R; Madula, T; Maeda, J; Maeno, T; Maguire, H; Maiboroda, V; Maio, A; Maj, K; Majersky, O; Majewski, S; Makovec, N; Maksimovic, V; Malaescu, B; Malecki, P; Maleev, VP; Malek, F; Mali, M; Malito, D; Mallik, U; Maltezos, S; Malyukov, S; Mamuzic, J; Mancini, G; Mancini, MN; Manco, G; Mandalia, JP; Mandic, I; de Andrade, LM; Maniatis, IM; Ramos, JM; Mankad, DC; Mann, A; Manzoni, S; Mao, L; Mapekula, X; Marantis, A; Marchiori, G; Marcisovsky, M; Marcon, C; Marinescu, M; Marium, S; Marjanovic, M; Markhoos, A; Markovitch, M; Marshall, EJ; Marshall, Z; Marti-Garcia, S; Martin, TA; Martin, VJ; Latour, BMD; Martinelli, L; Martinez, M; Agullo, PM; Outschoorn, VIM; Suarez, PM; Martin-Haugh, S; Martinovicova, G; Martoiu, VS; Martyniuk, AC; Marzin, A; Mascione, D; Masetti, L; Mashimo, T; Masik, J; Maslennikov, AL; Massarotti, P; Mastrandrea, P; Mastroberardino, A; Masubuchi, T; Mathisen, T; Matousek, J; Matsuzawa, N; Maurer, J; Maury, AJ; Macek, B; Maximov, DA; May, AE; Mazini, R; Maznas, I; Mazza, M; Mazza, SM; Mazzeo, E; Mc Ginn, C; Mc Gowan, JP; Mc Kee, SP; McCracken, CC; McDonald, EF; McDougall, AE; Mcfayden, JA; McGovern, RP; Mchedlidze, G; Mckenzie, RP; Mclachlan, TC; Mclaughlin, DJ; McMahon, SJ; Mcpartland, CM; McPherson, RA; Mehlhase, S; Mehta, A; Melini, D; Garcia, BRM; Melo, AH; Meloni, F; Da Costa, AMMJ; Meng, HY; Meng, L; Menke, S; Mentink, M; Meoni, E; Mercado, G; Merlassino, C; Merola, L; Meroni, C; Metcalfe, J; Mete, AS; Meyer, C; Meyer, JP; Middleton, RP; Mijovic, L; Mikenberg, G; Mikestikova, M; Mikuz, M; Mildner, H; Milic, A; Miller, DW; Miller, EH; Miller, LS; Milov, A; Milstead, DA; Min, T; Minaenko, AA; Minashvili, IA; Mince, L; Mincer, AI; Mindur, B; Mineev, M; Mino, Y; Mir, LM; Lopez, MM; Mironova, M; Mishima, A; Missio, MC; Mitra, A; Mitsou, VA; Mitsumori, Y; Miu, O; Miyagawa, PS; Mkrtchyan, T; Mlinarevic, M; Mlinarevic, T; Mlynarikova, M; Mobius, S; Mogg, P; Farook, MHM; Mohammed, AF; Mohapatra, S; Mokgatitswane, G; Moleri, L; Mondal, B; Mondal, S; Mönig, K; Monnier, E; Romero, LM; Berlingen, JM; Montella, M; Montereali, F; Monticelli, F; Monzani, S; Morange, N; De Carvalho, ALM; Llácer, MM; Martinez, CM; Morettini, P; Morgenstern, S; Morii, M; Morinaga, M; Morodei, F; Morvaj, L; Moschovakos, P; Moser, B; Mosidze, M; Moskalets, T; Moskvitina, P; Moss, J; Moussa, A; Moyse, EJW; Mtintsilana, O; Muanza, S; Mueller, J; Muenstermann, D; Müller, R; Mullier, GA; Mullin, AJ; Mullin, JJ; Mungo, DP; Perez, DM; Sanchez, FJM; Murin, M; Murray, WJ; Muskinja, M; Mwewa, C; Myagkov, AG; Myers, AJ; Myers, G; Myska, M; Nachman, BP; Nackenhorst, O; Nagai, K; Nagano, K; Nagle, JL; Nagy, E; Nairz, AM; Nakahama, Y; Nakamura, K; Nakkalil, K; Nanjo, H; Narayan, R; Narayanan, EA; Naryshkin, I; Naseri, M; Nasri, S; Nass, C; Navarro, G; Navarro-Gonzalez, J; Nayak, R; Nayaz, A; Nechaeva, PY; Nechaeva, S; Nechansky, F; Nedic, L; Neep, TJ; Negri, A; Negrini, M; Nellist, C; Nelson, C; Nelson, K; Nemecek, S; Nessi, M; Neubauer, MS; Neuhaus, F; Neundorf, J; Newhouse, R; Newman, PR; Ng, CW; Ng, YWY; Ngair, B; Nguyen, HDN; Nickerson, RB; Nicolaidou, R; Nielsen, J; Niemeyer, M; Niermann, J; Nikiforou, N; Nikolaenko, V; Nikolic-Audit, I; Nikolopoulos, K; Nilsson, P; Ninca, I; Nindhito, HR; Ninio, G; Nisati, A; Nishu, N; Nisius, R; Nitschke, JE; Nkadimeng, EK; Nobe, T; Noel, DL; Nommensen, T; Norfolk, MB; Norisam, RRB; Norman, BJ; Noury, M; Novak, J; Novak, T; Novotny, L; Novotny, R; Nozka, L; Ntekas, K; De Moura, NMJN Jr; Ocariz, J; Ochi, A; Ochoa, I; Oerdek, S; Offermann, JT; Ogrodnik, A; Oh, A; Ohm, CC; Oide, H; Oishi, R; Ojeda, ML; Okumura, Y; Seabra, LFO; Pino, SAO; Correa, GO; Damazio, DO; Goncalves, DO; Oliver, JL; Öncel, ÖO; O'Neill, AP; Onofre, A; Onyisi, PUE; Oreglia, MJ; Orellana, GE; Orestano, D; Orlando, N; Orr, RS; O'Shea, V; Osojnak, LM; Ospanov, R; Garzon, GOY; Otono, H; Ott, PS; Ottino, GJ; Ouchrif, M; Ould-Saada, F; Ovsiannikova, T; Owen, M; Owen, RE; Oyulmaz, KY; Ozcan, VE; Ozturk, F; Ozturk, N; Ozturk, S; Pacey, HA; Pages, AP; Aranda, CP; Padovano, G; Griso, SP; Palacino, G; Palazzo, A; Pampel, J; Pan, J; Pan, T; Panchal, DK; Pandini, CE; Vazquez, JGP; Pandya, HD; Pang, H; Pani, P; Panizzo, G; Panwar, L; Paolozzi, L; Parajuli, S; Paramonov, A; Paraskevopoulos, C; Hernandez, DP; Pareti, A; Park, KR; Park, TH; Parker, MA; Parodi, F; Parrish, EW; Parrish, VA; Parsons, JA; Parzefall, U; Dias, BP; Dominguez, LP; Pasqualucci, E; Passaggio, S; Pastore, F; Patel, P; Patel, UM; Pater, JR; Pauly, T; Pazos, CI; Pearkes, J; Pedersen, M; Pedro, R; Peleganchuk, SV; Penc, O; Pender, EA; Penn, GD; Penski, KE; Penzin, M; Peralva, BS; Peixoto, APP; Sanchez, LP; Perepelitsa, DV; Codina, EP; Perganti, M; Pernegger, H; Perrin, O; Peters, K; Peters, RFY; Petersen, BA; Petersen, TC; Petit, E; Petousis, V; Petridou, C; Petru, T; Petrukhin, A; Pettee, M; Pettersson, NE; Petukhov, A; Petukhova, K; Pezoa, R; Pezzotti, L; Pezzullo, G; Pham, TM; Pham, T; Phillips, PW; Piacquadio, G; Pianori, E; Piazza, F; Piegaia, R; Pietreanu, D; Pilkington, AD; Pinamonti, M; Pinfold, JL; Pereira, BCP; Pinoargote, AEP; Pintucci, L; Piper, KM; Pirttikoski, A; Pizzi, DA; Pizzimento, L; Pizzini, A; Pleier, MA; Plesanovs, V; Pleskot, V; Plotnikova, E; Poddar, G; Poettgen, R; Poggioli, L; Pokharel, I; Polacek, S; Polesello, G; Poley, A; Polini, A; Pollard, CS; Pollock, ZB; Pacchi, EP; Ponomarenko, D; Pontecorvo, L; Popa, S; Popeneciu, GA; Poreba, A; Quintero, DMP; Pospisil, S; Postill, MA; Postolache, P; Potamianos, K; Potepa, PA; Potrap, IN; Potter, CJ; Potti, H; Poveda, J; Astigarraga, MEP; Ibanez, AP; Pretel, J; Price, D; Primavera, M; Martin, MAP; Privara, R; Procter, T; Proffitt, ML; Proklova, N; Prokofiev, K; Proto, G; Proudfoot, J; Przybycien, M; Przygoda, WW; Psallidas, A; Puddefoot, JE; Pudzha, D; Pyatiizbyantseva, D; Qian, J; Qichen, D; Qin, Y; Qiu, T; Quadt, A; Queitsch-Maitland, M; Quetant, G; Quinn, RP; Bolanos, GR; Rafanoharana, D; Raffaeli, F; Rainbolt, JL; Raine, JA; Rajagopalan, S; Ramakoti, E; Ramirez-Berend, IA; Ran, K; Rapheeha, NP; Rasheed, H; Raskina, V; Rassloff, DF; Rastogi, A; Rave, S; Ravina, B; Ravinovich, I; Raymond, M; Read, AL; Readioff, NP; Rebuzzi, DM; Redlinger, G; Reed, AS; Reeves, K; Reidelsturz, JA; Reikher, D; Rej, A; Rembser, C; Renda, M; Rendel, MB; Renner, F; Rennie, AG; Rescia, AL; Resconi, S; Ressegotti, M; Rettie, S; Rivera, JGR; Reynolds, E; Rezanova, OL; Reznicek, P; Riani, H; Ribaric, N; Ricci, E; Richter, R; Richter, S; Richter-Was, E; Ridel, M; Ridouani, S; Rieck, P; Riedler, P; Riefel, EM; Rieger, JO; Rijssenbeek, M; Rimoldi, M; Rinaldi, L; Rinn, TT; Rinnagel, MP; Ripellino, G; Riu, I; Vergara, JCR; Rizatdinova, F; Rizvi, E; Roberts, BR; Robertson, SH; Robinson, D; Gajardo, CMR; Manzano, MR; Robson, A; Rocchi, A; Roda, C; Bosca, SR; Garcia, YR; Rodriguez, AR; Vera, AMR; Roe, S; Roemer, JT; Roepe-Gier, AR; Roggel, J; Rohne, O; Rojas, RA; Roland, CPA; Roloff, J; Romaniouk, A; Romano, E; Romano, M; Hernandez, ACR; Rompotis, N; Roos, L; Rosati, S; Rosser, BJ; Rossi, E; Rossi, E; Rossi, LP; Rossini, L; Rosten, R; Rotaru, M; Rottler, B; Rougier, C; Rousseau, D; Rousso, D; Roy, A; Roy-Garand, S; Rozanov, A; Rozario, ZMA; Rozen, Y; Jimenez, AR; Ruby, AJ; Rivera, VHR; Ruggeri, TA; Ruggiero, A; Ruiz-Martinez, A; Rummler, A; Rurikova, Z; Rusakovich, NA; Russell, HL; Russo, G; Rutherfoord, JP; Colmenares, SR; Rybacki, K; Rybar, M; Rye, EB; Ryzhov, A; Iglesias, JAS; Sabatini, P; Sadrozinski, HFW; Tehrani, FS; Samani, BS; Saha, S; Sahinsoy, M; Saibel, A; Saimpert, M; Saito, M; Saito, T; Sala, A; Salamani, D; Salnikov, A; Salt, J; Salas, AS; Salvatore, D; Salvatore, F; Salzburger, A; Sammel, D; Sampson, E; Sampsonidis, D; Sampsonidou, D; Sánchez, J; Sebastian, VS; Sandaker, H; Sander, CO; Sandesara, JA; Sandhoff, M; Sandoval, C; Sanfilippo, L; Sankey, DPC; Sano, T; Sansoni, A; Santi, L; Santoni, C; Santos, H; Santra, A; Saoucha, KA; Saraiva, JG; Sardain, J; Sasaki, O; Sato, K; Sauer, C; Sauerburger, F; Sauvan, E; Savard, P; Sawada, R; Sawyer, C; Sawyer, L; Galvan, IS; Sbarra, C; Sbrizzi, A; Scanlon, T; Schaarschmidt, J; Schäfer, U; Schaffer, AC; Schaile, D; Schamberger, RD; Scharf, C; Schefer, MM; Schegelsky, VA; Scheirich, D; Schenck, F; Schernau, M; Scheulen, C; Schiavi, C; Schioppa, M; Schlag, B; Schleicher, KE; Schlenker, S; Schmeing, J; Schmidt, MA; Schmieden, K; Schmitt, C; Schmitt, N; Schmitt, S; Schoeffel, L; Schoening, A; Scholer, PG; Schopf, E; Schott, M; Schovancova, J; Schramm, S; Schroer, T; Schultz-Coulon, HC; Schumacher, M; Schumm, BA; Schune, P; Schuy, AJ; Schwartz, HR; Schwartzman, A; Schwarz, TA; Schwemling, P; Schwienhorst, R; Sciandra, A; Sciolla, G; Scuri, F; Sebastiani, CD; Sedlaczek, K; Seema, P; Seidel, SC; Seiden, A; Seidlitz, BD; Seitz, C; Seixas, JM; Sekhniaidze, G; Selem, L; Semprini-Cesari, N; Sengupta, D; Senthilkumar, V; Serin, L; Serkin, L; Sessa, M; Severini, H; Sforza, F; Sfyrla, A; Sha, Q; Shabalina, E; Shah, AH; Shaheen, R; Shahinian, JD; Renous, DS; Shan, LY; Shapiro, M; Sharma, A; Sharma, AS; Sharma, P; Shatalov, PB; Shaw, K; Shaw, SM; Shcherbakova, A; Shen, Q; Sheppard, DJ; Sherwood, P; Shi, L; Shi, X; Shimmin, CO; Shinner, JD; Shipsey, IPJ; Shirabe, S; Shiyakova, M; Shlomi, J; Shochet, MJ; Shojaii, J; Shope, DR; Shrestha, B; Shrestha, S; Shrif, EM; Shroff, MJ; Sicho, P; Sickles, AM; Haddad, ES; Sidley, AC; Sidoti, A; Siegert, F; Sijacki, D; Sili, F; Silva, JM; Oliveira, MVS; Silverstein, SB; Simion, S; Simoniello, R; Simpson, EL; Simpson, H; Simpson, LR; Simpson, ND; Simsek, S; Sindhu, S; Sinervo, P; Singh, S; Sinha, S; Sioli, M; Siral, I; Sitnikova, E; Sjölin, J; Skaf, A; Skorda, E; Skubic, P; Slawinska, M; Smakhtin, V; Smart, BH; Smirnov, SY; Smirnov, Y; Smirnova, LN; Smirnova, O; Smith, AC; Smith, DR; Smith, EA; Smith, HA; Smith, JL; Smith, R; Smizanska, M; Smolek, K; Snesarev, AA; Snider, SR; Snoek, HL; Snyder, S; Sobie, R; Soffer, A; Sanchez, CAS; Soldatov, EY; Soldevila, U; Solodkov, AA; Solomon, S; Soloshenko, A; Solovieva, K; Solovyanov, OV; Sommer, P; Sonay, A; Song, WY; Sopczak, A; Sopio, AL; Sopkova, F; Sorenson, JD; Alvarez, IRS; Sothilingam, V; Sandoval, OJS; Sottocornola, S; Soualah, R; Soumaimi, Z; South, D; Soybelman, N; Spagnolo, S; Spalla, M; Sperlich, D; Spigo, G; Spinali, S; Spiteri, DP; Spousta, M; Staats, EJ; Stamen, R; Stampekis, A; Standke, M; Stanecka, E; Stanek-Maslouska, W; Stange, MV; Stanislaus, B; Stanitzki, MM; Stapf, B; Starchenko, EA; Stark, GH; Stark, J; Staroba, P; Starovoitov, P; Stärz, S; Staszewski, R; Stavropoulos, G; Steentoft, J; Steinberg, P; Stelzer, B; Stelzer, HJ; Stelzer-Chilton, O; Stenzel, H; Stevenson, TJ; Stewart, GA; Stewart, JR; Stockton, MC; Stoicea, G; Stolarski, M; Stonjek, S; Straessner, A; Strandberg, J; Strandberg, S; Stratmann, M; Strauss, M; Strebler, T; Strizenec, P; Ströhmer, R; Strom, DM; Stroynowski, R; Strubig, A; Stucci, SA; Stugu, B; Stupak, J; Styles, NA; Su, D; Su, S; Su, W; Su, X; Suchy, D; Sugizaki, K; Sulin, VV; Sullivan, MJ; Sultan, DMS; Sultanaliyeva, L; Sultansoy, S; Sumida, T; Sun, S; Gudnadottir, OS; Sur, N; Sutton, MR; Suzuki, H; Svatos, M; Swiatlowski, M; Swirski, T; Sykora, I; Sykora, M; Sykora, T; Ta, D; Tackmann, K; Taffard, A; Tafirout, R; Vargas, JST; Takubo, Y; Talby, M; Talyshev, AA; Tam, KC; Tamir, NM; Tanaka, A; Tanaka, J; Tanaka, R; Tanasini, M; Tao, Z; Araya, ST; Tapprogge, S; Mohamed, ATA; Tarem, S; Tariq, K; Tarna, G; Tartarelli, GF; Tartarin, MJ; Tas, P; Tasevsky, M; Tassi, E; Tate, AC; Tateno, G; Tayalati, Y; Taylor, GN; Taylor, W; Tee, AS; De Lima, RT; Teixeira-Dias, P; Teoh, JJ; Terashi, K; Terron, J; Terzo, S; Testa, M; Teuscher, RJ; Thaler, A; Theiner, O; Themistokleous, N; Theveneaux-Pelzer, T; Thielmann, O; Thomas, DW; Thomas, JP; Thompson, EA; Thompson, PD; Thomson, E; Thornberry, RE; Tian, C; Tian, Y; Tikhomirov, V; Tikhonov, YA; Timoshenko, S; Timoshyn, D; Ting, EXL; Tipton, P; Tlou, SH; Todome, K; Todorova-Nova, S; Todt, S; Togawa, M; Tojo, J; Tokár, S; Tokushuku, K; Toldaiev, O; Tombs, R; Tomoto, M; Tompkins, L; Topolnicki, KW; Torrence, E; Torres, H; Pastor, ET; Toscani, M; Tosciri, C; Tost, M; Tovey, DR; Traeet, A; Trandafir, IS; Trefzger, T; Tricoli, A; Trigger, IM; Trincaz-Duvoid, S; Trischuk, DA; Trocmé, B; Truong, L; Trzebinski, M; Trzupek, A; Tsai, F; Tsai, M; Tsiamis, A; Tsiareshka, PV; Tsigaridas, S; Tsirigotis, A; Tsiskaridze, V; Tskhadadze, EG; Tsopoulou, M; Tsujikawa, Y; Tsukerman, II; Tsulaia, V; Tsuno, S; Tsuri, K; Tsybychev, D; Tu, Y; Tudorache, A; Tudorache, V; Tuna, AN; Turchikhin, S; Cakir, IT; Turra, R; Turtuvshin, T; Tuts, PM; Tzamarias, S; Tzovara, E; Ukegawa, F; Poblete, PAU; Umaka, EN; Unal, G; Undrus, A; Unel, G; Urban, J; Urrejola, P; Usai, G; Ushioda, R; Usman, M; Uysal, Z; Vacek, V; Vachon, B; Vafeiadis, T; Vaitkus, A; Valderanis, C; Santurio, EV; Valente, M; Valentinetti, S; Valero, A; Moreno, EV; Vallier, A; Ferrer, JAV; Van Arneman, DR; Van Daalen, TR; Van der Graaf, A; Van Gemmeren, P; Van Rijnbach, M; Van Stroud, S; Van Vulpen, I; Vana, P; Vanadia, M; Vandelli, W; Vandewall, ER; Vannicola, D; Vannoli, L; Vari, R; Varnes, EW; Varni, C; Varol, T; Varouchas, D; Varriale, L; Varvell, KE; Vasile, ME; Vaslin, L; Vasquez, GA; Vasyukov, A; Vavricka, R; Vazeille, F; Schroeder, TV; Veatch, J; Vecchio, V; Veen, MJ; Veliscek, I; Veloce, LM; Veloso, F; Veneziano, S; Ventura, A; Gonzalez, SV; Verbytskyi, A; Verducci, M; Vergis, C; De Araujo, MV; Verkerke, W; Vermeulen, JC; Vernieri, C; Vessella, M; Vetterli, MC; Vgenopoulos, A; Maira, NV; Vickey, T; Boeriu, OEV; Viehhauser, GHA; Vigani, L; Villa, M; Perez, MV; Villhauer, EM; Vilucchi, E; Vincter, MG; Virdee, GS; Visibile, A; Vittori, C; Vivarelli, I; Voevodina, E; Vogel, F; Voigt, JC; Vokac, P; Volkotrub, Y; Von Ahnen, J; Von Toerne, E; Vormwald, B; Vorobel, V; Vorobev, K; Vos, M; Voss, K; Vozak, M; Vozdecky, L; Vranjes, N; Milosavljevic, MV; Vreeswijk, M; Vu, NK; Vuillermet, R; Vujinovic, O; Vukotic, I; Wada, S; Wagner, C; Wagner, JM; Wagner, W; Wahdan, S; Wahlberg, H; Wakida, M; Walder, J; Walker, R; Walkowiak, W; Wall, A; Wallin, EJ; Wamorkar, T; Wang, AZ; Wang, C; Wang, H; Wang, J; Wang, RJ; Wang, R; Wang, SM; Wang, S; Wang, T; Wang, WT; Wang, W; Wang, X; Wang, Y; Wang, Z; Warburton, A; Ward, RJ; Warrack, N; Waterhouse, S; Watson, AT; Watson, H; Watson, MF; Watton(data truncated to fit)</t>
  </si>
  <si>
    <t xml:space="preserve">Aad, G.; Aakvaag, E.; Abbott, B.; Abeling, K.; Abicht, N. J.; Abidi, S. H.; Aboelela, M.; Aboulhorma, A.; Abramowicz, H.; Abreu, H.; Abulaiti, Y.; Acharya, B. S.; Ackermann, A.; Bourdarios, C. Adam; Adamczyk, L.; Addepalli, S. V.; Addison, M. J.; Adelman, J.; Adiguzel, A.; Adye, T.; Affolder, A. A.; Afik, Y.; Agaras, M. N.; Agarwala, J.; Aggarwal, A.; Agheorghiesei, C.; Ahmad, A.; Ahmadov, F.; Ahmed, W. S.; Ahuja, S.; Ai, X.; Aielli, G.; Aikot, A.; Tamlihat, M. Ait; Aitbenchikh, B.; Aizenberg, I.; Akbiyik, M.; Akesson, T. P. A.; Akimov, A. V.; Akiyama, D.; Akolkar, N. N.; Aktas, S.; Al Khoury, K.; Alberghi, G. L.; Albert, J.; Albicocco, P.; Albouy, G. L.; Alderweireldt, S.; Alegria, Z. L.; Aleksa, M.; Aleksandrov, I. N.; Alexa, C.; Alexopoulos, T.; Alfonsi, F.; Algren, M.; Alhroob, M.; Ali, B.; Ali, H. M. J.; Ali, S.; Alibocus, S. W.; Aliev, M.; Alimonti, G.; Alkakhi, W.; Allaire, C.; Allbrooke, B. M. M.; Allen, J. F.; Allendes Flores, C. A.; Allport, P. P.; Aloisio, A.; Alonso, F.; Alpigiani, C.; Alvarez Estevez, M.; Fernandez, A. Alvarez; Cardoso, M. Alves; Alviggi, M. G.; Aly, M.; Amaral Coutinho, Y.; Ambler, A.; Amelung, C.; Amerl, M.; Ames, C. G.; Amidei, D.; Amirie, K. J.; Amor Dos Santos, S. P.; Amos, K. R.; An, S.; Ananiev, V.; Anastopoulos, C.; Andeen, T.; Anders, J. K.; Andrean, S. Y.; Andreazza, A.; Angelidakis, S.; Angerami, A.; Anisenkov, A. V.; Annovi, A.; Antel, C.; Anthony, M. T.; Antipov, E.; Antonelli, M.; Anulli, F.; Aoki, M.; Aoki, T.; Pozo, J. A. Aparisi; Aparo, M. A.; Bella, L. Aperio; Appelt, C.; Apyan, A.; Val, S. J. Arbiol; Arcangeletti, C.; Arce, A. T. H.; Arena, E.; Arguin, J-F.; Argyropoulos, S.; Arling, J. -H.; Arnaez, O.; Arnold, H.; Artoni, G.; Asada, H.; Asai, K.; Asai, S.; Asbah, N. A.; Assamagan, K.; Astalos, R.; Astrand, K. S. V.; Atashi, S.; Atkin, R. J.; Atkinson, M.; Atmani, H.; Atmasiddha, P. A.; Augsten, K.; Auricchio, S.; Auriol, A. D.; Austrup, V. A.; Avolio, G.; Axiotis, K.; Azuelos, G.; Babal, D.; Bachacou, H.; Bachas, K.; Bachiu, A.; Backman, F.; Badea, A.; Baer, T. M.; Bagnaia, P.; Bahmani, M.; Bahner, D.; Bai, K.; Baines, J. T.; Baines, L.; Baker, O. K.; Bakos, E.; Gupta, D. Bakshi; Balakrishnan, V.; Balasubramanian, R.; Baldin, E. M.; Balek, P.; Ballabene, E.; Balli, F.; Baltes, L. M.; Balunas, W. K.; Balz, J.; Banas, E.; Bandieramonte, M.; Bandyopadhyay, A.; Bansal, S.; Barak, L.; Barakat, M.; Barberio, E. L.; Barberis, D.; Barbero, M.; Barel, M. Z.; Barends, K. N.; Barillari, T.; Barisits, M-S.; Barklow, T.; Baron, P.; Moreno, D. A. Baron; Baroncelli, A.; Barone, G.; Barr, A. J.; Barr, J. D.; Barreiro, F.; da Costa, J. Barreiro Guimaraes; Barron, U.; Barros Teixeira, M. G.; Barsov, S.; Bartels, F.; Bartoldus, R.; Barton, A. E.; Bartos, P.; Basan, A.; Baselga, M.; Bassalat, A.; Basso, M. J.; Bate, R.; Bates, R. L.; Batlamous, S.; Batool, B.; Battaglia, M.; Battulga, D.; Bauce, M.; Bauer, M.; Bauer, P.; Bazzano Hurrell, L. T.; Beacham, J. B.; Beau, T.; Beaucamp, J. Y.; Beauchemin, P. H.; Bechtle, P.; Beck, H. P.; Becker, K.; Beddall, A. J.; Bednyakov, V. A.; Bee, C. P.; Beemster, L. J.; Beermann, T. A.; Begalli, M.; Begel, M.; Behera, A.; Behr, J. K.; Beirer, J. F.; Beisiegel, F.; Belfkir, M.; Bella, G.; Bellagamba, L.; Bellerive, A.; Bellos, P.; Beloborodov, K.; Benchekroun, D.; Bendebba, F.; Benhammou, Y.; Benkendorfer, K. C.; Beresford, L.; Beretta, M.; Kuutmann, E. Bergeaas; Berger, N.; Bergmann, B.; Beringer, J.; Bernardi, G.; Bernius, C.; Bernlochner, F. U.; Bernon, F.; Berrocal Guardia, A.; Berry, T.; Berta, P.; Berthold, A.; Bethke, S.; Betti, A.; Bevan, A. J.; Bhalla, N. K.; Bhamjee, M.; Bhatta, S.; Bhattacharya, D. S.; Bhattarai, P.; Bhide, K. D.; Bhopatkar, V. S.; Bianchi, R. M.; Bianco, G.; Biebel, O.; Bielski, R.; Biglietti, M.; Billingsley, C. S.; Bindi, M.; Bingul, A.; Bini, C.; Biondini, A.; Birch-sykes, C. J.; Bird, G. A.; Birman, M.; Biros, M.; Biryukov, S.; Bisanz, T.; Bisceglie, E.; Biswal, J. P.; Biswas, D.; Bloch, I.; Blue, A.; Blumenschein, U.; Blumenthal, J.; Bobrovnikov, V. S.; Boehler, M.; Boehm, B.; Bogavac, D.; Bogdanchikov, A. G.; Bohm, C.; Boisvert, V.; Bokan, P.; Bold, T.; Bomben, M.; Bona, M.; Boonekamp, M.; Booth, C. D.; Borbely, A. G.; Bordulev, I. S.; Borecka-Bielska, H. M.; Borissov, G.; Bortoletto, D.; Boscherini, D.; Bosman, M.; Sola, J. D. Bossio; Bouaouda, K.; Bouchhar, N.; Boudreau, J.; Bouhova-Thacker, E. V.; Boumediene, D.; Bouquet, R.; Boveia, A.; Boyd, J.; Boye, D.; Boyko, I. R.; Bracinik, J.; Brahimi, N.; Brandt, G.; Brandt, O.; Braren, F.; Brau, B.; Brau, J. E.; Brener, R.; Brenner, L.; Brenner, R.; Bressler, S.; Britton, D.; Britzger, D.; Brock, I.; Brock, R.; Brooijmans, G.; Brost, E.; Brown, L. M.; Bruce, L. E.; Bruckler, T. L.; de Renstrom, P. A. Bruckman; Brueers, B.; Bruni, A.; Bruni, G.; Bruschi, M.; Bruscino, N.; Buanes, T.; Buat, Q.; Buchin, D.; Buckley, A. G.; Bulekov, O.; Bullard, B. A.; Burdin, S.; Burgard, C. D.; Burger, A. M.; Burghgrave, B.; Burlayenko, O.; Burr, J. T. P.; Burton, C. D.; Burzynski, J. C.; Busch, E. L.; Buescher, V.; Bussey, P. J.; Butler, J. M.; Buttar, C. M.; Butterworth, J. M.; Buttinger, W.; Vazquez, C. J. Buxo; Buzykaev, A. R.; Cabrera Urban, S.; Cadamuro, L.; Caforio, D.; Cai, H.; Cai, Y.; Cairo, V. M. M.; Cakir, O.; Calace, N.; Calafiura, P.; Calderini, G.; Calfayan, P.; Callea, G.; Caloba, L. P.; Calvet, D.; Calvet, S.; Calvetti, M.; Toro, R. Camacho; Camarda, S.; Munoz, D. Camarero; Camarri, P.; Camerlingo, M. T.; Cameron, D.; Camincher, C.; Campanelli, M.; Camplani, A.; Canale, V.; Canbay, A. C.; Canonero, E.; Cantero, J.; Cao, Y.; Capocasa, F.; Capua, M.; Carbone, A.; Cardarelli, R.; Cardenas, J. C. J.; Cardillo, F.; Carducci, G.; Carli, T.; Carlino, G.; Carlotto, J. I.; Carlson, B. T.; Carlson, E. M.; Carminati, L.; Carnelli, A.; Carnesale, M.; Caron, S.; Carquin, E.; Carra, S.; Carratta, G.; Carroll, A. M.; Carter, T. M.; Casado, M. P.; Caspar, M.; Castillo, F. L.; Castillo Garcia, L.; Castillo Gimenez, V.; Castro, N. F.; Catinaccio, A.; Catmore, J. R.; Cavaliere, T.; Cavaliere, V.; Cavalli, N.; Cekmecelioglu, Y. C.; Celebi, E.; Cella, S.; Celli, F.; Centonze, M. S.; Cepaitis, V.; Cerny, K.; Cerqueira, A. S.; Cerri, A.; Cerrito, L.; Cerutti, F.; Cervato, B.; Cervelli, A.; Cesarini, G.; Cetin, S. A.; Chakraborty, D.; Chan, J.; Chan, W. Y.; Chapman, J. D.; Chapon, E.; Chargeishvili, B.; Charlton, D. G.; Chatterjee, M.; Chauhan, C.; Che, Y.; Chekanov, S.; Chekulaev, S. V.; Chelkov, G. A.; Chen, A.; Chen, B.; Chen, H.; Chen, J.; Chen, M.; Chen, S.; Chen, S. J.; Chen, X.; Chen, Y.; Cheng, C. L.; Cheng, H. C.; Cheong, S.; Cheplakov, A.; Cheremushkina, E.; Cherepanova, E.; El Moursli, R. Cherkaoui; Cheu, E.; Cheung, K.; Chevalier, L.; Chiarella, V.; Chiarelli, G.; Chiedde, N.; Chiodini, G.; Chisholm, A. S.; Chitan, A.; Chitishvili, M.; Chizhov, M. V.; Choi, K.; Chou, Y.; Chow, E. Y. S.; Chu, K. L.; Chu, M. C.; Chu, X.; Chudoba, J.; Chwastowski, J. J.; Cieri, D.; Ciesla, K. M.; Cindro, V.; Ciocio, A.; Cirotto, F.; Citron, Z. H.; Citterio, M.; Ciubotaru, D. A.; Clark, A.; Clark, P. J.; Clarry, C.; Columbie, J. M. Clavijo; Clawson, S. E.; Clement, C.; Clercx, J.; Coadou, Y.; Cobal, M.; Coccaro, A.; Coelho Barrue, R. F.; De Sa, R. Coelho Lopes; Coelli, S.; Cole, B.; Collot, J.; Conde Muino, P.; Connell, M. P.; Connell, S. H.; Conroy, E. I.; Conventi, F.; Cooke, H. G.; Cooper-Sarkar, A. M.; Corchia, F. A.; Choi, A. Cordeiro Oudot; Corpe, L. D.; Corradi, M.; Corriveau, F.; Cortes-Gonzalez, A.; Costa, M. J.; Costanza, F.; Costanzo, D.; Cote, B. M.; Cowan, G.; Cranmer, K.; Cremonini, D.; Crepe-Renaudin, S.; Crescioli, F.; Cristinziani, M.; Cristoforetti, M.; Croft, V.; Crosby, J. E.; Crosetti, G.; Cueto, A.; Cui, H.; Cui, Z.; Cunningham, W. R.; Curcio, F.; Curran, J. R.; Czodrowski, P.; Czurylo, M. M.; De Sousa, M. J. Da Cunha Sargedas; Da Fonseca Pinto, J. V.; Da Via, C.; Dabrowski, W.; Dado, T.; Dahbi, S.; Dai, T.; Dal Santo, D.; Dallapiccola, C.; Dam, M.; D'amen, G.; D'Amico, V.; Damp, J.; Dandoy, J. R.; Danninger, M.; Dao, V.; Darbo, G.; Das, S. J.; Dattola, F.; D'Auria, S.; D'avanzo, A.; David, C.; Davidek, T.; Davis-Purcell, B.; Dawson, I.; Day-hall, H. A.; De, K.; De Asmundis, R.; De Biase, N.; De Castro, S.; De Groot, N.; de Jong, P.; De la Torre, H.; De Maria, A.; De Salvo, A.; De Sanctis, U.; De Santis, F.; De Santo, A.; De Regie, J. B. De Vivie; Dedovich, D. V.; Degens, J.; Deiana, A. M.; Del Corso, F.; Del Peso, J.; Del Rio, F.; Delagrange, L.; Deliot, F.; Delitzsch, C. M.; Della Pietra, M.; Della Volpe, D.; Dell'Acqua, A.; Dell'Asta, L.; Delmastro, M.; Delsart, P. A.; Demers, S.; Demichev, M.; Denisov, S. P.; D'Eramo, L.; Derendarz, D.; Derue, F.; Dervan, P.; Desch, K.; Deutsch, C.; Di Bello, F. A.; Di Ciaccio, A.; Di Ciaccio, L.; Di Domenico, A.; Di Donato, C.; Di Girolamo, A.; Di Gregorio, G.; Di Luca, A.; Di Micco, B.; Di Nardo, R.; Diamantopoulou, M.; Dias, F. A.; Do Vale, T. Dias; Diaz, M. A.; Capriles, F. G. Diaz; Didenko, M.; Diehl, E. B.; Cornell, S. Diez; Pardos, C. Diez; Dimitriadi, C.; Dimitrievska, A.; Dingfelder, J.; Dinu, I-M.; Dittmeier, S. J.; Dittus, F.; Divisek, M.; Djama, F.; Djobava, T.; Doglioni, C.; Dohnalova, A.; Dolejsi, J.; Dolezal, Z.; Dona, K. M.; Donadelli, M.; Dong, B.; Donini, J.; D'Onofrio, A.; D'Onofrio, M.; Dopke, J.; Doria, A.; Dos Santos Fernandes, N.; Dougan, P.; Dova, M. T.; Doyle, A. T.; Draguet, M. A.; Dreyer, E.; Drivas-koulouris, I.; Drnevich, M.; Drozdova, M.; Du, D.; du Pree, T. A.; Dubinin, F.; Dubovsky, M.; Duchovni, E.; Duckeck, G.; Ducu, O. A.; Duda, D.; Dudarev, A.; Duden, E. R.; D'uffizi, M.; Duflot, L.; Duhrssen, M.; Duminica, I.; Dumitriu, A. E.; Dunford, M.; Dungs, S.; Dunne, K.; Duperrin, A.; Yildiz, H. Duran; Duren, M.; Durglishvili, A.; Dwyer, B. L.; Dyckes, G. I.; Dyndal, M.; Dziedzic, B. S.; Earnshaw, Z. O.; Eberwein, G. H.; Eckerova, B.; Eggebrecht, S.; De Souza, E. Egidio Purcino; Ehrke, L. F.; Eigen, G.; Einsweiler, K.; Ekelof, T.; Ekman, P. A.; El Farkh, S.; El Ghazali, Y.; El Jarrari, H.; El Moussaouy, A.; Ellajosyula, V.; Ellert, M.; Ellinghaus, F.; Ellis, N.; Elmsheuser, J.; Elsawy, M.; Elsing, M.; Emeliyanov, D.; Enari, Y.; Ene, I.; Epari, S.; Erland, P. A.; Errenst, M.; Escalier, M.; Escobar, C.; Etzion, E.; Evans, G.; Evans, H.; Evans, L. S.; Ezhilov, A.; Ezzarqtouni, S.; Fabbri, F.; Fabbri, L.; Facini, G.; Fadeyev, V.; Fakhrutdinov, R. M.; Fakoudis, D.; Falciano, S.; Coelho, L. F. Falda Ulhoa; Falke, P. J.; Fallavollita, F.; Faltova, J.; Fan, C.; Fan, Y.; Fang, Y.; Fanti, M.; Faraj, M.; Farazpay, Z.; Farbin, A.; Farilla, A.; Farooque, T.; Farrington, S. M.; Fassi, F.; Fassouliotis, D.; Giannelli, M. Faucci; Fawcett, W. J.; Fayard, L.; Federic, P.; Federicova, P.; Fedin, O. L.; Feickert, M.; Feligioni, L.; Fellers, D. E.; Feng, C.; Feng, M.; Feng, Z.; Fenton, M. J.; Ferencz, L.; Ferguson, R. A. M.; Fernandez Luengo, S. I.; Fernandez Martinez, P.; Fernoux, M. J. V.; Ferrando, J.; Ferrari, A.; Ferrari, P.; Ferrari, R.; Ferrere, D.; Ferretti, C.; Fiedler, F.; Fiedler, P.; Filipcic, A.; Filmer, E. K.; Filthaut, F.; Fiolhais, M. C. N.; Fiorini, L.; Fisher, W. C.; Fitschen, T.; Fitzhugh, P. M.; Fleck, I.; Fleischmann, P.; Flick, T.; Flores, M.; Castillo, L. R. Flores; De Acedo, L. Flores Sanz; Follega, F. M.; Fomin, N.; Foo, J. H.; Formica, A.; Forti, A. C.; Fortin, E.; Fortman, A. W.; Foti, M. G.; Fountas, L.; Fournier, D.; Fox, H.; Francavilla, P.; Francescato, S.; Franchellucci, S.; Franchini, M.; Franchino, S.; Francis, D.; Franco, L.; Franco Lima, V.; Franconi, L.; Franklin, M.; Frattari, G.; Freund, W. S.; Frid, Y. Y.; Friend, J.; Fritzsche, N.; Froch, A.; Froidevaux, D.; Frost, J. A.; Fu, Y.; Fuenzalida Garrido, S.; Fujimoto, M.; Fung, K. Y.; Furtado De Simas Filho, E.; Furukawa, M.; Fuster, J.; Gabrielli, A.; Gabrielli, A.; Gadow, P.; Gagliardi, G.; Gagnon, L. G.; Gaid, S.; Galantzan, S.; Gallas, E. J.; Gallop, B. J.; Gan, K. K.; Ganguly, S.; Gao, Y.; Garay Walls, F. M.; Garcia, B.; Garcia, C.; Alonso, A. Garcia; Caffaro, A. G. Garcia; Garcia Navarro, J. E.; Garcia-Sciveres, M.; Gardner, G. L.; Gardner, R. W.; Garelli, N.; Garg, D.; Garg, R. B.; Gargan, J. M.; Garner, C. A.; Garvey, C. M.; Gaspar, P.; Gassmann, V. K.; Gaudio, G.; Gautam, V.; Gauzzi, P.; Gavrilenko, I. L.; Gavrilyuk, A.; Gay, C.; Gaycken, G.; Gazis, E. N.; Geanta, A. A.; Gee, C. M.; Gekow, A.; Gemme, C.; Genest, M. H.; Gentry, A. D.; George, S.; George, W. F.; Geralis, T.; Gessinger-Befurt, P.; Geyik, M. E.; Ghani, M.; Ghorbanian, K.; Ghosal, A.; Ghosh, A.; Ghosh, A.; Giacobbe, B.; Giagu, S.; Giani, T.; Giannetti, P.; Giannini, A.; Gibson, S. M.; Gignac, M.; Gil, D. T.; Gilbert, A. K.; Gilbert, B. J.; Gillberg, D.; Gilles, G.; Ginabat, L.; Gingrich, D. M.; Giordani, M. P.; Giraud, P. F.; Giugliarelli, G.; Giugni, D.; Giuli, F.; Gkialas, I.; Gladilin, L. K.; Glasman, C.; Gledhill, G. R.; Glemza, G.; Glisic, M.; Gnesi, I.; Go, Y.; Goblirsch-Kolb, M.; Gocke, B.; Godin, D.; Gokturk, B.; Goldfarb, S.; Golling, T.; Gololo, M. G. D.; Golubkov, D.; Gombas, J. P.; Gomes, A.; Da Silva, G. Gomes; Gomez Delegido, A. J.; Goncalo, R.; Gonella, L.; Gongadze, A.; Gonnella, F.; Gonski, J. L.; Andana, R. Y. Gonzalez; Gonzalez de la Hoz, S.; Lopez, R. Gonzalez; Renteria, C. Gonzalez; Rodrigues, M. V. Gonzalez; Suarez, R. Gonzalez; Gonzalez-Sevilla, S.; Goossens, L.; Gorini, B.; Gorini, E.; Gorisek, A.; Gosart, T. C.; Goshaw, A. T.; Gostkin, M. I.; Goswami, S.; Gottardo, C. A.; Gotz, S. A.; Gouighri, M.; Goumarre, V.; Goussiou, A. G.; Govender, N.; Grabowska-Bold, I.; Graham, K.; Gramstad, E.; Grancagnolo, S.; Grant, C. M.; Gravila, P. M.; Gravili, F. G.; Gray, H. M.; Greco, M.; Grefe, C.; Gregor, I. M.; Greif, K. T.; Grenier, P.; Grewe, S. G.; Grillo, A. A.; Grimm, K.; Grinstein, S.; Grivaz, J. -F.; Gross, E.; Grosse-Knetter, J.; Grundy, J. C.; Guan, L.; Gubbels, C.; Guerrero Rojas, J. G. R.; Guerrieri, G.; Guescini, F.; Gugel, R.; Guhit, J. A. M.; Guida, A.; Guilloton, E.; Guindon, S.; Guo, F.; Guo, J.; Guo, L.; Guo, Y.; Gupta, R.; Gurbuz, S.; Gurdasani, S. S.; Gustavino, G.; Guth, M.; Gutierrez, P.; Zagazeta, L. F. Gutierrez; Gutsche, M.; Gutschow, C.; Gwenlan, C.; Gwilliam, C. B.; Haaland, E. S.; Haas, A.; Habedank, M.; Haber, C.; Hadavand, H. K.; Hadef, A.; Hadzic, S.; Hagan, A. I.; Hahn, J. J.; Haines, E. H.; Haleem, M.; Haley, J.; Hall, J. J.; Hallewell, G. D.; Halser, L.; Hamano, K.; Hamer, M.; Hamity, G. N.; Hampshire, E. J.; Han, J.; Han, K.; Han, L.; Han, S.; Han, Y. F.; Hanagaki, K.; Hance, M.; Hangal, D. A.; Hanif, H.; Hank, M. D.; Hansen, J. B.; Hansen, P. H.; Hara, K.; Harada, D.; Harenberg, T.; Harkusha, S.; Harris, M. L.; Harris, Y. T.; Harrison, J.; Harrison, N. M.; Harrison, P. F.; Hartman, N. M.; Hartmann, N. M.; Hasegawa, Y.; Hassan, S.; Hauser, R.; Hawkes, C. M.; Hawkings, R. J.; Hayashi, Y.; Hayashida, S.; Hayden, D.; Hayes, C.; Hayes, R. L.; Hays, C. P.; Hays, J. M.; Hayward, H. S.; He, F.; He, M.; He, Y.; Heatley, N. B.; Hedberg, V.; Heggelund, A. L.; Hehir, N. D.; Heidegger, C.; Heidegger, K. K.; Heidorn, W. D.; Heilman, J.; Heim, S.; Heim, T.; Heinlein, J. G.; Heinrich, J. J.; Heinrich, L.; Hejbal, J.; Held, A.; Hellesund, S.; Helling, C. M.; Hellman, S.; Henderson, R. C. W.; Henkelmann, L.; Correia, A. M. Henriques; Herde, H.; Jimenez, Y. Hernandez; Herrmann, L. M.; Herrmann, T.; Herten, G.; Hertenberger, R.; Hervas, L.; Hesping, M. E.; Hessey, N. P.; Hill, E.; Hillier, S. J.; Hinds, J. R.; Hinterkeuser, F.; Hirose, M.; Hirose, S.; Hirschbuehl, D.; Hitchings, T. G.; Hiti, B.; Hobbs, J.; Hobincu, R.; Hod, N.; Hodgkinson, M. C.; Hodkinson, B. H.; Hoecker, A.; Hofer, D. D.; Hofer, J.; Holm, T.; Holzbock, M.; Hommels, L. B. A. H.; Honan, B. P.; Hong, J.; Hong, T. M.; Hooberman, B. H.; Hopkins, W. H.; Horii, Y.; Hou, S.; Howard, A. S.; Howarth, J.; Hoya, J.; Hrabovsky, M.; Hrynevich, A.; Hryn'ova, T.; Hsu, P. J.; Hsu, S. -C.; Hsu, T.; Hu, M.; Hu, Q.; Huang, S.; Huang, X.; Huang, Y.; Huang, Z.; Hubacek, Z.; Huebner, M.; Huegging, F.; Huffman, T. B.; Hugli, C. A.; Huhtinen, M.; Huiberts, S. K.; Hulsken, R.; Huseynov, N.; Huston, J.; Huth, J.; Hyneman, R.; Iacobucci, G.; Iakovidis, G.; Ibragimov, I.; Iconomidou-Fayard, L.; Iddon, J. P.; Iengo, P.; Iguchi, R.; Iizawa, T.; Ikegami, Y.; Ilic, N.; Imam, H.; Lezki, M. Ince; Carlson, T. Ingebretsen; Introzzi, G.; Iodice, M.; Ippolito, V.; Irwin, R. K.; Ishino, M.; Islam, W.; Issever, C.; Istin, S.; Ito, H.; Iuppa, R.; Ivina, A.; Izen, J. M.; Izzo, V.; Jacka, P.; Jackson, P.; Jaeger, B. P.; Jagfeld, C. S.; Jain, G.; Jain, P.; Jakobs, K.; Jakoubek, T.; Jamieson, J.; Janas, K. W.; Javurkova, M.; Jeanty, L.; Jejelava, J.; Jenni, P.; Jessiman, C. E.; Jia, C.; Jia, J.; Jia, X.; Jia, Z.; Jiang, C.; Jiggins, S.; Jimenez Pena, J.; Jin, S.; Jinaru, A.; Jinnouchi, O.; Johansson, P.; Johns, K. A.; Johnson, J. W.; Jones, D. M.; Jones, E.; Jones, P.; Jones, R. W. L.; Jones, T. J.; Joos, H. L.; Joshi, R.; Jovicevic, J.; Ju, X.; Junggeburth, J. J.; Junkermann, T.; Juste Rozas, A.; Juzek, M. K.; Kabana, S.; Kaczmarska, A.; Kado, M.; Kagan, H.; Kagan, M.; Kahn, A.; Kahra, C.; Kaji, T.; Kajomovitz, E.; Kakati, N.; Kalaitzidou, I.; Kalderon, C. W.; Kang, N. J.; Kar, D.; Karava, K.; Kareem, M. J.; Karentzos, E.; Karkanias, I.; Karkout, O.; Karpov, S. N.; Karpova, Z. M.; Kartvelishvili, V.; Karyukhin, A. N.; Kasimi, E.; Katzy, J.; Kaur, S.; Kawade, K.; Kawale, M. P.; Kawamoto, C.; Kawamoto, T.; Kay, E. F.; Kaya, F. I.; Kazakos, S.; Kazanin, V. F.; Ke, Y.; Keaveney, J. M.; Keeler, R.; Kehris, G. V.; Keller, J. S.; Kelly, A. S.; Kempster, J. J.; Kennedy, P. D.; Kepka, O.; Kerridge, B. P.; Kersten, S.; Kersevan, B. P.; Keszeghova, L.; Haghighat, S. Ketabchi; Khan, R. A.; Khanov, A.; Kharlamov, A. G.; Kharlamova, T.; Khoda, E. E.; Kholodenko, M.; Khoo, T. J.; Khoriauli, G.; Khubua, J.; Khwaira, Y. A. R.; Kibirige, B.; Kilgallon, A.; Kim, D. W.; Kim, Y. K.; Kimura, N.; Kingston, M. K.; Kirchhoff, A.; Kirfel, C.; Kirfel, F.; Kirk, J.; Kiryunin, A. E.; Kitsaki, C.; Kivernyk, O.; Klassen, M.; Klein, C.; Klein, L.; Klein, M. H.; Klein, S. B.; Klein, U.; Klimek, P.; Klimentov, A.; Klioutchnikova, T.; Kluit, P.; Kluth, S.; Kneringer, E.; Knight, T. M.; Knue, A.; Kobayashi, R.; Kobylianskii, D.; Koch, S. F.; Kocian, M.; Kodys, P.; Koeck, D. M.; Koenig, P. T.; Koffas, T.; Kolay, O.; Koletsou, I.; Komarek, T.; Koeneke, K.; Kong, A. X. Y.; Kono, T.; Konstantinidis, N.; Kontaxakis, P.; Konya, B.; Kopeliansky, R.; Koperny, S.; Korcyl, K.; Kordas, K.; Korn, A.; Korn, S.; Korolkov, I.; Korotkova, N.; Kortman, B.; Kortner, O.; Kortner, S.; Kostecka, W. H.; Kostyukhin, V. V.; Kotsokechagia, A.; Kotwal, A.; Koulouris, A.; Kourkoumeli-Charalampidi, A.; Kourkoumelis, C.; Kourlitis, E.; Kovanda, O.; Kowalewski, R.; Kozanecki, W.; Kozhin, A. S.; Kramarenko, V. A.; Kramberger, G.; Kramer, P.; Krasny, M. W.; Krasznahorkay, A.; Kraus, J. W.; Kremer, J. A.; Kresse, T.; Kretzschmar, J.; Kreul, K.; Krieger, P.; Krishnamurthy, S.; Krivos, M.; Krizka, K.; Kroeninger, K.; Kroha, H.; Kroll, J.; Krowpman, K. S.; Kruchonak, U.; Kruger, H.; Krumnack, N.; Kruse, M. C.; Kuchinskaia, O.; Kuday, S.; Kuehn, S.; Kuesters, R.; Kuhl, T.; Kukhtin, V.; Kulchitsky, Y.; Kuleshov, S.; Kumar, M.; Kumari, N.; Kumari, P.; Kupco, A.; Kupfer, T.; Kupich, A.; Kuprash, O.; Kurashige, H.; Kurchaninov, L. L.; Kurdysh, O.; Kurochkin, Y. A.; Kurova, A.; Kuze, M.; Kvam, A. K.; Kvita, J.; Kwan, T.; Kyriacou, N. G.; Laatu, L. A. O.; Lacasta, C.; Lacava, F.; Lacker, H.; Lacour, D.; Lad, N. N.; Ladygin, E.; Lafarge, A.; Laforge, B.; Lagouri, T.; Lahbabi, F. Z.; Lai, S.; Lakomiec, I. K.; Lambert, J. E.; Lammers, S.; Lampl, W.; Lampoudis, C.; Lamprinoudis, G.; Lancaster, A. N.; Lancon, E.; Landgraf, U.; Landon, M. P. J.; Lang, V. S.; Langrekken, O. K. B.; Lankford, A. J.; Lanni, F.; Lantzsch, K.; Lanza, A.; Lapertosa, A.; Laporte, J. F.; Lari, T.; Manghi, F. Lasagni; Lassnig, M.; Latonova, V.; Laudrain, A.; Laurier, A.; Lawlor, S. D.; Lawrence, Z.; Lazaridou, R.; Lazzaroni, M.; Le, B.; Le Boulicaut, E. M.; Le Pottier, L. T.; Leban, B.; Lebedev, A.; LeBlanc, M.; Ledroit-Guillon, F.; Lee, A. C. A.; Lee, S. C.; Lee, S.; Lee, T. F.; Leeuw, L. L.; Lefebvre, H. P.; Lefebvre, M.; Leggett, C.; Miotto, G. Lehmann; Leigh, M.; Leight, W. A.; Leinonen, W.; Leisos, A.; Leite, M. A. L.; Leitgeb, C. E.; Leitner, R.; Leney, K. J. C.; Lenz, T.; Leone, S.; Leonidopoulos, C.; Leopold, A.; Leroy, C.; Les, R.; Lester, C. G.; Levchenko, M.; Leveque, J.; Levinson, L. J.; Levrini, G.; Lewicki, M. P.; Lewis, C.; Lewis, D. J.; Li, A.; Li, B.; Li, C.; Li, C-Q.; Li, H.; Li, J.; Li, K.; Li, L.; Li, M.; Li, Q. Y.; Li, S.; Li, T.; Li, X.; Li, Z.; Liang, S.; Liang, Z.; Liberatore, M.; Liberti, B.; Lie, K.; Lieber Marin, J.; Lien, H.; Lin, K.; Lindley, R. E.; Lindon, J. H.; Lipeles, E.; Lipniacka, A.; Lister, A.; Little, J. D.; Liu, B.; Liu, B. X.; Liu, D.; Liu, E. H. L.; Liu, J. B.; Liu, J. K. K.; Liu, K.; Liu, M.; Liu, M. Y.; Liu, P.; Liu, Q.; Liu, X.; Liu, Y.; Liu, Y. L.; Liu, Y. W.; Merino, J. Llorente; Lloyd, S. L.; Lobodzinska, E. M.; Loch, P.; Lohse, T.; Lohwasser, K.; Loiacono, E.; Lokajicek, M.; Lomas, J. D.; Long, J. D.; Longarini, I.; Longo, L.; Longo, R.; Lopez Paz, I.; Solis, A. Lopez; Martinez, N. Lorenzo; Lory, A. M.; Centeno, G. Loschcke; Loseva, O.; Lou, X.; Lounis, A.; Love, P. A.; Lu, G.; Lu, M.; Lu, S.; Lu, Y. J.; Lubatti, H. J.; Luci, C.; Alves, F. L. Lucio; Luehring, F.; Luise, I.; Lukianchuk, O.; Lundberg, O.; Lund-Jensen, B.; Luongo, N. A.; Lutz, M. S.; Lux, A. B.; Lynn, D.; Lysak, R.; Lytken, E.; Lyubushkin, V.; Lyubushkina, T.; Lyukova, M. M.; Soberi, M. Firdaus M.; Ma, H.; Ma, K.; Ma, L. L.; Ma, W.; Ma, Y.; Mac Donell, D. M.; Maccarrone, G.; MacDonald, J. C.; Machado De Abreu Farias, P. C.; Madar, R.; Madula, T.; Maeda, J.; Maeno, T.; Maguire, H.; Maiboroda, V.; Maio, A.; Maj, K.; Majersky, O.; Majewski, S.; Makovec, N.; Maksimovic, V.; Malaescu, B.; Malecki, Pa.; Maleev, V. P.; Malek, F.; Mali, M.; Malito, D.; Mallik, U.; Maltezos, S.; Malyukov, S.; Mamuzic, J.; Mancini, G.; Mancini, M. N.; Manco, G.; Mandalia, J. P.; Mandic, I.; Manhaes de Andrade Filho, L.; Maniatis, I. M.; Ramos, J. Manjarres; Mankad, D. C.; Mann, A.; Manzoni, S.; Mao, L.; Mapekula, X.; Marantis, A.; Marchiori, G.; Marcisovsky, M.; Marcon, C.; Marinescu, M.; Marium, S.; Marjanovic, M.; Markhoos, A.; Markovitch, M.; Marshall, E. J.; Marshall, Z.; Marti-Garcia, S.; Martin, T. A.; Martin, V. J.; Latour, B. Martin Dit; Martinelli, L.; Martinez, M.; Martinez Agullo, P.; Outschoorn, V. I. Martinez; Martinez Suarez, P.; Martin-Haugh, S.; Martinovicova, G.; Martoiu, V. S.; Martyniuk, A. C.; Marzin, A.; Mascione, D.; Masetti, L.; Mashimo, T.; Masik, J.; Maslennikov, A. L.; Massarotti, P.; Mastrandrea, P.; Mastroberardino, A.; Masubuchi, T.; Mathisen, T.; Matousek, J.; Matsuzawa, N.; Maurer, J.; Maury, A. J.; Macek, B.; Maximov, D. A.; May, A. E.; Mazini, R.; Maznas, I.; Mazza, M.; Mazza, S. M.; Mazzeo, E.; Mc Ginn, C.; Mc Gowan, J. P.; Mc Kee, S. P.; McCracken, C. C.; McDonald, E. F.; McDougall, A. E.; Mcfayden, J. A.; McGovern, R. P.; Mchedlidze, G.; Mckenzie, R. P.; Mclachlan, T. C.; Mclaughlin, D. J.; McMahon, S. J.; Mcpartland, C. M.; McPherson, R. A.; Mehlhase, S.; Mehta, A.; Melini, D.; Mellado Garcia, B. R.; Melo, A. H.; Meloni, F.; Da Costa, A. M. Mendes Jacques; Meng, H. Y.; Meng, L.; Menke, S.; Mentink, M.; Meoni, E.; Mercado, G.; Merlassino, C.; Merola, L.; Meroni, C.; Metcalfe, J.; Mete, A. S.; Meyer, C.; Meyer, J-P.; Middleton, R. P.; Mijovic, L.; Mikenberg, G.; Mikestikova, M.; Mikuz, M.; Mildner, H.; Milic, A.; Miller, D. W.; Miller, E. H.; Miller, L. S.; Milov, A.; Milstead, D. A.; Min, T.; Minaenko, A. A.; Minashvili, I. A.; Mince, L.; Mincer, A. I.; Mindur, B.; Mineev, M.; Mino, Y.; Mir, L. M.; Lopez, M. Miralles; Mironova, M.; Mishima, A.; Missio, M. C.; Mitra, A.; Mitsou, V. A.; Mitsumori, Y.; Miu, O.; Miyagawa, P. S.; Mkrtchyan, T.; Mlinarevic, M.; Mlinarevic, T.; Mlynarikova, M.; Mobius, S.; Mogg, P.; Farook, M. H. Mohamed; Mohammed, A. F.; Mohapatra, S.; Mokgatitswane, G.; Moleri, L.; Mondal, B.; Mondal, S.; Moenig, K.; Monnier, E.; Monsonis Romero, L.; Montejo Berlingen, J.; Montella, M.; Montereali, F.; Monticelli, F.; Monzani, S.; Morange, N.; De Carvalho, A. L. Moreira; Moreno Llacer, M.; Martinez, C. Moreno; Morettini, P.; Morgenstern, S.; Morii, M.; Morinaga, M.; Morodei, F.; Morvaj, L.; Moschovakos, P.; Moser, B.; Mosidze, M.; Moskalets, T.; Moskvitina, P.; Moss, J.; Moussa, A.; Moyse, E. J. W.; Mtintsilana, O.; Muanza, S.; Mueller, J.; Muenstermann, D.; Mueller, R.; Mullier, G. A.; Mullin, A. J.; Mullin, J. J.; Mungo, D. P.; Munoz Perez, D.; Sanchez, F. J. Munoz; Murin, M.; Murray, W. J.; Muskinja, M.; Mwewa, C.; Myagkov, A. G.; Myers, A. J.; Myers, G.; Myska, M.; Nachman, B. P.; Nackenhorst, O.; Nagai, K.; Nagano, K.; Nagle, J. L.; Nagy, E.; Nairz, A. M.; Nakahama, Y.; Nakamura, K.; Nakkalil, K.; Nanjo, H.; Narayan, R.; Narayanan, E. A.; Naryshkin, I.; Naseri, M.; Nasri, S.; Nass, C.; Navarro, G.; Navarro-Gonzalez, J.; Nayak, R.; Nayaz, A.; Nechaeva, P. Y.; Nechaeva, S.; Nechansky, F.; Nedic, L.; Neep, T. J.; Negri, A.; Negrini, M.; Nellist, C.; Nelson, C.; Nelson, K.; Nemecek, S.; Nessi, M.; Neubauer, M. S.; Neuhaus, F.; Neundorf, J.; Newhouse, R.; Newman, P. R.; Ng, C. W.; Ng, Y. W. Y.; Ngair, B.; Nguyen, H. D. N.; Nickerson, R. B.; Nicolaidou, R.; Nielsen, J.; Niemeyer, M.; Niermann, J.; Nikiforou, N.; Nikolaenko, V.; Nikolic-Audit, I.; Nikolopoulos, K.; Nilsson, P.; Ninca, I.; Nindhito, H. R.; Ninio, G.; Nisati, A.; Nishu, N.; Nisius, R.; Nitschke, J-E.; Nkadimeng, E. K.; Nobe, T.; Noel, D. L.; Nommensen, T.; Norfolk, M. B.; Norisam, R. R. B.; Norman, B. J.; Noury, M.; Novak, J.; Novak, T.; Novotny, L.; Novotny, R.; Nozka, L.; Ntekas, K.; Nunes De Moura Junior, N. M. J.; Ocariz, J.; Ochi, A.; Ochoa, I.; Oerdek, S.; Offermann, J. T.; Ogrodnik, A.; Oh, A.; Ohm, C. C.; Oide, H.; Oishi, R.; Ojeda, M. L.; Okumura, Y.; Oleiro Seabra, L. F.; Olivares Pino, S. A.; Oliveira Correa, G.; Damazio, D. Oliveira; Oliveira Goncalves, D.; Oliver, J. L.; Oncel, O. O.; O'Neill, A. P.; Onofre, A.; Onyisi, P. U. E.; Oreglia, M. J.; Orellana, G. E.; Orestano, D.; Orlando, N.; Orr, R. S.; O'Shea, V.; Osojnak, L. M.; Ospanov, R.; Otero y Garzon, G.; Otono, H.; Ott, P. S.; Ottino, G. J.; Ouchrif, M.; Ould-Saada, F.; Ovsiannikova, T.; Owen, M.; Owen, R. E.; Oyulmaz, K. Y.; Ozcan, V. E.; Ozturk, F.; Ozturk, N.; Ozturk, S.; Pacey, H. A.; Pacheco Pages, A.; Padilla Aranda, C.; Padovano, G.; Griso, S. Pagan; Palacino, G.; Palazzo, A.; Pampel, J.; Pan, J.; Pan, T.; Panchal, D. K.; Pandini, C. E.; Vazquez, J. G. Panduro; Pandya, H. D.; Pang, H.; Pani, P.; Panizzo, G.; Panwar, L.; Paolozzi, L.; Parajuli, S.; Paramonov, A.; Paraskevopoulos, C.; Hernandez, D. Paredes; Pareti, A.; Park, K. R.; Park, T. H.; Parker, M. A.; Parodi, F.; Parrish, E. W.; Parrish, V. A.; Parsons, J. A.; Parzefall, U.; Dias, B. Pascual; Pascual Dominguez, L.; Pasqualucci, E.; Passaggio, S.; Pastore, F.; Patel, P.; Patel, U. M.; Pater, J. R.; Pauly, T.; Pazos, C. I.; Pearkes, J.; Pedersen, M.; Pedro, R.; Peleganchuk, S. V.; Penc, O.; Pender, E. A.; Penn, G. D.; Penski, K. E.; Penzin, M.; Peralva, B. S.; Peixoto, A. P. Pereira; Sanchez, L. Pereira; Perepelitsa, D. V.; Codina, E. Perez; Perganti, M.; Pernegger, H.; Perrin, O.; Peters, K.; Peters, R. F. Y.; Petersen, B. A.; Petersen, T. C.; Petit, E.; Petousis, V.; Petridou, C.; Petru, T.; Petrukhin, A.; Pettee, M.; Pettersson, N. E.; Petukhov, A.; Petukhova, K.; Pezoa, R.; Pezzotti, L.; Pezzullo, G.; Pham, T. M.; Pham, T.; Phillips, P. W.; Piacquadio, G.; Pianori, E.; Piazza, F.; Piegaia, R.; Pietreanu, D.; Pilkington, A. D.; Pinamonti, M.; Pinfold, J. L.; Pinheiro Pereira, B. C.; Pinoargote, A. E. Pinto; Pintucci, L.; Piper, K. M.; Pirttikoski, A.; Pizzi, D. A.; Pizzimento, L.; Pizzini, A.; Pleier, M. -A.; Plesanovs, V.; Pleskot, V.; Plotnikova, E.; Poddar, G.; Poettgen, R.; Poggioli, L.; Pokharel, I.; Polacek, S.; Polesello, G.; Poley, A.; Polini, A.; Pollard, C. S.; Pollock, Z. B.; Pacchi, E. Pompa; Ponomarenko, D.; Pontecorvo, L.; Popa, S.; Popeneciu, G. A.; Poreba, A.; Quintero, D. M. Portillo; Pospisil, S.; Postill, M. A.; Postolache, P.; Potamianos, K.; Potepa, P. A.; Potrap, I. N.; Potter, C. J.; Potti, H.; Poveda, J.; Astigarraga, M. E. Pozo; Prades Ibanez, A.; Pretel, J.; Price, D.; Primavera, M.; Principe Martin, M. A.; Privara, R.; Procter, T.; Proffitt, M. L.; Proklova, N.; Prokofiev, K.; Proto, G.; Proudfoot, J.; Przybycien, M.; Przygoda, W. W.; Psallidas, A.; Puddefoot, J. E.; Pudzha, D.; Pyatiizbyantseva, D.; Qian, J.; Qichen, D.; Qin, Y.; Qiu, T.; Quadt, A.; Queitsch-Maitland, M.; Quetant, G.; Quinn, R. P.; Bolanos, G. Rabanal; Rafanoharana, D.; Raffaeli, F.; Rainbolt, J. L.; Raine, J. A.; Rajagopalan, S.; Ramakoti, E.; Ramirez-Berend, I. A.; Ran, K.; Rapheeha, N. P.; Rasheed, H.; Raskina, V.; Rassloff, D. F.; Rastogi, A.; Rave, S.; Ravina, B.; Ravinovich, I.; Raymond, M.; Read, A. L.; Readioff, N. P.; Rebuzzi, D. M.; Redlinger, G.; Reed, A. S.; Reeves, K.; Reidelsturz, J. A.; Reikher, D.; Rej, A.; Rembser, C.; Renda, M.; Rendel, M. B.; Renner, F.; Rennie, A. G.; Rescia, A. L.; Resconi, S.; Ressegotti, M.; Rettie, S.; Rivera, J. G. Reyes; Reynolds, E.; Rezanova, O. L.; Reznicek, P.; Riani, H.; Ribaric, N.; Ricci, E.; Richter, R.; Richter, S.; Richter-Was, E.; Ridel, M.; Ridouani, S.; Rieck, P.; Riedler, P.; Riefel, E. M.; Rieger, J. O.; Rijssenbeek, M.; Rimoldi, M.; Rinaldi, L.; Rinn, T. T.; Rinnagel, M. P.; Ripellino, G.; Riu, I.; Vergara, J. C. Rivera; Rizatdinova, F.; Rizvi, E.; Roberts, B. R.; Robertson, S. H.; Robinson, D.; Robles Gajardo, C. M.; Manzano, M. Robles; Robson, A.; Rocchi, A.; Roda, C.; Bosca, S. Rodriguez; Rodriguez Garcia, Y.; Rodriguez, A. Rodriguez; Vera, A. M. Rodriguez; Roe, S.; Roemer, J. T.; Roepe-Gier, A. R.; Roggel, J.; Rohne, O.; Rojas, R. A.; Roland, C. P. A.; Roloff, J.; Romaniouk, A.; Romano, E.; Romano, M.; Hernandez, A. C. Romero; Rompotis, N.; Roos, L.; Rosati, S.; Rosser, B. J.; Rossi, E.; Rossi, E.; Rossi, L. P.; Rossini, L.; Rosten, R.; Rotaru, M.; Rottler, B.; Rougier, C.; Rousseau, D.; Rousso, D.; Roy, A.; Roy-Garand, S.; Rozanov, A.; Rozario, Z. M. A.; Rozen, Y.; Rubio Jimenez, A.; Ruby, A. J.; Rivera, V. H. Ruelas; Ruggeri, T. A.; Ruggiero, A.; Ruiz-Martinez, A.; Rummler, A.; Rurikova, Z.; Rusakovich, N. A.; Russell, H. L.; Russo, G.; Rutherfoord, J. P.; Colmenares, S. Rutherford; Rybacki, K.; Rybar, M.; Rye, E. B.; Ryzhov, A.; Iglesias, J. A. Sabater; Sabatini, P.; Sadrozinski, H. F-W.; Tehrani, F. Safai; Samani, B. Safarzadeh; Saha, S.; Sahinsoy, M.; Saibel, A.; Saimpert, M.; Saito, M.; Saito, T.; Sala, A.; Salamani, D.; Salnikov, A.; Salt, J.; Salas, A. Salvador; Salvatore, D.; Salvatore, F.; Salzburger, A.; Sammel, D.; Sampson, E.; Sampsonidis, D.; Sampsonidou, D.; Sanchez, J.; Sanchez Sebastian, V.; Sandaker, H.; Sander, C. O.; Sandesara, J. A.; Sandhoff, M.; Sandoval, C.; Sanfilippo, L.; Sankey, D. P. C.; Sano, T.; Sansoni, A.; Santi, L.; Santoni, C.; Santos, H.; Santra, A.; Saoucha, K. A.; Saraiva, J. G.; Sardain, J.; Sasaki, O.; Sato, K.; Sauer, C.; Sauerburger, F.; Sauvan, E.; Savard, P.; Sawada, R.; Sawyer, C.; Sawyer, L.; Galvan, I. Sayago; Sbarra, C.; Sbrizzi, A.; Scanlon, T.; Schaarschmidt, J.; Schaefer, U.; Schaffer, A. C.; Schaile, D.; Schamberger, R. D.; Scharf, C.; Schefer, M. M.; Schegelsky, V. A.; Scheirich, D.; Schenck, F.; Schernau, M.; Scheulen, C.; Schiavi, C.; Schioppa, M.; Schlag, B.; Schleicher, K. E.; Schlenker, S.; Schmeing, J.; Schmidt, M. A.; Schmieden, K.; Schmitt, C.; Schmitt, N.; Schmitt, S.; Schoeffel, L.; Schoening, A.; Scholer, P. G.; Schopf, E.; Schott, M.; Schovancova, J.; Schramm, S.; Schroer, T.; Schultz-Coulon, H-C.; Schumacher, M.; Schumm, B. A.; Schune, Ph.; Schuy, A. J.; Schwartz, H. R.; Schwartzman, A.; Schwarz, T. A.; Schwemling, Ph.; Schwienhorst, R.; Sciandra, A.; Sciolla, G.; Scuri, F.; Sebastiani, C. D.; Sedlaczek, K.; Seema, P.; Seidel, S. C.; Seiden, A.; Seidlitz, B. D.; Seitz, C.; Seixas, J. M.; Sekhniaidze, G.; Selem, L.; Semprini-Cesari, N.; Sengupta, D.; Senthilkumar, V.; Serin, L.; Serkin, L.; Sessa, M.; Severini, H.; Sforza, F.; Sfyrla, A.; Sha, Q.; Shabalina, E.; Shah, A. H.; Shaheen, R.; Shahinian, J. D.; Renous, D. Shaked; Shan, L. Y.; Shapiro, M.; Sharma, A.; Sharma, A. S.; Sharma, P.; Shatalov, P. B.; Shaw, K.; Shaw, S. M.; Shcherbakova, A.; Shen, Q.; Sheppard, D. J.; Sherwood, P.; Shi, L.; Shi, X.; Shimmin, C. O.; Shinner, J. D.; Shipsey, I. P. J.; Shirabe, S.; Shiyakova, M.; Shlomi, J.; Shochet, M. J.; Shojaii, J.; Shope, D. R.; Shrestha, B.; Shrestha, S.; Shrif, E. M.; Shroff, M. J.; Sicho, P.; Sickles, A. M.; Haddad, E. Sideras; Sidley, A. C.; Sidoti, A.; Siegert, F.; Sijacki, Dj.; Sili, F.; Silva, J. M.; Oliveira, M. V. Silva; Silverstein, S. B.; Simion, S.; Simoniello, R.; ; </t>
  </si>
  <si>
    <t>Exploration at the high-energy frontier: ATLAS Run 2 searches investigating the exotic jungle beyond the Standard Model</t>
  </si>
  <si>
    <t>PHYSICS REPORTS-REVIEW SECTION OF PHYSICS LETTERS</t>
  </si>
  <si>
    <t>ATLAS; Searches; Exotics; Beyond the Standard Model; Review</t>
  </si>
  <si>
    <t>DARK-MATTER; MEASURING MASSES; PARTICLE; SYMMETRY; PHENOMENOLOGY; GALAXIES; BOSONS; DECAY; CANDIDATES; COLLISIONS</t>
  </si>
  <si>
    <t>This report presents a comprehensive collection of searches for new physics performed by the ATLAS Collaboration during the Run 2 period of data taking at the Large Hadron Collider, from 2015 to 2018, corresponding to about 140 fb(-1) of root s = 13 TeV proton-proton collision data. These searches cover a variety of beyond-the-standard model topics such as dark matter candidates, new vector bosons, hidden-sector particles, leptoquarks, or vector-like quarks, among others. Searches for supersymmetric particles or extended Higgs sectors are explicitly excluded as these are the subject of separate reports by the Collaboration. For each topic, the most relevant searches are described, focusing on their importance and sensitivity and, when appropriate, highlighting the experimental techniques employed. In addition to the description of each analysis, complementary searches are compared, and the overall sensitivity of the ATLAS experiment to each type of new physics is discussed. Summary plots and statistical combinations of multiple searches are included whenever possible. (c) 2024 CERN for the benefit of the ATLAS Collaboration. Published by Elsevier B.V. This is an open access article under the CC BY license (http://creativecommons.org/licenses/by/4.0/).</t>
  </si>
  <si>
    <t>[Filmer, E. K.; Grant, C. M.; Jackson, P.; Kong, A. X. Y.; Pandya, H. D.; Potti, H.; Ruggeri, T. A.; Saha, S.; Ting, E. X. L.; White, M. J.] Univ Adelaide, Dept Phys, Adelaide, SA, Australia; [Gingrich, D. M.; Lindon, J. H.; Nishu, N.; Pinfold, J. L.] Univ Alberta, Dept Phys, Edmonton, AB, Canada; [Cakir, O.; Canbay, A. C.; Yildiz, H. Duran; Kuday, S.; Cakir, I. Turk] Ankara Univ, Dept Phys, Ankara, Turkiye; [Sultansoy, S.] TOBB Univ Econ &amp; Technol, Div Phys, Ankara, Turkiye; [Bourdarios, C. Adam; Arnaez, O.; Berger, N.; Brahimi, N.; Castillo, F. L.; Cavaliere, T.; Costanza, F.; Delmastro, M.; Di Ciaccio, L.; Hryn'ova, T.; Koletsou, I.; Leveque, J.; Lewis, D. J.; Little, J. D.; Martinez, N. Lorenzo; Sauvan, E.; Wu, Z.] Univ Savoie Mt Blanc, LAPP, CNRS, IN2P3, Annecy, France; [Bernardi, G.; Bomben, M.; Li, A.; Li, T.; Marchiori, G.; Nakkalil, K.; Shen, Q.; Zhang, Y.] Univ Paris Cite, CNRS, IN2P3, APC, Paris, France; [Chekanov, S.; Hopkins, W. H.; Hoya, J.; Luongo, N. A.; Metcalfe, J.; Mete, A. S.; Paramonov, A.; Proudfoot, J.; Van Gemmeren, P.; Wamorkar, T.; Wang, R.; Zhang, J.] Argonne Natl Lab, Div High Energy Phys, 9700 S Cass Ave, Argonne, IL 60439 USA; [Cheu, E.; Cui, Z.; Ghosh, A.; Johns, K. A.; Lampl, W.; Lindley, R. E.; Loch, P.; Rutherfoord, J. P.; Sardain, J.; Varnes, E. W.; Zhou, H.; Zhou, Y.] Univ Arizona, Dept Phys, Tucson, AZ 85721 USA; [Gupta, D. Bakshi; Burghgrave, B.; Cardenas, J. C. J.; De, K.; Farbin, A.; Hadavand, H. K.; Myers, A. J.; Ozturk, N.; Usai, G.; White, A.] Univ Texas Arlington, Dept Phys, POB 19059, Arlington, TX 76019 USA; [Angelidakis, S.; Fassouliotis, D.; Fountas, L.; Gkialas, I.; Kourkoumelis, C.] Natl &amp; Kapodistrian Univ Athens, Dept Phys, Athens, Greece; [Alexopoulos, T.; Drivas-koulouris, I.; Gazis, E. N.; Kitsaki, C.; Maltezos, S.; Perganti, M.] Natl Tech Univ Athens, Dept Phys, Zografos, Greece; [Andeen, T.; Burton, C. D.; Choi, K.; Onyisi, P. U. E.; Panchal, D. K.; Tost, M.; Wang, C.] Univ Texas Austin, Dept Phys, Austin, TX 78712 USA; [Huseynov, N.] Azerbaijan Acad Sci, Inst Phys, Baku, Azerbaijan; [Agaras, M. N.; Berrocal Guardia, A.; Bosman, M.; Carlotto, J. I.; Casado, M. P.; Castillo Garcia, L.; Epari, S.; Fernandez Martinez, P.; Gautam, V.; Grinstein, S.; Harrison, J.; Jimenez Pena, J.; Juste Rozas, A.; Korolkov, I.; Mamuzic, J.; Martinez, M.; Martinez Suarez, P.; Mir, L. M.; Montejo Berlingen, J.; Oliveira Correa, G.; Orlando, N.; Pacheco Pages, A.; Padilla Aranda, C.; Qin, Y.; Riu, I.; Sonay, A.; Terzo, S.] Barcelona Inst Sci &amp; Technol, Inst Fis Altes Energies IFAE, Barcelona, Spain; [da Costa, J. Barreiro Guimaraes; Cai, Y.; Chu, X.; Cui, H.; Fan, Y.; Fang, Y.; Guo, F.; He, M.; Huang, X.; Huang, Y.; Jia, X.; Li, M.; Li, S.; Li, Z.; Liang, S.; Liang, Z.; Liu, B.; Liu, P.; Lou, X.; Lu, G.; Mohammed, A. F.; Sha, Q.; Shan, L. Y.; Shi, X.; Tariq, K.; Wang, S.; Wang, W.; Xin, S.; Xu, D.; Yang, X.; Ye, J.; Yu, C.; Zeng, H.; Zhai, M.; Zhang, K.; Zhang, P.; Zhuang, X.] Chinese Acad Sci, Inst High Energy Phys, Beijing, Peoples R China; [Chen, X.; Feng, M.; Li, H.; Pang, H.; Xia, M.; Xu, Y.; Zhou, Y.] Tsinghua Univ, Dept Phys, Beijing, Peoples R China; [Cai, Y.; Che, Y.; Chen, H.; Chen, S. J.; De Maria, A.; Han, L.; Jia, Z.; Jin, S.; Li, H.; Alves, F. L. Lucio; Min, T.; Wang, X.; Wang, Y.; Xia, L.; Xu, Z.; Ye, H.; Zhang, L.; Zhang, Y.; Zheng, J.; Zhou, Y.] Nanjing Univ, Dept Phys, Nanjing, Peoples R China; [Liu, Y.; Wu, M.] Sun Yat Sen Univ, Sch Sci, Shenzhen Campus, Guangzhou, Peoples R China; [Cai, Y.; Chu, X.; Cui, H.; Fang, Y.; Guo, F.; He, M.; Huang, X.; Jia, X.; Li, M.; Li, S.; Li, Z.; Liang, S.; Liu, Y.; Lou, X.; Lu, G.; Mohammed, A. F.; Ran, K.; Xin, S.; Yu, C.; Zhai, M.; Zhang, K.; Zhang, P.] Univ Chinese Acad Sci UCAS, Beijing, Peoples R China; [Bakos, E.; Beemster, L. J.; Jovicevic, J.; Maksimovic, V.; Sijacki, Dj.; Vranjes, N.; Milosavljevic, M. Vranjes; Wang, X.; Wang, Y.; Xu, Z.; Ye, H.; Zhang, L.; Zhang, Y.; Zhou, Y.; Zivkovic, L.] Univ Belgrade, Inst Phys, Belgrade, Serbia; [Aakvaag, E.; Buanes, T.; Eigen, G.; Fomin, N.; Hassan, S.; Hellesund, S.; Huiberts, S. K.; Lipniacka, A.; Latour, B. Martin Dit; Stugu, B.; Traeet, A.] Univ Bergen, Dept Phys &amp; Technol, Bergen, Norway; [Beringer, J.; Calafiura, P.; Cerutti, F.; Chan, J.; Ciocio, A.; Dyckes, G. I.; Einsweiler, K.; Ene, I.; Fortman, A. W.; Foti, M. G.; Gagnon, L. G.; Garcia-Sciveres, M.; Renteria, C. Gonzalez; Gray, H. M.; Haber, C.; Han, S.; Heim, T.; Hu, M.; Ju, X.; Le Pottier, L. T.; Leggett, C.; Marshall, Z.; Mironova, M.; Nachman, B. P.; Ottino, G. J.; Griso, S. Pagan; Pettee, M.; Pianori, E.; Rastogi, A.; Reynolds, E.; Roberts, B. R.; Shapiro, M.; Stanislaus, B.; Thompson, E. A.; Tsulaia, V.; Wagner, J. M.; Wang, H.; Xiong, J.; Yamazaki, T.; Yao, W-M.; Zhang, Z.] Lawrence Berkeley Natl Lab, Div Phys, Berkeley, CA USA; [Varni, C.; Yeo, B.] Univ Calif Berkeley, Berkeley, CA 94720 USA; [Appelt, C.; Bahmani, M.; Battulga, D.; Cortes-Gonzalez, A.; Guida, A.; Issever, C.; Khoo, T. J.; Kreul, K.; Lacker, H.; Leitgeb, C. E.; Lohse, T.; Nayaz, A.; Rivera, V. H. Ruelas; Scharf, C.; Schenck, F.; Seema, P.; Weber, H. A.] Humboldt Univ, Inst Phys, Berlin, Germany; [Beck, H. P.; Chatterjee, M.; Dal Santo, D.; Halser, L.; Mobius, S.; Mueller, R.; O'Neill, A. P.; Schefer, M. M.; Weber, M. S.] Univ Bern, Albert Einstein Ctr Fundamental Phys, Bern, Switzerland; [Beck, H. P.; Chatterjee, M.; Dal Santo, D.; Halser, L.; Mobius, S.; Mueller, R.; O'Neill, A. P.; Schefer, M. M.; Weber, M. S.] Univ Bern, High Energy Phys Lab, Bern, Switzerland; [Allport, P. P.; Auriol, A. D.; Bellos, P.; Bracinik, J.; Charlton, D. G.; Chisholm, A. S.; Cooke, H. G.; Dimitrievska, A.; George, W. F.; Gonella, L.; Gonnella, F.; Hawkes, C. M.; Hillier, S. J.; Krizka, K.; Liu, E. H. L.; Lomas, J. D.; Marinescu, M.; Neep, T. J.; Newman, P. R.; Nikolopoulos, K.; Skorda, E.; Stampekis, A.; Thomas, J. P.; Thompson, P. D.; Virdee, G. S.; Ward, R. J.; Watson, A. T.; Watson, M. F.; Wu, C.] Univ Birmingham, Sch Phys &amp; Astron, Birmingham, W Midlands, England; [Aktas, S.; Celebi, E.; Gokturk, B.; Istin, S.; Oyulmaz, K. Y.; Ozcan, V. E.] Bogazici Univ, Dept Phys, Istanbul, Turkiye; [Bingul, A.] Gaziantep Univ, Dept Engn Phys, Gaziantep, Turkiye; [Adiguzel, A.] Istanbul Univ, Dept Phys, Istanbul, Turkiye; [Navarro, G.; Rodriguez Garcia, Y.] Univ Antonio Narino, Fac Ciencias, Bogota, Colombia; [Navarro, G.; Rodriguez Garcia, Y.] Univ Antonio Narino, Ctr Invest, Bogota, Colombia; [Sandoval, C.] Univ Nacl Colombia, Dept Fis, Bogota, Colombia; [Ballabene, E.; Bianco, G.; Carratta, G.; Cavalli, N.; Corchia, F. A.; Cremonini, D.; De Castro, S.; Del Corso, F.; Fabbri, F.; Fabbri, L.; Franchini, M.; Gabrielli, A.; Leban, B.; Levrini, G.; Nechaeva, S.; Rinaldi, L.; Sbrizzi, A.; Semprini-Cesari, N.; Sioli, M.; Valentinetti, S.; Villa, M.; Vivarelli, I.; Zoccoli, A.] Univ Bologna, Dipartimento Fis &amp; Astron A Righi, Bologna, Italy; [Alberghi, G. L.; Alfonsi, F.; Ballabene, E.; Bellagamba, L.; Bianco, G.; Boscherini, D.; Bruni, A.; Bruni, G.; Bruschi, M.; Carratta, G.; Cavalli, N.; Cervelli, A.; Corchia, F. A.; Cremonini, D.; De Castro, S.; Del Corso, F.; Fabbri, F.; Fabbri, L.; Franchini, M.; Gabrielli, A.; Giacobbe, B.; Manghi, F. Lasagni; Leban, B.; Levrini, G.; Nechaeva, S.; Negrini, M.; Polini, A.; Rinaldi, L.; Romano, M.; Sbarra, C.; Sbrizzi, A.; Semprini-Cesari, N.; Sidoti, A.; Sioli, M.; Valentinetti, S.; Villa, M.; Vivarelli, I.; Zoccoli, A.] INFN, Sez Bologna, Bologna, Italy; [Akolkar, N. N.; Bandyopadhyay, A.; Bansal, S.; Bauer, P.; Bechtle, P.; Beisiegel, F.; Bernlochner, F. U.; Brock, I.; Desch, K.; Deutsch, C.; Capriles, F. G. Diaz; Dimitriadi, C.; Dingfelder, J.; Falke, P. J.; Grefe, C.; Gurbuz, S.; Hamer, M.; Herrmann, L. M.; Hinterkeuser, F.; Holm, T.; Huebner, M.; Huegging, F.; Kirfel, C.; Kirfel, F.; Kivernyk, O.; Koenig, P. T.; Kruger, H.; Lantzsch, K.; Lenz, T.; Nass, C.; Pampel, J.; Schott, M.; Standke, M.; Von Toerne, E.; Wermes, N.] Univ Bonn, Phys Inst, Bonn, Germany; [Butler, J. M.; Lux, A. B.] Boston Univ, Dept Phys, 590 Commonwealth Ave, Boston, MA 02215 USA; [Addepalli, S. V.; Apyan, A.; Munoz, D. Camarero; Capocasa, F.; Duden, E. R.; Frattari, G.; Mancini, M. N.; Reeves, K.; Sciolla, G.; Solomon, S.; Trischuk, D. A.; Zenger, D. T., Jr.] Brandeis Univ, Dept Phys, Waltham, MA 02254 USA; [Popa, S.] Transilvania Univ Brasov, Brasov, Romania; [Alexa, C.; Chitan, A.; Ciubotaru, D. A.; Dinu, I-M.; Ducu, O. A.; Dumitriu, A. E.; Geanta, A. A.; Jinaru, A.; Martoiu, V. S.; Maurer, J.; Pietreanu, D.; Rasheed, H.; Renda, M.; Rotaru, M.; Stoicea, G.; Tarna, G.; Trandafir, I. S.; Tudorache, A.; Tudorache, V.; Vasile, M. E.; Younas, S.] Horia Hulubei Natl Inst Phys &amp; Nucl Engn, Bucharest, Romania; [Agheorghiesei, C.; Postolache, P.] Alexandru Ioan Cuza Univ, Dept Phys, Iasi, Romania; [Popeneciu, G. A.] Natl Inst Res &amp; Dev Isotop &amp; Mol Technol, Dept Phys, Cluj Napoca, Romania; [Hobincu, R.] Natl Univ Sci &amp; Technol Politech, Bucharest, Romania; [Gravila, P. M.] West Univ Timisoara, Timisoara, Romania; [Duminica, I.] Univ Bucharest, Fac Phys, Bucharest, Romania; [Astalos, R.; Bartos, P.; Dohnalova, A.; Dubovsky, M.; Eckerova, B.; Keszeghova, L.; Suchy, D.; Sykora, I.; Tokar, S.; Zenis, T.] Comenius Univ, Fac Math Phys &amp; Informat, Bratislava, Slovakia; [Babal, D.; Sopkova, F.; Strizenec, P.; Urban, J.] Slovak Acad Sci, Inst Expt Phys, Dept Subnucl Phys, Kosice, Slovakia; [Abidi, S. H.; Assamagan, K.; Barone, G.; Begel, M.; Boye, D.; Brost, E.; Cavaliere, V.; Chen, H.; D'amen, G.; Das, S. J.; Elmsheuser, J.; Garcia, B.; Go, Y.; Iakovidis, G.; Kalderon, C. W.; Klimentov, A.; Lancon, E.; Lynn, D.; Ma, H.; Maeno, T.; Mc Ginn, C.; Mwewa, C.; Nagle, J. L.; Nilsson, P.; Damazio, D. Oliveira; Perepelitsa, D. V.; Pleier, M. -A.; Rajagopalan, S.; Redlinger, G.; Rinn, T. T.; Roloff, J.; Sciandra, A.; Oliveira, M. V. Silva; Snyder, S.; Steinberg, P.; Stucci, S. A.; Tricoli, A.; Umaka, E. N.; Undrus, A.; Veliscek, I.; Weber, C.; Wenaus, T.; Ye, S.] Brookhaven Natl Lab, Dept Phys, Upton, NY 11973 USA; [Bazzano Hurrell, L. T.; Otero y Garzon, G.; Piegaia, R.; Toscani, M.; Winkel, F. I.] Univ Buenos Aires, Fac Ciencias Exactas &amp; Nat, Dept Fis, Inst Fis Buenos Aires IFIBA, Buenos Aires, DF, Argentina; [Bazzano Hurrell, L. T.; Otero y Garzon, G.; Piegaia, R.; Toscani, M.; Winkel, F. I.] Univ Buenos Aires, Fac Ciencias Exactas &amp; Nat, CONICET, Inst Fis Buenos Aires IFIBA, Buenos Aires, DF, Argentina; [Grimm, K.; Moss, J.; Veatch, J.] Calif State Univ Long Beach, Long Beach, CA 90840 USA; [Balunas, W. K.; Bird, G. A.; Brandt, O.; Burr, J. T. P.; Chapman, J. D.; Fawcett, W. J.; Fomin, N.; Henkelmann, L.; Hommels, L. B. A. H.; Jones, P.; Lester, C. G.; Liu, J. K. K.; Mullin, A. J.; Noel, D. L.; Parker, M. A.; Potter, C. J.; Robinson, D.; Colmenares, S. Rutherford; Shah, A. H.; Tombs, R.; Wilkinson, J. J. H.; Williams, S.] Univ Cambridge, Cavendish Lab, Cambridge, England; [Atkin, R. J.; Barends, K. N.; David, C.; Garvey, C. M.; Keaveney, J. M.; Yacoob, S.] Univ Cape Town, Dept Phys, Cape Town, South Africa; iThemba Labs, Western Cape, South Africa; [Aliev, M.; Bhamjee, M.; Connell, M. P.; Connell, S. H.; Govender, N.; Leeuw, L. L.; Mapekula, X.; Truong, L.] Univ Johannesburg, Dept Mech Engn Sci, Johannesburg, South Africa; [Flores, M.] Univ Philippines Diliman, Natl Inst Phys, Quezon City, Philippines; Univ South Africa, Dept Phys, Pretoria, South Africa; Univ Zululand, Kwa Dlangezwa, South Africa; [Gololo, M. G. D.; Kar, D.; Kibirige, B.; Kumar, M.; Mckenzie, R. P.; Mellado Garcia, B. R.; Mokgatitswane, G.; Mtintsilana, O.; Nkadimeng, E. K.; Rapheeha, N. P.; Shrif, E. M.; Haddad, E. Sideras; Tlou, S. H.] Univ Witwatersrand, Sch Phys, Johannesburg, South Africa; [Bachiu, A.; Bellerive, A.; Dandoy, J. R.; Davis-Purcell, B.; Diamantopoulou, M.; Gillberg, D.; Graham, K.; Heilman, J.; Jessiman, C. E.; Kaur, S.; Keller, J. S.; Klein, C.; Koffas, T.; Miller, L. S.; Naseri, M.; Norman, B. J.; Pizzi, D. A.; Ramirez-Berend, I. A.; Scholer, P. G.; Staats, E. J.; Vincter, M. G.; Zakharchuk, N.] Carleton Univ, Dept Phys, Ottawa, ON, Canada; [Aitbenchikh, B.; Benchekroun, D.; Bendebba, F.; Bouaouda, K.; El Moussaouy, A.; Ezzarqtouni, S.; Imam, H.; Lahbabi, F. Z.; Noury, M.; Zerradi, S.] Univ Hassan II Casablanca, Fac Sci Ain Chock, Casablanca, Morocco; [El Farkh, S.; El Ghazali, Y.; Gouighri, M.] Univ Ibn Tofail, Fac Sci, Kenitra, Morocco; Univ Cadi Ayyad, Fac Sci Semlalia, LPHEA Marrakech, Marrakech, Morocco; [Moussa, A.; Ouchrif, M.; Riani, H.; Ridouani, S.] Univ Mohamed Premier, Fac Sci, LPMR, Oujda, Morocco; [Aboulhorma, A.; Tamlihat, M. Ait; El Moursli, R. Cherkaoui; Fassi, F.; Soumaimi, Z.; Tayalati, Y.] Univ Mohammed 5, Fac Sci, Rabat, Morocco; [Atmani, H.] Mohammed VI Polytech Univ, Inst Appl Phys, Ben Guerir, Morocco; [Ahmad, A.; Ahmadov, F.; Akimov, A. V.; Aleksa, M.; Aleksandrov, I. N.; Amelung, C.; Anders, J. K.; Anisenkov, A. V.; Asbah, N. A.; Avolio, G.; Baldin, E. M.; Barisits, M-S.; Barsov, S.; Bauer, M.; Bednyakov, V. A.; Beermann, T. A.; Beirer, J. F.; Beloborodov, K.; Bernon, F.; Bobrovnikov, V. S.; Bogavac, D.; Bogdanchikov, A. G.; Bokan, P.; Bordulev, I. S.; Sola, J. D. Bossio; Boyd, J.; Boyko, I. R.; Bulekov, O.; Burger, A. M.; Buzykaev, A. R.; Cairo, V. M. M.; Calace, N.; Camarda, S.; Cameron, D.; Carli, T.; Catinaccio, A.; Cella, S.; Chelkov, G. A.; Cheplakov, A.; El Moursli, R. Cherkaoui; Chizhov, M. V.; Czodrowski, P.; Czurylo, M. M.; Dao, V.; Dedovich, D. V.; Dell'Acqua, A.; Demichev, M.; Denisov, S. P.; Di Girolamo, A.; Di Gregorio, G.; Dittus, F.; Dubinin, F.; Dudarev, A.; Duhrssen, M.; Dziedzic, B. S.; El Jarrari, H.; Ellis, N.; Elsing, M.; Ezhilov, A.; Fakhrutdinov, R. M.; Coelho, L. F. Falda Ulhoa; Fedin, O. L.; De Acedo, L. Flores Sanz; Fortin, E.; Francis, D.; Franco Lima, V.; Froidevaux, D.; Gadow, P.; Gavrilenko, I. L.; Gavrilyuk, A.; Gessinger-Befurt, P.; Giuli, F.; Gladilin, L. K.; Goblirsch-Kolb, M.; Golubkov, D.; Goossens, L.; Gorini, B.; Gostkin, M. I.; Gottardo, C. A.; Guindon, S.; Gustavino, G.; Harkusha, S.; Hawkings, R. J.; Correia, A. M. Henriques; Hervas, L.; Hoecker, A.; Huhtinen, M.; Iddon, J. P.; Jenni, P.; Joos, H. L.; Karpov, S. N.; Karpova, Z. M.; Karyukhin, A. N.; Kay, E. F.; Kazanin, V. F.; Kharlamov, A. G.; Kharlamova, T.; Kholodenko, M.; Klimek, P.; Klioutchnikova, T.; Korotkova, N.; Koulouris, A.; Kozhin, A. S.; Kramarenko, V. A.; Krasznahorkay, A.; Kruchonak, U.; Kuchinskaia, O.; Kuehn, S.; Kukhtin, V.; Kulchitsky, Y.; Kupich, A.; Kurochkin, Y. A.; Kurova, A.; Ladygin, E.; Lanni, F.; Lassnig, M.; Miotto, G. Lehmann; Levchenko, M.; Loseva, O.; Lutz, M. S.; Lyubushkin, V.; Lyubushkina, T.; Maleev, V. P.; Malyukov, S.; Manzoni, S.; Marzin, A.; Maslennikov, A. L.; Maximov, D. A.; Mentink, M.; Milic, A.; Minaenko, A. A.; Mineev, M.; Mlynarikova, M.; Morgenstern, S.; Morvaj, L.; Moschovakos, P.; Moser, B.; Mueller, R.; Myagkov, A. G.; Nairz, A. M.; Naryshkin, I.; Nechaeva, P. Y.; Nessi, M.; Nikiforou, N.; Nikolaenko, V.; Pauly, T.; Peleganchuk, S. V.; Penc, O.; Penzin, M.; Pernegger, H.; Petersen, B. A.; Pettersson, N. E.; Petukhov, A.; Petukhova, K.; Pezzotti, L.; Plotnikova, E.; Pontecorvo, L.; Poreba, A.; Potrap, I. N.; Astigarraga, M. E. Pozo; Pudzha, D.; Pyatiizbyantseva, D.; Ramakoti, E.; Raymond, M.; Rembser, C.; Rettie, S.; Rezanova, O. L.; Riedler, P.; Rimoldi, M.; Bosca, S. Rodriguez; Roe, S.; Roemer, J. T.; Romaniouk, A.; Rummler, A.; Rusakovich, N. A.; Salamani, D.; Salzburger, A.; Santi, L.; Schegelsky, V. A.; Schlenker, S.; Schovancova, J.; Sharma, A.; Shatalov, P. B.; Shcherbakova, A.; Shiyakova, M.; Simoniello, R.; Siral, I.; Smirnov, S. Yu.; Smirnov, Y.; Smirnova, L. N.; Snesarev, A. A.; Sanchez, C. A. Solans; Soldatov, E. Yu.; Solodkov, A. A.; Soloshenko, A.; Sommer, P.; Spigo, G.; Starchenko, E. A.; Stewart, G. A.; Stockton, M. C.; Sulin, V. V.; Sultanaliyeva, L.; Talyshev, A. A.; Tian, Y.; Tikhomirov, V.; Tikhonov, Yu. A.; Timoshenko, S.; Tsiareshka, P. V.; Tsukerman, I. I.; Turtuvshin, T.; Unal, G.; Vafeiadis, T.; Van Rijnbach, M.; Vandelli, W.; Vasyukov, A.; Schroeder, T. Vazquez; Vittori, C.; Vormwald, B.; Vorobev, K.; Vuillermet, R.; Wengler, T.; Wilkens, H. G.; Yang, X.; Yeletskikh, I.; Young, C. J. S.; Zenin, O.; Zhemchugov, A.; Zhukov, K.; Zimine, N. I.; Zwalinski, L.] CERN, Geneva, Switzerland; [Afik, Y.; Badea, A.; Dona, K. M.; Gardner, R. W.; Kim, Y. K.; Miller, D. W.; Offermann, J. T.; Oreglia, M. J.; Rainbolt, J. L.; Rosser, B. J.; Shochet, M. J.; Smith, E. A.; Tosciri, C.; Vukotic, I.; Windischhofer, P. J.] Univ Chicago, Enrico Fermi Inst, 5640 S Ellis Ave, Chicago, IL 60637 USA; [Boumediene, D.; Calvet, D.; Calvet, S.; Corpe, L. D.; D'Eramo, L.; Donini, J.; Lafarge, A.; Madar, R.; Perrin, O.; Santoni, C.; Solovyanov, O. V.; Vazeille, F.] Univ Clermont Auvergne, CNRS, IN2P3, LPC, Clermont Ferrand, France; [Al Khoury, K.; Angerami, A.; Brooijmans, G.; Busch, E. L.; Cole, B.; Gilbert, B. J.; Hangal, D. A.; Kahn, A.; Kopeliansky, R.; Mohapatra, S.; Park, K. R.; Parsons, J. A.; Seidlitz, B. D.; Smith, A. C.; Tuts, P. M.; Williams, D. M.; Woodward, E. L.; Yin, P.; Zou, W.] Columbia Univ, Nevis Lab, Irvington, NY USA; [Camplani, A.; Dam, M.; Hansen, J. B.; Hansen, P. H.; Petersen, T. C.; Wiglesworth, C.; Xella, S.] Univ Copenhagen, Niels Bohr Inst, Copenhagen, Denmark; [Bisceglie, E.; Capua, M.; Carducci, G.; Crosetti, G.; Mastroberardino, A.; Meoni, E.; Salvatore, D.; Schioppa, M.; Tassi, E.] Univ Calabria, Dipartimento Fis, Arcavacata Di Rende, Italy; [Bisceglie, E.; Capua, M.; Carducci, G.; Crosetti, G.; Gnesi, I.; Mastroberardino, A.; Meoni, E.; Salvatore, D.; Schioppa, M.; Tassi, E.] INFN, Lab Nazl Frascati, Grp Collegato Cosenza, Frascati, Italy; [Aboelela, M.; Billingsley, C. S.; Deiana, A. M.; Klein, M. H.; Leney, K. J. C.; Moskalets, T.; Narayan, R.; Ryzhov, A.; Schaffer, A. C.; Stroynowski, R.; Thornberry, R. E.; Yang, Y.; Zhang, S.] Southern Methodist Univ, Dept Phys, Dallas, TX USA; [Izen, J. M.] Univ Texas Dallas, Dept Phys, Richardson, TX 75083 USA; [Geralis, T.; Psallidas, A.; Stavropoulos, G.; Zormpa, O.] Natl Ctr Sci Res Demokritos, Aghia Paraskevi, Greece; [Andrean, S. Y.; Backman, F.; Bohm, C.; Clement, C.; Dunne, K.; Hellman, S.; Carlson, T. Ingebretsen; Kim, D. W.; Lee, S.; Lou, X.; Milstead, D. A.; Richter, S.; Riefel, E. M.; Silverstein, S. B.; Sjolin, J.; Strandberg, S.; Strubig, A.; Santurio, E. Valdes] Stockholm Univ, Dept Phys, Stockholm, Sweden; [Andrean, S. Y.; Backman, F.; Clement, C.; Dunne, K.; Hellman, S.; Carlson, T. Ingebretsen; Kim, D. W.; Lee, S.; Lou, X.; Milstead, D. A.; Richter, S.; Riefel, E. M.; Sjolin, J.; Strandberg, S.; Strubig, A.; Santurio, E. Valdes] Oskar Klein Ctr, Stockholm, Sweden; [Bella, L. Aperio; Arling, J. -H.; Barakat, M.; Behr, J. K.; Beresford, L.; Bloch, I.; Braren, F.; Brueers, B.; Caspar, M.; Cekmecelioglu, Y. C.; Cheremushkina, E.; Columbie, J. M. Clavijo; Clawson, S. E.; Clercx, J.; Dattola, F.; De Biase, N.; Cornell, S. Diez; Ferencz, L.; Franconi, L.; Gaycken, G.; Glemza, G.; Rodrigues, M. V. Gonzalez; Goumarre, V.; Gregor, I. M.; Guo, L.; Gupta, R.; Habedank, M.; He, Y.; Heim, S.; Hofer, J.; Hrynevich, A.; Hugli, C. A.; Issever, C.; Jain, P.; Jiggins, S.; Jones, E.; Katzy, J.; Kremer, J. A.; Kuhl, T.; Kumari, N.; Lobodzinska, E. M.; Loiacono, E.; Solis, A. Lopez; Majersky, O.; Marium, S.; Mclachlan, T. C.; Meloni, F.; Moenig, K.; De Carvalho, A. L. Moreira; Nechansky, F.; Neundorf, J.; Ng, Y. W. Y.; Ninca, I.; Novak, T.; Oerdek, S.; Ojeda, M. L.; Pani, P.; Peters, K.; Ran, K.; Renner, F.; Rescia, A. L.; Rousso, D.; Sander, C. O.; Schmitt, S.; Seitz, C.; Sinha, S.; Sitnikova, E.; South, D.; Stanek-Maslouska, W.; Stanitzki, M. M.; Stapf, B.; Styles, N. A.; Tackmann, K.; Von Ahnen, J.; Wells, C. J.; Worm, S. D.] Deutsch Elektronen Synchrotron DESY, Hamburg, Germany; [Bella, L. Aperio; Arling, J. -H.; Barakat, M.; Behr, J. K.; Beresford, L.; Bloch, I.; Braren, F.; Brueers, B.; Caspar, M.; Cekmecelioglu, Y. C.; Cheremushkina, E.; Columbie, J. M. Clavijo; Clawson, S. E.; Clercx, J.; Dattola, F.; De Biase, N.; Cornell, S. Diez; Ferencz, L.; Franconi, L.; Gaycken, G.; Glemza, G.; Rodrigues, M. V. Gonzalez; Goumarre, V.; Gregor, I. M.; Guo, L.; Gupta, R.; Habedank, M.; He, Y.; Heim, S.; Hofer, J.; Hrynevich, A.; Hugli, C. A.; Issever, C.; Jain, P.; Jiggins, S.; Jones, E.; Katzy, J.; Kremer, J. A.; Kuhl, T.; Kumari, N.; Lobodzinska, E. M.; Loiacono, E.; Solis, A. Lopez; Majersky, O.; Marium, S.; Mclachlan, T. C.; Meloni, F.; Moenig, K.; De Carvalho, A. L. Moreira; Nechansky, F.; Neundorf, J.; Ng, Y. W. Y.; Ninca, I.; Novak, T.; Oerdek, S.; Ojeda, M. L.; Pani, P.; Peters, K.; Ran, K.; Renner, F.; Rescia, A. L.; Rousso, D.; Sander, C. O.; Schmitt, S.; Seitz, C.; Sinha, S.; Sitnikova, E.; South, D.; Stanek-Maslouska, W.; Stanitzki, M. M.; Stapf, B.; Styles, N. A.; Tackmann, K.; Von Ahnen, J.; Wells, C. J.; Worm, S. D.] Deutsch Elektronen Synchrotron DESY, Zeuthen, Germany; [Abicht, N. J.; Baselga, M.; Bisanz, T.; Burgard, C. D.; Dado, T.; Delitzsch, C. M.; Dungs, S.; Gocke, B.; Knue, A.; Kroeninger, K.; Kupfer, T.; Nackenhorst, O.; Rej, A.; Van der Graaf, A.; Weingarten, J.; Wendland, B.] Tech Univ Dortmund, Fak Phys, Dortmund, Germany; [Berthold, A.; Fritzsche, N.; Gutsche, M.; Hadef, A.; Herrmann, T.; Kolay, O.; Kresse, T.; Nitschke, J-E.; Siegert, F.; Stange, M. V.; Straessner, A.; Todt, S.; Voigt, J. C.] Tech Univ Dresden, Inst Kern &amp; Teilchenphys, Dresden, Germany; [Arce, A. T. H.; Beacham, J. B.; Goshaw, A. T.; Kotwal, A.; Kruse, M. C.; Le Boulicaut, E. M.; Patel, U. M.; Wang, Z.] Duke Univ, Dept Phys, Durham, NC 27706 USA; [Alderweireldt, S.; Allen, J. F.; Carter, T. M.; Clark, P. J.; Curran, J. R.; Duda, D.; Farrington, S. M.; Gao, Y.; Gargan, J. M.; Andana, R. Y. Gonzalez; Hamity, G. N.; Jiang, C.; Leonidopoulos, C.; Soberi, M. Firdaus M.; Martin, V. J.; Mijovic, L.; Parrish, V. A.; Pender, E. A.; Qiu, T.; Silva, J. M.; Themistokleous, N.; Villhauer, E. M.; Wynne, B. M.; Xu, Z.; Zaid, E.] Univ Edinburgh, SUPA Sch Phys &amp; Astron, Edinburgh, Midlothian, Scotland; [Albicocco, P.; Antonelli, M.; Arcangeletti, C.; Beretta, M.; Cesarini, G.; Chiarella, V.; Maccarrone, G.; Mancini, G.; Paraskevopoulos, C.; Sansoni, A.; Testa, M.; Vannoli, L.; Vilucchi, E.] INFN, Frascati, Italy; [Albicocco, P.; Antonelli, M.; Arcangeletti, C.; Beretta, M.; Cesarini, G.; Chiarella, V.; Maccarrone, G.; Mancini, G.; Paraskevopoulos, C.; Sansoni, A.; Testa, M.; Vannoli, L.; Vilucchi, E.] Lab Nazl Frascati, Frascati, Italy; [Argyropoulos, S.; Bahner, D.; Bhalla, N. K.; Bhide, K. D.; Boehler, M.; Burlayenko, O.; Froch, A.; Gurdasani, S. S.; Heidegger, C.; Heidegger, K. K.; Herten, G.; Jain, P.; Jakobs, K.; Jenni, P.; Kalaitzidou, I.; Karentzos, E.; Koeneke, K.; Kuesters, R.; Kuprash, O.; Landgraf, U.; Lang, V. S.; Markhoos, A.; Moskalets, T.; Oncel, O. O.; Parzefall, U.; Plesanovs, V.; Pretel, J.; Pudzha, D.; Rafanoharana, D.; Rodriguez, A. Rodriguez; Rossini, L.; Rottler, B.; Rurikova, Z.; Sammel, D.; Sauerburger, F.; Schleicher, K. E.; Schumacher, M.; Solovieva, K.; Sperlich, D.; Webb, J. M.; Wei, Y.; Weiser, C.; Winter, B. T.; Zanzi, D.] Albert Ludwigs Univ Freiburg, Phys Inst, Freiburg, Germany; [Abeling, K.; Alkakhi, W.; Bindi, M.; Eggebrecht, S.; Grosse-Knetter, J.; Joos, H. L.; Kingston, M. K.; Kirchhoff, A.; Korn, S.; Lai, S.; Melo, A. H.; Niemeyer, M.; Niermann, J.; Pokharel, I.; Quadt, A.; Ravina, B.; Scheulen, C.; Shabalina, E.; Sindhu, S.; Skaf, A.; Tian, C.; Tian, Y.; Wozniewski, S.; Ye, H.] Georg August Univ Gottingen, Phys Inst 2, Gottingen, Germany; [Algren, M.; Cardoso, M. Alves; Antel, C.; Axiotis, K.; Cepaitis, V.; Clark, A.; Della Volpe, D.; Drozdova, M.; Ehrke, L. F.; Ferrere, D.; Franchellucci, S.; Golling, T.; Gonzalez-Sevilla, S.; Guth, M.; Harada, D.; Iacobucci, G.; Lezki, M. Ince; Klein, S. B.; Kontaxakis, P.; Leigh, M.; Martinez, C. Moreno; Nindhito, H. R.; Paolozzi, L.; Pirttikoski, A.; Quetant, G.; Raine, J. A.; Iglesias, J. A. Sabater; Schramm, S.; Schroer, T.; Sengupta, D.; Sfyrla, A.; Theiner, O.; Wu, X.; Zambito, S.] Univ Geneva, Dept Phys Nucl &amp; Corpusculaire, Geneva, Switzerland; [Barberis, D.; Bouquet, R.; De Sousa, M. J. Da Cunha Sargedas; Di Bello, F. A.; Gagliardi, G.; Lapertosa, A.; Parodi, F.; Ressegotti, M.; Schiavi, C.; Sforza, F.; Tanasini, M.; Turchikhin, S.] Univ Genoa, Dipartimento Fis, Genoa, Italy; [Barberis, D.; Bouquet, R.; Coccaro, A.; De Sousa, M. J. Da Cunha Sargedas; Darbo, G.; Di Bello, F. A.; Gagliardi, G.; Gemme, C.; Lapertosa, A.; Morettini, P.; Parodi, F.; Passaggio, S.; Ressegotti, M.; Schiavi, C.; Sforza, F.; Tanasini, M.; Turchikhin, S.] INFN, Sez Genova, Genoa, Italy; [Caforio, D.; Duren, M.; Stenzel, H.] Justus Liebig Univ Giessen, Phys Inst 2, Giessen, Germany; [Bates, R. L.; Blue, A.; Borbely, A. G.; Britton, D.; Buckley, A. G.; Bussey, P. J.; Buttar, C. M.; Callea, G.; Cunningham, W. R.; Doyle, A. T.; Friend, J.; Howarth, J.; Jamieson, J.; Mince, L.; Lopez, M. Miralles; O'Shea, V.; Owen, M.; Procter, T.; Robson, A.; Rozario, Z. M. A.; Spiteri, D. P.; Warrack, N.; Watson, H.; Watton, E.; Wraight, K.; Yan, S.] Univ Glasgow, SUPA Sch Phys &amp; Astron, Glasgow, Lanark, Scotland; [Albouy, G. L.; Collot, J.; Crepe-Renaudin, S.; De Regie, J. B. De Vivie; Delsart, P. A.; Genest, M. H.; Ledroit-Guillon, F.; Malek, F.; Selem, L.; Trocme, B.; Wojtkowski, T.] Univ Grenoble Alpes, LPSC, CNRS, IN2P3,Grenoble INP, Grenoble, France; [Benkendorfer, K. C.; Bruce, L. E.; Francescato, S.; Franklin, M.; Huth, J.; Jia, X.; Kehris, G. V.; Morii, M.; Bolanos, G. Rabanal; Rossi, L. P.; Tuna, A. N.; Wang, R.; White, A. S.; Zoch, K.] Harvard Univ, Lab Particle Phys &amp; Cosmol, Cambridge, MA 02138 USA; [Baroncelli, A.; Chen, Y.; Du, D.; Fu, Y.; Giannini, A.; Han, K.; Han, L.; He, F.; Hu, Q.; Kawamoto, T.; Li, C.; Li, H.; Li, Q. Y.; Liu, J. B.; Liu, M.; Liu, M. Y.; Liu, X.; Liu, Y. W.; Ma, K.; Ma, W.; Ospanov, R.; Su, S.; Su, X.; Tian, C.; Wang, T.; Wei, C.; Wu, Y.; Xie, M.; Xie, X.; Xu, H.; Xu, L.; Yang, H. T.; Yang, S.; Yang, Y.; Yang, Z.; Ye, X.; Yu, Y.; Zaazoua, M.; Zhang, L.; Zhao, Z.; Zheng, X.; Zhu, Y.] Univ Sci &amp; Technol China, Dept Modern Phys, Hefei, Peoples R China; [Baroncelli, A.; Chen, Y.; Du, D.; Fu, Y.; Giannini, A.; Han, K.; Han, L.; He, F.; Hu, Q.; Kawamoto, T.; Li, C.; Li, H.; Li, Q. Y.; Liu, J. B.; Liu, M.; Liu, M. Y.; Liu, X.; Liu, Y. W.; Ma, K.; Ma, W.; Ospanov, R.; Su, S.; Su, X.; Wang, T.; Wei, C.; Wu, Y.; Xie, M.; Xie, X.; Xu, H.; Xu, L.; Yang, H. T.; Yang, S.; Yang, Y.; Yang, Z.; Ye, X.; Yu, Y.; Zaazoua, M.; Zhang, L.; Zhao, Z.; Zheng, X.; Zhu, Y.] Univ Sci &amp; Technol China, State Key Lab Particle Detect &amp; Elect, Hefei, Peoples R China; [Feng, C.; Han, J.; Jia, C.; Li, B.; Li, H.; Liu, X.; Liu, Y. L.; Ma, L. L.; Wang, S.; Zhang, J.; Zhang, X.; Zhang, Z.; Zhao, T.; Zhu, C. G.] Shandong Univ, Inst Frontier &amp; Interdisciplinary Sci, Qingdao, Peoples R China; [Feng, C.; Han, J.; Jia, C.; Li, B.; Li, H.; Liu, X.; Liu, Y. L.; Ma, L. L.; Wang, S.; Zhang, J.; Zhang, X.; Zhang, Z.; Zhao, T.; Zhu, C. G.] Shandong Univ, Key Lab Particle Phys &amp; Particle Irradiat, MOE, Qingdao, Peoples R China; [Chen, J.; Chen, X.; Guo, J.; Hong, J.; Li, J.; Li, L.; Li, S.; Liu, D.; Liu, K.; Liu, Q.; Mao, L.; Shen, Q.; Vu, N. K.; Wang, X.; Wang, Z.; Yan, J.; Yang, H. J.; Yuan, R.; Zhang, X.; Zhang, Y.; Zhou, N.; Zhu, Y.] Shanghai Jiao Tong Univ, Sch Phys &amp; Astron, Key Lab Particle Astrophys &amp; Cosmol, SKLPPC,MOE, Shanghai, Peoples R China; [Li, S.; Liu, D.; Liu, K.; Liu, Q.; Su, W.; Vu, N. K.; Wang, Y.; Wang, Z.; Yang, H. J.; Yuan, R.] Tsung Dao Lee Inst, Shanghai, Peoples R China; [Ai, X.] Zhengzhou Univ, Sch Phys, Zhengzhou, Peoples R China; [Ackermann, A.; Baltes, L. M.; Bartels, F.; Del Rio, F.; Dunford, M.; Franchino, S.; Junkermann, T.; Mkrtchyan, T.; Ott, P. S.; Rassloff, D. F.; Sanfilippo, L.; Schultz-Coulon, H-C.; Sothilingam, V.; Stamen, R.; Starovoitov, P.; Weber, S. M.; Wessels, M.] Heidelberg Univ, Kirchhoff Inst Phys, Heidelberg, Germany; [Dittmeier, S. J.; Li, H.; Liu, X.; Sauer, C.; Schoening, A.; Vigani, L.; Wang, S.; Zhang, J.; Zhang, X.; Zhang, Z.; Zinsser, J.] Heidelberg Univ, Phys Inst, Heidelberg, Germany; [Cheng, H. C.; Chu, M. C.; Castillo, L. R. Flores; Fung, K. Y.; Pan, T.] Chinese Univ Hong Kong, Dept Phys, Shatin, Hong Kong, Peoples R China; [Huang, S.; Hernandez, D. Paredes; Pizzimento, L.; Tam, K. C.; Tu, Y.] Univ Hong Kong, Dept Phys, Hong Kong, Peoples R China; [Lie, K.; Prokofiev, K.; Wang, J.; Xiang, J.; Yang, T.] Hong Kong Univ Sci &amp; Technol, Dept Phys, Kowloon, Clear Water Bay, Hong Kong, Peoples R China; [Lie, K.; Prokofiev, K.; Wang, J.; Xiang, J.; Yang, T.] Hong Kong Univ Sci &amp; Technol, Inst Adv Study, Kowloon, Clear Water Bay, Hong Kong, Peoples R China; [Cheung, K.; Hsu, P. J.; Lu, Y. J.] Natl Tsing Hua Univ, Dept Phys, Hsinchu, Taiwan; [Allaire, C.; Bassalat, A.; Cadamuro, L.; Duflot, L.; Escalier, M.; Fayard, L.; Fournier, D.; Grivaz, J. -F.; Hsu, T.; Iconomidou-Fayard, L.; Khwaira, Y. A. R.; Kurdysh, O.; Lounis, A.; Lu, M.; Lukianchuk, O.; Makovec, N.; Markovitch, M.; Maury, A. J.; Morange, N.; Rousseau, D.; Schaffer, A. C.; Serin, L.; Simion, S.; Vargas, J. S. Tafoya; Tanaka, R.; Varouchas, D.; Zerwas, D.; Zhang, Z.] Univ Paris Saclay, IJCLab, CNRS, IN2P3, F-91405 Orsay, France; [Lopez Paz, I.] Ctr Nacl Microelect IMB CNM CSIC, Barcelona, Spain; [Calfayan, P.; Evans, H.; Lammers, S.; Lien, H.; Little, J. D.; Luehring, F.; Meyer, C.; Palacino, G.; Sottocornola, S.; Toldaiev, O.] Indiana Univ, Dept Phys, Bloomington, IN 47405 USA; [Acharya, B. S.; Cobal, M.; Faraj, M.; Giordani, M. P.; Giugliarelli, G.; Guerrieri, G.; Merlassino, C.; Monzani, S.; Panizzo, G.; Pinamonti, M.; Pintucci, L.; Serkin, L.] INFN, Sez Trieste, Grp Collegato Udine, Udine, Italy; [Acharya, B. S.; Faraj, M.; Serkin, L.] Abdus Salaam Int Ctr Theoret Phys, Trieste, Italy; [Cobal, M.; Giordani, M. P.; Giugliarelli, G.; Guerrieri, G.; Merlassino, C.; Monzani, S.; Panizzo, G.; Pinamonti, M.; Pintucci, L.] Univ Udine, Dipartimento Politecn Ingn &amp; Architettura, Udine, Italy; [Centonze, M. S.; Chiodini, G.; De Santis, F.; Gorini, E.; Grancagnolo, S.; Gravili, F. G.; Greco, M.; Longo, L.; Palazzo, A.; Primavera, M.; Spagnolo, S.; Ventura, A.] INFN, Sez Lecce, Lecce, Italy; [Centonze, M. S.; De Santis, F.; Gorini, E.; Grancagnolo, S.; Gravili, F. G.; Greco, M.; Longo, L.; Palazzo, A.; Spagnolo, S.; Ventura, A.] Univ Salento, Dipartimento Matemat &amp; Fis, Lecce, Italy; [Alimonti, G.; Andreazza, A.; Carbone, A.; Carminati, L.; Carra, S.; Citterio, M.; Coelli, S.; D'Auria, S.; Dell'Asta, L.; Fanti, M.; Giugni, D.; Lari, T.; Lazzaroni, M.; Marcon, C.; Mazzeo, E.; Meroni, C.; Raffaeli, F.; Resconi, S.; Sala, A.; Tartarelli, G. F.; Turra, R.] INFN, Sez Milano, Milan, Italy; [Andreazza, A.; Carbone, A.; Carminati, L.; D'Auria, S.; Dell'Asta, L.; Fanti, M.; Lazzaroni, M.; Mazzeo, E.; Meroni, C.; Raffaeli, F.; Sala, A.; Verducci, M.] Univ Milan, Dipartimento Fis, Milan, Italy; [Aloisio, A.; Alviggi, M. G.; Auricchio, S.; Camerlingo, M. T.; Canale, V.; Carlino, G.; Cirotto, F.; Conventi, F.; D'avanzo, A.; De Asmundis, R.; Della Pietra, M.; Di Donato, C.; D'Onofrio, A.; Doria, A.; Iengo, P.; Izzo, V.; Massarotti, P.; Merola, L.; Rossi, E.; Sekhniaidze, G.] INFN, Sez Napoli, Naples, Italy; [Aloisio, A.; Alviggi, M. G.; Auricchio, S.; Camerlingo, M. T.; Canale, V.; Cirotto, F.; D'avanzo, A.; Della Pietra, M.; Di Donato, C.; D'Onofrio, A.; Iengo, P.; Massarotti, P.; Merola, L.; Rossi, E.] Univ Napoli, Dipartimento Fis, Naples, Italy; [Agarwala, J.; Ferrari, R.; Gaudio, G.; Introzzi, G.; Kourkoumeli-Charalampidi, A.; Lanza, A.; Manco, G.; Negri, A.; Pareti, A.; Polesello, G.; Rebuzzi, D. M.; Romano, E.] INFN, Sez Pavia, Pavia, Italy; [Agarwala, J.; Introzzi, G.; Kourkoumeli-Charalampidi, A.; Manco, G.; Negri, A.; Pareti, A.; Rebuzzi, D. M.; Romano, E.] Univ Pavia, Dipartimento Fis, Pavia, Italy; [Annovi, A.; Calvetti, M.; Chiarelli, G.; Francavilla, P.; Giannetti, P.; Leone, S.; Mastrandrea, P.; Roda, C.; Scuri, F.; Verducci, M.] INFN, Sez Pisa, Pisa, Italy; [Calvetti, M.; Francavilla, P.; Mastrandrea, P.; Roda, C.; Verducci, M.] Univ Pisa, Dipartimento Fis E Fermi, Pisa, Italy; [Anulli, F.; Artoni, G.; Bagnaia, P.; Bauce, M.; Betti, A.; Bini, C.; Bruscino, N.; Carnesale, M.; Corradi, M.; De Salvo, A.; Di Domenico, A.; Falciano, S.; Gauzzi, P.; Giagu, S.; Gustavino, G.; Ippolito, V.; Lacava, F.; Luci, C.; Martinelli, L.; Morodei, F.; Nisati, A.; Padovano, G.; Pasqualucci, E.; Pacchi, E. Pompa; Rosati, S.; Russo, G.; Tehrani, F. Safai; Santi, L.; Vari, R.; Veneziano, S.] INFN, Sez Roma, Rome, Italy; [Artoni, G.; Bagnaia, P.; Bauce, M.; Betti, A.; Bini, C.; Bruscino, N.; Carnesale, M.; Corradi, M.; Di Domenico, A.; Gauzzi, P.; Giagu, S.; Gustavino, G.; Ippolito, V.;(data truncated to fit)</t>
  </si>
  <si>
    <t>Adelaide University; University of Adelaide; University of Alberta; Ankara University; TOBB Ekonomi ve Teknoloji University; Universite Savoie Mont Blanc; Centre National de la Recherche Scientifique (CNRS); CNRS - National Institute of Nuclear and Particle Physics (IN2P3); Centre National de la Recherche Scientifique (CNRS); CNRS - National Institute of Nuclear and Particle Physics (IN2P3); Universite PSL; Observatoire de Paris; CEA; Universite Paris Cite; United States Department of Energy (DOE); Argonne National Laboratory; University of Arizona; University of Texas System; University of Texas Arlington; National &amp; Kapodistrian University of Athens; National Technical University of Athens; University of Texas System; University of Texas Austin; Azerbaijan National Academy of Sciences (ANAS); Institute of Physics of the Azerbaijan National Academy of Sciences; Barcelona Institute of Science &amp; Technology; Institute for High Energy Physics (IFAE); Chinese Academy of Sciences; Institute of High Energy Physics, CAS; Tsinghua University; Nanjing University; Sun Yat Sen University; Chinese Academy of Sciences; University of Chinese Academy of Sciences, CAS; University of Belgrade; University of Bergen; United States Department of Energy (DOE); Lawrence Berkeley National Laboratory; University of California System; University of California Berkeley; Humboldt University of Berlin; University of Bern; Albert Einstein Center for Fundamental Physics; University of Bern; University of Birmingham; Bogazici University; Gaziantep University; Istanbul University; Universidad Antonio Narino; Universidad Antonio Narino; Universidad Nacional de Colombia; University of Bologna; Istituto Nazionale di Fisica Nucleare (INFN); University of Bonn; Boston University; Brandeis University; Transylvania University of Brasov; Horia Hulubei National Institute of Physics &amp; Nuclear Engineering; Alexandru Ioan Cuza University; Babes Bolyai University from Cluj; National Institute for Research &amp; Development of Isotopic &amp; Molecular Technologies Cluj-Napoca; West University of Timisoara; University of Bucharest; Comenius University Bratislava; Slovak Academy of Sciences; United States Department of Energy (DOE); Brookhaven National Laboratory; University of Buenos Aires; Consejo Nacional de Investigaciones Cientificas y Tecnicas (CONICET); University of Buenos Aires; California State University System; California State University Long Beach; University of Cambridge; University of Cape Town; National Research Foundation - South Africa; iThemba LABS; University of Johannesburg; University of the Philippines System; University of the Philippines Diliman; University of South Africa; University of Zululand; University of Witwatersrand; Carleton University; Hassan II University of Casablanca; Ibn Tofail University of Kenitra; Cadi Ayyad University of Marrakech; Mohammed First University of Oujda; Mohammed V University in Rabat; Mohammed VI Polytechnic University; European Organization for Nuclear Research (CERN); University of Chicago; Centre National de la Recherche Scientifique (CNRS); CNRS - National Institute of Nuclear and Particle Physics (IN2P3); Universite Clermont Auvergne (UCA); Columbia University; University of Copenhagen; Niels Bohr Institute; University of Calabria; Istituto Nazionale di Fisica Nucleare (INFN); Southern Methodist University; University of Texas System; University of Texas Dallas; National Centre of Scientific Research Demokritos; Stockholm University; Oskar Klein Centre; Helmholtz Association; Deutsches Elektronen-Synchrotron (DESY); Helmholtz Association; Deutsches Elektronen-Synchrotron (DESY); Dortmund University of Technology; Technische Universitat Dresden; Duke University; University of Edinburgh; Istituto Nazionale di Fisica Nucleare (INFN); University of Freiburg; University of Gottingen; University of Geneva; University of Genoa; Istituto Nazionale di Fisica Nucleare (INFN); Justus Liebig University Giessen; University of Glasgow; Centre National de la Recherche Scientifique (CNRS); CNRS - National Institute of Nuclear and Particle Physics (IN2P3); Communaute Universite Grenoble Alpes; Institut National Polytechnique de Grenoble; Universite Grenoble Alpes (UGA); Harvard University; Chinese Academy of Sciences; University of Science &amp; Technology of China, CAS; Chinese Academy of Sciences; University of Science &amp; Technology of China, CAS; Shandong University; Shandong University; Shanghai Jiao Tong University; Shanghai Jiao Tong University; Zhengzhou University; Ruprecht Karls University Heidelberg; Ruprecht Karls University Heidelberg; Chinese University of Hong Kong; University of Hong Kong; Hong Kong University of Science &amp; Technology; Hong Kong University of Science &amp; Technology; National Tsing Hua University; Universite Paris Cite; Universite Paris Saclay; Centre National de la Recherche Scientifique (CNRS); CNRS - National Institute of Nuclear and Particle Physics (IN2P3); Consejo Superior de Investigaciones Cientificas (CSIC); CSIC - Instituto de Microelectronica de Barcelona (IMB-CNM); Indiana University System; Indiana University Bloomington; Istituto Nazionale di Fisica Nucleare (INFN); Abdus Salam International Centre for Theoretical Physics (ICTP); University of Udine; Istituto Nazionale di Fisica Nucleare (INFN); University of Salento; Istituto Nazionale di Fisica Nucleare (INFN); University of Milan; Istituto Nazionale di Fisica Nucleare (INFN); University of Naples Federico II; Istituto Nazionale di Fisica Nucleare (INFN); University of Pavia; Istituto Nazionale di Fisica Nucleare (INFN); University of Pisa; Istituto Nazionale di Fisica Nucleare (INFN); Sapienza University Rome; Istituto Nazionale di Fisica Nucleare (INFN); University of Rome Tor Vergata; Istituto Nazionale di Fisica Nucleare (INFN); Roma Tre University; Istituto Nazionale di Fisica Nucleare (INFN); University of Trento; University of Innsbruck; University of Iowa; Iowa State University; Istinye University; Universidade Federal de Juiz de Fora; Universidade Federal do Rio de Janeiro; Universidade de Sao Paulo; Universidade do Estado do Rio de Janeiro; Universidade Federal da Bahia; High Energy Accelerator Research Organization (KEK); Kobe University; AGH University of Krakow; Jagiellonian University; Polish Academy of Sciences; Institute of Nuclear Physics - Polish Academy of Sciences; Kyoto University; Kyushu University; Kyushu University; Universite de Toulouse; Universite Toulouse III - Paul Sabatier; Centre National de la Recherche Scientifique (CNRS); CNRS - National Institute of Nuclear and Particle Physics (IN2P3); National University of La Plata; Consejo Nacional de Investigaciones Cientificas y Tecnicas (CONICET); Lancaster University; University of Liverpool; University of Ljubljana; Slovenian Academy of Sciences &amp; Arts (SASA); Jozef Stefan Institute; University of Ljubljana; University of London; Queen Mary University London; University College London; University of London; Royal Holloway University London; University of London; University College London; University of Louisiana System; Louisiana Technical University; Lund University; Autonomous University of Madrid; Autonomous University of Madrid; Johannes Gutenberg University of Mainz; University of Manchester; Aix-Marseille Universite; Centre National de la Recherche Scientifique (CNRS); CNRS - National Institute of Nuclear and Particle Physics (IN2P3); University of Massachusetts System; University of Massachusetts Amherst; McGill University; University of Melbourne; University of Michigan System; University of Michigan; Michigan State University; Universite de Montreal; University of Munich; Max Planck Society; Nagoya University; Nagoya University; University of New Mexico; Radboud University Nijmegen; FOM National Institute for Subatomic Physics; FOM National Institute for Subatomic Physics; University of Amsterdam; Northern Illinois University; New York University; New York University Abu Dhabi; United Arab Emirates University; New York University; Ochanomizu University; University System of Ohio; Ohio State University; University of Oklahoma System; University of Oklahoma - Norman; Oklahoma State University System; Oklahoma State University - Stillwater; Palacky University Olomouc; University of Oregon; University of Osaka; University of Oslo; University of Oxford; Sorbonne Universite; Centre National de la Recherche Scientifique (CNRS); CNRS - National Institute of Nuclear and Particle Physics (IN2P3); Universite Paris Cite; University of Pennsylvania; Pennsylvania Commonwealth System of Higher Education (PCSHE); University of Pittsburgh; Laboratorio de Instrumentacao e Fisica Experimental de Particulas; Universidade de Lisboa; Universidade de Coimbra; Universidade de Lisboa; Universidade do Minho; University of Granada; Universidade de Lisboa; Czech Academy of Sciences; Institute of Physics of the Czech Academy of Sciences; Czech Technical University Prague; Charles University Prague; UK Research &amp; Innovation (UKRI); Science &amp; Technology Facilities Council (STFC); STFC Rutherford Appleton Laboratory; Universite Paris Saclay; CEA; University of California System; University of California Santa Cruz; Pontificia Universidad Catolica de Chile; Universidad de La Serena; Universidad de La Serena; Universidad Andres Bello; Universidad de Tarapaca; Universidad Tecnica Federico Santa Maria; University of Washington; University of Washington Seattle; University of Sheffield; Shinshu University; Universitat Siegen; Simon Fraser University; Stanford University; United States Department of Energy (DOE); SLAC National Accelerator Laboratory; Royal Institute of Technology; State University of New York (SUNY) System; Stony Brook University; State University of New York (SUNY) System; Stony Brook University; University of Sussex; University of Sydney; Academia Sinica - Taiwan; Ivane Javakhishvili Tbilisi State University; Ivane Javakhishvili Tbilisi State University; Technion Israel Institute of Technology; Tel Aviv University; Aristotle University of Thessaloniki; University of Tokyo; University of Tokyo; Institute of Science Tokyo; Tokyo Institute of Technology; University of Toronto; University of British Columbia; York University - Canada; University of Tsukuba; University of Tsukuba; Tufts University; University of California System; University of California Irvine; University of Sharjah; Uppsala University; University of Illinois System; University of Illinois Urbana-Champaign; Consejo Superior de Investigaciones Cientificas (CSIC); CSIC - Instituto de Fisica Corpuscular (IFIC); University of British Columbia; University of Victoria; University of Wurzburg; University of Warwick; Waseda University; Weizmann Institute of Science; University of Wisconsin System; University of Wisconsin Madison; University of Wuppertal; Yale University; An Najah National University; City University of New York (CUNY) System; Peking University; University of Geneva; Autonomous University of Barcelona; University of Aegean; California State University System; California State University Sacramento; University of London; King's College London; Stanford University; Stellenbosch University; University of Fribourg; University of Thessaly; University of Sofia; Hellenic Open University; ICREA; University of Hamburg; Bulgarian Academy of Sciences; Mohammed VI Polytechnic University; Mongolian Academy of Sciences; Azerbaijan National Academy of Sciences (ANAS); Institute of Physics of the Azerbaijan National Academy of Sciences; Ilia State University; United States Department of Energy (DOE); Lawrence Livermore National Laboratory; University of the Philippines System; University of the Philippines Diliman; Technical University of Munich; Peking University; Tsinghua University; Collaborative Innovation Center of Quantum Matter; University of British Columbia; Parthenope University Naples; University of Colorado System; University of Colorado Boulder; Washington College; Yeditepe University</t>
  </si>
  <si>
    <t>Boyko, Igor/J-3659-2013; tosi, monica/O-9377-2015; Kupfer, Thomas/J-4401-2017; Ahmadov, Faig/B-3723-2018; Zhou, Ning/D-1123-2017; Jiménez Peña, Javier/AFY-1817-2022; Geanta, Andrei/IAO-0890-2023; wang, haoyu/KHY-6295-2024; Lysak, Roman/H-2995-2014; Tsybychev, Dmitri/J-3733-2017; Nemecek, Stanislav/G-5931-2014; Luongo, Nicolás/AAR-2772-2021; Řezníček, Pavel/C-1989-2017; Vandelli, Wainer/ABI-8185-2020; Coccaro, Andrea/P-5261-2016; Rotaru, Marina/A-3097-2011; Burgard, Carsten/KIE-8584-2024; Reyes Flores, Carlos Armando/AGQ-9109-2022; Garg, Rocky/AAV-9845-2021; Banaś, Elżbieta/W-4583-2017; Oh, Alexander/HHZ-4386-2022; Ramakoti, Ekaterina/LJL-2287-2024; Castillo, Victoria/B-5171-2015; Simsek, Sinem/AGG-2640-2022; Ducu, Otilia/JZT-8380-2024; Sultanaliyeva, Laily/ABG-9047-2020; Maj, Klaudia/Q-2724-2019; Day-Hall, Henry/HSB-8751-2023; Volkotrub, Yuriy/HSC-2016-2023; Istin, Serhat/HSB-5013-2023; Pinamonti, Matteo/ODK-1282-2025; Akimov, Andrey/N-1769-2015; Darbo, Giovanni/C-8175-2012; Bremler-Barr, Anat/AAC-5630-2021; Potti, Harish/AAZ-8345-2021; Keeler, Richard/HHM-2056-2022; uysal, zekeriya/AAD-1226-2019; EL FARKH, SAAD/HZJ-9307-2023; Salt, Jose/F-4928-2016; Gonçalo, Ricardo/M-3153-2016; Gravili, Francesco Giuseppe/KFT-3060-2024; cobal, m./JNR-8180-2023; Gutierrez, Phillip/C-1161-2011; Lazzaroni, Massimo/N-3675-2015; Faltova, Jana/P-6842-2017; Tricoli, Antonio/C-8157-2011; Gavrilenko, Igor/M-8260-2015; Citron, Zvi/GRX-7434-2022; Schernau, Michael/GRY-3808-2022; Sessa, Marco/AAT-2850-2020; Vaniachine, Alexandre/H-7796-2013; Lopez Paz, Ivan/AFQ-4280-2022; Villa, Mauro/C-9883-2009; Marcisovsky, Michal/AAM-2404-2020; Mindur, Bartosz/A-2253-2017; Gray, Heather/ABI-8041-2022; Bogdanchikov, Alexander/AAB-9414-2022; de Renstrom, Pawel/AAG-7725-2021; Drnevich, Matthew/NXC-0519-2025; Tapia, Sebastian/ABB-6644-2021; Grabowska-Bołd, Iwona/ABI-7829-2020; shi, chen/KEH-8339-2024; Russo, Graziella/GLQ-6239-2022; Newman, Paul/M-4984-2016; KHWAIRA, Yahya/MIO-1541-2025; Jakoubek, Tomas/G-8644-2014; Fiorini, Luca/W-6250-2018; Manhaes de Andrade Filho, Luciano/N-7778-2017; Calvo-Hernandez, Antonio/B-9125-2011; Bachas, Konstantinos/C-8101-2019; Buttar, Craig/D-3706-2011; Vana, Pavel/OLQ-5776-2025; Lari, Tommaso/JRX-4442-2023; Gonzalez Suarez, Rebeca/L-6128-2014; Turtuvshin, Tulgaa/HTP-4981-2023; Bruscino, Nello/ABA-8980-2021; Brahimi, Nihal/HNJ-5325-2023; Todorova, Sarka/GXV-2085-2022; Zamora-Saá, Jilberto/Q-6426-2019; Giordani, Mario/Q-6211-2018; Vasile, Matei-Eugen/ADS-3975-2022; Evans, Guiomar/N-1231-2013; Pater, Joleen/A-4262-2016; Ozturk, Sertac/AGO-2476-2022; Viaux Maira, N./AAT-5715-2020; Ye, Sheng/HGA-5474-2022; Heinrich, Jochen Jens/ABH-1107-2020; Solodkov, Alexander/B-8623-2017; Vittori, Camilla/MIJ-8039-2025; Mastroberardino, Anna/AGA-7835-2022; Fernandes, Natalia/IUN-1919-2023; Tassi, Enrico/AAJ-9661-2020; xella, stefania/E-6752-2015; liu, yang/KFA-8402-2024; Chizhov, Mihail/CAI-8953-2022; Carquin, Edson/G-5221-2015; Cheremushkina, Evgeniya/E-9881-2018; Maleev, Victor/R-4140-2016; Popa, Stefan/A-7734-2018; Tariq, Khuram/H-4630-2014; Shah, Aashaq/GYI-8983-2022; Potti, Harish/V-2525-2019; Malecki, Paweł/W-1710-2018; Beemster, Lars/NBX-1402-2025; Juzek, Monika/ODK-7931-2025; Gustavino, Giuliano/AAK-6591-2020; Vranjes, Nenad/B-4003-2017; Camarero, Daniel/Z-1924-2019; Turra, Ruggero/IZE-0280-2023; Benchekroun, Driss/JCN-4659-2023; Kulchitsky, Yuri/KJL-1720-2024; Cristoforetti, Marco/JCD-9469-2023; Bergmann, Benedikt/L-8368-2019; Introzzi, Gianluca/K-2497-2015; Kharlamova, Tatyana/AAQ-5430-2020; Merlassino, Claudia/NPJ-2611-2025; Fiedler, Petr/LKJ-4414-2024; Longo, Riccardo/HHN-5758-2022; Calvetti, Milene/AAQ-1337-2020; Rodriguez Bosca, Sergi/HPC-6167-2023; Maevskiy, Artem/P-4101-2016; Cieśla, Krzysztof/AAM-4181-2021; YILDIZ, Hatice/AAN-3727-2021; Wosiek, Barbara/K-5811-2017; Nechaeva, Polina/N-1148-2015; Kramarenko, Victor/E-1781-2012; Furtado de Simas Filho, Eduardo/A-2399-2016; Torro Pastor, Emma/AAB-5979-2021; Mali, Miha/KFB-6299-2024; Facini, Gabriel/PBV-6219-2025; Babal, Dominik/GXG-4304-2022; Gingrich, Douglas/AEU-8727-2022; stucci, luigia/I-7465-2018; Leisos, Antonios/AAJ-2351-2021; Peleganchuk, Sergey/J-6722-2014; Weigell, Philipp/I-9356-2012; Camarri, Paolo/AAF-9629-2020; Liu, Yan/KFQ-1417-2024; Perez, Miguel/B-2717-2015; Alimonti, Gianluca/AAG-4603-2020; Privara, Radek/JGC-6982-2023; Ohm, Christian/AAU-6572-2020; Romano, Marino/ACW-0715-2022; Casado, M. Pilar/H-1484-2015; Padilla, Cristobal/C-3218-2017; do Amaral Coutinho, Yara/AAU-7857-2021; Kuday, Sinan/C-8528-2014; Beauchemin, Hugo/AAQ-4262-2021; Dinu, Ioan-Mihail/IQS-2665-2023; Giuli, Francesco/HJI-6649-2023; Mlinarević, Marin/LQI-9933-2024; Arnold, Hannah/MTD-5046-2025; Karyukhin, Andrey/J-3904-2014; SULIN, Vladimir/J-6966-2014; Cetin, Serkant/AGF-0147-2022; Pan, Tong/MVW-7799-2025; Bobrovnikov, Victor/AAB-8328-2022; Gouighri, Mohamed/ITU-2465-2023; Ryzhov, Aney/F-5719-2013; Ulloa Poblete, Pablo Augusto/HCH-9521-2022; Martinez-Agullo, Pablo/AFR-6708-2022; Dziedzic, Bartosz/Q-4189-2017; Shmeleva, Alevtina/M-6199-2015; Onyisi, Peter/KYR-8808-2024; Snesarev, Andrei/H-5090-2013; Pacheco Pages, Andres/C-5353-2011; Glasman, Claudia/Y-8858-2019; Tikhonov, Yury/GMW-9870-2022; LeBlanc, Matt/JDV-5150-2023; Koperny, Stefan/ABB-4747-2020; Zakareishvili, Tamar/JOZ-9279-2023; Gonella, Laura/GLR-3838-2022; Shi, Liaoshan/KFR-7855-2024; Soldatov, Evgeny/E-3990-2017; Sultansoy, Saleh/AAA-8267-2019; Sioli, Maximiliano/Q-1597-2016; Schultz-Coulon, Hans-Christian/MSV-8422-2025; Foti, Maria/IZP-8824-2023; Burlayenko, Oleksandr/O-6885-2019; Šolc, Jaroslav/AAC-5868-2021; Olesya, Kuchinskaya/AAF-8437-2020; Kartvelishvili, Vakhtang/K-2312-2013; Berge, David/P-2179-2017; Celebi, Emre/KEI-8113-2024; Orlando, Nicola/AAL-1723-2021; Fallavollita, Francesco/AAL-8850-2020; TÜRK ÇAKIR, İLKAY/HNI-7509-2023; Hanif, Hamza/JXN-3419-2024; Oyulmaz, Kaan/HKN-0255-2023; Mir, Lluïsa-Maria/G-7212-2015; Staroba, Pavel/G-8850-2014; Martinelli, Luca/JGD-3837-2023; Sýkora, Miroslav/ABA-7024-2020; BALLABENE, ERIC/OHV-1669-2025; Agaras, Merve/AAB-5221-2021; Escobar, Carlos/B-3761-2017; Imam, Hajar/JPK-6966-2023; Chekulaev, Sergey/O-1145-2015; Monzani, Simone/D-6328-2017; Franco Lima, Vinicius/MBH-0530-2025; Urbán, Susana/H-1376-2015; Teoh, J. J./MDS-7897-2025; Miagkov, Alexei/GQQ-2073-2022; Lopez Solis, Alvaro/KCL-5505-2024; , Carlo/B-7410-2009; Schioppa, Enrico/AAV-7965-2021; Paganis, Stathes/J-8413-2017; Sonay, Anil/AAS-4657-2020; Pezzotti, Lorenzo/IYJ-3405-2023; Leitgeb, Clara Elisabeth/F-6686-2012; Ozcan, Veysi/AAS-4508-2020; Gauzzi, Paolo/D-2615-2009; Brooijmans, Gustaaf H./AGP-4843-2022; Peixoto, Ana/MGT-6406-2025; Connell, Simon/F-2962-2015; Tariq, Khuram/LDG-3808-2024; Rossi, Elvira/KSM-7928-2024; Pettee, Mariel/GRO-2971-2022; Mungo, Davide Pietro/KSM-9202-2024; Ochoa, Ines/GNO-9255-2022; POPA, STEFAN/JPA-5280-2023; Buzykaev, Alexey/HIK-0117-2022; Doglioni, Caterina/C-5889-2009; URQUIJO, PHILLIP/O-1929-2013; Iakovidis, George/AAR-7518-2020; Zeng, Jiuchuan/KWU-9328-2024; Herten, Gregor/HNQ-9546-2023; Smirnov, Sergei/F-1014-2011; Chwastowski, Janusz/I-4480-2012; Petukhova, Krystsina/AAZ-2794-2020; Dabrowski, Wladyslaw/AAS-6369-2020; Talyshev, Alexey/HGC-6910-2022; Ulloa, Pablo/HCH-9521-2022; Vetterli, Michel/C-6161-2011; Patel, Umeshkumar/A-8643-2013</t>
  </si>
  <si>
    <t>Nechaeva, Serafima/0000-0002-0623-9034; Yang, Siqi/0000-0002-0204-984X; Roigues, Marcus Vinícius/0000-0002-7906-8088; Cueto Gómez, Ana Rosario/0000-0003-1494-7898; Klein, Lucas/0000-0002-0145-4747; Shahinian, Jeffrey/0000-0002-1325-3432; Dallapiccola, Carlo/0000-0002-1391-2477; Doglioni, Caterina/0000-0002-1509-0390; Ryzhov, Aney/0000-0002-0623-7426; Nitschke, Jan-Eric/0000-0002-0174-4816; Príncipe Martín, Miguel Ángel/0000-0002-5085-2717; Fiedler, Petr/0000-0002-1217-4097; , Alessano/0000-0002-8224-6105; Zhang, Zhicai/0000-0002-1630-0986; Potti, Harish/0000-0002-0800-9902; Keeler, Richard/0000-0002-0510-4189; Wang, Zirui/0000-0002-0928-2070; Pirttikoski, Antti/0009-0002-3707-1446; Bortoletto, Daniela/0000-0002-1287-4712; Sessa, Marco/0000-0002-1402-7525; Elsing, Markus/0000-0002-1213-0545; Feng, Minyu/0000-0002-0698-1482; Pereira Peixoto, Ana Paula/0000-0003-3424-7338; Walkowiak, Wolfgang/0000-0002-0385-3784; Junkermann, Thomas/0000-0002-1119-8820; Han, Kunlin/0000-0002-1627-4810; Vickey, Trevor/0000-0002-1596-2611; Lari, Tommaso/0000-0002-1388-869X; Gonzalez Suarez, Rebeca/0000-0002-6126-7230; Keeler, Richard/0000-0002-0510-4189; Giordani, Mario/0000-0002-0792-6039; Scharf, Christian/0000-0002-0294-1205; Jackson, Paul/0000-0002-0847-402X; Vecchio, Valentina/0000-0002-1351-6757; Pater, Joleen/0000-0002-0598-5035; Martin dit Latour, Bertrand/0000-0003-3420-2105; Heinrich, Jochen Jens/0000-0002-0253-0924; Mildner, Hannes/0000-0002-0384-6955; Lari, Tommaso/0000-0002-1388-869X; xella, stefania/0000-0002-0988-1655; Bakos, Evelin/0000-0002-1110-4433; Mitsou, Vasiliki A/0000-0002-1533-8886; Tariq, Khuram/0000-0002-0584-8700; , Sascha/0000-0003-2941-2829; Shah, Aashaq/0000-0002-6157-2016; Alves, Fabio Lucio/0000-0002-1626-6255; Potti, Harish/0000-0002-0800-9902; aguet, Maxence/0000-0003-1530-0519; Cairo, Valentina Maria Martina/0000-0002-0758-7575; Goumarre, Vincent/0000-0002-1294-9091; Arling, Jan-Henik/0000-0002-1577-5090; Introzzi, Gianluca/0000-0002-1314-2580; Kharlamova, Tatyana/0000-0002-0387-6804; Adelman, Jahred/0000-0002-1041-3496; al khoury, konie/0000-0002-0547-8199; Liu, Mingyi/0000-0002-0236-5404; Heinrich, Jochen Jens/0000-0002-0253-0924; Leney, Katharine/0000-0002-1525-2695; Vecchio, Valentina/0000-0002-1351-6757; Wengler, Thorsten/0000-0002-4375-5265; Longarini, Iacopo/0000-0002-0352-2854; Ryzhov, Aney/0000-0002-0623-7426; Ulloa Poblete, Pablo Augusto/0000-0002-0789-7581; Schaarschmidt, Jana/0000-0002-0433-6439; Kharlamova, Tatyana/0000-0002-0387-6804; Dziedzic, Bartosz/0000-0002-0805-9184; Feligioni, Lorenzo/0000-0002-1403-0951; Vickey, Trevor/0000-0002-1596-2611; Clavijo Columbié, José Manuel/0000-0003-3210-1722; Vivarelli, Iacopo/0000-0003-0097-123X; Gutierrez Zagazeta, Luis Felipe/0000-0003-0374-1595; Sioli, Maximiliano/0000-0002-0912-9121; Schultz-Coulon, Hans-Christian/0000-0002-0860-7240; Valente, Marco/0000-0002-0486-9569; Miu, Ovidiu/0000-0002-0287-8293; Wu, Yusheng/0000-0002-1528-4865; Hance, Michael/0000-0001-8392-0934; Iakovidis, George/0000-0002-0330-5921; Zanzi, Daniele/0000-0002-1222-7937; Duehrssen-Debling, Michael/0000-0002-5833-7058; Monzani, Simone/0000-0002-0479-2207; Cavalli, Noemi/0000-0002-1096-5290; Lopez Solis, Alvaro/0000-0002-0511-4766; Leitgeb, Clara Elisabeth/0000-0002-0335-503X; Potti, Harish/0000-0002-0800-9902; Lister, Alison/0000-0002-1552-3651; Muñoz Pérez, David/0000-0003-3215-6467; Ravina, Baptiste/0000-0002-1622-6640; Leitgeb, Clara Elisabeth/0000-0002-0335-503X; Quinn, Ryan/0000-0002-0879-6045; Pham, Thu LH/0000-0002-8859-1313; Castillo, Florencia Luciana/0000-0002-1172-1052; Balek, Petr/0000-0002-0942-1966; Tariq, Khuram/0000-0002-0584-8700; Knue, Anea/0000-0002-1559-9285; Pettee, Mariel/0000-0001-9208-3218; Potępa, Patrycja Anna/0000-0002-1325-7214; Doglioni, Caterina/0000-0002-1509-0390; URQUIJO, PHILLIP/0000-0002-0887-7953; Panduro Vazquez, Jose Guillermo/0000-0003-2605-8940; Iakovidis, George/0000-0002-0330-5921; Liu, Bingxuan/0000-0002-0721-8331;</t>
  </si>
  <si>
    <t>ANPCyT, Argentina; YerPhI, Armenia; ARC, Australia; BMWFW; FWF, Austria; ANAS; CNPq; FAPESP, Brazil; NSERC; CFI, Canada; NSFC, China; MEYS CR, Czech Republic; DNRF; DNSRC, Denmark; IN2P3-CNRS; CEA-DRF/IRFU, France; BMBF; MPG, Germany; RGC and Hong Kong SAR, China; ISF; Benoziyo Center, Israel; INFN, Italy; MEXT; JSPS, Japan; CNRST, Morocco; NWO, Netherlands; RCN, Norway; MNiSW, Poland; FCT, Portugal; MNE/IFA, Romania; MESTD, Serbia; MSSR, Slovakia; SRC; Wallenberg Foundation, Sweden; SNSF and Cantons of Bern and Geneva, Switzerland; NSTC, Taipei; STFC/UKRI, United Kingdom; DOE; NSF, United States of America; BCKDF; CANARIE; CRC; DRAC, Canada [PRIMUS 21/SCI/017, UNCE SCI/013]; Czech Republic; ERC; ERDF; Marie Sklodowska-Curie Actions, European Union; Investissements d'Avenir Labex, Investissements d'Avenir Idex; ANR, France; DFG; AvH Foundation, Germany - EU-ESF; Greek NSRF, Greece; BSF-NSF; NCN [UMO-2019/34/E/ST2/00393, UMO-2020/37/B/ST2/01043, UMO-2021/40/C/ST2/00187]; La Caixa Banking Foundation; CERCA Programme Generalitat de Catalunya; PROMETEO [CIDEGENT/2019/023, CIDEGENT/2019/027]; Generalitat Valenciana, Spain [IDIFEDER/2018/048, NextGenEU PCI2022-135018-2]; Goran Gustafssons Stiftelse, Sweden; Royal Society [NIF-R1-231091]; Leverhulme Trust, United Kingdom; CERN: European Organization for Nuclear Research (CERN PJAS); Chile: Agencia Nacional de Investigacion y Desarrollo (FONDECYT) [1190886]; FONDECYT [1230987]; China: Chinese Ministry of Science and Technology [MOST-2023YFA1605700]; National Natural Science Foundation of China [NSFC -12175119, NSFC 12275265, NSFC-12075060]; Czech Republic: PRIMUS Research Programme [PRIMUS/21/SCI/017]; EU [ERC -101002463]; European Union: European Research Council [ERC -948254, ERC 101089007, MUCCA -CHIST-ERA-19-XAI-00]; European Union [FAIR-NextGenerationEU PE00000013]; Italian Center for High Performance Computing, Big Data and Quantum Computing (ICSC); France: Agence Nationale de la Recherche [ANR-20-CE31-0013, ANR-21-CE31-0013, ANR-21-CE31-0022, ANR-22-EDIR-0002]; Investissements d'Avenir Labex; Germany: Baden-Wurttemberg Stiftung; Deutsche Forschungsgemeinschaft, Germany [DFG -469666862, DFG -CR 312/5-2]; Ministero dell'Universita e della Ricerca [PRIN -20223N7F8K -PNRR M4.C2.1.1]; Japan Society for the Promotion of Science (JSPS KAKENHI) [JP21H05085, JP22H01227, JP22H04944, JP22KK0227, RCN-314472]; Polish National Agency for Academic Exchange [PPN/PPO/2020/1/00002/U/00001]; Polish National Science Centre (NCN) [2021/42/E/ST2/00350]; NCN OPUS [2022/47/B/ST2/03059]; Slovenian Research Agency [J1-3010]; BBVA Foundation [LEO22-1-603]; MICIN FEDER [PID2021-125273NB, RYC2019-028510-I, RYC2020-030254-I, RYC2021-031273-I, RYC2022-038164-I]; Swedish Research Council [VR 2018-00482, VR 2022-03845, VR 2022-04683]; VR [2021-03651]; Knut and Alice Wallenberg Foundation, Sweden [KAW 2017.0100, KAW 2018.0157, KAW 2018.0458, KAW 2019.0447, SNSF -PCEFP2_194658]; United Kingdom: Leverhulme Trust (Leverhulme Trust) [RPG-2020-004]; Neubauer Family Foundation</t>
  </si>
  <si>
    <t>ANPCyT, Argentina(ANPCyT); YerPhI, Armenia; ARC, Australia(Australian Research Council); BMWFW; FWF, Austria(Austrian Science Fund (FWF)); ANAS(Azerbaijan National Academy of Sciences (ANAS)); CNPq(Conselho Nacional de Desenvolvimento Cientifico e Tecnologico (CNPQ)); FAPESP, Brazil(Fundacao de Amparo a Pesquisa do Estado de Sao Paulo (FAPESP)); NSERC(Natural Sciences and Engineering Research Council of Canada (NSERC)); CFI, Canada(Canada Foundation for Innovation); NSFC, China(National Natural Science Foundation of China (NSFC)); MEYS CR, Czech Republic; DNRF; DNSRC, Denmark(Danish Natural Science Research Council); IN2P3-CNRS(Centre National de la Recherche Scientifique (CNRS)); CEA-DRF/IRFU, France; BMBF(Federal Ministry of Education &amp; Research (BMBF)); MPG, Germany(Max Planck Society); RGC and Hong Kong SAR, China; ISF(Israel Science Foundation); Benoziyo Center, Israel; INFN, Italy(Istituto Nazionale di Fisica Nucleare (INFN)); MEXT(Ministry of Education, Culture, Sports, Science and Technology, Japan (MEXT)); JSPS, Japan(Ministry of Education, Culture, Sports, Science and Technology, Japan (MEXT)Japan Society for the Promotion of Science); CNRST, Morocco; NWO, Netherlands; RCN, Norway(Research Council of Norway); MNiSW, Poland(Ministry of Science and Higher Education, Poland); FCT, Portugal(Fundacao para a Ciencia e a Tecnologia (FCT)); MNE/IFA, Romania; MESTD, Serbia(Ministry of Education, Science &amp; Technological Development, Serbia); MSSR, Slovakia; SRC; Wallenberg Foundation, Sweden; SNSF and Cantons of Bern and Geneva, Switzerland(Swiss National Science Foundation (SNSF)); NSTC, Taipei; STFC/UKRI, United Kingdom; DOE(United States Department of Energy (DOE)); NSF, United States of America(National Science Foundation (NSF)); BCKDF; CANARIE; CRC(Australian GovernmentDepartment of Industry, Innovation and ScienceCooperative Research Centres (CRC) Programme); DRAC, Canada; Czech Republic(Czech Republic Government); ERC(European Research Council (ERC)); ERDF(European Union (EU)); Marie Sklodowska-Curie Actions, European Union(European Union (EU)Marie Curie Actions); Investissements d'Avenir Labex, Investissements d'Avenir Idex(Agence Nationale de la Recherche (ANR)Agence Nationale Des Plantes Medicinales Et Aromatiques, ANPMA, Morocco); ANR, France(Agence Nationale de la Recherche (ANR)); DFG(German Research Foundation (DFG)); AvH Foundation, Germany - EU-ESF(Alexander von Humboldt Foundation); Greek NSRF, Greece; BSF-NSF; NCN; La Caixa Banking Foundation(La Caixa Foundation); CERCA Programme Generalitat de Catalunya; PROMETEO; Generalitat Valenciana, Spain(Center for Forestry Research &amp; Experimentation (CIEF)); Goran Gustafssons Stiftelse, Sweden; Royal Society(Royal Society UK); Leverhulme Trust, United Kingdom(Leverhulme Trust); CERN: European Organization for Nuclear Research (CERN PJAS); Chile: Agencia Nacional de Investigacion y Desarrollo (FONDECYT); FONDECYT(Comision Nacional de Investigacion Cientifica y Tecnologica (CONICYT)CONICYT FONDECYT); China: Chinese Ministry of Science and Technology; National Natural Science Foundation of China(National Natural Science Foundation of China (NSFC)); Czech Republic: PRIMUS Research Programme; EU(European Union (EU)); European Union: European Research Council(European Union (EU)European Research Council (ERC)); European Union(European Union (EU)); Italian Center for High Performance Computing, Big Data and Quantum Computing (ICSC); France: Agence Nationale de la Recherche(Agence Nationale de la Recherche (ANR)); Investissements d'Avenir Labex(Agence Nationale de la Recherche (ANR)); Germany: Baden-Wurttemberg Stiftung; Deutsche Forschungsgemeinschaft, Germany(German Research Foundation (DFG)); Ministero dell'Universita e della Ricerca(Ministry of Education, Universities and Research (MIUR)); Japan Society for the Promotion of Science (JSPS KAKENHI)(Ministry of Education, Culture, Sports, Science and Technology, Japan (MEXT)Japan Society for the Promotion of ScienceGrants-in-Aid for Scientific Research (KAKENHI)); Polish National Agency for Academic Exchange(Polish National Agency for Academic Exchange (NAWA)); Polish National Science Centre (NCN); NCN OPUS; Slovenian Research Agency(Slovenian Research Agency - Slovenia); BBVA Foundation(BBVA Foundation); MICIN FEDER; Swedish Research Council(Swedish Research Council); VR(Swedish Research Council); Knut and Alice Wallenberg Foundation, Sweden(Knut &amp; Alice Wallenberg Foundation); United Kingdom: Leverhulme Trust (Leverhulme Trust); Neubauer Family Foundation</t>
  </si>
  <si>
    <t>We gratefully acknowledge the support of ANPCyT, Argentina; YerPhI, Armenia; ARC, Australia; BMWFW and FWF, Austria; ANAS, Azerbaijan; CNPq and FAPESP, Brazil; NSERC, NRC and CFI, Canada; CERN; ANID, Chile; CAS, MOST and NSFC, China; Minciencias, Colombia; MEYS CR, Czech Republic; DNRF and DNSRC, Denmark; IN2P3-CNRS and CEA-DRF/IRFU, France; SRNSFG, Georgia; BMBF, HGF and MPG, Germany; GSRI, Greece; RGC and Hong Kong SAR, China; ISF and Benoziyo Center, Israel; INFN, Italy; MEXT and JSPS, Japan; CNRST, Morocco; NWO, Netherlands; RCN, Norway; MNiSW, Poland; FCT, Portugal; MNE/IFA, Romania; MESTD, Serbia; MSSR, Slovakia; ARIS and MVZI, Slovenia; DSI/NRF, South Africa; MICIU/AEI, Spain; SRC and Wallenberg Foundation, Sweden; SERI, SNSF and Cantons of Bern and Geneva, Switzerland; NSTC, Taipei; TENMAK, Turkiye; STFC/UKRI, United Kingdom; DOE and NSF, United States of America. Individual groups and members have received support from BCKDF, CANARIE, CRC and DRAC, Canada; CERN-CZ, PRIMUS 21/SCI/017 and UNCE SCI/013, Czech Republic; COST, ERC, ERDF, Horizon 2020, ICSC-NextGenerationEU and Marie Sklodowska-Curie Actions, European Union; Investissements d'Avenir Labex, Investissements d'Avenir Idex and ANR, France; DFG and AvH Foundation, Germany; Herakleitos, Thales and Aristeia programmes co-financed by EU-ESF and the Greek NSRF, Greece; BSF-NSF and MINERVA, Israel; Norwegian Financial Mechanism 2014-2021, Norway; NCN and NAWA, Poland; La Caixa Banking Foundation, CERCA Programme Generalitat de Catalunya and PROMETEO and GenT Programmes Generalitat Valenciana, Spain; Goran Gustafssons Stiftelse, Sweden; The Royal Society and Leverhulme Trust, United Kingdom. In addition, individual members wish to acknowledge support from CERN: European Organization for Nuclear Research (CERN PJAS); Chile: Agencia Nacional de Investigacion y Desarrollo (FONDECYT 1190886, FONDECYT 1210400, FONDECYT 1230812, FONDECYT 1230987); China: Chinese Ministry of Science and Technology (MOST-2023YFA1605700), National Natural Science Foundation of China (NSFC -12175119, NSFC 12275265, NSFC-12075060); Czech Republic: PRIMUS Research Programme (PRIMUS/21/SCI/017); EU: H2020 European Research Council (ERC -101002463); European Union: European Research Council (ERC -948254, ERC 101089007), Horizon 2020 Framework Programme (MUCCA -CHIST-ERA-19-XAI-00), European Union, Future Artificial Intelligence Research (FAIR-NextGenerationEU PE00000013), Italian Center for High Performance Computing, Big Data and Quantum Computing (ICSC, NextGenerationEU); France: Agence Nationale de la Recherche (ANR-20-CE31-0013, ANR-21-CE31-0013, ANR-21-CE31-0022, ANR-22-EDIR-0002), Investissements d'Avenir Labex (ANR-11-LABX-0012); Germany: Baden-Wurttemberg Stiftung (BW Stiftung-Postdoc Eliteprogramme), Deutsche Forschungsgemeinschaft, Germany (DFG -469666862, DFG -CR 312/5-2); Italy: Istituto Nazionale di Fisica Nucleare (ICSC, NextGenerationEU), Ministero dell'Universita e della Ricerca (PRIN -20223N7F8K -PNRR M4.C2.1.1); Japan: Japan Society for the Promotion of Science (JSPS KAKENHI JP21H05085, JSPS KAKENHI JP22H01227, JSPS KAKENHI JP22H04944, JSPS KAKENHI JP22KK0227); Netherlands: Netherlands Organization for Scientific Research (NWO Veni 2020 -VI.Veni.202.179); Norway: Research Council of Norway (RCN-314472); Poland: Polish National Agency for Academic Exchange (PPN/PPO/2020/1/00002/U/00001), Polish National Science Centre (NCN 2021/42/E/ST2/00350, NCN OPUS nr 2022/47/B/ST2/03059, NCN UMO-2019/34/E/ST2/00393, UMO-2020/37/B/ST2/01043, UMO-2021/40/C/ST2/00187, UMO-2022/47/O/ST2/00148); Slovenia: Slovenian Research Agency (ARIS grant J1-3010); Spain: BBVA Foundation (LEO22-1-603), Generalitat Valenciana, Spain (Artemisa, FEDER, IDIFEDER/2018/048), Ministry of Science and Innovation (MCIN &amp; NextGenEU PCI2022-135018-2, MICIN &amp; FEDER PID2021-125273NB, RYC2019-028510-I, RYC2020-030254-I, RYC2021-031273-I, RYC2022-038164-I), PROMETEO and GenT Programmes Generalitat Valenciana (CIDEGENT/2019/023, CIDEGENT/2019/027); Sweden: Swedish Research Council (VR 2018-00482, VR 2022-03845, VR 2022-04683, VR grant 2021-03651), Knut and Alice Wallenberg Foundation, Sweden (KAW 2017.0100, KAW 2018.0157, KAW 2018.0458, KAW 2019.0447, KAW 2022.0358); Switzerland: Swiss National Science Foundation (SNSF -PCEFP2_194658); United Kingdom: Leverhulme Trust (Leverhulme Trust RPG-2020-004), Royal Society, United Kingdom (NIF-R1-231091); United States of America: U.S. Department of Energy (ECA DE-AC02-76SF00515), Neubauer Family Foundation.</t>
  </si>
  <si>
    <t>0370-1573</t>
  </si>
  <si>
    <t>1873-6270</t>
  </si>
  <si>
    <t>PHYS REP</t>
  </si>
  <si>
    <t>Phys. Rep.-Rev. Sec. Phys. Lett.</t>
  </si>
  <si>
    <t>10.1016/j.physrep.2024.10.001</t>
  </si>
  <si>
    <t>3EL1G</t>
  </si>
  <si>
    <t>WOS:001498381500005</t>
  </si>
  <si>
    <t>Perácek, T; Kassaj, M</t>
  </si>
  <si>
    <t>Peracek, Tomas; Kassaj, Michal</t>
  </si>
  <si>
    <t>Legal Easements as Enablers of Sustainable Land Use and Infrastructure Development in Smart Cities</t>
  </si>
  <si>
    <t>Civil Code; land; legal easements; limitation of property rights; rights in rem; smart cities</t>
  </si>
  <si>
    <t>LAW</t>
  </si>
  <si>
    <t>The issue of legal easements is a relatively rarely discussed topic among the professional public, and yet, even today, legal easements create space for the development of smart cities. Legal easements are restrictions on property rights that arise directly from the law, which means that the possible disagreement of the owner of the property concerned is irrelevant. The aim of this scientific study is to provide, based on a study of legislation, case law, and professional and scientific articles, sufficient information on this legal institution, which has its basis in the Civil Code. The scientific study also examines in detail the issue of legal easements and their role in the context of sustainable land use and infrastructure development in smart cities. In the study, we test the stated hypothesis that Legal easements, as a legal instrument, effectively promote sustainable land use and infrastructure development in smart cities by enabling the integration of renewable energy, eco-mobility and green infrastructure without negatively impacting property rights, thus contributing to reducing conflicts between private property and public interest. We use a number of scientific methods of research to analyse the current legal situation and the possibilities for the application of legal easements in the context of smart cities, including legal analysis, the comparative method, the method of synthesis, deduction, and historical interpretation. In particular, the methods in question were used to examine, historically describe and compare the current legislation on easements and their use in the management of urban space and infrastructure. The main results of the research include a detailed overview of the current legal status of easements and their limitations, which affect the possibilities of their application in the conditions of smart cities. The results suggest that if easements are effectively implemented they can make a significant contribution to optimising space, regulating access to public services, and protecting natural resources. This tool has the potential to enhance the quality of life in cities and promote sustainable urbanism through adaptive planning and management of urban space.</t>
  </si>
  <si>
    <t>[Peracek, Tomas; Kassaj, Michal] Comenius Univ, Fac Management, Odbojarov 10, Bratislava 82005, Slovakia</t>
  </si>
  <si>
    <t>Perácek, T; Kassaj, M (corresponding author), Comenius Univ, Fac Management, Odbojarov 10, Bratislava 82005, Slovakia.</t>
  </si>
  <si>
    <t>tomas.peracek@fm.uniba.sk; kassaj2@uniba.sk</t>
  </si>
  <si>
    <t>Peráček, Tomáš/0000-0002-3498-5640; Kassaj, Michal/0009-0003-4212-3316</t>
  </si>
  <si>
    <t>MAR 23</t>
  </si>
  <si>
    <t>10.3390/land14040681</t>
  </si>
  <si>
    <t>1XB2G</t>
  </si>
  <si>
    <t>WOS:001475691200001</t>
  </si>
  <si>
    <t>Aiello, S; Albert, A; Alhebsi, AR; Alshamsi, M; Garre, SA; Ambrosone, A; Ameli, F; Andre, M; Anghinolfi, M; Aphecetche, L; Ardid, M; Ardid, S; Argüelles, C; Atmani, H; Aublin, J; Badaracco, F; Bailly-Salins, L; Bardacová, Z; Baret, B; Bariego-Quintana, A; Becherini, Y; Bendahman, M; Gualandi, FB; Benhassi, M; Bennani, M; Benoit, DM; Berbee, E; Bertin, V; Biagi, S; Boettcher, M; Bonanno, D; Bouasla, AB; Boumaaza, J; Bouta, M; Bouwhuis, M; Bozza, C; Bozza, RM; Brânzas, H; Bretaudeau, F; Breuhaus, M; Bruijn, R; Brunner, J; Bruno, R; Buis, E; Buompane, R; Buson, S; Busto, J; Caiffi, B; Calvo, D; Capone, A; Carenini, F; Carretero, V; Cartraud, T; Castaldi, P; Cecchini, V; Celli, S; Cerisy, L; Chabab, M; Chen, A; Cherubini, S; Chiarusi, T; Circella, M; Cocimano, R; Coelho, JAB; Coleiro, A; Colonges, S; Condorelli, A; Coniglione, R; Coyle, P; Creusot, A; Cuttone, G; D'Amico, A; Dallier, R; De Benedittis, A; De Martino, B; De Wasseige, G; Decoene, V; Del Rosso, I; Di Mauro, LS; Di Palma, I; Diaz, AF; Diego-Tortosa, D; Distefano, C; Domi, A; Donzaud, C; Dornic, D; Drakopoulou, E; Drouhin, D; Ducoin, JG; Dvornicky, R; Eberl, T; Eckerová, E; Eddymaoui, A; van Eeden, T; Eff, M; van Eijk, D; El Bojaddaini, I; El Hedri, S; Ellajosyula, V; Enzenhöfer, A; Ferrara, G; Filipovicv, MD; Filippini, F; Franciotti, D; Fusco, LA; Gagliardini, S; Gal, T; Méndez, JG; Soto, AG; Oliver, CG; Geisselbrecht, N; Genton, E; Ghaddari, H; Gialanella, L; Gibson, BK; Giorgio, E; Goos, I; Goswami, P; Gozzini, SR; Gracia, R; Graf, K; Guidi, C; Guillon, B; Gutiérrez, M; Haack, C; van Haren, H; Heijboer, A; Hennig, L; Henry, S; Hernández-Rey, JJ; Ibnsalih, WI; Ilioni, A; Illuminati, G; Joly, D; de Jong, M; de Jong, P; Jung, BJ; Kalaczynski, P; Kalekin, O; Kamp, N; Katz, UF; Kistauri, G; Kopper, C; Kouchner, A; Kovalev, YY; Kueviakoe, V; Kulikovskiy, V; Kvatadze, R; Labalme, M; Lahmann, R; Lamoureux, M; Lancelin, S; Larosa, G; Lastoria, C; Lazar, J; Lazo, A; Le Stum, S; Lehaut, G; Lemaitre, V; Leonora, E; Lessing, N; Levi, G; Lincetto, M; Clark, ML; Longhitano, F; Lumb, N; Magnani, F; Majumdar, J; Malerba, L; Mamedov, F; Manfreda, A; Marconi, M; Margiotta, A; Marinelli, A; Markou, C; Martin, L; Marzaioli, F; Mastrodicasa, M; Mastroianni, S; Mauro, J; Miele, G; Migliozzi, P; Migneco, E; Mitsou, ML; Mollo, CM; Mongelli, M; Morales-Gallegos, L; Moussa, A; Mateo, IM; Muller, R; Musone, MR; Musumeci, M; Navas, S; Nayerhoda, A; Nicolau, CA; Nkosi, B; Fearraigh, BO; Oliviero, V; Orlando, A; Oukacha, E; Paesani, D; González, JP; Papalashvili, G; Paries, C; Parisi, V; Gomez, EJP; Pastore, C; Paun, AM; Pavalas, GE; Martínez, SP; Perrin-Terrin, M; Pestel, V; Pestes, R; Pfeiffer, L; Piattelli, P; Plavin, A; Poirè, C; Popa, V; Pradier, T; Prado, J; Pulvirenti, S; Quiroz-Rangel, CA; Randazzo, N; Razzaque, S; Rea, IC; Real, D; Riccobene, G; Robinson, J; Romanov, A; Ros, E; Saina, A; Greus, FS; Samtleben, DFE; Losa, AS; Sanfilippo, S; Sanguineti, M; Santonocito, D; Sapienza, P; Schmelling, J; Schnabel, J; Schumann, J; Schutte, HM; Seneca, J; Sennan, N; Sevle, P; Sgura, I; Shanidze, R; Sharma, A; Shitov, Y; Simkovic, F; Simonelli, A; Sinopoulou, A; Spisso, B; Spurio, M; Stavropoulos, D; Stekl, I; Taiuti, M; Tayalati, Y; Thiersen, H; Thoudam, S; Melo, ITE; Trocmé, B; Tsourapis, V; Tudorache, A; Tzamariudaki, E; Ukleja, A; Vacheret, A; Valsecchi, V; van Elewyck, V; Vannoye, G; Vasileiadis, G; de Sola, FV; Verilhac, C; Veutro, A; Viola, S; Vivolo, D; van Vliet, A; Wen, AY; de Wolf, E; Lhenry-Yvon, I; Zavatarelli, S; Zegarelli, A; Zito, D; Zornoza, JD; Zúñiga, J; Zywucka, N</t>
  </si>
  <si>
    <t>Aiello, S.; Albert, A.; Alhebsi, A. R.; Alshamsi, M.; Garre, S. Alves; Ambrosone, A.; Ameli, F.; Andre, M.; Anghinolfi, M.; Aphecetche, L.; Ardid, M.; Ardid, S.; Arguelles, C.; Atmani, H.; Aublin, J.; Badaracco, F.; Bailly-Salins, L.; Bardacova, Z.; Baret, B.; Bariego-Quintana, A.; Becherini, Y.; Bendahman, M.; Gualandi, F. Benfenati; Benhassi, M.; Bennani, M.; Benoit, D. M.; Berbee, E.; Bertin, V.; Biagi, S.; Boettcher, M.; Bonanno, D.; Bouasla, A. B.; Boumaaza, J.; Bouta, M.; Bouwhuis, M.; Bozza, C.; Bozza, R. M.; Branzas, H.; Bretaudeau, F.; Breuhaus, M.; Bruijn, R.; Brunner, J.; Bruno, R.; Buis, E.; Buompane, R.; Buson, S.; Busto, J.; Caiffi, B.; Calvo, D.; Capone, A.; Carenini, F.; Carretero, V.; Cartraud, T.; Castaldi, P.; Cecchini, V.; Celli, S.; Cerisy, L.; Chabab, M.; Chen, A.; Cherubini, S.; Chiarusi, T.; Circella, M.; Cocimano, R.; Coelho, J. A. B.; Coleiro, A.; Colonges, S.; Condorelli, A.; Coniglione, R.; Coyle, P.; Creusot, A.; Cuttone, G.; D'Amico, A.; Dallier, R.; De Benedittis, A.; De Martino, B.; De Wasseige, G.; Decoene, V.; Del Rosso, I.; Di Mauro, L. S.; Di Palma, I.; Diaz, A. F.; Diego-Tortosa, D.; Distefano, C.; Domi, A.; Donzaud, C.; Dornic, D.; Drakopoulou, E.; Drouhin, D.; Ducoin, J. -G.; Dvornicky, R.; Eberl, T.; Eckerova, E.; Eddymaoui, A.; van Eeden, T.; Eff, M.; van Eijk, D.; El Bojaddaini, I.; El Hedri, S.; Ellajosyula, V.; Enzenhofer, A.; Ferrara, G.; Filipovicv, M. D.; Filippini, F.; Franciotti, D.; Fusco, L. A.; Gagliardini, S.; Gal, T.; Mendez, J. Garcia; Soto, A. Garcia; Oliver, C. Gatius; Geisselbrecht, N.; Genton, E.; Ghaddari, H.; Gialanella, L.; Gibson, B. K.; Giorgio, E.; Goos, I.; Goswami, P.; Gozzini, S. R.; Gracia, R.; Graf, K.; Guidi, C.; Guillon, B.; Gutierrez, M.; Haack, C.; van Haren, H.; Heijboer, A.; Hennig, L.; Henry, S.; Hernandez-Rey, J. J.; Ibnsalih, W. Idrissi; Ilioni, A.; Illuminati, G.; Joly, D.; de Jong, M.; de Jong, P.; Jung, B. J.; Kalaczynski, P.; Kalekin, O.; Kamp, N.; Katz, U. F.; Kistauri, G.; Kopper, C.; Kouchner, A.; Kovalev, Y. Y.; Kueviakoe, V.; Kulikovskiy, V.; Kvatadze, R.; Labalme, M.; Lahmann, R.; Lamoureux, M.; Lancelin, S.; Larosa, G.; Lastoria, C.; Lazar, J.; Lazo, A.; Le Stum, S.; Lehaut, G.; Lemaitre, V.; Leonora, E.; Lessing, N.; Levi, G.; Lincetto, M.; Clark, M. Lindsey; Longhitano, F.; Lumb, N.; Magnani, F.; Majumdar, J.; Malerba, L.; Mamedov, F.; Manfreda, A.; Marconi, M.; Margiotta, A.; Marinelli, A.; Markou, C.; Martin, L.; Marzaioli, F.; Mastrodicasa, M.; Mastroianni, S.; Mauro, J.; Miele, G.; Migliozzi, P.; Migneco, E.; Mitsou, M. L.; Mollo, C. M.; Mongelli, M.; Morales-Gallegos, L.; Moussa, A.; Mateo, I. Mozun; Muller, R.; Musone, M. R.; Musumeci, M.; Navas, S.; Nayerhoda, A.; Nicolau, C. A.; Nkosi, B.; Fearraigh, B. O.; Oliviero, V.; Orlando, A.; Oukacha, E.; Paesani, D.; Gonzalez, J. Palacios; Papalashvili, G.; Paries, C.; Parisi, V.; Gomez, E. J. Pastor; Pastore, C.; Paun, A. M.; Pavalas, G. E.; Martinez, S. Pena; Perrin-Terrin, M.; Pestel, V.; Pestes, R.; Pfeiffer, L.; Piattelli, P.; Plavin, A.; Poire, C.; Popa, V.; Pradier, T.; Prado, J.; Pulvirenti, S.; Quiroz-Rangel, C. A.; Randazzo, N.; Razzaque, S.; Rea, I. C.; Real, D.; Riccobene, G.; Robinson, J.; Romanov, A.; Ros, E.; Saina, A.; Greus, F. Salesa; Samtleben, D. F. E.; Losa, A. Sanchez; Sanfilippo, S.; Sanguineti, M.; Santonocito, D.; Sapienza, P.; Schmelling, J.; Schnabel, J.; Schumann, J.; Schutte, H. M.; Seneca, J.; Sennan, N.; Sevle, P.; Sgura, I.; Shanidze, R.; Sharma, A.; Shitov, Y.; Simkovic, F.; Simonelli, A.; Sinopoulou, A.; Spisso, B.; Spurio, M.; Stavropoulos, D.; Stekl, I.; Taiuti, M.; Tayalati, Y.; Thiersen, H.; Thoudam, S.; Tosta e Melo, I.; Trocme, B.; Tsourapis, V.; Tudorache, A.; Tzamariudaki, E.; Ukleja, A.; Vacheret, A.; Valsecchi, V.; van Elewyck, V.; Vannoye, G.; Vasileiadis, G.; de Sola, F. Vazquez; Verilhac, C.; Veutro, A.; Viola, S.; Vivolo, D.; van Vliet, A.; Wen, A. Y.; de Wolf, E.; Lhenry-Yvon, I.; Zavatarelli, S.; Zegarelli, A.; Zito, D.; Zornoza, J. D.; Zuniga, J.; Zywucka, N.</t>
  </si>
  <si>
    <t>KM3NeT Collaboration</t>
  </si>
  <si>
    <t>SPECTRUM</t>
  </si>
  <si>
    <t>The detection of cosmic neutrinos with energies above a teraelectronvolt (TeV) offers a unique exploration into astrophysical phenomena(1-3). Electrically neutral and interacting only by means of the weak interaction, neutrinos are not deflected by magnetic fields and are rarely absorbed by interstellar matter: their direction indicates that their cosmic origin might be from the farthest reaches of the Universe. High-energy neutrinos can be produced when ultra-relativistic cosmic-ray protons or nuclei interact with other matter or photons, and their observation could be a signature of these processes. Here we report an exceptionally high-energy event observed by KM3NeT, the deep-sea neutrino telescope in the Mediterranean Sea(4), which we associate with a cosmic neutrino detection. We detect a muon with an estimated energy of 120(-60)(+110) petaelectronvolts (PeV). In light of its enormous energy and near-horizontal direction, the muon most probably originated from the interaction of a neutrino of even higher energy in the vicinity of the detector. The cosmic neutrino energy spectrum measured up to now(5-7) falls steeply with energy. However, the energy of this event is much larger than that of any neutrino detected so far. This suggests that the neutrino may have originated in a different cosmic accelerator than the lower-energy neutrinos, or this may be the first detection of a cosmogenic neutrino(8), resulting from the interactions of ultra-high-energy cosmic rays with background photons in the Universe.</t>
  </si>
  <si>
    <t>[Aiello, S.; Bruno, R.; Ferrara, G.; Leonora, E.; Longhitano, F.; Randazzo, N.; Sinopoulou, A.; Tosta e Melo, I.] INFN, Sez Catania, INFN CT, Catania, Italy; [Albert, A.; Drouhin, D.; Pradier, T.] Univ Strasbourg, CNRS, IPHC, UMR 7178, Strasbourg, France; [Albert, A.; Drouhin, D.] Univ Haute Alsace, Mulhouse, France; [Alhebsi, A. R.; Thoudam, S.; van Vliet, A.] Khalifa Univ, Dept Phys, Abu Dhabi, U Arab Emirates; [Alshamsi, M.; Bertin, V.; Breuhaus, M.; Brunner, J.; Busto, J.; Cerisy, L.; Coyle, P.; De Martino, B.; Dornic, D.; Ducoin, J. -G.; Enzenhofer, A.; Henry, S.; Joly, D.; Lancelin, S.; Le Stum, S.; Lumb, N.; Magnani, F.; Paries, C.; Perrin-Terrin, M.; Vannoye, G.] Aix Marseille Univ, CPPM, CNRS, IN2P3, Marseille, France; [Garre, S. Alves; Bariego-Quintana, A.; Calvo, D.; Cecchini, V.; Soto, A. Garcia; Gozzini, S. R.; Hernandez-Rey, J. J.; Lazo, A.; Lessing, N.; Gonzalez, J. Palacios; Gomez, E. J. Pastor; Prado, J.; Real, D.; Saina, A.; Greus, F. Salesa; Losa, A. Sanchez; Zornoza, J. D.; Zuniga, J.] Univ Valencia, CSIC, IFIC Inst Fis Corpuscular, Paterna, Spain; [Ambrosone, A.; Bendahman, M.; Benhassi, M.; Bozza, C.; Bozza, R. M.; Buompane, R.; Condorelli, A.; De Benedittis, A.; Fusco, L. A.; Gialanella, L.; Ibnsalih, W. Idrissi; Manfreda, A.; Marinelli, A.; Marzaioli, F.; Mastroianni, S.; Miele, G.; Migliozzi, P.; Mitsou, M. L.; Mollo, C. M.; Morales-Gallegos, L.; Musone, M. R.; Oliviero, V.; Poire, C.; Rea, I. C.; Simonelli, A.; Spisso, B.; Vivolo, D.] Complesso Univ Monte S Angelo, INFN, Sez Napoli, Naples, Italy; [Ambrosone, A.; Bozza, R. M.; Condorelli, A.; Marinelli, A.; Miele, G.; Oliviero, V.] Univ Napoli Federico II, Dip Sci Fis E Pancini, Complesso Univ Monte S Angelo, Naples, Italy; [Ameli, F.; Capone, A.; Celli, S.; Di Palma, I.; Gagliardini, S.; Mastrodicasa, M.; Nicolau, C. A.; Tudorache, A.; Veutro, A.; Zegarelli, A.] INFN, Sez Roma, Rome, Italy; [Andre, M.; Ellajosyula, V.] Univ Politecn Cataluna, Ctr Tecnol Vilanova I La Geltru, Lab Aplicac Bioacust, Vilanova I La Geltru, Spain; [Anghinolfi, M.; Badaracco, F.; Caiffi, B.; Ellajosyula, V.; Guidi, C.; Kulikovskiy, V.; Malerba, L.; Marconi, M.; Fearraigh, B. O.; Parisi, V.; Romanov, A.; Sanguineti, M.; Taiuti, M.; Zavatarelli, S.] INFN, Sez Genova, Genoa, Italy; [Aphecetche, L.; Bretaudeau, F.; Dallier, R.; Decoene, V.; Martin, L.] Nantes Univ, Subatech, IMT Atlantique, IN2P3,CNRS, Nantes, France; [Ardid, M.; Ardid, S.; Mendez, J. Garcia; Quiroz-Rangel, C. A.] Univ Politecn Valencia, Inst Invest Gest Integrada Zonas Costeras, Gandia, Spain; [Arguelles, C.; Kamp, N.; Wen, A. Y.] Harvard Univ, Dept Phys, Cambridge, MA USA; [Arguelles, C.; Kamp, N.; Wen, A. Y.] Harvard Univ, Lyman Lab, Lab Particle Phys &amp; Cosmol, Cambridge, MA USA; [Atmani, H.; Boumaaza, J.; Eddymaoui, A.; Tayalati, Y.] Univ Mohammed V Rabat, Fac Sci, Rabat, Morocco; [Aublin, J.; Baret, B.; Becherini, Y.; Cartraud, T.; Coelho, J. A. B.; Coleiro, A.; Colonges, S.; Creusot, A.; Donzaud, C.; Eff, M.; El Hedri, S.; Goos, I.; Goswami, P.; Ilioni, A.; Kouchner, A.; Clark, M. Lindsey; Oukacha, E.; Martinez, S. Pena; Pestes, R.; Sharma, A.; Trocme, B.; van Elewyck, V.; Verilhac, C.; Lhenry-Yvon, I.] Univ Paris Cite, CNRS, Astroparticule &amp; Cosmol, Paris, France; [Badaracco, F.; Bennani, M.; Guidi, C.; Malerba, L.; Marconi, M.; Parisi, V.; Romanov, A.; Sanguineti, M.; Taiuti, M.] Univ Genoa, Genoa, Italy; [Bailly-Salins, L.; Guillon, B.; Labalme, M.; Lastoria, C.; Lehaut, G.; Mateo, I. Mozun; Pestel, V.; Romanov, A.; Vacheret, A.] Normandie Univ, LPC CAEN, ENSICAEN, UNICAEN,CNRS,IN2P3, Caen, France; [Bardacova, Z.; Eckerova, E.; Mamedov, F.; Shitov, Y.; Stekl, I.] Czech Tech Univ, Inst Expt &amp; Appl Phys, Prague, Czech Republic; [Bardacova, Z.; Dvornicky, R.; Eckerova, E.; Simkovic, F.] Comenius Univ, Dept Nucl Phys &amp; Biophys, Bratislava, Slovakia; [Gualandi, F. Benfenati; Carenini, F.; Castaldi, P.; Chiarusi, T.; Del Rosso, I.; Levi, G.; Margiotta, A.; Muller, R.] INFN, Sez Bologna, Bologna, Italy; [Gualandi, F. Benfenati; Carenini, F.; Del Rosso, I.; Filippini, F.; Illuminati, G.; Levi, G.; Margiotta, A.; Spurio, M.] Univ Bologna, Dipartimento Fis &amp; Astron, Bologna, Italy; [Benhassi, M.; Buompane, R.; Gialanella, L.; Marzaioli, F.; Mitsou, M. L.; Morales-Gallegos, L.; Musone, M. R.; Spurio, M.; Vivolo, D.] Univ Campania Luigi Vanvitelli, Dipartimento Matemat &amp; Fis, Caserta, Italy; [Benoit, D. M.; Gibson, B. K.] Univ Hull, EA Milne Ctr Astrophys, Kingston Upon Hull, N Humberside, England; [Berbee, E.; Bouwhuis, M.; Bruijn, R.; Buis, E.; Carretero, V.; D'Amico, A.; van Eeden, T.; van Eijk, D.; Oliver, C. Gatius; Heijboer, A.; de Jong, M.; de Jong, P.; Jung, B. J.; Kueviakoe, V.; Majumdar, J.; Samtleben, D. F. E.; Schmelling, J.; Seneca, J.; de Sola, F. Vazquez; de Wolf, E.] Natl Inst Subat Phys, Nikhef, Amsterdam, Netherlands; [Biagi, S.; Bonanno, D.; Cherubini, S.; Cocimano, R.; Coniglione, R.; Cuttone, G.; Di Mauro, L. S.; Diego-Tortosa, D.; Distefano, C.; Ferrara, G.; Franciotti, D.; Giorgio, E.; Larosa, G.; Migneco, E.; Musumeci, M.; Orlando, A.; Paesani, D.; Piattelli, P.; Pulvirenti, S.; Riccobene, G.; Sanfilippo, S.; Santonocito, D.; Sapienza, P.; Valsecchi, V.; Viola, S.; Zito, D.] INFN, Lab Nazl Sud LNS, Catania, Italy; [Boettcher, M.; Robinson, J.; Schutte, H. M.; Thiersen, H.; Zywucka, N.] North West Univ, Ctr Space Res, Potchefstroom, South Africa; [Bouasla, A. B.] Univ Badji Mokhtar Annaba, Fac Sci, Lab Phys Rayonnements, Dept Phys, Annaba, Algeria; [Bouta, M.; El Bojaddaini, I.; Ghaddari, H.; Moussa, A.; Sennan, N.] Univ Mohammed, Fac Sci, Oujda, Morocco; [Bozza, C.; Fusco, L. A.; Poire, C.] Univ Salerno, Dipartimento Fis, Fisciano, Italy; [Bozza, C.; Fusco, L. A.; Poire, C.] INFN, Grp Collegato Salerno, Fisciano, Italy; [Branzas, H.; Paun, A. M.; Pavalas, G. E.; Popa, V.] Inst Space Sci ISS, Magurele, Romania; [Bruijn, R.; Carretero, V.; de Jong, P.; de Wolf, E.] Univ Amsterdam, IHEF, Inst Phys, Amsterdam, Netherlands; [Buis, E.] TNO, Tech Sci, Delft, Netherlands; [Buson, S.] Deutsch Elektronen Synchrotron DESY, Zeuthen, Germany; [Buson, S.; Lincetto, M.; Pfeiffer, L.] Julius Maximilians Univ Wurzburg, Lehrstuhl Astron, Inst Theoret Phys &amp; Astrophys, Fak Phys &amp; Astron, Wurzburg, Germany; [Capone, A.; Celli, S.; Di Palma, I.; Gagliardini, S.; Mastrodicasa, M.; Tudorache, A.; Veutro, A.; Zegarelli, A.] Univ Sapienza, Dipartimento Fis, Rome, Italy; [Castaldi, P.] Univ Bologna, Dipartimento Ingn Energia Elettr &amp; Informaz Gugli, Cesena, Italy; [Chabab, M.] Cadi Ayyad Univ, Dept Phys, Fac Sci Semlalia, Marrakech, Morocco; [Chen, A.; Nkosi, B.] Univ Witwatersrand, Sch Phys, Johannesburg, South Africa; [Cherubini, S.; Tosta e Melo, I.] Univ Catania, Dipartimento Fis &amp; Astron Ettore Majorana, INFN CT, Catania, Italy; [Circella, M.; Mongelli, M.; Nayerhoda, A.; Papalashvili, G.; Pastore, C.; Sgura, I.] INFN, Sez Bari, Bari, Italy; [De Wasseige, G.; Genton, E.; Lamoureux, M.; Lazar, J.; Lemaitre, V.; Mauro, J.; Sevle, P.] UCLouvain, Ctr Cosmol Particle Phys &amp; Phenomenol, Louvain La Neuve, Belgium; [Diaz, A. F.] Univ Granada, CITIC, Dept Comp Engn Automat &amp; Robot, Granada, Spain; [Domi, A.; Eberl, T.; Gal, T.; Geisselbrecht, N.; Gracia, R.; Graf, K.; Haack, C.; Hennig, L.; Kalekin, O.; Katz, U. F.; Kopper, C.; Lahmann, R.; Schnabel, J.; Schumann, J.] Friedrich Alexander Univ Erlangen Nurnberg FAU, Erlangen Ctr Astroparticle Phys, Erlangen, Germany; [Drakopoulou, E.; Markou, C.; Navas, S.; Stavropoulos, D.; Tsourapis, V.; Tzamariudaki, E.] NCSR Demokritos, Inst Nucl &amp; Particle Phys, Athens, Greece; [Filipovicv, M. D.] Univ Western Sydney, Sch Comp Engn &amp; Math, Penrith, NSW, Australia; [Gutierrez, M.] Univ Granada, Departamento Fis Teor &amp; Cosmos, Granada, Spain; [Gutierrez, M.] Univ Granada, CAFPE, Granada, Spain; [van Haren, H.] Royal Netherlands Inst Sea Res NIOZ Texel, Den Burg, Netherlands; [de Jong, M.; Samtleben, D. F. E.] Leiden Univ, Leiden Inst Phys, Leiden, Netherlands; [Kalaczynski, P.] Polish Acad Sci, Nicolaus Copernicus Astron Ctr, AstroCeNT, Warsaw, Poland; [Kalaczynski, P.] AGH Univ Krakow, Ctr Excellence Artificial Intelligence, Krakow, Poland; [Kistauri, G.; Papalashvili, G.; Shanidze, R.] Tbilisi State Univ, Dept Phys, Tbilisi, Georgia; [Kistauri, G.; Kvatadze, R.] Univ Georgia, Inst Phys, Tbilisi, Georgia; [Kouchner, A.; van Elewyck, V.] Inst Univ France, Paris, France; [Kovalev, Y. Y.; Plavin, A.; Ros, E.] Max Planck Inst Radioastron, Bonn, Germany; [Plavin, A.] Harvard Univ, Black Hole Initiat, Cambridge, MA USA; [Razzaque, S.] Univ Johannesburg, Depr Phys, Auckland Pk, South Africa; [Tayalati, Y.] Mohammed VI Polytech Univ, Inst Appl Phys, Ben Guerir, Morocco; [Ukleja, A.] Natl Ctr Nucl Res, Warsaw, Poland; [Vasileiadis, G.] Lab Univ &amp; Particules Montpellier, Montpellier, France</t>
  </si>
  <si>
    <t>Istituto Nazionale di Fisica Nucleare (INFN); Centre National de la Recherche Scientifique (CNRS); CNRS - National Institute of Nuclear and Particle Physics (IN2P3); Universites de Strasbourg Etablissements Associes; Universite de Strasbourg; Universites de Strasbourg Etablissements Associes; Universite de Haute-Alsace (UHA); Khalifa University of Science &amp; Technology; Aix-Marseille Universite; Centre National de la Recherche Scientifique (CNRS); CNRS - National Institute of Nuclear and Particle Physics (IN2P3); Consejo Superior de Investigaciones Cientificas (CSIC); CSIC - Instituto de Fisica Corpuscular (IFIC); University of Valencia; Istituto Nazionale di Fisica Nucleare (INFN); University of Naples Federico II; Istituto Nazionale di Fisica Nucleare (INFN); Universitat Politecnica de Catalunya; Istituto Nazionale di Fisica Nucleare (INFN); Centre National de la Recherche Scientifique (CNRS); CNRS - National Institute of Nuclear and Particle Physics (IN2P3); Nantes Universite; IMT - Institut Mines-Telecom; IMT Atlantique; Universitat Politecnica de Valencia; Harvard University; Harvard University; Mohammed V University in Rabat; Universite PSL; Observatoire de Paris; CEA; Centre National de la Recherche Scientifique (CNRS); Universite Paris Cite; University of Genoa; Centre National de la Recherche Scientifique (CNRS); CNRS - National Institute of Nuclear and Particle Physics (IN2P3); Universite de Caen Normandie; Czech Technical University Prague; Comenius University Bratislava; Istituto Nazionale di Fisica Nucleare (INFN); University of Bologna; Universita della Campania Vanvitelli; University of Hull; FOM National Institute for Subatomic Physics; Istituto Nazionale di Fisica Nucleare (INFN); North West University - South Africa; Universite Badji Mokhtar - Annaba; Mohammed V University in Rabat; Mohammed First University of Oujda; University of Salerno; Istituto Nazionale di Fisica Nucleare (INFN); University of Amsterdam; Netherlands Organization Applied Science Research; Helmholtz Association; Deutsches Elektronen-Synchrotron (DESY); University of Wurzburg; Sapienza University Rome; University of Bologna; Cadi Ayyad University of Marrakech; University of Witwatersrand; University of Catania; Istituto Nazionale di Fisica Nucleare (INFN); Istituto Nazionale di Fisica Nucleare (INFN); Universite Catholique Louvain; University of Granada; University of Erlangen Nuremberg; National Centre of Scientific Research Demokritos; Western Sydney University; University of Granada; University of Granada; Utrecht University; Royal Netherlands Institute for Sea Research (NIOZ); Leiden University - Excl LUMC; Leiden University; Polish Academy of Sciences; Nicolaus Copernicus Astronomical Center of the Polish Academy of Sciences; AGH University of Krakow; Ivane Javakhishvili Tbilisi State University; Institut Universitaire de France; Max Planck Society; Harvard University; University of Johannesburg; Mohammed VI Polytechnic University; National Centre for Nuclear Research; Universite de Montpellier</t>
  </si>
  <si>
    <t>Aiello, S (corresponding author), INFN, Sez Catania, INFN CT, Catania, Italy.</t>
  </si>
  <si>
    <t>de Dios Zornoza, Juan/L-1604-2014; Distefano, Carla/G-5213-2016; Rea, Immacolata Carmen/AAV-4830-2021; Benoit, David/F-3605-2017; Markou, Christos/AEZ-3780-2022; Chiarusi, Tommaso/HDN-8739-2022; Ambrosone, Antonio/LZI-1466-2025; Biagi, Simone/G-4557-2016; Cherubini, Silvio/F-3503-2017; Sanguineti, Matteo/ABI-2984-2020; Salesa Greus, Francisco/P-2820-2017; Păun, Alice/AGO-4843-2022; Distefano, Carla/G-5213-2016; cuttone, giacomo/C-4085-2009; Coelho, Joao/D-3546-2013; Marzaioli, Fabio/AAA-7550-2019; Magnani, Florian/ABB-4811-2021; moussa, Abdelilah/JJF-2956-2023; Pavalas, Gabriela Emilia/B-8309-2013; Capone, Alessandro/ABD-9015-2020; Ardid, Salva/A-6339-2012; DI PALMA, Irene/R-1916-2018; Hernández-Rey, Juan José/N-5955-2014; Bonanno, Danilo/N-5383-2016; Buompane, Raffaele/AAH-4577-2020; Sanfilippo, Simone/GVW-7525-2022; Stekl, Ivan/NSU-7328-2025; Simkovic, Fedor/ABB-9037-2021; Orlando, Angiola/AAI-3379-2021; Sánchez Losa, Agustín/B-6153-2019; Miele, Gennaro/AAG-6782-2020; Ukleja, Artur/LTD-8179-2024; Gómez-González, Elísabet/JYP-8999-2024; DTortosa, Dídac/AAE-9398-2020; Buson, Sara/ORQ-9588-2025; Chen, Anew/AAC-3979-2020; Kalaczyński, Piotr/P-8189-2019; Di Mauro, Letizia/LZH-5213-2025; Longhitano, Fabio/L-2290-2013; Bonanno, Danilo Luigi/N-5383-2016; Zito, Daniele/MFJ-6008-2025; Viola, Salvatore/C-1002-2014; Romanov, Aney/P-2820-2017; Dallier, Richard/NSV-2518-2025; Migliozzi, Pasquale/I-6427-2015</t>
  </si>
  <si>
    <t>Romanov, Aney/0000-0001-5952-2370; Vacheret, Antonin/0000-0001-7792-4349; Ambrosone, Antonio/0000-0002-9942-1029; Biagi, Simone/0000-0001-8598-0017; Sevle Myhr, Per Arne/0009-0005-9103-4410; Ó Fearraigh, Brían/0000-0002-1795-1617; Salesa Greus, Francisco/0000-0002-8610-8703; Păun, Alice/0000-0001-7201-2148; CECCHINI, Vincent/0000-0003-4497-2584; Tudorache, Alexanu/0009-0009-6778-4085; Distefano, Carla/0000-0001-8632-1136; DI PALMA, Irene/0000-0003-1544-8943; Wen, Alex/0009-0009-4869-7867; Buompane, Raffaele/0000-0002-3369-9423; Sánchez Losa, Agustín/0000-0001-9596-7078; DTortosa, Dídac/0000-0001-5546-3748; Buson, Sara/0000-0002-3308-324X; POIRE', Chiara/0009-0002-7755-7379; BENHASSI, Marouane/0000-0002-6263-9016; Chen, Anew/0000-0001-6425-5692; Marconi, Martina/0009-0008-0023-4647; Kalaczyński, Piotr/0000-0001-9278-5906; Mauro, Jonathan/0009-0005-9324-7970; Morales-Gallegos, Lizeth/0000-0002-2241-4365; Longhitano, Fabio/0000-0001-5519-0786; Bonanno, Danilo Luigi/0000-0003-0223-3580; Zito, Daniele/0009-0005-3021-1233; Viola, Salvatore/0000-0001-9511-8279; Aphecetche, Laurent/0000-0001-7662-3878; Romanov, Aney/0000-0001-5952-2370; Chabab, Mohamed/0000-0002-2772-4290; Dallier, Richard/0000-0001-9452-4849; Migliozzi, Pasquale/0000-0001-5497-3594</t>
  </si>
  <si>
    <t>Laboratori Nazionali del Sud, Italy [KM3NeT-INFRADEV2]; European Union Horizon Europe Research and Innovation Programme [101079679]; Francqui Foundation; Belgian American Educational Foundation; Czech Science Foundation [GACR 24-12702S]; Agence Nationale de la Recherche [ANR-15-CE31-0020]; Centre National de la Recherche Scientifique (CNRS); Commission Europeenne (FEDER fund); (Marie Curie Program); LabEx UnivEarthS [ANR-10-LABX-0023, ANR-18-IDEX-0001]; Normandy Region; (Neptune), France; Provence-Alpes-Cote d'Azur Delegation for Research and Innovation; Provence-Alpes-Cote d'Azur region; Bouches-du-Rhone Departmental Council; CNRS Institut National de Physique Nucleaire et de Physique des Particules [IN2P3]; Shota Rustaveli National Science Foundation of Georgia [FR-22-13708]; European Research Council (ERC) under the European Union [101142396]; European Research Council, ERC [949555]; General Secretariat of Research and Innovation; Istituto Nazionale di Fisica Nucleare (INFN); Ministero dell'Universita e della Ricerca (MUR), through PRIN 2022 programme [PANTHEON 2022E2J4RK]; PON RI programme [424, PACK-PIR01 00021, 1.5.1]; Italian Ministero dell'Universita e della Ricerca (MUR) [CIR01 00021, 2595 del 24 dicembre 2019]; KM3NeT4RR MUR Project National Recovery and Resilience Plan (NRRP), Mission 4 Component 2 Investment 3.1; European Union [101008324]; Concession Decree MUR; Ministry of Higher Education, Scientific Research and Innovation, Morocco; Arab Fund for Economic and Social Development, Kuwait; Nederlandse organisatie voor Wetenschappelijk Onderzoek (NWO); European Union under the European Regional Development Fund; programme 'Excellence initiative-research university; AGH University in Krakow [UMO-2021/01/2/ST6/00004, ARTIQ/0004/2021]; Ministry of Research, Innovation and Digitalisation, Romania; Slovak Research and Development Agency [APVV-22-0413]; Ministry of Education, Research, Development and Youth of the Slovak Republic [PID2021-124591NB-C41, PDC2023-145913-I00, MCIN/AEI/10.13039/501100011033]; 'ERDF A way of making Europe [ASFAE/2022/014, ASFAE/2022/023]; EU NextGenerationEU [PRTR-C17, I01]; Generalitat Valenciana [CIDEGENT/2018/034, CIDEIG/2023/20, GRISOLIAP/2021/192]; Consejeria de Universidad, Investigacion e Innovacion and Gobierno de Espana; EU; Khalifa University [ESIG-2023-008, RIG-2023-070]; United Arab Emirates; Horizon Europe - Research Infrastructures (RIS) [101079679] Funding Source: Horizon Europe - Research Infrastructures (RIS)</t>
  </si>
  <si>
    <t>Laboratori Nazionali del Sud, Italy; European Union Horizon Europe Research and Innovation Programme; Francqui Foundation; Belgian American Educational Foundation; Czech Science Foundation(Grant Agency of the Czech Republic); Agence Nationale de la Recherche(Agence Nationale de la Recherche (ANR)); Centre National de la Recherche Scientifique (CNRS)(Centre National de la Recherche Scientifique (CNRS)); Commission Europeenne (FEDER fund); (Marie Curie Program)(European Union (EU)); LabEx UnivEarthS; Normandy Region; (Neptune), France; Provence-Alpes-Cote d'Azur Delegation for Research and Innovation; Provence-Alpes-Cote d'Azur region(Region Provence-Alpes-Cote d'Azur); Bouches-du-Rhone Departmental Council; CNRS Institut National de Physique Nucleaire et de Physique des Particules(Centre National de la Recherche Scientifique (CNRS)); Shota Rustaveli National Science Foundation of Georgia; European Research Council (ERC) under the European Union(European Research Council (ERC)); European Research Council, ERC(European Research Council (ERC)); General Secretariat of Research and Innovation; Istituto Nazionale di Fisica Nucleare (INFN)(Istituto Nazionale di Fisica Nucleare (INFN)); Ministero dell'Universita e della Ricerca (MUR), through PRIN 2022 programme(Ministry of Education, Universities and Research (MIUR)); PON RI programme; Italian Ministero dell'Universita e della Ricerca (MUR)(Ministry of Education, Universities and Research (MIUR)); KM3NeT4RR MUR Project National Recovery and Resilience Plan (NRRP), Mission 4 Component 2 Investment 3.1(Ministry of Education, Universities and Research (MIUR)); European Union(European Union (EU)); Concession Decree MUR; Ministry of Higher Education, Scientific Research and Innovation, Morocco; Arab Fund for Economic and Social Development, Kuwait(Arab Fund for Economic &amp; Social Development); Nederlandse organisatie voor Wetenschappelijk Onderzoek (NWO)(Netherlands Organization for Scientific Research (NWO)); European Union under the European Regional Development Fund; programme 'Excellence initiative-research university; AGH University in Krakow; Ministry of Research, Innovation and Digitalisation, Romania; Slovak Research and Development Agency(Slovak Research and Development Agency); Ministry of Education, Research, Development and Youth of the Slovak Republic; 'ERDF A way of making Europe; EU NextGenerationEU(European Union (EU)); Generalitat Valenciana(Center for Forestry Research &amp; Experimentation (CIEF)); Consejeria de Universidad, Investigacion e Innovacion and Gobierno de Espana; EU(European Union (EU)); Khalifa University(Khalifa University of Science &amp; Technology); United Arab Emirates; Horizon Europe - Research Infrastructures (RIS)(European Union (EU)Horizon Europe Research Infrastructures)</t>
  </si>
  <si>
    <t>The KM3NeT Collaboration acknowledges the generous hospitality and support of the Laboratori Nazionali del Sud, Italy. We acknowledge the financial support of: KM3NeT-INFRADEV2 project, financed by the European Union Horizon Europe Research and Innovation Programme under grant agreement no. 101079679; Funds for Scientific Research (FRS-FNRS); Francqui Foundation; Belgian American Educational Foundation; Czech Science Foundation (GACR 24-12702S); Agence Nationale de la Recherche (contract ANR-15-CE31-0020); Centre National de la Recherche Scientifique (CNRS); Commission Europeenne (FEDER fund and Marie Curie Program); LabEx UnivEarthS (ANR-10-LABX-0023 and ANR-18-IDEX-0001), Paris Ile-de-France Region, Normandy Region (Alpha, Blue-waves and Neptune), France; the Provence-Alpes-Cote d'Azur Delegation for Research and Innovation (DRARI), the Provence-Alpes-Cote d'Azur region, the Bouches-du-Rhone Departmental Council, the Metropolis of Aix-Marseille Provence and the City of Marseille through the CPER 2021-2027 NEUMED project; the CNRS Institut National de Physique Nucleaire et de Physique des Particules (IN2P3); Shota Rustaveli National Science Foundation of Georgia (SRNSFG, FR-22-13708), Georgia. This work is part of the MuSES project, which has received financing from the European Research Council (ERC) under the European Union's Horizon 2020 research and innovation programme (grant agreement no. 101142396). This work was supported by the European Research Council, ERC Starting grant MessMapp, under contract no. 949555; the General Secretariat of Research and Innovation (GSRI), Greece; Istituto Nazionale di Fisica Nucleare (INFN) and Ministero dell'Universita e della Ricerca (MUR), through PRIN 2022 programme (grant PANTHEON 2022E2J4RK, Next Generation EU) and PON R&amp;I programme (Avviso n. 424 del 28 febbraio 2018, Progetto PACK-PIR01 00021), Italy; IDMAR project Po-Fesr Sicilian Region az. 1.5.1. A.D.B., W.I.I., M.B., A.N., G.P., I.C.R. and A.Sim. have been supported by the Italian Ministero dell'Universita e della Ricerca (MUR), Progetto CIR01 00021 (Avviso n. 2595 del 24 dicembre 2019); KM3NeT4RR MUR Project National Recovery and Resilience Plan (NRRP), Mission 4 Component 2 Investment 3.1, financed by the European Union -NextGenerationEU, CUP I57G21000040001, Concession Decree MUR no. n. Prot. 123 del 21/06/2022; Ministry of Higher Education, Scientific Research and Innovation, Morocco, and the Arab Fund for Economic and Social Development, Kuwait; Nederlandse organisatie voor Wetenschappelijk Onderzoek (NWO), the Netherlands; the grant 'AstroCeNT: Particle Astrophysics Science and Technology Centre', carried out within the International Research Agendas programme of the Foundation for Polish Science financed by the European Union under the European Regional Development Fund; the programme 'Excellence initiative-research university' for the AGH University in Krakow; the ARTIQ project: UMO-2021/01/2/ST6/00004 and ARTIQ/0004/2021; Ministry of Research, Innovation and Digitalisation, Romania; Slovak Research and Development Agency under contract no. APVV-22-0413; Ministry of Education, Research, Development and Youth of the Slovak Republic; MCIN for PID2021-124591NB-C41, -C42, -C43 and PDC2023-145913-I00 financed by MCIN/AEI/10.13039/501100011033 and by 'ERDF A way of making Europe', for ASFAE/2022/014 and ASFAE/2022/023 with funding from the EU NextGenerationEU (PRTR-C17.I01) and Generalitat Valenciana, for grant AST22_6. 2 with funding from Consejeria de Universidad, Investigacion e Innovacion and Gobierno de Espana and European Union - NextGenerationEU, for CSIC-INFRA23013 and for CNS2023-144099, Generalitat Valenciana for CIDEGENT/2018/034,/2019/043,/2020/049,/2021/23, for CIDEIG/2023/20, for CIPROM/2023/51 and for GRISOLIAP/2021/192 and EU for MSC/101025085, Spain; Khalifa University internal grants (ESIG-2023-008 and RIG-2023-070), United Arab Emirates; the European Union's Horizon 2020 research and innovation programme (ChETEC-INFRA - project no. 101008324).</t>
  </si>
  <si>
    <t>FEB 13</t>
  </si>
  <si>
    <t>10.1038/s41586-024-08543-1</t>
  </si>
  <si>
    <t>X7H4M</t>
  </si>
  <si>
    <t>WOS:001427012000001</t>
  </si>
  <si>
    <t>Boenink, R; Bonthuis, M; Boerstra, BA; Astley, ME; de Sousa, IR; Helve, J; Komissarov, KS; Comas, J; Radunovic, D; Buchwinkler, L; Hommel, K; Gjorgjievski, N; Galvao, AA; Mitsides, N; Vidas, MM; Debska-Slizien, AM; Ambrus, C; Slon-Roblero, MF; ten Dam, MAGJ; Lassalle, M; Guidotti, R; Sánchez, IM; Kuzema, V; Alemán, ST; Ziginskiene, E; Santhakumaran, S; Valentin, MO; Aunon, AS; Indridason, OS; Seyahi, N; Larrañaga, MA; Kravljaca, M; Oksa, A; López, HG; Åsberg, A; Rychlik, I; Ots-Rosenberg, M; Beckerman, P; Godanci-Kelmendi, V; Stendahl, M; Lakey, J; Jager, KJ; Ortiz, A; Kramer, A; Stel, VS</t>
  </si>
  <si>
    <t>Boenink, Rianne; Bonthuis, Marjolein; Boerstra, Brittany A.; Astley, Megan E.; de Sousa, Iris RMontez; Helve, Jaakko; Komissarov, Kirill S.; Comas, Jordi; Radunovic, Danilo; Buchwinkler, Lukas; Hommel, Kristine; Gjorgjievski, Nikola; Galvao, Ana A.; Mitsides, Nicos; Vidas, Maria Marques; Debska-Slizien, Alicja M.; Ambrus, Csaba; Slon-Roblero, Maria F.; ten Dam, Marc A. G. J.; Lassalle, Mathilde; Guidotti, Rebecca; Sanchez, Inmaculada Marin; Kuzema, Viktorija; Aleman, Sara Trujillo; Ziginskiene, Edita; Santhakumaran, Shalini; Valentin, Maria O.; Aunon, Antonio Sarrion; Indridason, Olafur S.; Seyahi, Nurhan; Larranaga, Marta Artamendi; Kravljaca, Milica; Oksa, Adrian; Lopez, Hector Garcia; Asberg, Anders; Rychlik, Ivan; Ots-Rosenberg, Mai; Beckerman, Pazit; Godanci-Kelmendi, Vjollca; Stendahl, Maria; Lakey, Joe; Jager, Kitty J.; Ortiz, Alberto; Kramer, Anneke; Stel, Vianda S.</t>
  </si>
  <si>
    <t>The ERA Registry Annual Report 2022: Epidemiology of Kidney Replacement Therapy in Europe, with a focus on sex comparisons</t>
  </si>
  <si>
    <t>CLINICAL KIDNEY JOURNAL</t>
  </si>
  <si>
    <t>dialysis; ESKD; graft survival; kidney transplantation; patient survival</t>
  </si>
  <si>
    <t>The European Renal Association (ERA) Registry collects data on kidney replacement therapy (KRT) in patients with end-stage kidney disease (ESKD). This paper summarizes the ERA Registry Annual Report 2022, with a special focus on comparisons by sex. The supplement of this paper contains the complete ERA Registry Annual Report 2022. Data was collected from 53 national and regional KRT registries from 35 countries. Using this data, incidence, and prevalence of KRT, kidney transplantation rates, survival probabilities, and expected remaining lifetimes were calculated. In 2022, 530 million people of the European general population were covered by the ERA Registry. The incidence of KRT was 152 per million population (pmp). In incident patients, 54% were 65 years or older, 64% were male, and the most common primary renal disease (PRD) was diabetes mellitus (22%). At KRT initiation, 83% of patients received haemodialysis, 12% received peritoneal dialysis, and 5% underwent pre-emptive kidney transplantation. On 31 December 2022, the prevalence of KRT was 1074 pmp. In prevalent patients, 48% were 65 years or older, 62% were male, the most common PRD was of miscellaneous origin (18%), 56% of patients received haemodialysis, 5% received peritoneal dialysis, and 39% were living with a functioning graft. In 2022, the kidney transplantation rate was 40 pmp, with most kidneys coming from deceased donors (66%). For patients starting KRT between 2013 to 2017, 5-year survival probability was 52%. Compared with the general population, the expected remaining lifetime was 66% and 68% shorter for males and females, respectively, receiving dialysis, and 46% and 49% shorter for males and females, respectively, living with a functioning graft. 10.1093/ckj/sfae405 Video Abstract Watch the video abstract of this contribution sfae405Media1 6368604334112</t>
  </si>
  <si>
    <t>[Boenink, Rianne; Jager, Kitty J.; Kramer, Anneke; Stel, Vianda S.] Amsterdam UMC locat Univ Amsterdam, Dept Med Informat, Meibergdreef 9, Amsterdam, Netherlands; [Boenink, Rianne; Boerstra, Brittany A.; de Sousa, Iris RMontez; Jager, Kitty J.; Kramer, Anneke; Stel, Vianda S.] Amsterdam Publ Hlth, Qual Care &amp; Ageing &amp; Later Life, Amsterdam, Netherlands; [Bonthuis, Marjolein; Astley, Megan E.] Amsterdam Publ Hlth, Qual Care, Amsterdam, Netherlands; [Helve, Jaakko] Finnish Registry Kidney Dis, FI-00520 Helsinki, Finland; [Helve, Jaakko] Univ Helsinki, Abdominal Ctr Nephrol, Helsinki, Finland; [Helve, Jaakko] Helsinki Univ Hosp, Helsinki, Finland; [Komissarov, Kirill S.] Minsk Sci &amp; Pract Ctr Surg Transplantol &amp; Hematol, State Inst, Minsk, BELARUS; [Comas, Jordi] Generalitat Catalonia, Hlth Dept, Catalan Transplant Org, Catalan Renal Registry, Barcelona, Spain; [Radunovic, Danilo] Clin Ctr Montenegro, Clin Nephrol, Podgorica, Montenegro; [Buchwinkler, Lukas] Med Univ Innsbruck, Austrian Dialysis &amp; Transplant Registry, Dept Internal Med Nephrol &amp; Hypertens 4, A-6020 Innsbruck, Austria; [Hommel, Kristine] Holbaek Cent Hosp, Dept Nephrol, Holbaek, Denmark; [Gjorgjievski, Nikola] Skopje Univ Clin Nephrol, Skopje, North Macedonia; [Gjorgjievski, Nikola] Ss Cyril &amp; Methodius, Fac Med, Skopje, North Macedonia; [Galvao, Ana A.] Univ Hosp Coimbra, Serv Nephrol, Nephrol Serv, Coimbra, Portugal; [Mitsides, Nicos] Minist hlth Cyprus, Hlth Monitoring Unit, CY-1448 Nicosia, Cyprus; [Mitsides, Nicos] Univ Cyprus, Shacolas Educ Ctr Clin Med, Nicosia, Cyprus; [Mitsides, Nicos] Nicosia Gen Hosp, Dept Nephrol &amp; Transplantat, Nicosia, Cyprus; [Vidas, Maria Marques] Puerta Hierro Majadahonda Univ Hosp, Majadahonda, Spain; [Vidas, Maria Marques] Univ Autonoma Madrid, Fac Med, Madrid, Spain; [Debska-Slizien, Alicja M.] Med Univ Gdansk, Dept Nephrol Transplantol &amp; Internal Dis, Gdansk, Poland; [Ambrus, Csaba] St Imre Teaching Hosp, Div Clin Pharmacol, H-1115 Budapest, Hungary; [Ambrus, Csaba] B Braun Avitum Hungary Zrt, Dialys Ctr Budapest, Budapest, Hungary; [Slon-Roblero, Maria F.] Hosp Univ Navarra, Pamplona, Navarra, Spain; [ten Dam, Marc A. G. J.] Nefrodata Dutch Renal Registry, Utrecht, Netherlands; [Lassalle, Mathilde] REIN Registry Renal Epidemiol &amp; Informat Network, Agence Biomed, St Denis, France; [Guidotti, Rebecca] Stadtspital Zurich, Inst Nephrol, Zurich, Switzerland; [Sanchez, Inmaculada Marin] Murcia Reg Hlth Council, Dept Epidemiol, Murcia, Spain; [Kuzema, Viktorija] Pauls Stradins Clin Univ Hosp, Dept Nephrol, Riga, Latvia; [Kuzema, Viktorija] Riga Stradins Univ, Dept Internal Dis, Riga, Latvia; [Aleman, Sara Trujillo] Serv Canario Salud, Hlth Qual Assessment &amp; Informat Syst Serv, Canary Isl, Spain; [Ziginskiene, Edita] Lithuanian Nephrol Dialysis &amp; Transplantat Assoc, Kaunas, Lithuania; [Ziginskiene, Edita] Lithuanian Univ Hlth Sci, Med Acad, Dept Nephrol, Kaunas, Lithuania; [Santhakumaran, Shalini] UK Renal Registry, Bristol, England; [Valentin, Maria O.] Univ Cantabria, Dept Nephrol, IDIVAL Hosp Univ Marque Valdecilla, Santander, Cantabria, Spain; [Aunon, Antonio Sarrion] Direcc Gen Salud Publ, Registry Renal Patients Valencian Community, Valencia, Spain; [Indridason, Olafur S.] Landspitali Univ Hosp, Div Nephrol, Internal Med Serv, Reykjavik, Iceland; [Seyahi, Nurhan] Istanbul Univ Cerrahpasa, Cerrahpasa Med Fac, Istanbul, Turkiye; [Larranaga, Marta Artamendi] Hosp San Pedro, Dept Enfermedades Infecciosas, Registry La Rioja, Logrono, La Rioja, Spain; [Kravljaca, Milica] Clin Ctr Serbia, Clin Nephrol, Belgrade, Serbia; [Kravljaca, Milica] Univ Belgrade, Fac Med, Belgrade, Serbia; [Oksa, Adrian] Slovak Med Univ, Fac Med, Bratislava, Slovakia; [Lopez, Hector Garcia] Hlth Serv Castilla &amp; Leon, Transplant Auton Coordinat Dept, Castilla And Leon, Spain; [Asberg, Anders] Oslo Univ Hosp, Dept Transplantat Med, Oslo, Norway; [Asberg, Anders] Univ Oslo, Dept Pharm, Oslo, Norway; [Rychlik, Ivan] Charles Univ Prague, Fac Med 3, Dept Med, Prague 10034 10, Czech Republic; [Rychlik, Ivan] Univ Hosp Kralovske Vinohrady, Prague, Czech Republic; [Ots-Rosenberg, Mai] Univ Tartu, Fac Med, Dept Internal Med, Tartu, Estonia; [Ots-Rosenberg, Mai] Tartu Univ Hosp, Dept Internal Med, Tartu, Estonia; [Beckerman, Pazit] Sheba Med Ctr, Inst Nephrol &amp; Hypertens, Ramat Gan, Israel; [Beckerman, Pazit] Tel Aviv Univ, Fac Med, Tel Aviv, Israel; [Godanci-Kelmendi, Vjollca] Univ Clin Ctr Kosovo, Nephrol Clin, Prishtina, Kosovo; [Stendahl, Maria] Jonkoping Reg Hosp, Dept Med, Jonkoping, Sweden; [Lakey, Joe] Publ Hlth Scotland, Scottish Renal Registry, Glasgow City, Scotland; [Ortiz, Alberto] UAM, Dept Nephrol &amp; Hypertens, IIS Fdn Jimenez Diaz, Madrid, Spain; [Ortiz, Alberto] RICORS2040, Madrid, Spain</t>
  </si>
  <si>
    <t>University of Helsinki; University of Helsinki; Helsinki University Central Hospital; Medical University of Innsbruck; Holbaek Hospital; Saints Cyril &amp; Methodius University of Skopje; Universidade de Coimbra; Centro Hospitalar e Universitario de Coimbra (CHUC); University of Cyprus; Hospital Puerta de Hierro-Majadahonda; Autonomous University of Madrid; Fahrenheit Universities; Medical University Gdansk; Servicio Navarro de Salud - Osasunbidea; Murcia Regional Health Council; Pauls Stradins Clinical University Hospital; Riga Stradins University; Lithuanian University of Health Sciences; Universidad de Cantabria; Landspitali National University Hospital; Istanbul University - Cerrahpasa; University of Belgrade; University of Belgrade; Comenius University Bratislava; Slovak Medical University Bratislava; University of Oslo; University of Oslo; Charles University Prague; University Hospital Vinohrady; University of Tartu; Chaim Sheba Medical Center; Tel Aviv University; Tel Aviv University; Universiteti i Prishtines; Fundacion Jimenez Diaz; Autonomous University of Madrid</t>
  </si>
  <si>
    <t>Boenink, R (corresponding author), Amsterdam UMC locat Univ Amsterdam, Dept Med Informat, Meibergdreef 9, Amsterdam, Netherlands.;Boenink, R (corresponding author), Amsterdam Publ Hlth, Qual Care &amp; Ageing &amp; Later Life, Amsterdam, Netherlands.</t>
  </si>
  <si>
    <t>r.boenink@amsterdamumc.nl</t>
  </si>
  <si>
    <t>Boenink, Rianne/KFS-4576-2024; Kramer, Anne/G-3128-2014; Dębska-Ślizień, Alicja/KPY-6960-2024; Marques, María/E-1902-2017; Seyahi, Nurhan/AAB-3792-2020; Rychlik, Ivan/ABH-1704-2020; Mitsides, Nicos/HNS-5333-2023; Ziginskiene, Edita/NFT-1679-2025; Ots-Rosenberg, Mai/A-1661-2015; Komissarov, Kirill/AAF-4139-2021; Beckerman, Pazit/KHU-0811-2024; Trujillo-Alemán, Sara/KBQ-9759-2024; Kuzema, Viktorija/AAY-1045-2020</t>
  </si>
  <si>
    <t>Boenink, Rianne/0000-0001-9035-2832; Montez de Sousa, Íris Rafaela/0000-0002-0703-9165; Mitsides, Nicos/0000-0003-4588-4738; Beckerman, Pazit/0000-0003-3061-6757; Trujillo-Alemán, Sara/0000-0002-6508-5768; Hommel, Kristine/0000-0003-3222-0748; Boerstra, Brittany/0000-0001-7820-0721;</t>
  </si>
  <si>
    <t>European Renal Association ( ERA); European Renal Association and European Society for Paediatric Nephrology</t>
  </si>
  <si>
    <t>The ERA Registry is funded by the European Renal Association ( ERA) . This article was written by R. Boenink et al. on behalf of the ERA Registry, which is an official body of the ERA. N.M. reports being board member for the NICE guidelines and Cyprus Renal Association. M.M.V. reports receiving grants from Instituto de Salud Carlos; consulting fees, payment for lectures, support for attending meetings and/or travel from Novo-Nordisk, Astra Zeneca, Boherinheim, Ingelheim-Lilly, Bayer, Menarini, Vifor; and is president of the Nephrology Madrilenian Society. A.M.D.S. reports being board member for the Voivodeship Consultant for Nephrology. M.F.S.R. reports receiving consulting fees from Fresenius, Baxter, Nipro; payment for lectures from Baxter, Fresenius, Physidia; and support for attending meetings and/or travel from Vifor, Fresenius, NovoNordisk; and is board member of Fresenius European Home Dialysis Advisory Board and the Direction Committee of the Spanish Society of Nephrology. M.O.V. reports receiving consulting fees of SANOFI and support for attending meetings and/or travel by Fressenius and Sandoz. A.a. reports receiving grants from Oripharm and AstraZeneca; payments from Oripharm and Glenmark; and receipt of study drug from AstraZeneca. I.R. reports being president of the Czech Society of Nephrology and Secretary-Treasurer of ERA 2017- 2024. M.O.R. reports payment for lectures from AstraZeneca; and is board member of AstraZeneca, ISN Eastern &amp; Central Europe Regional Board, Ministry of Social Affairs of Estonia, and Nordic Peritoneal Dialysis Council. A.O. has received grants from Sanofi; is director of the Catedra Mundipharma-UAM of diabetic kidney disease and the Catedra AstraZeneca-UAM of chronic kidney disease and electrolytes; has received consultancy or speaker fees or travel support from Advicciene, Astellas, AstraZeneca, Amicus, Amgen, Fresenius Medical Care, GSK, Boehringer- Ingelheim, Bayer, Sanofi-Genzyme, Menarini, Kyowa Kirin, Alexion, Idorsia, Chiesi, Otsuka, Sysmex, Novo-Nordisk, and Vi- for Fresenius Medical Care Renal Pharma; and is board member of ERA council and SOMANE. K.J.J. reports receiving funds from European Renal Association and European Society for Paediatric Nephrology, and is board member of SHARE RR working group. V.S.S. reports having support for the present manuscript from European Renal Association. All other co-authors declare that they have no relevant financial interests.</t>
  </si>
  <si>
    <t>2048-8505</t>
  </si>
  <si>
    <t>2048-8513</t>
  </si>
  <si>
    <t>CLIN KIDNEY J</t>
  </si>
  <si>
    <t>Clin. Kidney J.</t>
  </si>
  <si>
    <t>FEB 11</t>
  </si>
  <si>
    <t>sfae405</t>
  </si>
  <si>
    <t>10.1093/ckj/sfae405</t>
  </si>
  <si>
    <t>Urology &amp; Nephrology</t>
  </si>
  <si>
    <t>W2Q9A</t>
  </si>
  <si>
    <t>WOS:001417096300001</t>
  </si>
  <si>
    <t>Vasková, J; Kovácová, G; Pudelsky, J; Palencár, D; Micková, H</t>
  </si>
  <si>
    <t>Vaskova, Janka; Kovacova, Gabriela; Pudelsky, Jakub; Palencar, Drahomir; Mickova, Helena</t>
  </si>
  <si>
    <t>Methylglyoxal Formation-Metabolic Routes and Consequences</t>
  </si>
  <si>
    <t>advanced glycation end products; glutathione; lipoxidation; methylglyoxal; reactive carbonyl species; reactive oxygen species</t>
  </si>
  <si>
    <t>GLYCATION END-PRODUCTS; MYOGLOBIN-CATALYZED OXIDATION; ENDOPLASMIC-RETICULUM STRESS; ALDOSE REDUCTASE GENE; GLYOXALASE-I; D-LACTATE; CARBONYL STRESS; TRIOSEPHOSPHATE ISOMERASE; ALZHEIMERS-DISEASE; ACETONE METABOLISM</t>
  </si>
  <si>
    <t>Methylglyoxal (MGO), a by-product of glycolysis, plays a significant role in cellular metabolism, particularly under stress conditions. However, MGO is a potent glycotoxin, and its accumulation has been linked to the development of several pathological conditions due to oxidative stress, including diabetes mellitus and neurodegenerative diseases. This paper focuses on the biochemical mechanisms by which MGO contributes to oxidative stress, particularly through the formation of advanced glycation end products (AGEs), its interactions with antioxidant systems, and its involvement in chronic diseases like diabetes, neurodegeneration, and cardiovascular disorders. MGO exerts its effects through multiple signaling pathways, including NF-kappa B, MAPK, and Nrf2, which induce oxidative stress. Additionally, MGO triggers apoptosis primarily via intrinsic and extrinsic pathways, while endoplasmic reticulum (ER) stress is mediated through PERK-eIF2 alpha and IRE1-JNK signaling. Moreover, the activation of inflammatory pathways, particularly through RAGE and NF-kappa B, plays a crucial role in the pathogenesis of these conditions. This study points out the connection between oxidative and carbonyl stress due to increased MGO formation, and it should be an incentive to search for a marker that could have prognostic significance or could be a targeted therapeutic intervention in various diseases.</t>
  </si>
  <si>
    <t>[Vaskova, Janka; Mickova, Helena] Pavol Jozef Safarik Univ, Fac Med, Dept Med Biol, Kosice 04011, Slovakia; [Kovacova, Gabriela; Pudelsky, Jakub] Pavol Jozef Safarik, Dept Med &amp; Clin Biochem, Fac Med, Kosice 04011, Slovakia; [Palencar, Drahomir] Comenius Univ, Fac Med, Dept Plast Surg, BRATISLAVA 81372, Slovakia</t>
  </si>
  <si>
    <t>University of Pavol Jozef Safarik Kosice; University of Pavol Jozef Safarik Kosice; Comenius University Bratislava</t>
  </si>
  <si>
    <t>Vasková, J (corresponding author), Pavol Jozef Safarik Univ, Fac Med, Dept Med Biol, Kosice 04011, Slovakia.</t>
  </si>
  <si>
    <t>janka.vaskova@upjs.sk; gabriela.kovacova@upjs.sk</t>
  </si>
  <si>
    <t>; Vašková, Janka/AAB-7881-2020</t>
  </si>
  <si>
    <t>Kováčová, Gabriela/0009-0005-0363-2403; Vašková, Janka/0000-0003-0465-7950</t>
  </si>
  <si>
    <t>Agency of Ministry of the Education, Science, Research and Sport of the Slovak Republic VEGA [VEGA 1/0244/25]; Grant Agency of Ministry of the Education, Science, Research and Sport of the Slovak Republic</t>
  </si>
  <si>
    <t>Agency of Ministry of the Education, Science, Research and Sport of the Slovak Republic VEGA; Grant Agency of Ministry of the Education, Science, Research and Sport of the Slovak Republic</t>
  </si>
  <si>
    <t>This study was supported by the Grant Agency of Ministry of the Education, Science, Research and Sport of the Slovak Republic VEGA 1/0244/25.</t>
  </si>
  <si>
    <t>10.3390/antiox14020212</t>
  </si>
  <si>
    <t>Y1A9L</t>
  </si>
  <si>
    <t>WOS:001429553900001</t>
  </si>
  <si>
    <t>Winkelmeier, L; Kniep, H; Thomalla, G; Bendszus, M; Subtil, F; Bonekamp, S; Aamodt, AH; Fuentes, B; Gizewski, ER; Hill, MD; Krajina, A; Pierot, L; Simonsen, CZ; Zelenák, K; Blauenfeldt, RA; Cheng, BS; Denis, A; Deutschmann, H; Dorn, F; Gellissen, S; Gerber, JC; Goyal, M; Haring, J; Herweh, C; Hopf-Jensen, S; Hua, VT; Jensen, M; Kastrup, A; Keil, CF; Klepanec, A; Kurca, E; Mikkelsen, R; Möhlenbruch, M; Müller-Hülsbeck, S; Münnich, N; Pagano, P; Papanagiotou, P; Petzold, GC; Pham, M; Puetz, V; Raupach, J; Reimann, G; Ringleb, PA; Schell, M; Schlemm, E; Schönenberger, S; Tennoe, B; Ulfert, C; Valis, K; Vitková, E; Vollherbst, DF; Wick, W; Fiehler, J; Flottmann, F; Tension Investigators</t>
  </si>
  <si>
    <t>Winkelmeier, Laurens; Kniep, Helge; Thomalla, Goetz; Bendszus, Martin; Subtil, Fabien; Bonekamp, Susanne; Aamodt, Anne Hege; Fuentes, Blanca; Gizewski, Elke R.; Hill, Michael D.; Krajina, Antonin; Pierot, Laurent; Simonsen, Claus Z.; Zelenak, Kamil; Blauenfeldt, Rolf A.; Cheng, Bastian; Denis, Angelique; Deutschmann, Hannes; Dorn, Franziska; Gellissen, Susanne; Gerber, Johannes C.; Goyal, Mayank; Haring, Jozef; Herweh, Christian; Hopf-Jensen, Silke; Hua, Vi Tuan; Jensen, Maerit; Kastrup, Andreas; Keil, Christiane Fee; Klepanec, Andrej; Kurca, Egon; Mikkelsen, Ronni; Moehlenbruch, Markus; Mueller-Huelsbeck, Stefan; Muennich, Nico; Pagano, Paolo; Papanagiotou, Panagiotis; Petzold, Gabor C.; Pham, Mirko; Puetz, Volker; Raupach, Jan; Reimann, Gernot; Ringleb, Peter Arthur; Schell, Maximilian; Schlemm, Eckhard; Schoenenberger, Silvia; Tennoe, Bjorn; Ulfert, Christian; Valis, Katerina; Vitkova, Eva; Vollherbst, Dominik F.; Wick, Wolfgang; Fiehler, Jens; Flottmann, Fabian; Tension Investigators, T. E. N. S. I. O. N.</t>
  </si>
  <si>
    <t>Arterial Collaterals and Endovascular Treatment Effect in Acute Ischemic Stroke with Large Infarct: A Secondary Analysis of the TENSION Trial</t>
  </si>
  <si>
    <t>RADIOLOGY</t>
  </si>
  <si>
    <t>CT-ANGIOGRAPHY; THROMBECTOMY</t>
  </si>
  <si>
    <t>Background Randomized clinical trials have demonstrated that endovascular thrombectomy reduces functional disability in patients with large ischemic stroke; arterial collateral status might be used to select these patients for endovascular thrombectomy. Purpose To investigate whether arterial collateral status modifies the treatment effect of endovascular thrombectomy in patients with large ischemic stroke. Materials and Methods The Efficacy and Safety of Thrombectomy in Stroke with Extended Lesion and Extended Time Window (TENSION) trial was a prospective, multicenter, randomized study investigating participants with acute large ischemic stroke due to anterior circulation large-vessel occlusion. Participants with an Alberta Stroke Program Early CT Score of 3-5 were enrolled at 41 participating centers between July 2018 and February 2023. Participants were randomly assigned to undergo either endovascular thrombectomy with best medical treatment or best medical treatment alone within 12 hours from stroke onset. Collateral status was graded on pretreatment single-phase CT angiography (CTA) images using the Tan score and dichotomized into poor (grade, 0-1) or good (grade, 2-3) based on the extent of collateral supply filling the affected middle cerebral artery territory. The primary outcome was the shift on the 90-day modified Rankin Scale (mRS). Results Of 253 randomized patients, 201 with pretreatment CTA were included (median age, 74 years; IQR, 66-80 years; 103 [51.2%] female patients; 103 [51.2%] patients underwent endovascular thrombectomy). Endovascular thrombectomy compared with best medical treatment (adjusted common odds ratio [OR], 3.69; 95% CI: 2.12, 6.54; P &lt; .001) and good collaterals compared with poor collaterals (adjusted common OR, 2.88; 95% CI: 1.63, 5.11; P &lt; .001) were independently associated with a shift in the 90-day mRS scores toward better functional outcomes. The treatment effect of endovascular thrombectomy over best medical treatment was not modified by collateral status (interaction, P = .88). The treatment effect of endovascular thrombectomy versus best medical treatment was found in patients with good collaterals (adjusted common OR, 3.93; 95% CI: 1.65, 9.69; P = .002) and poor collaterals (adjusted common OR, 3.92; 95% CI: 1.86, 8.52; P &lt; .001). Conclusion In this secondary analysis of data from the TENSION trial, endovascular thrombectomy reduced 90-day functional disability compared with best medical treatment in patients with good and poor collaterals. These findings suggest that patients with large ischemic stroke manifesting within 12 hours after onset should undergo endovascular thrombectomy irrespective of single-phase CTA collateral status.</t>
  </si>
  <si>
    <t>[Winkelmeier, Laurens; Kniep, Helge; Gellissen, Susanne; Fiehler, Jens; Flottmann, Fabian] Univ Klinikum Hamburg Eppendorf, Clin &amp; Polyclin Neuroradiol Diag &amp; Intervent, Martini Str 52, D-20251 Hamburg, Germany; [Thomalla, Goetz; Cheng, Bastian; Jensen, Maerit; Schell, Maximilian; Vitkova, Eva] Univ Klinikum Hamburg Eppendorf, Clin &amp; Polyclin Neurol, Hamburg, Germany; [Bendszus, Martin; Bonekamp, Susanne; Herweh, Christian; Moehlenbruch, Markus; Vollherbst, Dominik F.] Univ Klinikum Heidelberg, Neuroradiol, Heidelberg, Germany; [Subtil, Fabien; Denis, Angelique] Hosp Civils Lyon, Biostat Dept, Lyon, France; [Subtil, Fabien; Denis, Angelique] Univ Lyon 1, Lab Biometr &amp; Evolutionary Biol, Villeurbanne, France; [Aamodt, Anne Hege] Oslo Univ Hosp, Dept Neurol, Oslo, Norway; [Aamodt, Anne Hege] Norwegian Univ Sci &amp; Technol, Trondheim, Norway; [Fuentes, Blanca] Univ Autonoma Madrid, Dept Neurol, Madrid, Spain; [Fuentes, Blanca] Univ Autonoma Madrid, La Paz Univ Hosp, Hosp La Paz Inst Hlth Res, Stroke Ctr, Madrid, Spain; [Gizewski, Elke R.] Med Univ Innsbruck, Dept Neuroradiol, Innsbruck, Austria; [Hill, Michael D.; Goyal, Mayank] Univ Calgary, Hlth Sci Ctr, Hotchkiss Brain Inst, Dept Clin Neurosci, Calgary, AB, Canada; [Hill, Michael D.; Goyal, Mayank] Foothills Med Ctr, Calgary, AB, Canada; [Krajina, Antonin; Raupach, Jan] Charles Univ Prague, Fac Med Hradec Kralove, Dept Radiol, Prague, Czech Republic; [Pierot, Laurent; Pagano, Paolo] Univ Reims, Hop Maison Blanche, Dept Neuroradiol, Reims, France; [Simonsen, Claus Z.; Blauenfeldt, Rolf A.] Aarhus Univ Hosp, Dept Neurol, Aarhus, Denmark; [Zelenak, Kamil] Comenius Univ, Jessenius Fac Med, Clin Radiol, Martin, Slovakia; [Deutschmann, Hannes] Med Univ Graz, Dept Radiol, Div Neuroradiol Vasc &amp; Intervent Radiol, Graz, Austria; [Dorn, Franziska] Univ Klinikum Bonn, Clin Diag &amp; Intervent Neuroradiol, Bonn, Germany; [Gerber, Johannes C.] Tech Univ Dresden, Univ Klinikum Carl Gustav Carus, Inst Neuroradiol, Dresden, Germany; [Gerber, Johannes C.; Puetz, Volker] Tech Univ Dresden, Univ Klinikum Carl Gustav Carus, Dresden Neurovasc Ctr, Dresden, Germany; [Haring, Jozef] Fac Hosp Trnava, Dept Neurol, Trnava, Slovakia; [Hopf-Jensen, Silke; Mueller-Huelsbeck, Stefan] DIAKO Krankenhaus, Inst Diag &amp; Intervent Radiol &amp; Neuroradiol, Flensburg, Germany; [Hua, Vi Tuan] Univ Reims, Hop Maison Blanche, Dept Neurol, Reims, France; [Kastrup, Andreas] Klinikum Bremen Mitte, Dept Neurol, Bremen, Germany; [Keil, Christiane Fee] Univ Klinikum Frankfurt, Inst Neuroradiol, Frankfurt, Germany; [Klepanec, Andrej] Fac Hosp Trnava, Dept Radiol, Trnava, Slovakia; [Kurca, Egon] Jessenius Fac Med, Clin Neurol, Martin, Slovakia; [Mikkelsen, Ronni] Aarhus Univ Hosp, Dept Radiol, Sect Neuroradiol, Aarhus, Denmark; [Muennich, Nico; Reimann, Gernot] Klinikum Univ Witten Herdecke, Dortmund Clin, D-44137 Dortmund, Germany; [Papanagiotou, Panagiotis] Klinikum Bremen Mitte, Clin Diag &amp; Intervent Neuroradiol, Bremen, Germany; [Papanagiotou, Panagiotis] Natl &amp; Kapodistrian Univ Athens, Aretaieion Univ Hosp, Dept Radiol, Athens, Greece; [Petzold, Gabor C.] German Ctr Neurodegenerat Dis, Vasc Neurol Res Grp, Bonn, Germany; [Petzold, Gabor C.] Univ Hosp Bonn, Dept Vasc Neurol, Bonn, Germany; [Pham, Mirko] Univ Klinikum Wurzburg, Inst Diag &amp; Intervent Neuroradiol, Wurzburg, Germany; [Puetz, Volker] Tech Univ Dresden, Univ Klinikum Carl Gustav Carus, Dept Neurol, Dresden, Germany; [Ringleb, Peter Arthur; Schoenenberger, Silvia; Wick, Wolfgang] Heidelberg Univ, Univ Klinikum, Neurol, D-6900 Heidelberg, Germany; [Tennoe, Bjorn] Oslo Univ Hosp, Dept Neuroradiol, Oslo, Norway; [Valis, Katerina] Masaryk Univ, St Annes Univ Hosp Brno, Dept Med Imaging, Brno, Czech Republic; [Valis, Katerina] Masaryk Univ, Fac Med, Brno, Czech Republic; [Vitkova, Eva] Charles Univ Prague, Dept Neurol, Fac Med Hradec Kralove, Prague, Czech Republic; [Fiehler, Jens] Eppdata, Hamburg, Germany</t>
  </si>
  <si>
    <t>University of Hamburg; University Medical Center Hamburg-Eppendorf; University of Hamburg; University Medical Center Hamburg-Eppendorf; Ruprecht Karls University Heidelberg; CHU Lyon; Universite Claude Bernard Lyon 1; University of Oslo; Norwegian University of Science &amp; Technology (NTNU); Autonomous University of Madrid; Autonomous University of Madrid; Hospital Universitario La Paz; Medical University of Innsbruck; University of Calgary; University Calgary Hospital; University of Calgary; University Calgary Hospital; Charles University Prague; University Hospital Hradec Kralove; Universite de Reims Champagne-Ardenne; CHU de Reims; Aarhus University; Comenius University Bratislava; Medical University of Graz; University of Bonn; Technische Universitat Dresden; Carl Gustav Carus University Hospital; Technische Universitat Dresden; Carl Gustav Carus University Hospital; CHU de Reims; Universite de Reims Champagne-Ardenne; Klinikum Bremen-Mitte; Goethe University Frankfurt; Goethe University Frankfurt Hospital; Comenius University Bratislava; Aarhus University; Klinikum Bremen-Mitte; National &amp; Kapodistrian University of Athens; Helmholtz Association; German Center for Neurodegenerative Diseases (DZNE); University of Bonn; University of Wurzburg; Technische Universitat Dresden; Carl Gustav Carus University Hospital; Ruprecht Karls University Heidelberg; University of Oslo; St. Anne's University Hospital Brno (FNUSA); Masaryk University; Masaryk University; University Hospital Hradec Kralove; Charles University Prague</t>
  </si>
  <si>
    <t>Winkelmeier, L (corresponding author), Univ Klinikum Hamburg Eppendorf, Clin &amp; Polyclin Neuroradiol Diag &amp; Intervent, Martini Str 52, D-20251 Hamburg, Germany.</t>
  </si>
  <si>
    <t>L.Winkelmeier@uke.de</t>
  </si>
  <si>
    <t>Raupach, Jan/AAO-6846-2020; Deutschmann, Hannes/MYR-1676-2025; Dorn, Franziska/AAA-7754-2020; Wick, Wolfgang/AAA-2545-2020; Blauenfeldt, Rolf/AAN-2299-2021; Hill, Michael/C-9073-2012; Winkelmeier, Laurens/HKF-8573-2023; Aamodt, Anne Hege/AAL-8977-2020; Fuentes, Blanca/I-2114-2019; Gerber, Johannes C/U-4918-2019; Papanagiotou, Panagiotis/B-1434-2012; Puetz, Volker/OFC-0094-2025; Zeleňák, Kamil/X-6293-2018; Herweh, Christian/HDO-1008-2022</t>
  </si>
  <si>
    <t>Subtil, Fabien/0000-0003-1955-2019; Fuentes Gimeno, Blanca Eulalia/0000-0002-0363-862X; Blauenfeldt, Rolf/0000-0002-4846-9516; Thomalla, Götz/0000-0002-4785-1449; Hill, Michael/0000-0002-6269-1543; Winkelmeier, Laurens/0000-0002-9103-5983; Aamodt, Anne Hege/0000-0002-2824-2760; Bonekamp, Susanne/0000-0001-9681-5973; Gerber, Johannes C/0000-0001-7465-8700; Mikkelsen, Ronni/0000-0002-0010-5123; Gizewski, Elke Ruth/0000-0001-6859-8377;</t>
  </si>
  <si>
    <t>European Society of Minimally Invasive Neurological Therapy; Stroke Alliance for Europe</t>
  </si>
  <si>
    <t>Acknowledgments: We thank the patients and their families for participating in the TENSION trial and the members of the data and safety monitoring board, the European Society of Minimally Invasive Neurological Therapy, the International Consortium for Health Outcomes Measurement, and the Stroke Alliance for Europe for their collabora-tion on the TENSION project.</t>
  </si>
  <si>
    <t>RADIOLOGICAL SOC NORTH AMERICA (RSNA)</t>
  </si>
  <si>
    <t>OAK BROOK</t>
  </si>
  <si>
    <t>820 JORIE BLVD, SUITE 200, OAK BROOK, ILLINOIS, UNITED STATES</t>
  </si>
  <si>
    <t>0033-8419</t>
  </si>
  <si>
    <t>1527-1315</t>
  </si>
  <si>
    <t>e242401</t>
  </si>
  <si>
    <t>10.1148/radiol.242401</t>
  </si>
  <si>
    <t>Y8W3Y</t>
  </si>
  <si>
    <t>WOS:001434851700007</t>
  </si>
  <si>
    <t>Qiu, K; Feckan, M; Wang, JR</t>
  </si>
  <si>
    <t>Qiu, Kee; Feckan, Michal; Wang, Jinrong</t>
  </si>
  <si>
    <t>Existence and approximate controllability of Hilfer fractional impulsive evolution equations</t>
  </si>
  <si>
    <t>FRACTIONAL CALCULUS AND APPLIED ANALYSIS</t>
  </si>
  <si>
    <t>PC2-v -mild solutions (primary); Approximate controllability; Hilfer fractional derivative; Impulsive evolution equations</t>
  </si>
  <si>
    <t>MILD SOLUTIONS; DIFFERENTIAL-EQUATIONS; NONLOCAL CONDITIONS; UNIQUENESS; SYSTEMS</t>
  </si>
  <si>
    <t>Our main concern is the existence of a new PC2-v-mild solution for Hilfer fractional impulsive evolution equations of order alpha is an element of (1,2) and beta is an element of [0,1]as well as the approx-imate controllability problem in Banach spaces. Firstly, under the condition that the operator A is the infinitesimal generator of a cosine family, we give a new representa-tion of PC2-v-mild solution for the objective equations by the Laplace transform and probability density function. Secondly, we rely on the Banach contraction mapping principle to discuss a new existence and uniqueness result of PC(2-v )mild solution when the sine family is compact. Thirdly, a sufficient condition for the approximate controllability result of impulsive evolution equations is formulated and proved under the assumptions that the nonlinear item is uniformly bounded and the corresponding fractional linear system is approximately controllable. Finally, two examples are given to illustrate the validity of the obtained results in the application.</t>
  </si>
  <si>
    <t>[Qiu, Kee; Wang, Jinrong] Guizhou Univ, Dept Math, Guiyang 550025, Guizhou, Peoples R China; [Qiu, Kee] Guizhou Educ Univ, Sch Math &amp; Big Data, Guiyang 550018, Guizhou, Peoples R China; [Feckan, Michal] Comenius Univ, Fac Math Phys &amp; Informat, Dept Math Anal &amp; Numer Math, Bratislava 84248, Slovakia; [Feckan, Michal] Slovak Acad Sci, Math Inst, Stefanikova 49, Bratislava 81473, Slovakia</t>
  </si>
  <si>
    <t>Guizhou University; Guizhou Education University; Comenius University Bratislava; Slovak Academy of Sciences; Mathematical Institute, SAS</t>
  </si>
  <si>
    <t>Wang, JR (corresponding author), Guizhou Univ, Dept Math, Guiyang 550025, Guizhou, Peoples R China.</t>
  </si>
  <si>
    <t>qke456@sina.com; Michal.Feckan@fmph.uniba.sk; jrwang@gzu.edu.cn</t>
  </si>
  <si>
    <t>Fečkan, Michal/T-4397-2018; Wang, JinRong/O-5745-2017</t>
  </si>
  <si>
    <t>National Natural Science Foundation of China</t>
  </si>
  <si>
    <t>National Natural Science Foundation of China(National Natural Science Foundation of China (NSFC))</t>
  </si>
  <si>
    <t>The authors would like to thank the reviewers for their constructive comments and suggestions, which helped the authors to improve the quality of the paper significantly.</t>
  </si>
  <si>
    <t>1311-0454</t>
  </si>
  <si>
    <t>1314-2224</t>
  </si>
  <si>
    <t>FRACT CALC APPL ANAL</t>
  </si>
  <si>
    <t>Fract. Calc. Appl. Anal.</t>
  </si>
  <si>
    <t>10.1007/s13540-025-00372-x</t>
  </si>
  <si>
    <t>Mathematics, Applied; Mathematics, Interdisciplinary Applications; Mathematics</t>
  </si>
  <si>
    <t>U0L2U</t>
  </si>
  <si>
    <t>WOS:001398779300001</t>
  </si>
  <si>
    <t>Rhodes, RE; Banik, A; Szczuka, Z; Aulbach, MB; DeSmet, A; Durand, H; Gatting, L; Green, J; Hillison, EZ; Masaryk, R; Radtke, T; Rigby, BP; Schenkel, K; Warner, LM; Jones, CM; Luszczynska, A</t>
  </si>
  <si>
    <t>Rhodes, Ryan E.; Banik, Anna; Szczuka, Zofia; Aulbach, Matthias Burkard; DeSmet, Ann; Durand, Hannah; Gatting, Lauren; Green, James; Hillison, Emily Zelda; Masaryk, Radomir; Radtke, Theda; Rigby, Benjamin P.; Schenkel, Konstantin; Warner, Lisa Marie; Jones, Christopher M.; Luszczynska, Aleksandra</t>
  </si>
  <si>
    <t>Extending Our Understanding of the Social Determinants of Physical Activity and Sedentary Behaviors in Families: A Systems Mapping Approach</t>
  </si>
  <si>
    <t>social support; subjective norm; parenting practices; built environment; socioeconomic position</t>
  </si>
  <si>
    <t>SCHOOL-AGED CHILDREN; 24-HOUR MOVEMENT GUIDELINES; HEALTH INDICATORS; PARENTAL SUPPORT; ADULTS; MODEL; YOUTH; IMPLEMENTATION; PARTICIPATION; INTERVENTIONS</t>
  </si>
  <si>
    <t>Background: The social environment is important to consider for effective promotion of movement behaviors like increased physical activity (PA) and reduced sedentary behavior (SB); yet, it is less often considered than individual and built environments. One way to advance social environment research is to develop system maps, an innovative, participatory, action-oriented research process that actively engages stakeholders to visualize system structures and explore how systems work. The purpose of this research was to develop PA and SB system maps of the social environment embedded within the core/nuclear family system. Methods: The development process began with a 2-day multicountry, 16-researcher, in-person participatory workshop in August 2023, followed by multiple online follow-up consultations. Attendees contributed to the creation of the maps through shared development of critical determinants and their causal pathways. The structure of the final maps was analyzed using network analysis methods to identify indicators of centrality, and key feedback loops and areas for potential intervention were explored. Results: Key central determinants that were likely critical targets for systems intervention to produce changes in PA and SB and featured prominently in most of the reinforcing and balancing feedback loops included shared family interests, values and priorities, family logistical support, family cohesion/organization, and shared experiences. The maps also highlighted key determinants of the broader social environment external to the family. Conclusions: These system maps support current evidence on movement behaviors in family systems and socioecological theories and have the utility to galvanize future research and policy to promote PA and reduce SB.</t>
  </si>
  <si>
    <t>[Rhodes, Ryan E.; Radtke, Theda; Rigby, Benjamin P.; Schenkel, Konstantin; Warner, Lisa Marie; Jones, Christopher M.] Univ Victoria, Behav Med Lab, Sch Exercise Sci Phys &amp; Hlth Educ, Victoria, BC, Canada; [Banik, Anna; Szczuka, Zofia; Rigby, Benjamin P.; Luszczynska, Aleksandra] SWPS Univ, Inst Psychol, Wroclaw, Poland; [Aulbach, Matthias Burkard; Schenkel, Konstantin] Paris Lodron Univ Salzburg, Ctr Cognit Neurosci, Dept Psychol, Salzburg, Austria; [DeSmet, Ann; Warner, Lisa Marie] Univ Libre Bruxelles, Fac Psychol Educ Sci &amp; Speech Therapy, Brussels, Belgium; [DeSmet, Ann; Jones, Christopher M.] Univ Antwerp, Dept Commun Studies, Antwerp, Belgium; [Durand, Hannah] Univ Stirling, Fac Nat Sci, Div Psychol, Stirling, Scotland; [Gatting, Lauren] Queen Mary Univ London, Wolfson Inst Populat Hlth, London, England; [Green, James] Univ Limerick, Hlth Res Inst, Sch Allied Hlth, Limerick, Ireland; [Green, James] Univ Limerick, Hlth Res Inst, Phys Act Hlth Res Ctr, Limerick, Ireland; [Hillison, Emily Zelda] Sheffield Hlth &amp; Social Care, Sheffield, England; [Masaryk, Radomir] Comenius Univ, Inst Appl Psychol, Fac Social &amp; Econ Sci, Bratislava, Slovakia; [Radtke, Theda] Univ Wuppertal, Inst Psychol Hlth Psychol &amp; Appl Diagnost, Wuppertal, Germany; [Rigby, Benjamin P.] Newcastle Univ, Populat Hlth Sci Inst, Newcastle Upon Tyne, England; [Schenkel, Konstantin] Univ Zurich, Dept Psychol, Appl Social &amp; Hlth Psychol, Zurich, Switzerland; [Warner, Lisa Marie] MSB Med Sch Berlin, Dept Psychol, Berlin, Germany; [Jones, Christopher M.] Heidelberg Univ, Med Fac Mannheim, Ctr Prevent Med &amp; Digital Hlth CPD, Div Prevent, Heidelberg, Germany</t>
  </si>
  <si>
    <t>University of Victoria; Salzburg University; Universite Libre de Bruxelles; University of Antwerp; University of Stirling; University of London; Queen Mary University London; University of Limerick; University of Limerick; Comenius University Bratislava; University of Wuppertal; Newcastle University - UK; University of Zurich; Ruprecht Karls University Heidelberg</t>
  </si>
  <si>
    <t>Rhodes, RE (corresponding author), Univ Victoria, Behav Med Lab, Sch Exercise Sci Phys &amp; Hlth Educ, Victoria, BC, Canada.</t>
  </si>
  <si>
    <t>rhodes@uvic.ca</t>
  </si>
  <si>
    <t>; Luszczynska, Aleksana/F-3692-2014; Warner, Lisa Marie/E-9605-2015; Masaryk, Radomír/I-7588-2012; Banik, Anna/AAH-9896-2021; Jones, Christopher/X-9091-2018; Aulbach, Matthias Burkard/ISA-5511-2023; Durand, Hannah/O-1732-2015; Rhodes, Ryan/ABB-4896-2020; Gatting, Lauren/GOH-3059-2022</t>
  </si>
  <si>
    <t>Szczuka, Zofia/0000-0002-2443-532X; Luszczynska, Aleksana/0000-0002-4704-9544; Warner, Lisa Marie/0000-0003-4138-6141; Masaryk, Radomír/0000-0001-7927-7376; Banik, Anna/0000-0002-8674-9981; Hillison, Emily Zelda/0009-0008-9552-7417; Aulbach, Matthias Burkard/0000-0003-3830-2867; Durand, Hannah/0000-0002-8761-0519; Rhodes, Ryan/0000-0003-0940-9040; DeSmet, Ann/0000-0002-7473-140X; Gatting, Lauren/0000-0003-3693-2013</t>
  </si>
  <si>
    <t>VEGA [1/0292/23]; National Science Centre, Poland [2017/27/B/HS6/00092]; European Health Psychology Society Synergy Grants; Foundation for Polish Science (FNP)</t>
  </si>
  <si>
    <t>VEGA(Vedecka grantova agentura MSVVaS SR a SAV (VEGA)); National Science Centre, Poland(National Science Centre, Poland); European Health Psychology Society Synergy Grants; Foundation for Polish Science (FNP)(Foundation for Polish Science)</t>
  </si>
  <si>
    <t>The contribution of Radomir Masaryk was supported by VEGA Grant no. 1/0292/23. The contribution of Aleksandra Luszczynska was supported with grant no. 2017/27/B/HS6/00092 from the National Science Centre, Poland. The contributions of Lauren Gatting and Benjamin Rigby were supported by European Health Psychology Society Synergy Grants. The contribution of Zofia Szczuka was supported by the Foundation for Polish Science (FNP) .</t>
  </si>
  <si>
    <t>10.1123/jpah.2024-0113</t>
  </si>
  <si>
    <t>0WC2N</t>
  </si>
  <si>
    <t>WOS:001457410400004</t>
  </si>
  <si>
    <t>Prielozná, J; Mikusová, V; Mikus, P</t>
  </si>
  <si>
    <t>Prielozna, Jarmila; Mikusova, Veronika; Mikus, Peter</t>
  </si>
  <si>
    <t>Advances in the delivery of anticancer drugs by nanoparticles and chitosan-based nanoparticles</t>
  </si>
  <si>
    <t>INTERNATIONAL JOURNAL OF PHARMACEUTICS-X</t>
  </si>
  <si>
    <t>Anticancer drugs; Organic and inorganic nanoparticles; Lipid and polymeric nanoparticles; Chitosan; Chitosan derivatives; Nanoparticulate drug delivery systems</t>
  </si>
  <si>
    <t>MESOPOROUS SILICA NANOPARTICLES; OVERCOMING MULTIDRUG-RESISTANCE; IN-VITRO; GOLD NANOPARTICLES; CANCER; DOXORUBICIN; RELEASE; PHARMACOKINETICS; SYSTEMS; PH</t>
  </si>
  <si>
    <t>Cancer is the leading cause of death globally, and conventional treatments have limited efficacy with severe side effects. The use of nanotechnology has the potential to reduce the side effects of drugs by creating efficient and controlled anticancer drug delivery systems. Nanoparticles (NPs) used as drug carriers offer several advantages, including enhanced drug protection, biodistribution, selectivity and, pharmacokinetics. Therefore, this review is devoted to various organic (lipid, polymeric) as well as inorganic nanoparticles based on different building units and providing a wide range of potent anticancer drug delivery systems. Within these nanoparticulate systems, chitosan (CS)-based NPs are discussed with particular emphasis due to the unique properties of CS and its derivatives including non-toxicity, biodegradability, mucoadhesivity, and tunable physico-chemical as well as biological properties allowing their alteration to specifically target cancer cells. In the context of streamlining the nanoparticulate drug delivery systems (DDS), innovative nanoplatform-based cancer therapy pathways involving passive and active targeting as well as stimuli-responsive DDS enhancing overall orthogonality of developed NPDDS towards the target are included. The most up-to-date information on delivering anti-cancer drugs using modern dosage forms based on various nanoparticulate systems and, specifically, CSNPs, are summarised and evaluated concerning their benefits, limitations, and advanced applications.</t>
  </si>
  <si>
    <t>[Prielozna, Jarmila; Mikusova, Veronika] Comenius Univ, Fac Pharm, Dept Galen Pharm, Odbojarov 10, Bratislava 83232, Slovakia; [Mikus, Peter] Comenius Univ, Fac Pharm, Dept Pharmaceut Anal &amp; Nucl Pharm, Odbojarov 10, Bratislava 83232, Slovakia; [Mikus, Peter] Comenius Univ, Fac Pharm, Toxicol &amp; Antidoping Ctr, Odbojarov 10, Bratislava 83232, Slovakia</t>
  </si>
  <si>
    <t>Mikus, P (corresponding author), Comenius Univ, Fac Pharm, Dept Pharmaceut Anal &amp; Nucl Pharm, Odbojarov 10, Bratislava 83232, Slovakia.;Mikus, P (corresponding author), Comenius Univ, Fac Pharm, Toxicol &amp; Antidoping Ctr, Odbojarov 10, Bratislava 83232, Slovakia.</t>
  </si>
  <si>
    <t>jarmila.ferkova@uniba.sk; mikusova@fpharm.uniba.sk; mikus@fpharm.uniba.sk</t>
  </si>
  <si>
    <t>Mikuš, Peter/ABE-8206-2020; Mikusova, Veronika/HLX-2794-2023</t>
  </si>
  <si>
    <t>2590-1567</t>
  </si>
  <si>
    <t>INT J PHARM-X</t>
  </si>
  <si>
    <t>Int. J. Pharm. X</t>
  </si>
  <si>
    <t>10.1016/j.ijpx.2024.100281</t>
  </si>
  <si>
    <t>F4O4Q</t>
  </si>
  <si>
    <t>WOS:001309627100001</t>
  </si>
  <si>
    <t>Aad, G; Abbott, B; Abeling, K; Abicht, NJ; Abidi, SH; Aboulhorma, A; Abramowicz, H; Abreu, H; Abulaiti, Y; Acharya, BS; Bourdarios, CA; Adamczyk, L; Addepalli, SV; Addison, MJ; Adelman, J; Adiguzel, A; Adye, T; Affolder, AA; Afik, Y; Agaras, MN; Agarwala, J; Aggarwal, A; Agheorghiesei, C; Ahmad, A; Ahmadov, F; Ahmed, WS; Ahuja, S; Ai, X; Aielli, G; Aikot, A; Tamlihat, MA; Aitbenchikh, B; Aizenberg, I; Akbiyik, M; Åkesson, TPA; Akimov, AV; Akiyama, D; Akolkar, NN; Aktas, S; Al Khoury, K; Alberghi, GL; Albert, J; Albicocco, P; Albouy, GL; Alderweireldt, S; Alegria, ZL; Aleksa, M; Aleksandrov, IN; Alexa, C; Alexopoulos, T; Alfonsi, F; Algren, M; Alhroob, M; Ali, B; Ali, HMJ; Ali, S; Alibocus, SW; Aliev, M; Alimonti, G; Alkakhi, W; Allaire, C; Allbrooke, BMM; Allen, JF; Flores, CAA; Allport, PP; Aloisio, A; Alonso, F; Alpigiani, C; Estevez, MA; Fernandez, AA; Cardoso, MA; Alviggi, MG; Aly, M; Coutinho, YA; Ambler, A; Amelung, C; Amerl, M; Ames, CG; Amidei, D; Dos Santos, SPA; Amos, KR; Ananiev, V; Anastopoulos, C; Andeen, T; Anders, JK; Andrean, SY; Andreazza, A; Angelidakis, S; Angerami, A; Anisenkov, AV; Annovi, A; Antel, C; Anthony, MT; Antipov, E; Antonelli, M; Anulli, F; Aoki, M; Aoki, T; Pozo, JAA; Aparo, MA; Bella, LA; Appelt, C; Apyan, A; Val, SJA; Arcangeletti, C; Arce, ATH; Arena, E; Arguin, JF; Argyropoulos, S; Arling, JH; Arnaez, O; Arnold, H; Artoni, G; Asada, H; Asai, K; Asai, S; Asbah, NA; Assamagan, K; Astalos, R; Atashi, S; Atkin, RJ; Atkinson, M; Atmani, H; Atmasiddha, PA; Augsten, K; Auricchio, S; Auriol, AD; Austrup, VA; Avolio, G; Axiotis, K; Azuelos, G; Babal, D; Bachacou, H; Bachas, K; Bachiu, A; Backman, F; Badea, A; Baer, TM; Bagnaia, P; Bahmani, M; Bahner, D; Bailey, AJ; Bailey, VR; Baines, JT; Baines, L; Baker, OK; Bakos, E; Gupta, DB; Balakrishnan, V; Balasubramanian, R; Baldin, EM; Balek, P; Ballabene, E; Balli, F; Baltes, LM; Balunas, WK; Balz, J; Banas, E; Bandieramonte, M; Bandyopadhyay, A; Bansal, S; Barak, L; Barakat, M; Barberio, EL; Barberis, D; Barbero, M; Barel, MZ; Barends, KN; Barillari, T; Barisits, MS; Barklow, T; Baron, P; Moreno, DAB; Baroncelli, A; Barone, G; Barr, AJ; Barr, JD; Barreiro, F; da Costa, JBG; Barron, U; Teixeira, MGB; Barsov, S; Bartels, F; Bartoldus, R; Barton, AE; Bartos, P; Basan, A; Baselga, M; Bassalat, A; Basso, MJ; Basson, CR; Bates, RL; Batlamous, S; Batley, JR; Batool, B; Battaglia, M; Battulga, D; Bauce, M; Bauer, M; Bauer, P; Hurrell, LTB; Beacham, JB; Beau, T; Beaucamp, JY; Beauchemin, PH; Bechtle, P; Beck, HP; Becker, K; Beddall, AJ; Bednyakov, VA; Bee, CP; Beemster, LJ; Beermann, TA; Begalli, M; Begel, M; Behera, A; Behr, JK; Beirer, JF; Beisiegel, F; Belfkir, M; Bella, G; Bellagamba, L; Bellerive, A; Bellos, P; Beloborodov, K; Benchekroun, D; Bendebba, F; Benhammou, Y; Beresford, L; Beretta, M; Kuutmann, EB; Berger, N; Bergmann, B; Beringer, J; Bernardi, G; Bernius, C; Bernlochner, FU; Bernon, F; Guardia, AB; Berry, T; Berta, P; Berthold, A; Bertram, IA; Bethke, S; Betti, A; Bevan, AJ; Bhalla, NK; Bhamjee, M; Bhatta, S; Bhattacharya, DS; Bhattarai, P; Bhide, KD; Bhopatkar, VS; Bianchi, RM; Bianco, G; Biebel, O; Bielski, R; Biglietti, M; Billingsley, CS; Bindi, M; Bingul, A; Bini, C; Biondini, A; Birch-sykes, CJ; Bird, GA; Birman, M; Biros, M; Biryukov, S; Bisanz, T; Bisceglie, E; Biswal, JP; Biswas, D; Bjorke, K; Bloch, I; Blue, A; Blumenschein, U; Blumenthal, J; Bobbink, GJ; Bobrovnikov, VS; Boehler, M; Boehm, B; Bogavac, D; Bogdanchikov, AG; Bohm, C; Boisvert, V; Bokan, P; Bold, T; Bomben, M; Bona, M; Boonekamp, M; Booth, CD; Borbély, AG; Bordulev, IS; Borecka-Bielska, HM; Borissov, G; Bortoletto, D; Boscherini, D; Bosman, M; Sola, JDB; Bouaouda, K; Bouchhar, N; Boudreau, J; Bouhova-Thacker, EV; Boumediene, D; Bouquet, R; Boveia, A; Boyd, J; Boye, D; Boyko, IR; Bracinik, J; Brahimi, N; Brandt, G; Brandt, O; Braren, F; Brau, B; Brau, JE; Brener, R; Brenner, L; Brenner, R; Bressler, S; Britton, D; Britzger, D; Brock, I; Brock, R; Brooijmans, G; Brooks, WK; Brost, E; Brown, LM; Bruce, LE; Bruckler, TL; de Renstrom, PAB; Brüers, B; Bruni, A; Bruni, G; Bruschi, M; Bruscino, N; Buanes, T; Buat, Q; Buchin, D; Buckley, AG; Bulekov, O; Bullard, BA; Burdin, S; Burgard, CD; Burger, AM; Burghgrave, B; Burlayenko, O; Burr, JTP; Burton, CD; Burzynski, JC; Busch, EL; Büscher, V; Bussey, PJ; Butler, JM; Buttar, CM; Butterworth, JM; Buttinger, W; Vazquez, CJB; Buzykaev, AR; Urbán, SC; Cadamuro, L; Caforio, D; Cai, H; Cai, Y; Cairo, VMM; Cakir, O; Calace, N; Calafiura, P; Calderini, G; Calfayan, P; Callea, G; Caloba, LP; Calvet, D; Calvet, S; Calvetti, M; Toro, RC; Camarda, S; Munoz, DC; Camarri, P; Camerlingo, MT; Cameron, D; Camincher, C; Campanelli, M; Camplani, A; Canale, V; Cantero, J; Cao, Y; Capocasa, F; Capua, M; Carbone, A; Cardarelli, R; Cardenas, JCJ; Cardillo, F; Carducci, G; Carli, T; Carlino, G; Carlotto, JI; Carlson, BT; Carlson, EM; Carminati, L; Carnelli, A; Carnesale, M; Caron, S; Carquin, E; Carrá, S; Carratta, G; Carroll, AM; Carter, JWS; Carter, TM; Casado, MP; Caspar, M; Castillo, FL; Garcia, LC; Gimenez, VC; Castro, NF; Catinaccio, A; Catmore, JR; Cavaliere, T; Cavaliere, V; Cavalli, N; Cavasinni, V; Cekmecelioglu, YC; Celebi, E; Celli, F; Centonze, MS; Cepaitis, V; Cerny, K; Cerqueira, AS; Cerri, A; Cerrito, L; Cerutti, F; Cervato, B; Cervelli, A; Cesarini, G; Cetin, SA; Chakraborty, D; Chan, J; Chan, WY; Chapman, JD; Chapon, E; Chargeishvili, B; Charlton, DG; Chatterjee, M; Chauhan, C; Che, Y; Chekanov, S; Chekulaev, SV; Chelkov, GA; Chen, A; Chen, B; Chen, H; Chen, J; Chen, M; Chen, S; Chen, SJ; Chen, X; Chen, Y; Cheng, CL; Cheng, HC; Cheong, S; Cheplakov, A; Cheremushkina, E; Cherepanova, E; El Moursli, RC; Cheu, E; Cheung, K; Chevalier, L; Chiarella, V; Chiarelli, G; Chiedde, N; Chiodini, G; Chisholm, AS; Chitan, A; Chitishvili, M; Chizhov, MV; Choi, K; Chou, Y; Chow, EYS; Chu, KL; Chu, MC; Chu, X; Chudoba, J; Chwastowski, JJ; Cieri, D; Ciesla, KM; Cindro, V; Ciocio, A; Cirotto, F; Citron, ZH; Citterio, M; Ciubotaru, DA; Clark, A; Clark, PJ; Clarry, C; Columbie, JMC; Clawson, SE; Clement, C; Clercx, J; Coadou, Y; Cobal, M; Coccaro, A; Barrue, RFC; De Sa, RCL; Coelli, S; Cole, B; Collot, J; Muiño, PC; Connell, MP; Connell, SH; Connelly, IA; Conroy, EI; Conventi, F; Cooke, HG; Cooper-Sarkar, AM; Choi, ACO; Corpe, LD; Corradi, M; Corriveau, F; Cortes-Gonzalez, A; Costa, MJ; Costanza, F; Costanzo, D; Cote, BM; Cowan, G; Cranmer, K; Cremonini, D; Crépé-Renaudin, S; Crescioli, F; Cristinziani, M; Cristoforetti, M; Croft, V; Crosby, JE; Crosetti, G; Cueto, A; Donszelmann, TC; Cui, H; Cui, Z; Cunningham, WR; Curcio, F; Czodrowski, P; Czurylo, MM; De Sousa, MJDS; Pinto, JVD; Da Via, C; Dabrowski, W; Dado, T; Dahbi, S; Dai, T; Dal Santo, D; Dallapiccola, C; Dam, M; D'amen, G; D'Amico, V; Damp, J; Dandoy, JR; Danninger, M; Dao, V; Darbo, G; Darmora, S; Das, SJ; D'Auria, S; David, C; Davidek, T; Davis-Purcell, B; Dawson, I; Day-hall, HA; De, K; De Asmundis, R; De Biase, N; De Castro, S; De Groot, N; de Jong, P; De la Torre, H; De Maria, A; De Salvo, A; De Sanctis, U; De Santis, F; De Santo, A; De Regie, JBD; Dedovich, DV; Degens, J; Deiana, AM; Del Corso, F; Del Peso, J; Del Rio, F; Delagrange, L; Deliot, F; Delitzsch, CM; Della Pietra, M; Della Volpe, D; Dell'Acqua, A; Dell'Asta, L; Delmastro, M; Delsart, PA; Demers, S; Demichev, M; Denisov, SP; D'Eramo, L; Derendarz, D; Derue, F; Dervan, P; Desch, K; Deutsch, C; Di Bello, FA; Di Ciaccio, A; Di Ciaccio, L; Di Domenico, A; Di Donato, C; Di Girolamo, A; Di Gregorio, G; Di Luca, A; Di Micco, B; Di Nardo, R; Diamantopoulou, M; Dias, FA; Do Vale, TD; Diaz, MA; Capriles, FGD; Didenko, M; Diehl, EB; Diehl, L; Cornell, SD; Pardos, CD; Dimitriadi, C; Dimitrievska, A; Dingfelder, J; Dinu, IM; Dittmeier, SJ; Dittus, F; Djama, F; Djobava, T; Doglioni, C; Dohnalova, A; Dolejsi, J; Dolezal, Z; Dona, KM; Donadelli, M; Dong, B; Donini, J; D'Onofrio, A; D'Onofrio, M; Dopke, J; Doria, A; Fernandes, ND; Dougan, P; Dova, MT; Doyle, AT; Draguet, MA; Dreyer, E; Drivas-koulouris, I; Drnevich, M; Drozdova, M; Du, D; du Pree, TA; Dubinin, F; Dubovsky, M; Duchovni, E; Duckeck, G; Ducu, OA; Duda, D; Dudarev, A; Duden, ER; D'uffizi, M; Duflot, L; Dührssen, M; Dumitriu, AE; Dunford, M; Dungs, S; Dunne, K; Duperrin, A; Yildiz, HD; Düren, M; Durglishvili, A; Dwyer, BL; Dyckes, GI; Dyndal, M; Dziedzic, BS; Earnshaw, ZO; Eberwein, GH; Eckerova, B; Eggebrecht, S; De Souza, EEP; Ehrke, LF; Eigen, G; Einsweiler, K; Ekelof, T; Ekman, PA; El Farkh, S; El Ghazali, Y; El Jarrari, H; El Moussaouy, A; Ellajosyula, V; Ellert, M; Ellinghaus, F; Ellis, N; Elmsheuser, J; Elsing, M; Emeliyanov, D; Enari, Y; Ene, I; Epari, S; Erland, PA; Errenst, M; Escalier, M; Escobar, C; Etzion, E; Evans, G; Evans, H; Evans, LS; Evans, MO; Ezhilov, A; Ezzarqtouni, S; Fabbri, F; Fabbri, L; Facini, G; Fadeyev, V; Fakhrutdinov, RM; Fakoudis, D; Falciano, S; Coelho, LFFU; Falke, PJ; Faltova, J; Fan, C; Fan, Y; Fang, Y; Fanti, M; Faraj, M; Farazpay, Z; Farbin, A; Farilla, A; Farooque, T; Farrington, SM; Fassi, F; Fassouliotis, D; Giannelli, MF; Fawcett, WJ; Fayard, L; Federic, P; Federicova, P; Fedin, OL; Fedotov, G; Feickert, M; Feligioni, L; Fellers, DE; Feng, C; Feng, M; Feng, Z; Fenton, MJ; Ferencz, L; Ferguson, RAM; Luengo, SIF; Martinez, PF; Fernoux, MJV; Ferrando, J; Ferrari, A; Ferrari, P; Ferrari, R; Ferrere, D; Ferretti, C; Fiedler, F; Fiedler, P; Filipcic, A; Filmer, EK; Filthaut, F; Fiolhais, MCN; Fiorini, L; Fisher, WC; Fitschen, T; Fitzhugh, PM; Fleck, I; Fleischmann, P; Flick, T; Flores, M; Castillo, LRF; De Acedo, LFS; Follega, FM; Fomin, N; Foo, JH; Formica, A; Forti, AC; Fortin, E; Fortman, AW; Foti, MG; Fountas, L; Fournier, D; Fox, H; Francavilla, P; Francescato, S; Franchellucci, S; Franchini, M; Franchino, S; Francis, D; Franco, L; Lima, VF; Franconi, L; Franklin, M; Frattari, G; Freegard, AC; Freund, WS; Frid, YY; Friend, J; Fritzsche, N; Froch, A; Froidevaux, D; Frost, JA; Fu, Y; Garrido, SF; Fujimoto, M; Fung, KY; De Simas, EF; Furukawa, M; Fuster, J; Gabrielli, A; Gabrielli, A; Gadow, P; Gagliardi, G; Gagnon, LG; Gallas, EJ; Gallop, BJ; Gan, KK; Ganguly, S; Gao, Y; Walls, FMG; Garcia, B; García, C; Alonso, AG; Caffaro, AGG; Navarro, JEG; Garcia-Sciveres, M; Gardner, GL; Gardner, RW; Garelli, N; Garg, D; Garg, RB; Gargan, JM; Garner, CA; Garvey, CM; Gaspar, P; Gassmann, VK; Gaudio, G; Gautam, V; Gauzzi, P; Gavrilenko, IL; Gavrilyuk, A; Gay, C; Gaycken, G; Gazis, EN; Geanta, AA; Gee, CM; Gekow, A; Gemme, C; Genest, MH; Gentile, S; Gentry, AD; George, S; George, WF; Geralis, T; Gessinger-Befurt, P; Geyik, ME; Ghani, M; Ghneimat, M; Ghorbanian, K; Ghosal, A; Ghosh, A; Giacobbe, B; Giagu, S; Giani, T; Giannetti, P; Giannini, A; Gibson, SM; Gignac, M; Gil, DT; Gilbert, AK; Gilbert, BJ; Gillberg, D; Gilles, G; Ginabat, L; Gingrich, DM; Giordani, MP; Giraud, PF; Giugliarelli, G; Giugni, D; Giuli, F; Gkialas, I; Gladilin, LK; Glasman, C; Gledhill, GR; Glemza, G; Glisic, M; Gnesi, I; Go, Y; Goblirsch-Kolb, M; Gocke, B; Godin, D; Gokturk, B; Goldfarb, S; Golling, T; Gololo, MGD; Golubkov, D; Gombas, JP; Gomes, A; Da Silva, GG; Delegido, AJG; Gonçalo, R; Gonella, L; Gongadze, A; Gonnella, F; Gonski, JL; Andana, RYG; de la Hoz, SG; Lopez, RG; Renteria, CG; Rodrigues, MVG; Suarez, RG; Gonzalez-Sevilla, S; Rodriguez, GRG; Goossens, L; Gorini, B; Gorini, E; Gorisek, A; Gosart, TC; Goshaw, AT; Gostkin, MI; Goswami, S; Gottardo, CA; Gotz, SA; Gouighri, M; Goumarre, V; Goussiou, AG; Govender, N; Grabowska-Bold, I; Graham, K; Gramstad, E; Grancagnolo, S; Grant, CM; Gravila, PM; Gravili, FG; Gray, HM; Greco, M; Grefe, C; Gregor, IM; Grenier, P; Grewe, SG; Grieco, C; Grillo, AA; Grimm, K; Grinstein, S; Grivaz, JF; Gross, E; Grosse-Knetter, J; Grundy, JC; Guan, L; Guan, W; Gubbels, C; Rojas, JGRG; Guerrieri, G; Guescini, F; Gugel, R; Guhit, JAM; Guida, A; Guilloton, E; Guindon, S; Guo, F; Guo, J; Guo, L; Guo, Y; Gupta, R; Gurbuz, S; Gurdasani, SS; Gustavino, G; Guth, M; Gutierrez, P; Zagazeta, LFG; Gutsche, M; Gutschow, C; Gwenlan, C; Gwilliam, CB; Haaland, ES; Haas, A; Habedank, M; Haber, C; Hadavand, HK; Hadef, A; Hadzic, S; Hagan, AI; Hahn, JJ; Haines, EH; Haleem, M; Haley, J; Hall, JJ; Hallewell, GD; Halser, L; Hamano, K; Hamer, M; Hamity, GN; Hampshire, EJ; Han, J; Han, K; Han, L; Han, S; Han, YF; Hanagaki, K; Hance, M; Hangal, DA; Hanif, H; Hank, MD; Hansen, JB; Hansen, PH; Hara, K; Harada, D; Harenberg, T; Harkusha, S; Harris, ML; Harris, YT; Harrison, J; Harrison, NM; Harrison, PF; Hartman, NM; Hartmann, NM; Hasegawa, Y; Hauser, R; Hawkes, CM; Hawkings, RJ; Hayashi, Y; Hayashida, S; Hayden, D; Hayes, C; Hayes, RL; Hays, CP; Hays, JM; Hayward, HS; He, F; He, M; He, Y; Heatley, NB; Hedberg, V; Heggelund, AL; Hehir, ND; Heidegger, C; Heidegger, KK; Heidorn, WD; Heilman, J; Heim, S; Heim, T; Heinlein, JG; Heinrich, JJ; Heinrich, L; Hejbal, J; Held, A; Hellesund, S; Helling, CM; Hellman, S; Henderson, RCW; Henkelmann, L; Correia, AMH; Herde, H; Jiménez, YH; Herrmann, LM; Herrmann, T; Herten, G; Hertenberger, R; Hervas, L; Hesping, ME; Hessey, NP; Hill, E; Hillier, SJ; Hinds, JR; Hinterkeuser, F; Hirose, M; Hirose, S; Hirschbuehl, D; Hitchings, TG; Hiti, B; Hobbs, J; Hobincu, R; Hod, N; Hodgkinson, MC; Hodkinson, BH; Hoecker, A; Hofer, DD; Hofer, J; Holm, T; Holzbock, M; Hommels, LBAH; Honan, BP; Hong, J; Hong, TM; Hooberman, BH; Hopkins, WH; Horii, Y; Hou, S; Howard, AS; Howarth, J; Hoya, J; Hrabovsky, M; Hrynevich, A; Hryn'ova, T; Hsu, PJ; Hsu, SC; Hu, Q; Hu, YF; Huang, S; Huang, X; Huang, Y; Huang, Z; Hubacek, Z; Huebner, M; Huegging, F; Huffman, TB; Hugli, CA; Huhtinen, M; Huiberts, SK; Hulsken, R; Huseynov, N; Huston, J; Huth, J; Hyneman, R; Iacobucci, G; Iakovidis, G; Ibragimov, I; Iconomidou-Fayard, L; Iddon, JP; Iengo, P; Iguchi, R; Iizawa, T; Ikegami, Y; Ilic, N; Imam, H; Lezki, MI; Carlson, TI; Introzzi, G; Iodice, M; Ippolito, V; Irwin, RK; Ishino, M; Islam, W; Issever, C; Istin, S; Ito, H; Iuppa, R; Ivina, A; Izen, JM; Izzo, V; Jacka, P; Jackson, P; Jaeger, BP; Jagfeld, CS; Jain, G; Jain, P; Jakobs, K; Jakoubek, T; Jamieson, J; Janas, KW; Javurkova, M; Jeanty, L; Jejelava, J; Jenni, P; Jessiman, CE; Jia, C; Jia, J; Jia, X; Jia, Z; Jiggins, S; Pena, JJ; Jin, S; Jinaru, A; Jinnouchi, O; Johansson, P; Johns, KA; Johnson, JW; Jones, DM; Jones, E; Jones, P; Jones, RWL; Jones, TJ; Joos, HL; Joshi, R; Jovicevic, J; Ju, X; Junggeburth, JJ; Junkermann, T; Rozas, AJ; Juzek, MK; Kabana, S; Kaczmarska, A; Kado, M; Kagan, H; Kagan, M; Kahn, A; Kahra, C; Kaji, T; Kajomovitz, E; Kakati, N; Kalaitzidou, I; Kalderon, CW; Kamenshchikov, A; Kang, NJ; Kar, D; Karava, K; Kareem, MJ; Karentzos, E; Karkanias, I; Karkout, O; Karpov, SN; Karpova, ZM; Kartvelishvili, V; Karyukhin, AN; Kasimi, E; Katzy, J; Kaur, S; Kawade, K; Kawale, MP; Kawamoto, C; Kawamoto, T; Kay, EF; Kaya, FI; Kazakos, S; Kazanin, VF; Ke, Y; Keaveney, JM; Keeler, R; Kehris, GV; Keller, JS; Kelly, AS; Kempster, JJ; Kennedy, PD; Kepka, O; Kerridge, BP; Kersten, S; Kersevan, BP; Keshri, S; Keszeghova, L; Haghighat, SK; Khan, RA; Khanov, A; Kharlamov, AG; Kharlamova, T; Khoda, EE; Kholodenko, M; Khoo, TJ; Khoriauli, G; Khubua, J; Khwaira, YAR; Kibirige, B; Kilgallon, A; Kim, DW; Kim, YK; Kimura, N; Kingston, MK; Kirchhoff, A; Kirfel, C; Kirfel, F; Kirk, J; Kiryunin, AE; Kitsaki, C; Kivernyk, O; Klassen, M; Klein, C; Klein, L; Klein, MH; Klein, SB; Klein, U; Klimek, P; Klimentov, A; Klioutchnikova, T; Kluit, P; Kluth, S; Kneringer, E; Knight, TM; Knue, A; Kobayashi, R; Kobylianskii, D; Koch, SF; Kocian, M; Kodys, P; Koeck, DM; Koenig, PT; Koffas, T; Kolay, O; Koletsou, I; Komarek, T; Köneke, K; Kong, AXY; Kono, T; Konstantinidis, N; Kontaxakis, P; Konya, B; Kopeliansky, R; Koperny, S; Korcyl, K; Kordas, K; Korn, A; Korn, S; Korolkov, I; Korotkova, N; Kortman, B; Kortner, O; Kortner, S; Kostecka, WH; Kostyukhin, VV; Kotsokechagia, A; Kotwal, A; Koulouris, A; Kourkoumeli-Charalampidi, A; Kourkoumelis, C; Kourlitis, E; Kovanda, O; Kowalewski, R; Kozanecki, W; Kozhin, AS; Kramarenko, VA; Kramberger, G; Kramer, P; Krasny, MW; Krasznahorkay, A; Kraus, JW; Kremer, JA; Kresse, T; Kretzschmar, J; Kreul, K; Krieger, P; Krishnamurthy, S; Krivos, M; Krizka, K; Kroeninger, K; Kroha, H; Kroll, J; Kroll, J; Krowpman, KS; Kruchonak, U; Krüger, H; Krumnack, N; Kruse, MC; Kuchinskaia, O; Kuday, S; Kuehn, S; Kuesters, R; Kuhl, T; Kukhtin, V; Kulchitsky, Y; Kuleshov, S; Kumar, M; Kumari, N; Kumari, P; Kupco, A; Kupfer, T; Kupich, A; Kuprash, O; Kurashige, H; Kurchaninov, LL; Kurdysh, O; Kurochkin, YA; Kurova, A; Kuze, M; Kvam, AK; Kvita, J; Kwan, T; Kyriacou, NG; Laatu, LAO; Lacasta, C; Lacava, F; Lacker, H; Lacour, D; Lad, NN; Ladygin, E; Laforge, B; Lagouri, T; Lahbabi, FZ; Lai, S; Lakomiec, IK; Lalloue, N; Lambert, JE; Lammers, S; Lampl, W; Lampoudis, C; Lancaster, AN; Lançon, E; Landgraf, U; Landon, MPJ; Lang, VS; Langenberg, RJ; Langrekken, OKB; Lankford, AJ; Lanni, F; Lantzsch, K; Lanza, A; Lapertosa, A; Laporte, JF; Lari, T; Manghi, FL; Lassnig, M; Latonova, V; Laudrain, A; Laurier, A; Lawlor, SD; Lawrence, Z; Lazaridou, R; Lazzaroni, M; Le, B; Le Boulicaut, EM; Leban, B; Lebedev, A; LeBlanc, M; Ledroit-Guillon, F; Lee, ACA; Lee, SC; Lee, S; Lee, TF; Leeuw, LL; Lefebvre, HP; Lefebvre, M; Leggett, C; Miotto, GL; Leigh, M; Leight, WA; Leinonen, W; Leisos, A; Leite, MAL; Leitgeb, CE; Leitner, R; Leney, KJC; Lenz, T; Leone, S; Leonidopoulos, C; Leopold, A; Leroy, C; Les, R; Lester, CG; Levchenko, M; Levêque, J; Levinson, LJ; Levrini, G; Lewicki, MP; Lewis, DJ; Li, A; Li, B; Li, C; Li, CQ; Li, H; Li, J; Li, K; Li, L; Li, M; Li, QY; Li, S; Li, T; Li, X; Li, Z; Liang, S; Liang, Z; Liberatore, M; Liberti, B; Lie, K; Marin, JL; Lien, H; Lin, K; Lindley, RE; Lindon, JH; Lipeles, E; Lipniacka, A; Lister, A; Little, JD; Liu, B; Liu, BX; Liu, D; Liu, JB; Liu, JKK; Liu, K; Liu, M; Liu, MY; Liu, P; Liu, Q; Liu, X; Liu, Y; Liu, YL; Liu, YW; Merino, JL; Lloyd, SL; Lobodzinska, EM; Loch, P; Lohse, T; Lohwasser, K; Loiacono, E; Lokajicek, M; Lomas, JD; Long, JD; Longarini, I; Longo, L; Longo, R; Paz, IL; Solis, AL; Martinez, NL; Lory, AM; Centeno, GL; Loseva, O; Lou, X; Lounis, A; Love, J; Love, PA; Lu, G; Lu, M; Lu, S; Lu, YJ; Lubatti, HJ; Luci, C; Alves, FLL; Luehring, F; Luise, I; Lukianchuk, O; Lundberg, O; Lund-Jensen, B; Luongo, NA; Lutz, MS; Lux, AB; Lynn, D; Lysak, R; Lytken, E; Lyubushkin, V; Lyubushkina, T; Lyukova, MM; Ma, H; Ma, K; Ma, LL; Ma, W; Ma, Y; Mac Donell, DM; Maccarrone, G; MacDonald, JC; Farias, PCMD; Madar, R; Mader, WF; Madula, T; Maeda, J; Maeno, T; Maguire, H; Maiboroda, V; Maio, A; Maj, K; Majersky, O; Majewski, S; Makovec, N; Maksimovic, V; Malaescu, B; Malecki, P; Maleev, VP; Malek, F; Mali, M; Malito, D; Mallik, U; Maltezos, S; Malyukov, S; Mamuzic, J; Mancini, G; Mancini, MN; Manco, G; Mandalia, JP; Mandic, I; de Andrade, LM; Maniatis, IM; Ramos, JM; Mankad, DC; Mann, A; Mansoulie, B; Manzoni, S; Mapekula, X; Marantis, A; Marchiori, G; Marcisovsky, M; Marcon, C; Marinescu, M; Marium, S; Marjanovic, M; Marshall, EJ; Marshall, Z; Marti-Garcia, S; Martin, TA; Martin, VJ; Latour, BMD; Martinelli, L; Martinez, M; Agullo, PM; Outschoorn, VIM; Suarez, PM; Martin-Haugh, S; Martoiu, VS; Martyniuk, AC; Marzin, A; Mascione, D; Masetti, L; Mashimo, T; Masik, J; Maslennikov, AL; Massarotti, P; Mastrandrea, P; Mastroberardino, A; Masubuchi, T; Mathisen, T; Matousek, J; Matsuzawa, N; Maurer, J; Macek, B; Maximov, DA; Mazini, R; Maznas, I; Mazza, M; Mazza, SM; Mazzeo, E; Mc Ginn, C; Mc Gowan, JP; Mc Kee, SP; McCracken, CC; McDonald, EF; McDougall, AE; Mcfayden, JA; McGovern, RP; Mchedlidze, G; Mckenzie, RP; Mclachlan, TC; Mclaughlin, DJ; McMahon, SJ; Mcpartland, CM; McPherson, RA; Mehlhase, S; Mehta, A; Melini, D; Garcia, BRM; Melo, AH; Meloni, F; Da Costa, AMMJ; Meng, HY; Meng, L; Menke, S; Mentink, M; Meoni, E; Merlassino, C; Merola, L; Meroni, C; Metcalfe, J; Mete, AS; Meyer, C; Meyer, JP; Middleton, RP; Mijovic, L; Mikenberg, G; Mikestikova, M; Mikuz, M; Mildner, H; Milic, A; Miller, DW; Miller, EH; Miller, LS; Milov, A; Milstead, DA; Min, T; Minaenko, AA; Minashvili, IA; Mince, L; Mincer, AI; Mindur, B; Mineev, M; Mino, Y; Mir, LM; Lopez, MM; Mironova, M; Mishima, A; Missio, MC; Mitra, A; Mitsou, VA; Mitsumori, Y; Miu, O; Miyagawa, PS; Mkrtchyan, T; Mlinarevic, M; Mlinarevic, T; Mlynarikova, M; Mobius, S; Mogg, P; Farook, MHM; Mohammed, AF; Mohapatra, S; Mokgatitswane, G; Moleri, L; Mondal, B; Mondal, S; Mönig, K; Monnier, E; Romero, LM; Berlingen, JM; Montella, M; Montereali, F; Monticelli, F; Monzani, S; Morange, N; De Carvalho, ALM; Llacer, MM; Martinez, CM; Morettini, P; Morgenstern, S; Morii, M; Morinaga, M; Morodei, F; Morvaj, L; Moschovakos, P; Moser, B; Mosidze, M; Moskalets, T; Moskvitina, P; Moss, J; Moyse, EJW; Mtintsilana, O; Muanza, S; Mueller, J; Muenstermann, D; Müller, R; Mullier, GA; Mullin, AJ; Mullin, JJ; Mungo, DP; de Nova, JRM; Perez, DM; Sanchez, FJM; Murin, M; Murray, WJ; Muskinja, M; Mwewa, C; Myagkov, AG; Myers, AJ; Myers, G; Myska, M; Nachman, BP; Nackenhorst, O; Nagai, K; Nagano, K; Nagle, JL; Nagy, E; Nairz, AM; Nakahama, Y; Nakamura, K; Nakkalil, K; Nanjo, H; Narayan, R; Narayanan, EA; Naryshkin, I; Naseri, M; Nasri, S; Nass, C; Navarro, G; Navarro-Gonzalez, J; Nayak, R; Nayaz, A; Nechaeva, PY; Nechansky, F; Nedic, L; Neep, TJ; Negri, A; Negrini, M; Nellist, C; Nelson, C; Nelson, K; Nemecek, S; Nessi, M; Neubauer, MS; Neuhaus, F; Neundorf, J; Newhouse, R; Newman, PR; Ng, CW; Ng, YWY; Ngair, B; Nguyen, HDN; Nickerson, RB; Nicolaidou, R; Nielsen, J; Niemeyer, M; Niermann, J; Nikiforou, N; Nikolaenko, V; Nikolic-Audit, I; Nikolopoulos, K; Nilsson, P; Ninca, I; Nindhito, HR; Ninio, G; Nisati, A; Nishu, N; Nisius, R; Nitschke, JE; Nkadimeng, EK; Nobe, T; Noel, DL; Nommensen, T; Norfolk, MB; Norisam, RRB; Norman, BJ; Noury, M; Novak, J; Novak, T; Novotny, L; Novotny, R; Nozka, L; Ntekas, K; De Moura, NMJN Jr; Nurse, E; Ocariz, J; Ochi, A; Ochoa, I; Oerdek, S; Offermann, JT; Ogrodnik, A; Oh, A; Ohm, CC; Oide, H; Oishi, R; Ojeda, ML; Okumura, Y; Seabra, LFO; Pino, SAO; Damazio, DO; Goncalves, DO; Oliver, JL; Öncel, ÖO; O'Neill, AP; Onofre, A; Onyisi, PUE; Oreglia, MJ; Orellana, GE; Orestano, D; Orlando, N; Orr, RS; O'Shea, V; Osojnak, LM; Ospanov, R; Garzon, GOY; Otono, H; Ott, PS; Ottino, GJ; Ouchrif, M; Ould-Saada, F; Owen, M; Owen, RE; Oyulmaz, KY; Ozcan, VE; Ozturk, F; Ozturk, N; Ozturk, S; Pacey, HA; Pages, AP; Aranda, CP; Padovano, G; Griso, SP; Palacino, G; Palazzo, A; Pan, J; Pan, T; Panchal, DK; Pandini, CE; Vazquez, JGP; Pandya, HD; Pang, H; Pani, P; Panizzo, G; Paolozzi, L; Parajuli, S; Paramonov, A; Paraskevopoulos, C; Hernandez, DP; Park, KR; Park, TH; Parker, MA; Parodi, F; Parrish, EW; Parrish, VA; Parsons, JA; Parzefall, U; Dias, BP; Dominguez, LP; Pasqualucci, E; Passaggio, S; Pastore, F; Patel, P; Patel, UM; Pater, JR; Pauly, T; Pearkes, J; Pedersen, M; Pedro, R; Peleganchuk, SV; Penc, O; Pender, EA; Penn, GD; Penski, KE; Penzin, M; Peralva, BS; Peixoto, APP; Sanchez, LP; Perepelitsa, DV; Codina, EP; Perganti, M; Pernegger, H; Perrin, O; Peters, K; Peters, RFY; Petersen, BA; Petersen, TC; Petit, E; Petousis, V; Petridou, C; Petrukhin, A; Pettee, M; Pettersson, NE; Petukhov, A; Petukhova, K; Pezoa, R; Pezzotti, L; Pezzullo, G; Pham, TM; Pham, T; Phillips, PW; Piacquadio, G; Pianori, E; Piazza, F; Piegaia, R; Pietreanu, D; Pilkington, AD; Pinamonti, M; Pinfold, JL; Pereira, BCP; Pinoargote, AEP; Pintucci, L; Piper, KM; Pirttikoski, A; Pizzi, DA; Pizzimento, L; Pizzini, A; Pleier, MA; Plesanovs, V; Pleskot, V; Plotnikova, E; Poddar, G; Poettgen, R; Poggioli, L; Pokharel, I; Polacek, S; Polesello, G; Poley, A; Polini, A; Pollard, CS; Pollock, ZB; Pacchi, EP; Ponomarenko, D; Pontecorvo, L; Popa, S; Popeneciu, GA; Poreba, A; Quintero, DMP; Pospisil, S; Postill, MA; Postolache, P; Potamianos, K; Potepa, PA; Potrap, IN; Potter, CJ; Potti, H; Poulsen, T; Poveda, J; Astigarraga, MEP; Ibanez, AP; Pretel, J; Price, D; Primavera, M; Martin, MAP; Privara, R; Procter, T; Proffitt, ML; Proklova, N; Prokofiev, K; Proto, G; Proudfoot, J; Przybycien, M; Przygoda, WW; Psallidas, A; Puddefoot, JE; Pudzha, D; Pyatiizbyantseva, D; Qian, J; Qichen, D; Qin, Y; Qiu, T; Quadt, A; Queitsch-Maitland, M; Quetant, G; Quinn, RP; Bolanos, GR; Rafanoharana, D; Ragusa, F; Rainbolt, JL; Raine, JA; Rajagopalan, S; Ramakoti, E; Ramirez-Berend, IA; Ran, K; Rapheeha, NP; Rasheed, H; Raskina, V; Rassloff, DF; Rastogi, A; Rave, S; Ravina, B; Ravinovich, I; Raymond, M; Read, AL; Readioff, NP; Rebuzzi, DM; Redlinger, G; Reed, AS; Reeves, K; Reidelsturz, JA; Reikher, D; Rej, A; Rembser, C; Renda, M; Rendel, MB; Renner, F; Rennie, AG; Rescia, AL; Resconi, S; Ressegotti, M; Rettie, S; Rivera, JGR; Reynolds, E; Rezanova, OL; Reznicek, P; Ribaric, N; Ricci, E; Richter, R; Richter, S; Richter-Was, E; Ridel, M; Ridouani, S; Rieck, P; Riedler, P; Riefel, EM; Rieger, JO; Rijssenbeek, M; Rimoldi, A; Rimoldi, M; Rinaldi, L; Rinn, TT; Rinnagel, MP; Ripellino, G; Riu, I; Rivadeneira, P; Vergara, JCR; Rizatdinova, F; Rizvi, E; Roberts, BA; Roberts, BR; Robertson, SH; Robinson, D; Gajardo, CMR; Manzano, MR; Robson, A; Rocchi, A; Roda, C; Bosca, SR; Garcia, YR; Rodriguez, AR; Vera, AMR; Roe, S; Roemer, JT; Roepe-Gier, AR; Roggel, J; Rohne, O; Rojas, RA; Roland, CPA; Roloff, J; Romaniouk, A; Romano, E; Romano, M; Hernandez, ACR; Rompotis, N; Roos, L; Rosati, S; Rosser, BJ; Rossi, E; Rossi, LP; Rossini, L; Rosten, R; Rotaru, M; Rottler, B; Rougier, C; Rousseau, D; Rousso, D; Roy, A; Roy-Garand, S; Rozanov, A; Rozario, ZMA; Rozen, Y; Jimenez, AR; Ruby, AJ; Rivera, VHR; Ruggeri, TA; Ruggiero, A; Ruiz-Martinez, A; Rummler, A; Rurikova, Z; Rusakovich, NA; Russell, HL; Russo, G; Rutherfoord, JP; Colmenares, SR; Rybacki, K; Rybar, M; Rye, EB; Ryzhov, A; Iglesias, JAS; Sabatini, P; Sadrozinski, HFW; Tehrani, FS; Samani, BS; Safdari, M; Saha, S; Sahinsoy, M; Saibel, A; Saimpert, M; Saito, M; Saito, T; Salamani, D; Salnikov, A; Salt, J; Salas, AS; Salvatore, D; Salvatore, F; Salzburger, A; Sammel, D; Sampsonidis, D; Sampsonidou, D; Sánchez, J; Sebastian, VS; Sandaker, H; Sander, CO; Sandesara, JA; Sandhoff, M; Sandoval, C; Sankey, DPC; Sano, T; Sansoni, A; Santi, L; Santoni, C; Santos, H; Santra, A; Saoucha, KA; Saraiva, JG; Sardain, J; Sasaki, O; Sato, K; Sauer, C; Sauerburger, F; Sauvan, E; Savard, P; Sawada, R; Sawyer, C; Sawyer, L; Galvan, IS; Sbarra, C; Sbrizzi, A; Scanlon, T; Schaarschmidt, J; Schäfer, U; Schaffer, AC; Schaile, D; Schamberger, RD; Scharf, C; Schefer, MM; Schegelsky, VA; Scheirich, D; Schenck, F; Schernau, M; Scheulen, C; Schiavi, C; Schioppa, EJ; Schioppa, M; Schlag, B; Schleicher, KE; Schlenker, S; Schmeing, J; Schmidt, MA; Schmieden, K; Schmitt, C; Schmitt, N; Schmitt, S; Schoeffel, L; Schoening, A; Scholer, PG; Schopf, E; Schott, M; Schovancova, J; Schramm, S; Schroer, T; Schultz-Coulon, HC; Schumacher, M; Schumm, BA; Schune, P; Schuy, AJ; Schwartz, HR; Schwartzman, A; Schwarz, TA; Schwemling, P; Schwienhorst, R; Sciandra, A; Sciolla, G; Scuri, F; Sebastiani, CD; Sedlaczek, K; Seema, P; Seidel, SC; Seiden, A; Seidlitz, BD; Seitz, C; Seixas, JM; Sekhniaidze, G; Selem, L; Semprini-Cesari, N; Sengupta, D; Senthilkumar, V; Serin, L; Serkin, L; Sessa, M; Severini, H; Sforza, F; Sfyrla, A; Shabalina, E; Shaheen, R; Shahinian, JD; Renous, DS; Shan, LY; Shapiro, M; Sharma, A; Sharma, AS; Sharma, P; Shatalov, PB; Shaw, K; Shaw, SM; Shcherbakova, A; Shen, Q; Sheppard, DJ; Sherwood, P; Shi, L; Shi, X; Shimmin, CO; Shinner, JD; Shipsey, IPJ; Shirabe, S; Shiyakova, M; Shlomi, J; Shochet, MJ; Shojaii, J; Shope, DR; Shrestha, B; Shrestha, S; Shrif, EM; Shroff, MJ; Sicho, P; Sickles, AM; Haddad, ES; Sidoti, A; Siegert, F; Sijacki, D; Sili, F; Silva, JM; Oliveira, MVS; Silverstein, SB; Simion, S; Simoniello, R; Simpson, EL; Simpson, H; Simpson, LR; Simpson, ND; Simsek, S; Sindhu, S; Sinervo, P; Singh, S; Sinha, S; Sioli, M; Siral, I; Sitnikova, E; Sivoklokov, SY; Sjölin, J; Skaf, A; Skorda, E; Skubic, P; Slawinska, M; Smakhtin, V; Smart, BH; Smirnov, SY; Smirnov, Y; Smirnova, LN; Smirnova, O; Smith, AC; Smith, EA; Smith, HA; Smith, JL; Smith, R; Smizanska, M; Smolek, K; Snesarev, AA; Snider, SR; Snoek, HL; Snyder, S; Sobie, R; Soffer, A; Sanchez, CAS; Soldatov, EY; Soldevila, U; Solodkov, AA; Solomon, S; Soloshenko, A; Solovieva, K; Solovyanov, OV; Solovyev, V; Sommer, P; Sonay, A; Song, WY; Sopczak, A; Sopio, AL; Sopkova, F; Sorenson, JD; Alvarez, IRS; Sothilingam, V; Sandoval, OJS; Sottocornola, S; Soualah, R; Soumaimi, Z; South, D; Soybelman, N; Spagnolo, S; Spalla, M; Sperlich, D; Spigo, G; Spinali, S; Spiteri, DP; Spousta, M; Staats, EJ; Stamen, R; Stampekis, A; Standke, M; Stanecka, E; Stange, MV; Stanislaus, B; Stanitzki, MM; Stapf, B; Starchenko, EA; Stark, GH; Stark, J; Staroba, P; Starovoitov, P; Stärz, S; Staszewski, R; Stavropoulos, G; Steentoft, J; Steinberg, P; Stelzer, B; Stelzer, HJ; Stelzer-Chilton, O; Stenzel, H; Stevenson, TJ; Stewart, GA; Stewart, JR; Stockton, MC; Stoicea, G; Stolarski, M; Stonjek, S; Straessner, A; Strandberg, J; Strandberg, S; Stratmann, M; Strauss, M; Strebler, T; Strizenec, P; Ströhmer, R; Strom, DM; Stroynowski, R; Strubig, A; Stucci, SA; Stugu, B; Stupak, J; Styles, NA; Su, D; Su, S; Su, W; Su, X; Sugizaki, K; Sulin, VV; Sullivan, MJ; Sultan, DMS; Sultanaliyeva, L; Sultansoy, S; Sumida, T; Sun, S; Gudnadottir, OS; Sur, N; Sutton, MR; Suzuki, H; Svatos, M; Swiatlowski, M; Swirski, T; Sykora, I; Sykora, M; Sykora, T; Ta, D; Tackmann, K; Taffard, A; Tafirout, R; Vargas, JST; Takubo, Y; Talby, M; Talyshev, AA; Tam, KC; Tamir, NM; Tanaka, A; Tanaka, J; Tanaka, R; Tanasini, M; Tao, Z; Araya, ST; Tapprogge, S; Mohamed, ATA; Tarem, S; Tariq, K; Tarna, G; Tartarelli, GF; Tas, P; Tasevsky, M; Tassi, E; Tate, AC; Tateno, G; Tayalati, Y; Taylor, GN; Taylor, W; Tee, AS; De Lima, RT; Teixeira-Dias, P; Teoh, JJ; Terashi, K; Terron, J; Terzo, S; Testa, M; Teuscher, RJ; Thaler, A; Theiner, O; Themistokleous, N; Theveneaux-Pelzer, T; Thielmann, O; Thomas, DW; Thomas, JP; Thompson, EA; Thompson, PD; Thomson, E; Tian, Y; Tikhomirov, V; Tikhonov, YA; Timoshenko, S; Timoshyn, D; Ting, EXL; Tipton, P; Tlou, SH; Tnourji, A; Todome, K; Todorova-Nova, S; Todt, S; Togawa, M; Tojo, J; Tokár, S; Tokushuku, K; Toldaiev, O; Tombs, R; Tomoto, M; Tompkins, L; Topolnicki, KW; Torrence, E; Torres, H; Pastor, ET; Toscani, M; Tosciri, C; Tost, M; Tovey, DR; Traeet, A; Trandafir, IS; Trefzger, T; Tricoli, A; Trigger, IM; Trincaz-Duvoid, S; Trischuk, DA; Trocmé, B; Troncon, C; Truong, L; Trzebinski, M; Trzupek, A; Tsai, F; Tsai, M; Tsiamis, A; Tsiareshka, PV; Tsigaridas, S; Tsirigotis, A; Tsiskaridze, V; Tskhadadze, EG; Tsopoulou, M; Tsujikawa, Y; Tsukerman, II; Tsulaia, V; Tsuno, S; Tsuri, K; Tsybychev, D; Tu, Y; Tudorache, A; Tudorache, V; Tuna, AN; Turchikhin, S; Cakir, IT; Turra, R; Turtuvshin, T; Tuts, PM; Tzamarias, S; Tzanis, P; Tzovara, E; Ukegawa, F; Poblete, PAU; Umaka, EN; Unal, G; Unal, M; Undrus, A; Unel, G; Urban, J; Urquijo, P; Urrejola, P; Usai, G; Ushioda, R; Usman, M; Uysal, Z; Vacek, V; Vachon, B; Vadla, KOH; Vafeiadis, T; Vaitkus, A; Valderanis, C; Santurio, EV; Valente, M; Valentinetti, S; Valero, A; Moreno, EV; Vallier, A; Ferrer, JAV; Van Arneman, DR; Van Daalen, TR; Van der Graaf, A; Van Gemmeren, P; Van Rijnbach, M; Van Stroud, S; Van Vulpen, I; Vanadia, M; Vandelli, W; Vandewall, ER; Vannicola, D; Vannoli, L; Vari, R; Varnes, EW; Varni, C; Varol, T; Varouchas, D; Varriale, L; Varvell, KE; Vasile, ME; Vaslin, L; Vasquez, GA; Vasyukov, A; Vazeille, F; Schroeder, TV; Veatch, J; Vecchio, V; Veen, MJ; Veliscek, I; Veloce, LM; Veloso, F; Veneziano, S; Ventura, A; Gonzalez, SV; Verbytskyi, A; Verducci, M; Vergis, C; De Araujo, MV; Verkerke, W; Vermeulen, JC; Vernieri, C; Vessella, M; Vetterli, MC; Vgenopoulos, A; Maira, NV; Vickey, T; Boeriu, OEV; Viehhauser, GHA; Vigani, L; Villa, M; Perez, MV; Villhauer, EM; Vilucchi, E; Vincter, MG; Virdee, GS; Vishwakarma, A; Visibile, A; Vittori, C; Vivarelli, I; Voevodina, E; Vogel, F; Voigt, JC; Vokac, P; Volkotrub, Y; Von Ahnen, J; Von Toerne, E; Vormwald, B; Vorobel, V; Vorobev, K; Vos, M; Voss, K; Vozak, M; Vozdecky, L; Vranjes, N; Milosavljevic, MV; Vreeswijk, M; Vu, NK; Vuillermet, R; Vujinovic, O; Vukotic, I; Wada, S; Wagner, C; Wagner, JM; Wagner, W; Wahdan, S; Wahlberg, H; Wakida, M; Walder, J; Walker, R; Walkowiak, W; Wall, A; Wamorkar, T; Wang, AZ; Wang, C; Wang, H; Wang, J; Wang, RJ; Wang, R; Wang, SM; Wang, S; Wang, T; Wang, WT; Wang, W; Wang, X; Wang, Y; Wang, Z; Warburton, A; Ward, RJ; Warrack, N; Waterhouse, S; Watson, AT; Watson, H; Watson, MF; Watton, E; Watts, G; Waugh, BM; Weber, C; Weber, HA; Weber, MS; Weber, SM; Wei, C; Wei, Y; Weidberg, AR; Weik, EJ; Weingarten, J; Weirich, M; Weiser, C; Wells, CJ; Wenaus, T; Wendland, B; Wengler, T; Wenke(data truncated to fit)</t>
  </si>
  <si>
    <t>Aad, G.; Abbott, B.; Abeling, K.; Abicht, N. J.; Abidi, S. H.; Aboulhorma, A.; Abramowicz, H.; Abreu, H.; Abulaiti, Y.; Acharya, B. S.; Bourdarios, C. Adam; Adamczyk, L.; Addepalli, S. V.; Addison, M. J.; Adelman, J.; Adiguzel, A.; Adye, T.; Affolder, A. A.; Afik, Y.; Agaras, M. N.; Agarwala, J.; Aggarwal, A.; Agheorghiesei, C.; Ahmad, A.; Ahmadov, F.; Ahmed, W. S.; Ahuja, S.; Ai, X.; Aielli, G.; Aikot, A.; Tamlihat, M. Ait; Aitbenchikh, B.; Aizenberg, I.; Akbiyik, M.; Akesson, T. P. A.; Akimov, A. V.; Akiyama, D.; Akolkar, N. N.; Aktas, S.; Al Khoury, K.; Alberghi, G. L.; Albert, J.; Albicocco, P.; Albouy, G. L.; Alderweireldt, S.; Alegria, Z. L.; Aleksa, M.; Aleksandrov, I. N.; Alexa, C.; Alexopoulos, T.; Alfonsi, F.; Algren, M.; Alhroob, M.; Ali, B.; Ali, H. M. J.; Ali, S.; Alibocus, S. W.; Aliev, M.; Alimonti, G.; Alkakhi, W.; Allaire, C.; Allbrooke, B. M. M.; Allen, J. F.; Allendes Flores, C. A.; Allport, P. P.; Aloisio, A.; Alonso, F.; Alpigiani, C.; Alvarez Estevez, M.; Fernandez, A. Alvarez; Cardoso, M. Alves; Alviggi, M. G.; Aly, M.; Amaral Coutinho, Y.; Ambler, A.; Amelung, C.; Amerl, M.; Ames, C. G.; Amidei, D.; Amor Dos Santos, S. P.; Amos, K. R.; Ananiev, V.; Anastopoulos, C.; Andeen, T.; Anders, J. K.; Andrean, S. Y.; Andreazza, A.; Angelidakis, S.; Angerami, A.; Anisenkov, A. V.; Annovi, A.; Antel, C.; Anthony, M. T.; Antipov, E.; Antonelli, M.; Anulli, F.; Aoki, M.; Aoki, T.; Aparisi Pozo, J. A.; Aparo, M. A.; Bella, L. Aperio; Appelt, C.; Apyan, A.; Val, S. J. Arbiol; Arcangeletti, C.; Arce, A. T. H.; Arena, E.; Arguin, J-F.; Argyropoulos, S.; Arling, J. -H.; Arnaez, O.; Arnold, H.; Artoni, G.; Asada, H.; Asai, K.; Asai, S.; Asbah, N. A.; Assamagan, K.; Astalos, R.; Atashi, S.; Atkin, R. J.; Atkinson, M.; Atmani, H.; Atmasiddha, P. A.; Augsten, K.; Auricchio, S.; Auriol, A. D.; Austrup, V. A.; Avolio, G.; Axiotis, K.; Azuelos, G.; Babal, D.; Bachacou, H.; Bachas, K.; Bachiu, A.; Backman, F.; Badea, A.; Baer, T. M.; Bagnaia, P.; Bahmani, M.; Bahner, D.; Bailey, A. J.; Bailey, V. R.; Baines, J. T.; Baines, L.; Baker, O. K.; Bakos, E.; Gupta, D. Bakshi; Balakrishnan, V.; Balasubramanian, R.; Baldin, E. M.; Balek, P.; Ballabene, E.; Balli, F.; Baltes, L. M.; Balunas, W. K.; Balz, J.; Banas, E.; Bandieramonte, M.; Bandyopadhyay, A.; Bansal, S.; Barak, L.; Barakat, M.; Barberio, E. L.; Barberis, D.; Barbero, M.; Barel, M. Z.; Barends, K. N.; Barillari, T.; Barisits, M-S.; Barklow, T.; Baron, P.; Moreno, D. A. Baron; Baroncelli, A.; Barone, G.; Barr, A. J.; Barr, J. D.; Barreiro, F.; da Costa, J. Barreiro Guimaraes; Barron, U.; Barros Teixeira, M. G.; Barsov, S.; Bartels, F.; Bartoldus, R.; Barton, A. E.; Bartos, P.; Basan, A.; Baselga, M.; Bassalat, A.; Basso, M. J.; Basson, C. R.; Bates, R. L.; Batlamous, S.; Batley, J. R.; Batool, B.; Battaglia, M.; Battulga, D.; Bauce, M.; Bauer, M.; Bauer, P.; Bazzano Hurrell, L. T.; Beacham, J. B.; Beau, T.; Beaucamp, J. Y.; Beauchemin, P. H.; Bechtle, P.; Beck, H. P.; Becker, K.; Beddall, A. J.; Bednyakov, V. A.; Bee, C. P.; Beemster, L. J.; Beermann, T. A.; Begalli, M.; Begel, M.; Behera, A.; Behr, J. K.; Beirer, J. F.; Beisiegel, F.; Belfkir, M.; Bella, G.; Bellagamba, L.; Bellerive, A.; Bellos, P.; Beloborodov, K.; Benchekroun, D.; Bendebba, F.; Benhammou, Y.; Beresford, L.; Beretta, M.; Kuutmann, E. Bergeaas; Berger, N.; Bergmann, B.; Beringer, J.; Bernardi, G.; Bernius, C.; Bernlochner, F. U.; Bernon, F.; Guardia, A. Berrocal; Berry, T.; Berta, P.; Berthold, A.; Bertram, I. A.; Bethke, S.; Betti, A.; Bevan, A. J.; Bhalla, N. K.; Bhamjee, M.; Bhatta, S.; Bhattacharya, D. S.; Bhattarai, P.; Bhide, K. D.; Bhopatkar, V. S.; Bianchi, R. M.; Bianco, G.; Biebel, O.; Bielski, R.; Biglietti, M.; Billingsley, C. S.; Bindi, M.; Bingul, A.; Bini, C.; Biondini, A.; Birch-sykes, C. J.; Bird, G. A.; Birman, M.; Biros, M.; Biryukov, S.; Bisanz, T.; Bisceglie, E.; Biswal, J. P.; Biswas, D.; Bjorke, K.; Bloch, I.; Blue, A.; Blumenschein, U.; Blumenthal, J.; Bobbink, G. J.; Bobrovnikov, V. S.; Boehler, M.; Boehm, B.; Bogavac, D.; Bogdanchikov, A. G.; Bohm, C.; Boisvert, V.; Bokan, P.; Bold, T.; Bomben, M.; Bona, M.; Boonekamp, M.; Booth, C. D.; Borbely, A. G.; Bordulev, I. S.; Borecka-Bielska, H. M.; Borissov, G.; Bortoletto, D.; Boscherini, D.; Bosman, M.; Sola, J. D. Bossio; Bouaouda, K.; Bouchhar, N.; Boudreau, J.; Bouhova-Thacker, E. V.; Boumediene, D.; Bouquet, R.; Boveia, A.; Boyd, J.; Boye, D.; Boyko, I. R.; Bracinik, J.; Brahimi, N.; Brandt, G.; Brandt, O.; Braren, F.; Brau, B.; Brau, J. E.; Brener, R.; Brenner, L.; Brenner, R.; Bressler, S.; Britton, D.; Britzger, D.; Brock, I.; Brock, R.; Brooijmans, G.; Brooks, W. K.; Brost, E.; Brown, L. M.; Bruce, L. E.; Bruckler, T. L.; de Renstrom, P. A. Bruckman; Bruers, B.; Bruni, A.; Bruni, G.; Bruschi, M.; Bruscino, N.; Buanes, T.; Buat, Q.; Buchin, D.; Buckley, A. G.; Bulekov, O.; Bullard, B. A.; Burdin, S.; Burgard, C. D.; Burger, A. M.; Burghgrave, B.; Burlayenko, O.; Burr, J. T. P.; Burton, C. D.; Burzynski, J. C.; Busch, E. L.; Buscher, V.; Bussey, P. J.; Butler, J. M.; Buttar, C. M.; Butterworth, J. M.; Buttinger, W.; Vazquez, C. J. Buxo; Buzykaev, A. R.; Cabrera Urban, S.; Cadamuro, L.; Caforio, D.; Cai, H.; Cai, Y.; Cairo, V. M. M.; Cakir, O.; Calace, N.; Calafiura, P.; Calderini, G.; Calfayan, P.; Callea, G.; Caloba, L. P.; Calvet, D.; Calvet, S.; Calvetti, M.; Toro, R. Camacho; Camarda, S.; Munoz, D. Camarero; Camarri, P.; Camerlingo, M. T.; Cameron, D.; Camincher, C.; Campanelli, M.; Camplani, A.; Canale, V.; Cantero, J.; Cao, Y.; Capocasa, F.; Capua, M.; Carbone, A.; Cardarelli, R.; Cardenas, J. C. J.; Cardillo, F.; Carducci, G.; Carli, T.; Carlino, G.; Carlotto, J. I.; Carlson, B. T.; Carlson, E. M.; Carminati, L.; Carnelli, A.; Carnesale, M.; Caron, S.; Carquin, E.; Carra, S.; Carratta, G.; Carroll, A. M.; Carter, J. W. S.; Carter, T. M.; Casado, M. P.; Caspar, M.; Castillo, F. L.; Castillo Garcia, L.; Castillo Gimenez, V.; Castro, N. F.; Catinaccio, A.; Catmore, J. R.; Cavaliere, T.; Cavaliere, V.; Cavalli, N.; Cavasinni, V.; Cekmecelioglu, Y. C.; Celebi, E.; Celli, F.; Centonze, M. S.; Cepaitis, V.; Cerny, K.; Cerqueira, A. S.; Cerri, A.; Cerrito, L.; Cerutti, F.; Cervato, B.; Cervelli, A.; Cesarini, G.; Cetin, S. A.; Chakraborty, D.; Chan, J.; Chan, W. Y.; Chapman, J. D.; Chapon, E.; Chargeishvili, B.; Charlton, D. G.; Chatterjee, M.; Chauhan, C.; Che, Y.; Chekanov, S.; Chekulaev, S. V.; Chelkov, G. A.; Chen, A.; Chen, B.; Chen, H.; Chen, J.; Chen, M.; Chen, S.; Chen, S. J.; Chen, X.; Chen, Y.; Cheng, C. L.; Cheng, H. C.; Cheong, S.; Cheplakov, A.; Cheremushkina, E.; Cherepanova, E.; El Moursli, R. Cherkaoui; Cheu, E.; Cheung, K.; Chevalier, L.; Chiarella, V.; Chiarelli, G.; Chiedde, N.; Chiodini, G.; Chisholm, A. S.; Chitan, A.; Chitishvili, M.; Chizhov, M. V.; Choi, K.; Chou, Y.; Chow, E. Y. S.; Chu, K. L.; Chu, M. C.; Chu, X.; Chudoba, J.; Chwastowski, J. J.; Cieri, D.; Ciesla, K. M.; Cindro, V.; Ciocio, A.; Cirotto, F.; Citron, Z. H.; Citterio, M.; Ciubotaru, D. A.; Clark, A.; Clark, P. J.; Clarry, C.; Columbie, J. M. Clavijo; Clawson, S. E.; Clement, C.; Clercx, J.; Coadou, Y.; Cobal, M.; Coccaro, A.; Coelho Barrue, R. F.; De Sa, R. Coelho Lopes; Coelli, S.; Cole, B.; Collot, J.; Conde Muino, P.; Connell, M. P.; Connell, S. H.; Connelly, I. A.; Conroy, E. I.; Conventi, F.; Cooke, H. G.; Cooper-Sarkar, A. M.; Choi, A. Cordeiro Oudot; Corpe, L. D.; Corradi, M.; Corriveau, F.; Cortes-Gonzalez, A.; Costa, M. J.; Costanza, F.; Costanzo, D.; Cote, B. M.; Cowan, G.; Cranmer, K.; Cremonini, D.; Crepe-Renaudin, S.; Crescioli, F.; Cristinziani, M.; Cristoforetti, M.; Croft, V.; Crosby, J. E.; Crosetti, G.; Cueto, A.; Donszelmann, T. Cuhadar; Cui, H.; Cui, Z.; Cunningham, W. R.; Curcio, F.; Czodrowski, P.; Czurylo, M. M.; De Sousa, M. J. Da Cunha Sargedas; Da Fonseca Pinto, J. V.; Da Via, C.; Dabrowski, W.; Dado, T.; Dahbi, S.; Dai, T.; Dal Santo, D.; Dallapiccola, C.; Dam, M.; D'amen, G.; D'Amico, V.; Damp, J.; Dandoy, J. R.; Danninger, M.; Dao, V.; Darbo, G.; Darmora, S.; Das, S. J.; D'Auria, S.; David, C.; Davidek, T.; Davis-Purcell, B.; Dawson, I.; Day-hall, H. A.; De, K.; De Asmundis, R.; De Biase, N.; De Castro, S.; De Groot, N.; de Jong, P.; De la Torre, H.; De Maria, A.; De Salvo, A.; De Sanctis, U.; De Santis, F.; De Santo, A.; De Regie, J. B. De Vivie; Dedovich, D. V.; Degens, J.; Deiana, A. M.; Del Corso, F.; Del Peso, J.; Del Rio, F.; Delagrange, L.; Deliot, F.; Delitzsch, C. M.; Della Pietra, M.; Della Volpe, D.; Dell'Acqua, A.; Dell'Asta, L.; Delmastro, M.; Delsart, P. A.; Demers, S.; Demichev, M.; Denisov, S. P.; D'Eramo, L.; Derendarz, D.; Derue, F.; Dervan, P.; Desch, K.; Deutsch, C.; Di Bello, F. A.; Di Ciaccio, A.; Di Ciaccio, L.; Di Domenico, A.; Di Donato, C.; Di Girolamo, A.; Di Gregorio, G.; Di Luca, A.; Di Micco, B.; Di Nardo, R.; Diamantopoulou, M.; Dias, F. A.; Do Vale, T. Dias; Diaz, M. A.; Capriles, F. G. Diaz; Didenko, M.; Diehl, E. B.; Diehl, L.; Cornell, S. Diez; Pardos, C. Diez; Dimitriadi, C.; Dimitrievska, A.; Dingfelder, J.; Dinu, I-M.; Dittmeier, S. J.; Dittus, F.; Djama, F.; Djobava, T.; Doglioni, C.; Dohnalova, A.; Dolejsi, J.; Dolezal, Z.; Dona, K. M.; Donadelli, M.; Dong, B.; Donini, J.; D'Onofrio, A.; D'Onofrio, M.; Dopke, J.; Doria, A.; Dos Santos Fernandes, N.; Dougan, P.; Dova, M. T.; Doyle, A. T.; Draguet, M. A.; Dreyer, E.; Drivas-koulouris, I.; Drnevich, M.; Drozdova, M.; Du, D.; du Pree, T. A.; Dubinin, F.; Dubovsky, M.; Duchovni, E.; Duckeck, G.; Ducu, O. A.; Duda, D.; Dudarev, A.; Duden, E. R.; D'uffizi, M.; Duflot, L.; Duhrssen, M.; Dumitriu, A. E.; Dunford, M.; Dungs, S.; Dunne, K.; Duperrin, A.; Yildiz, H. Duran; Duren, M.; Durglishvili, A.; Dwyer, B. L.; Dyckes, G. I.; Dyndal, M.; Dziedzic, B. S.; Earnshaw, Z. O.; Eberwein, G. H.; Eckerova, B.; Eggebrecht, S.; De Souza, E. Egidio Purcino; Ehrke, L. F.; Eigen, G.; Einsweiler, K.; Ekelof, T.; Ekman, P. A.; El Farkh, S.; El Ghazali, Y.; El Jarrari, H.; El Moussaouy, A.; Ellajosyula, V.; Ellert, M.; Ellinghaus, F.; Ellis, N.; Elmsheuser, J.; Elsing, M.; Emeliyanov, D.; Enari, Y.; Ene, I.; Epari, S.; Erland, P. A.; Errenst, M.; Escalier, M.; Escobar, C.; Etzion, E.; Evans, G.; Evans, H.; Evans, L. S.; Evans, M. O.; Ezhilov, A.; Ezzarqtouni, S.; Fabbri, F.; Fabbri, L.; Facini, G.; Fadeyev, V.; Fakhrutdinov, R. M.; Fakoudis, D.; Falciano, S.; Coelho, L. F. Falda Ulhoa; Falke, P. J.; Faltova, J.; Fan, C.; Fan, Y.; Fang, Y.; Fanti, M.; Faraj, M.; Farazpay, Z.; Farbin, A.; Farilla, A.; Farooque, T.; Farrington, S. M.; Fassi, F.; Fassouliotis, D.; Giannelli, M. Faucci; Fawcett, W. J.; Fayard, L.; Federic, P.; Federicova, P.; Fedin, O. L.; Fedotov, G.; Feickert, M.; Feligioni, L.; Fellers, D. E.; Feng, C.; Feng, M.; Feng, Z.; Fenton, M. J.; Ferencz, L.; Ferguson, R. A. M.; Fernandez Luengo, S. I.; Martinez, P. Fernandez; Fernoux, M. J. V.; Ferrando, J.; Ferrari, A.; Ferrari, P.; Ferrari, R.; Ferrere, D.; Ferretti, C.; Fiedler, F.; Fiedler, P.; Filipcic, A.; Filmer, E. K.; Filthaut, F.; Fiolhais, M. C. N.; Fiorini, L.; Fisher, W. C.; Fitschen, T.; Fitzhugh, P. M.; Fleck, I.; Fleischmann, P.; Flick, T.; Flores, M.; Castillo, L. R. Flores; De Acedo, L. Flores Sanz; Follega, F. M.; Fomin, N.; Foo, J. H.; Formica, A.; Forti, A. C.; Fortin, E.; Fortman, A. W.; Foti, M. G.; Fountas, L.; Fournier, D.; Fox, H.; Francavilla, P.; Francescato, S.; Franchellucci, S.; Franchini, M.; Franchino, S.; Francis, D.; Franco, L.; Lima, V. Franco; Franconi, L.; Franklin, M.; Frattari, G.; Freegard, A. C.; Freund, W. S.; Frid, Y. Y.; Friend, J.; Fritzsche, N.; Froch, A.; Froidevaux, D.; Frost, J. A.; Fu, Y.; Fuenzalida Garrido, S.; Fujimoto, M.; Fung, K. Y.; Furtado De Simas Filho, E.; Furukawa, M.; Fuster, J.; Gabrielli, A.; Gabrielli, A.; Gadow, P.; Gagliardi, G.; Gagnon, L. G.; Gallas, E. J.; Gallop, B. J.; Gan, K. K.; Ganguly, S.; Gao, Y.; Garay Walls, F. M.; Garcia, B.; Garcia, C.; Alonso, A. Garcia; Caffaro, A. G. Garcia; Garcia Navarro, J. E.; Garcia-Sciveres, M.; Gardner, G. L.; Gardner, R. W.; Garelli, N.; Garg, D.; Garg, R. B.; Gargan, J. M.; Garner, C. A.; Garvey, C. M.; Gaspar, P.; Gassmann, V. K.; Gaudio, G.; Gautam, V.; Gauzzi, P.; Gavrilenko, I. L.; Gavrilyuk, A.; Gay, C.; Gaycken, G.; Gazis, E. N.; Geanta, A. A.; Gee, C. M.; Gekow, A.; Gemme, C.; Genest, M. H.; Gentile, S.; Gentry, A. D.; George, S.; George, W. F.; Geralis, T.; Gessinger-Befurt, P.; Geyik, M. E.; Ghani, M.; Ghneimat, M.; Ghorbanian, K.; Ghosal, A.; Ghosh, A.; Giacobbe, B.; Giagu, S.; Giani, T.; Giannetti, P.; Giannini, A.; Gibson, S. M.; Gignac, M.; Gil, D. T.; Gilbert, A. K.; Gilbert, B. J.; Gillberg, D.; Gilles, G.; Ginabat, L.; Gingrich, D. M.; Giordani, M. P.; Giraud, P. F.; Giugliarelli, G.; Giugni, D.; Giuli, F.; Gkialas, I.; Gladilin, L. K.; Glasman, C.; Gledhill, G. R.; Glemza, G.; Glisic, M.; Gnesi, I.; Go, Y.; Goblirsch-Kolb, M.; Gocke, B.; Godin, D.; Gokturk, B.; Goldfarb, S.; Golling, T.; Gololo, M. G. D.; Golubkov, D.; Gombas, J. P.; Gomes, A.; Da Silva, G. Gomes; Gomez Delegido, A. J.; Goncalo, R.; Gonella, L.; Gongadze, A.; Gonnella, F.; Gonski, J. L.; Andana, R. Y. Gonzalez; Gonzalez de la Hoz, S.; Lopez, R. Gonzalez; Renteria, C. Gonzalez; Rodrigues, M. V. Gonzalez; Suarez, R. Gonzalez; Gonzalez-Sevilla, S.; Gonzalvo Rodriguez, G. R.; Goossens, L.; Gorini, B.; Gorini, E.; Gorisek, A.; Gosart, T. C.; Goshaw, A. T.; Gostkin, M. I.; Goswami, S.; Gottardo, C. A.; Gotz, S. A.; Gouighri, M.; Goumarre, V.; Goussiou, A. G.; Govender, N.; Grabowska-Bold, I.; Graham, K.; Gramstad, E.; Grancagnolo, S.; Grant, C. M.; Gravila, P. M.; Gravili, F. G.; Gray, H. M.; Greco, M.; Grefe, C.; Gregor, I. M.; Grenier, P.; Grewe, S. G.; Grieco, C.; Grillo, A. A.; Grimm, K.; Grinstein, S.; Grivaz, J. -F.; Gross, E.; Grosse-Knetter, J.; Grundy, J. C.; Guan, L.; Guan, W.; Gubbels, C.; Guerrero Rojas, J. G. R.; Guerrieri, G.; Guescini, F.; Gugel, R.; Guhit, J. A. M.; Guida, A.; Guilloton, E.; Guindon, S.; Guo, F.; Guo, J.; Guo, L.; Guo, Y.; Gupta, R.; Gurbuz, S.; Gurdasani, S. S.; Gustavino, G.; Guth, M.; Gutierrez, P.; Zagazeta, L. F. Gutierrez; Gutsche, M.; Gutschow, C.; Gwenlan, C.; Gwilliam, C. B.; Haaland, E. S.; Haas, A.; Habedank, M.; Haber, C.; Hadavand, H. K.; Hadef, A.; Hadzic, S.; Hagan, A. I.; Hahn, J. J.; Haines, E. H.; Haleem, M.; Haley, J.; Hall, J. J.; Hallewell, G. D.; Halser, L.; Hamano, K.; Hamer, M.; Hamity, G. N.; Hampshire, E. J.; Han, J.; Han, K.; Han, L.; Han, S.; Han, Y. F.; Hanagaki, K.; Hance, M.; Hangal, D. A.; Hanif, H.; Hank, M. D.; Hansen, J. B.; Hansen, P. H.; Hara, K.; Harada, D.; Harenberg, T.; Harkusha, S.; Harris, M. L.; Harris, Y. T.; Harrison, J.; Harrison, N. M.; Harrison, P. F.; Hartman, N. M.; Hartmann, N. M.; Hasegawa, Y.; Hauser, R.; Hawkes, C. M.; Hawkings, R. J.; Hayashi, Y.; Hayashida, S.; Hayden, D.; Hayes, C.; Hayes, R. L.; Hays, C. P.; Hays, J. M.; Hayward, H. S.; He, F.; He, M.; He, Y.; Heatley, N. B.; Hedberg, V.; Heggelund, A. L.; Hehir, N. D.; Heidegger, C.; Heidegger, K. K.; Heidorn, W. D.; Heilman, J.; Heim, S.; Heim, T.; Heinlein, J. G.; Heinrich, J. J.; Heinrich, L.; Hejbal, J.; Held, A.; Hellesund, S.; Helling, C. M.; Hellman, S.; Henderson, R. C. W.; Henkelmann, L.; Correia, A. M. Henriques; Herde, H.; Jimenez, Y. Hernandez; Herrmann, L. M.; Herrmann, T.; Herten, G.; Hertenberger, R.; Hervas, L.; Hesping, M. E.; Hessey, N. P.; Hill, E.; Hillier, S. J.; Hinds, J. R.; Hinterkeuser, F.; Hirose, M.; Hirose, S.; Hirschbuehl, D.; Hitchings, T. G.; Hiti, B.; Hobbs, J.; Hobincu, R.; Hod, N.; Hodgkinson, M. C.; Hodkinson, B. H.; Hoecker, A.; Hofer, D. D.; Hofer, J.; Holm, T.; Holzbock, M.; Hommels, L. B. A. H.; Honan, B. P.; Hong, J.; Hong, T. M.; Hooberman, B. H.; Hopkins, W. H.; Horii, Y.; Hou, S.; Howard, A. S.; Howarth, J.; Hoya, J.; Hrabovsky, M.; Hrynevich, A.; Hryn'ova, T.; Hsu, P. J.; Hsu, S. -C.; Hu, Q.; Hu, Y. F.; Huang, S.; Huang, X.; Huang, Y.; Huang, Z.; Hubacek, Z.; Huebner, M.; Huegging, F.; Huffman, T. B.; Hugli, C. A.; Huhtinen, M.; Huiberts, S. K.; Hulsken, R.; Huseynov, N.; Huston, J.; Huth, J.; Hyneman, R.; Iacobucci, G.; Iakovidis, G.; Ibragimov, I.; Iconomidou-Fayard, L.; Iddon, J. P.; Iengo, P.; Iguchi, R.; Iizawa, T.; Ikegami, Y.; Ilic, N.; Imam, H.; Lezki, M. Ince; Carlson, T. Ingebretsen; Introzzi, G.; Iodice, M.; Ippolito, V.; Irwin, R. K.; Ishino, M.; Islam, W.; Issever, C.; Istin, S.; Ito, H.; Iuppa, R.; Ivina, A.; Izen, J. M.; Izzo, V.; Jacka, P.; Jackson, P.; Jaeger, B. P.; Jagfeld, C. S.; Jain, G.; Jain, P.; Jakobs, K.; Jakoubek, T.; Jamieson, J.; Janas, K. W.; Javurkova, M.; Jeanty, L.; Jejelava, J.; Jenni, P.; Jessiman, C. E.; Jia, C.; Jia, J.; Jia, X.; Jia, Z.; Jiggins, S.; Pena, J. Jimenez; Jin, S.; Jinaru, A.; Jinnouchi, O.; Johansson, P.; Johns, K. A.; Johnson, J. W.; Jones, D. M.; Jones, E.; Jones, P.; Jones, R. W. L.; Jones, T. J.; Joos, H. L.; Joshi, R.; Jovicevic, J.; Ju, X.; Junggeburth, J. J.; Junkermann, T.; Rozas, A. Juste; Juzek, M. K.; Kabana, S.; Kaczmarska, A.; Kado, M.; Kagan, H.; Kagan, M.; Kahn, A.; Kahra, C.; Kaji, T.; Kajomovitz, E.; Kakati, N.; Kalaitzidou, I.; Kalderon, C. W.; Kamenshchikov, A.; Kang, N. J.; Kar, D.; Karava, K.; Kareem, M. J.; Karentzos, E.; Karkanias, I.; Karkout, O.; Karpov, S. N.; Karpova, Z. M.; Kartvelishvili, V.; Karyukhin, A. N.; Kasimi, E.; Katzy, J.; Kaur, S.; Kawade, K.; Kawale, M. P.; Kawamoto, C.; Kawamoto, T.; Kay, E. F.; Kaya, F. I.; Kazakos, S.; Kazanin, V. F.; Ke, Y.; Keaveney, J. M.; Keeler, R.; Kehris, G. V.; Keller, J. S.; Kelly, A. S.; Kempster, J. J.; Kennedy, P. D.; Kepka, O.; Kerridge, B. P.; Kersten, S.; Kersevan, B. P.; Keshri, S.; Keszeghova, L.; Haghighat, S. Ketabchi; Khan, R. A.; Khanov, A.; Kharlamov, A. G.; Kharlamova, T.; Khoda, E. E.; Kholodenko, M.; Khoo, T. J.; Khoriauli, G.; Khubua, J.; Khwaira, Y. A. R.; Kibirige, B.; Kilgallon, A.; Kim, D. W.; Kim, Y. K.; Kimura, N.; Kingston, M. K.; Kirchhoff, A.; Kirfel, C.; Kirfel, F.; Kirk, J.; Kiryunin, A. E.; Kitsaki, C.; Kivernyk, O.; Klassen, M.; Klein, C.; Klein, L.; Klein, M. H.; Klein, S. B.; Klein, U.; Klimek, P.; Klimentov, A.; Klioutchnikova, T.; Kluit, P.; Kluth, S.; Kneringer, E.; Knight, T. M.; Knue, A.; Kobayashi, R.; Kobylianskii, D.; Koch, S. F.; Kocian, M.; Kodys, P.; Koeck, D. M.; Koenig, P. T.; Koffas, T.; Kolay, O.; Koletsou, I.; Komarek, T.; Koneke, K.; Kong, A. X. Y.; Kono, T.; Konstantinidis, N.; Kontaxakis, P.; Konya, B.; Kopeliansky, R.; Koperny, S.; Korcyl, K.; Kordas, K.; Korn, A.; Korn, S.; Korolkov, I.; Korotkova, N.; Kortman, B.; Kortner, O.; Kortner, S.; Kostecka, W. H.; Kostyukhin, V. V.; Kotsokechagia, A.; Kotwal, A.; Koulouris, A.; Kourkoumeli-Charalampidi, A.; Kourkoumelis, C.; Kourlitis, E.; Kovanda, O.; Kowalewski, R.; Kozanecki, W.; Kozhin, A. S.; Kramarenko, V. A.; Kramberger, G.; Kramer, P.; Krasny, M. W.; Krasznahorkay, A.; Kraus, J. W.; Kremer, J. A.; Kresse, T.; Kretzschmar, J.; Kreul, K.; Krieger, P.; Krishnamurthy, S.; Krivos, M.; Krizka, K.; Kroeninger, K.; Kroha, H.; Kroll, J.; Kroll, J.; Krowpman, K. S.; Kruchonak, U.; Kruger, H.; Krumnack, N.; Kruse, M. C.; Kuchinskaia, O.; Kuday, S.; Kuehn, S.; Kuesters, R.; Kuhl, T.; Kukhtin, V.; Kulchitsky, Y.; Kuleshov, S.; Kumar, M.; Kumari, N.; Kumari, P.; Kupco, A.; Kupfer, T.; Kupich, A.; Kuprash, O.; Kurashige, H.; Kurchaninov, L. L.; Kurdysh, O.; Kurochkin, Y. A.; Kurova, A.; Kuze, M.; Kvam, A. K.; Kvita, J.; Kwan, T.; Kyriacou, N. G.; Laatu, L. A. O.; Lacasta, C.; Lacava, F.; Lacker, H.; Lacour, D.; Lad, N. N.; Ladygin, E.; Laforge, B.; Lagouri, T.; Lahbabi, F. Z.; Lai, S.; Lakomiec, I. K.; Lalloue, N.; Lambert, J. E.; Lammers, S.; Lampl, W.; Lampoudis, C.; Lancaster, A. N.; Lancon, E.; Landgraf, U.; Landon, M. P. J.; Lang, V. S.; Langenberg, R. J.; Langrekken, O. K. B.; Lankford, A. J.; Lanni, F.; Lantzsch, K.; Lanza, A.; Lapertosa, A.; Laporte, J. F.; Lari, T.; Manghi, F. Lasagni; Lassnig, M.; Latonova, V.; Laudrain, A.; Laurier, A.; Lawlor, S. D.; Lawrence, Z.; Lazaridou, R.; Lazzaroni, M.; Le, B.; Le Boulicaut, E. M.; Leban, B.; Lebedev, A.; LeBlanc, M.; Ledroit-Guillon, F.; Lee, A. C. A.; Lee, S. C.; Lee, S.; Lee, T. F.; Leeuw, L. L.; Lefebvre, H. P.; Lefebvre, M.; Leggett, C.; Miotto, G. Lehmann; Leigh, M.; Leight, W. A.; Leinonen, W.; Leisos, A.; Leite, M. A. L.; Leitgeb, C. E.; Leitner, R.; Leney, K. J. C.; Lenz, T.; Leone, S.; Leonidopoulos, C.; Leopold, A.; Leroy, C.; Les, R.; Lester, C. G.; Levchenko, M.; Leveque, J.; Levinson, L. J.; Levrini, G.; Lewicki, M. P.; Lewis, D. J.; Li, A.; Li, B.; Li, C.; Li, C-Q.; Li, H.; Li, J.; Li, K.; Li, L.; Li, M.; Li, Q. Y.; Li, S.; Li, T.; Li, X.; Li, Z.; Liang, S.; Liang, Z.; Liberatore, M.; Liberti, B.; Lie, K.; Marin, J. Lieber; Lien, H.; Lin, K.; Lindley, R. E.; Lindon, J. H.; Lipeles, E.; Lipniacka, A.; Lister, A.; Little, J. D.; Liu, B.; Liu, B. X.; Liu, D.; Liu, J. B.; Liu, J. K. K.; Liu, K.; Liu, M.; Liu, M. Y.; Liu, P.; Liu, Q.; Liu, X.; Liu, Y.; Liu, Y. L.; Liu, Y. W.; Merino, J. Llorente; Lloyd, S. L.; Lobodzinska, E. M.; Loch, P.; Lohse, T.; Lohwasser, K.; Loiacono, E.; Lokajicek, M.; Lomas, J. D.; Long, J. D.; Longarini, I.; Longo, L.; Longo, R.; Lopez Paz, I.; Solis, A. Lopez; Martinez, N. Lorenzo; Lory, A. M.; Centeno, G. Loschcke; Loseva, O.; Lou, X.; Lounis, A.; Love, J.; Love, P. A.; Lu, G.; Lu, M.; Lu, S.; Lu, Y. J.; Lubatti, H. J.; Luci, C.; Alves, F. L. Lucio; Luehring, F.; Luise, I.; Lukianchuk, O.; Lundberg, O.; Lund-Jensen, B.; Luongo, N. A.; Lutz, M. S.; Lux, A. B.; Lynn, D.; Lysak, R.; Lytken, E.; Lyubushkin, V.; Lyubushkina, T.; Lyukova, M. M.; Ma, H.; Ma, K.; Ma, L. L.; Ma, W.; Ma, Y.; Mac Donell, D. M.; Maccarrone, G.; MacDonald, J. C.; Machado De Abreu Farias, P. C.; Madar, R.; Mader, W. F.; Madula, T.; Maeda, J.; Maeno, T.; Maguire, H.; Maiboroda, V.; Maio, A.; Maj, K.; Majersky, O.; Majewski, S.; Makovec, N.; Maksimovic, V.; Malaescu, B.; Malecki, Pa.; Maleev, V. P.; Malek, F.; Mali, M.; Malito, D.; Mallik, U.; Maltezos, S.; Malyukov, S.; Mamuzic, J.; Mancini, G.; Mancini, M. N.; Manco, G.; Mandalia, J. P.; Mandic, I.; Manhaes de Andrade Filho, L.; Maniatis, I. M.; Ramos, J. Manjarres; Mankad, D. C.; Mann, A.; Mansoulie, B.; Manzoni, S.; Mapekula, X.; Marantis, A.; Marchiori, G.; Marcisovsky, M.; Marcon, C.; Marinescu, M.; Marium, S.; Marjanovic, M.; Marshall, E. J.; Marshall, Z.; Marti-Garcia, S.; Martin, T. A.; Martin, V. J.; Latour, B. Martin Dit; Martinelli, L.; Martinez, M.; Martinez Agullo, P.; Outschoorn, V. I. Martinez; Martinez Suarez, P.; Martin-Haugh, S.; Martoiu, V. S.; Martyniuk, A. C.; Marzin, A.; Mascione, D.; Masetti, L.; Mashimo, T.; Masik, J.; Maslennikov, A. L.; Massarotti, P.; Mastrandrea, P.; Mastroberardino, A.; Masubuchi, T.; Mathisen, T.; Matousek, J.; Matsuzawa, N.; Maurer, J.; Macek, B.; Maximov, D. A.; Mazini, R.; Maznas, I.; Mazza, M.; Mazza, S. M.; Mazzeo, E.; Mc Ginn, C.; Mc Gowan, J. P.; Mc Kee, S. P.; McCracken, C. C.; McDonald, E. F.; McDougall, A. E.; Mcfayden, J. A.; McGovern, R. P.; Mchedlidze, G.; Mckenzie, R. P.; Mclachlan, T. C.; Mclaughlin, D. J.; McMahon, S. J.; Mcpartland, C. M.; McPherson, R. A.; Mehlhase, S.; Mehta, A.; Melini, D.; Garcia, B. R. Mellado; Melo, A. H.; Meloni, F.; Da Costa, A. M. Mendes Jacques; Meng, H. Y.; Meng, L.; Menke, S.; Mentink, M.; Meoni, E.; Merlassino, C.; Merola, L.; Meroni, C.; Metcalfe, J.; Mete, A. S.; Meyer, C.; Meyer, J-P.; Middleton, R. P.; Mijovic, L.; Mikenberg, G.; Mikestikova, M.; Mikuz, M.; Mildner, H.; Milic, A.; Miller, D. W.; Miller, E. H.; Miller, L. S.; Milov, A.; Milstead, D. A.; Min, T.; Minaenko, A. A.; Minashvili, I. A.; Mince, L.; Mincer, A. I.; Mindur, B.; Mineev, M.; Mino, Y.; Mir, L. M.; Miralles Lopez, M.; Mironova, M.; Mishima, A.; Missio, M. C.; Mitra, A.; Mitsou, V. A.; Mitsumori, Y.; Miu, O.; Miyagawa, P. S.; Mkrtchyan, T.; Mlinarevic, M.; Mlinarevic, T.; Mlynarikova, M.; Mobius, S.; Mogg, P.; Farook, M. H. Mohamed; Mohammed, A. F.; Mohapatra, S.; Mokgatitswane, G.; Moleri, L.; Mondal, B.; Mondal, S.; Monig, K.; Monnier, E.; Monsonis Romero, L.; Montejo Berlingen, J.; Montella, M.; Montereali, F.; Monticelli, F.; Monzani, S.; Morange, N.; De Carvalho, A. L. Moreira; Moreno Llacer, M.; Martinez, C. Moreno; Morettini, P.; Morgenstern, S.; Morii, M.; Morinaga, M.; Morodei, F.; Morvaj, L.; Moschovakos, P.; Moser, B.; Mosidze, M.; Moskalets, T.; Moskvitina, P.; Moss, J.; Moyse, E. J. W.; Mtintsilana, O.; Muanza, S.; Mueller, J.; Muenstermann, D.; Mueller, R.; Mullier, G. A.; Mullin, A. J.; Mullin, J. J.; Mungo, D. P.; de Nova, J. R. Munoz; Munoz Perez, D.; Sanchez, F. J. Munoz; Murin, M.; Murray, W. J.; Muskinja, M.; Mwewa, C.; Myagkov, A. G.; Myers, A. J.; Myers, G.; Myska, M.; Nachman, B. P.; Nackenhorst, O.; Nagai, K.; Nagano, K.; Nagle, J. L.; Nagy, E.; Nairz, A. M.; Nakahama, Y.; Nakamura, K.; Nakkalil, K.; Nanjo, H.; Narayan, R.; Narayanan, E. A.; Naryshkin, I.; Naseri, M.; Nasri, S.; Nass, C.; Navarro, G.; Navarro-Gonzalez, J.; Nayak, R.; Nayaz, A.; Nechaeva, P. Y.; Nechansky, F.; Nedic, L.; Neep, T. J.; Negri, A.; Negrini, M.; Nellist, C.; Nelson, C.; Nelson, K.; Nemecek, S.; Nessi, M.; Neubauer, M. S.; Neuhaus, F.; Neundorf, J.; Newhouse, R.; Newman, P. R.; Ng, C. W.; Ng, Y. W. Y.; Ngair, B.; Nguyen, H. D. N.; Nickerson, R. B.; Nicolaidou, R.; Nielsen, J.; Niemeyer, M.; Niermann, J.; Nikiforou, N.; Nikolaenko, V.; Nikolic-Audit, I.; Nikolopoulos, K.; Nilsson, P.; Ninca, I.; Nindhito, H. R.; Ninio, G.; Nisati, A.; Nishu, N.; Nisius, R.; Nitschke, J-E.; Nkadimeng, E. K.; Nobe, T.; Noel, D. L.; Nommensen, T.; Norfolk, M. B.; Norisam, R. R. B.; Norman, B. J.; Noury, M.; Novak, J.; Novak, T.; Novotny, L.; Novotny, R.; Nozka, L.; Ntekas, K.; De Moura Junior, N. M. J. Nunes; Nurse, E.; Ocariz, J.; Ochi, A.; Ochoa, I.; Oerdek, S.; Offermann, J. T.; Ogrodnik, A.; Oh, A.; Ohm, C. C.; Oide, H.; Oishi, R.; Ojeda, M. L.; Okumura, Y.; Oleiro Seabra, L. F.; Pino, S. A. Olivares; Damazio, D. Oliveira; Goncalves, D. Oliveira; Oliver, J. L.; Oncel, O. O.; O'Neill, A. P.; Onofre, A.; Onyisi, P. U. E.; Oreglia, M. J.; Orellana, G. E.; Orestano, D.; Orlando, N.; Orr, R. S.; O'Shea, V.; Osojnak, L. M.; Ospanov, R.; Otero y Garzon, G.; Otono, H.; Ott, P. S.; Ottino, G. J.; Ouchrif, M.; Ould-Saada, F.; Owen, M.; Owen, R. E.; Oyulmaz, K. Y.; Ozcan, V. E.; Ozturk, F.; Ozturk, N.; Ozturk, S.; Pacey, H. A.; Pages, A. Pacheco; Aranda, C. Padilla; Padovano, G.; Griso, S. Pagan; Palacino, G.; Palazzo, A.; Pan, J.; Pan, T.; Panchal, D. K.; Pandini, C. E.; Vazquez, J. G. Panduro; Pandya, H. D.; Pang, H.; Pani, P.; Panizzo, G.; Paolozzi, L.; Parajuli, S.; Paramonov, A.; Paraskevopoulos, C.; Hernandez, D. Paredes; Park, K. R.; Park, T. H.; Parker, M. A.; Parodi, F.; Parrish, E. W.; Parrish, V. A.; Parsons, J. A.; Parzefall, U.; Dias, B. Pascual; Dominguez, L. Pascual; Pasqualucci, E.; Passaggio, S.; Pastore, F.; Patel, P.; Patel, U. M.; Pater, J. R.; Pauly, T.; Pearkes, J.; Pedersen, M.; Pedro, R.; Peleganchuk, S. V.; Penc, O.; Pender, E. A.; Penn, G. D.; Penski, K. E.; Penzin, M.; Peralva, B. S.; Peixoto, A. P. Pereira; Sanchez, L. Pereira; Perepelitsa, D. V.; Codina, E. Perez; Perganti, M.; Pernegger, H.; Perrin, O.; Peters, K.; Peters, R. F. Y.; Petersen, B. A.; Petersen, T. C.; Petit, E.; Petousis, V.; Petridou, C.; Petrukhin, A.; Pettee, M.; Pettersson, N. E.; Petukhov, A.; Petukhova, K.; Pezoa, R.; Pezzotti, L.; Pezzullo, G.; Pham, T. M.; Pham, T.; Phillips, P. W.; Piacquadio, G.; Pianori, E.; Piazza, F.; Piegaia, R.; Pietreanu, D.; Pilkington, A. D.; Pinamonti, M.; Pinfold, J. L.; Pereira, B. C. Pinheiro; Pinoargote, A. E. Pinto; Pintucci, L.; Piper, K. M.; Pirttikoski, A.; Pizzi, D. A.; Pizzimento, L.; Pizzini, A.; Pleier, M. -A.; Plesanovs, V.; Pleskot, V.; Plotnikova, E.; Poddar, G.; Poettgen, R.; Poggioli, L.; Pokharel, I.; Polacek, S.; Polesello, G.; Poley, A.; Polini, A.; Pollard, C. S.; Pollock, Z. B.; Pacchi, E. Pompa; Ponomarenko, D.; Pontecorvo, L.; Popa, S.; Popeneciu, G. A.; Poreba, A.; Quintero, D. M. Portillo; Pospisil, S.; Postill, M. A.; Postolache, P.; Potamianos, K.; Potepa, P. A.; Potrap, I. N.; Potter, C. J.; Potti, H.; Poulsen, T.; Poveda, J.; Pozo Astigarraga, M. E.; Prades Ibanez, A.; Pretel, J.; Price, D.; Primavera, M.; Martin, M. A. Principe; Privara, R.; Procter, T.; Proffitt, M. L.; Proklova, N.; Prokofiev, K.; Proto, G.; Proudfoot, J.; Przybycien, M.; Przygoda, W. W.; Psallidas, A.; Puddefoot, J. E.; Pudzha, D.; Pyatiizbyantseva, D.; Qian, J.; Qichen, D.; Qin, Y.; Qiu, T.; Quadt, A.; Queitsch-Maitland, M.; Quetant, G.; Quinn, R. P.; Bolanos, G. Rabanal; Rafanoharana, D.; Ragusa, F.; Rainbolt, J. L.; Raine, J. A.; Rajagopalan, S.; Ramakoti, E.; Ramirez-Berend, I. A.; Ran, K.; Rapheeha, N. P.; Rasheed, H.; Raskina, V.; Rassloff, D. F.; Rastogi, A.; Rave, S.; Ravina, B.; Ravinovich, I.; Raymond, M.; Read, A. L.; Readioff, N. P.; Rebuzzi, D. M.; Redlinger, G.; Reed, A. S.; Reeves, K.; Reidelsturz, J. A.; Reikher, D.; Rej, A.; Rembser, C.; Renda, M.; Rendel, M. B.; Renner, F.; Rennie, A. G.; Rescia, A. L.; Resconi, S.; Ressegotti, M.; Rettie, S.; Rivera, J. G. Reyes; Reynolds, E.; Rezanova, O. L.; Reznicek, P.; Ribaric, N.; Ricci, E.; Richter, R.; Richter, S.; Richter-Was, E.; Ridel, M.; Ridouani, S.; Rieck, P.; Riedler, P.; Riefel, E. M.; Rieger, J. O.; Rijssenbeek, M.; Rimoldi, A.; Rimoldi, M.; Rinaldi, L.; Rinn, T. T.; Rinnagel, M. P.; Ripellino, G.; Riu, I.; Rivadeneira, P.; Rivera Vergara, J. C.; Rizatdinova, F.; Rizvi, E.; Roberts, B. A.; Roberts, B. R.; Robertson, S. H.; Robinson, D.; Gajardo, C. M. Robles; Manzano, M. Robles; Robson, A.; Rocchi, A.; Roda, C.; Rodriguez Bosca, S.; Rodriguez Garcia, Y.; Rodriguez Rodriguez, A.; Rodriguez Vera, A. M.; Roe, S.; Roemer, J. T.; Roepe-Gier, A. R.; Roggel, J.; Rohne, O.; Rojas, R. A.; Roland, C. P. A.; Roloff, J.; Romaniouk, A.; Romano, E.; Romano, M.; Romero Hernandez, A. C.; Rompotis, N.; Roos, L.; Rosati, S.; Rosser, B. J.; Rossi, E.; Rossi, L. P.; Rossini, L.; Rosten, R.; Rotaru, M.; Rottler, B.; Rougier, C.; Rousseau, D.; Rousso, D.; Roy, A.; Roy-Garand, S.; Rozanov, A.; Rozario, Z. M. A.; Rozen, Y.; Rubio Jimenez, A.; Ruby, A. J.; Rivera, V. H. Ruelas; Ruggeri, T. A.; Ruggiero, A.; Ruiz-Martinez, A.; Rummler, A.; Rurikova, Z.; Rusakovich, N. A.; Russell, H. L.; Russo, G.; Rutherfoord, J. P.; Colmenares, S. Rutherford; Rybacki, K.; Rybar, M.; Rye, E. B.; Ryzhov, A.; Iglesias, J. A. Sabater; Sabatini, P.; Sadrozinski, H. F-W.; Tehrani, F. Safai; Samani, B. Safarzadeh; Safdari, M.; Saha, S.; Sahinsoy, M.; Saibel, A.; Saimpert, M.; Saito, M.; Saito, T.; Salamani, D.; Salnikov, A.; Salt, J.; Salas, A. Salvador; Salvatore, D.; Salvatore, F.; Salzburger, A.; Sammel, D.; Sampsonidis, D.; Sampsonidou, D.; Sanchez, J.; Sanchez Sebastian, V.; Sandaker, H.; Sander, C. O.; Sandesara, J. A.; Sandhoff, M.; Sandoval, C.; Sankey, D. P. C.; Sano, T.; Sansoni, A.; Santi, L.; Santoni, C.; Santos, H.; Santra, A.; Saoucha, K. A.; Saraiva, J. G.; Sardain, J.; Sasaki, O.; Sato, K.; Sauer, C.; Sauerburger, F.; Sauvan, E.; Savard, P.; Sawada, R.; Sawyer, C.; Sawyer, L.; Sayago Galvan, I.; Sbarra, C.; Sbrizzi, A.; Scanlon, T.; Schaarschmidt, J.; Schafer, U.; Schaffer, A. C.; Schaile, D.; Schamberger, R. D.; Scharf, C.; Schefer, M. M.; Schegelsky, V. A.; Scheirich, D.; Schenck, F.; Schernau, M.; Scheulen, C.; Schiavi, C.; Schioppa, E. J.; Schioppa, M.; Schlag, B.; Schleicher, K. E.; Schlenker, S.; Schmeing, J.; Schmidt, M. A.; Schmieden, K.; Schmitt, C.; Schmitt, N.; Schmitt, S.; Schoeffel, L.; Schoening, A.; Scholer, P. G.; Schopf, E.; Schott, M.; Schovancova, J.; Schramm, S.; Schroer, T.; Schultz-Coulon, H-C.; Schumacher, M.; Schumm, B. A.; Schune, Ph.; Schuy, A. J.; Schwartz, H. R.; Schwartzman, A.; Schwarz, T. A.; Schwemling, Ph.; Schwienhorst, R.; Sciandra, A.; Sciolla, G.; Scuri, F.; Sebastiani, C. D.; Sedlaczek, K.; Seema, P.; Seidel, S. C.; Seiden, A.; Seidlitz, B. D.; Seitz, C.; Seixas, J. M.; Sekhniaidze, G.; Selem, L.; Semprini-Cesari, N.; Sengupta, D.; Senthilkumar, V.; Serin, L.; Serkin, L.; Sessa, M.; Severini, H.; Sforza, F.; Sfyrla, A.; Shabalina, E.; Shaheen, R.; Shahinian, J. D.; Renous, D. Shaked; Shan, L. Y.; Shapiro, M.; Sharma, A.; Sharma, A. S.; Sharma, P.; Shatalov, P. B.; Shaw, K.; Shaw, S. M.; Shcherbakova, A.; Shen, Q.; Sheppard, D. J.; Sherwood, P.; Shi, L.; Shi, X.; Shimmin, C. O.; Shinner, J. D.; Shipsey, I. P. J.; Shirabe, S.; Shiyakova, M.; Shlomi, J.; Shochet, M. J.; Shojaii, J.; Shope, D. R.; Shrestha, B.; Shrestha, S.; Shrif, E. M.; Shroff, M. J.; Sicho, P.; Sickles, A. M.; Haddad, E. Sideras; Sidoti, A.; Siegert, F.; Sijacki, Dj.; Sili, F.; Silva, J. M.; Oliveira, M. V. Silva; Silverstein, S. B.; Simion, S.; Simoniello, R.; Simpson, E. L.; Simpson, H.; Simpson, L. R.; Simpson, N. D.; Simsek, S.; Sindhu, S.; Sinervo, P.; Singh, S.; Sinha, S.; Sioli, M.; Siral, I.; Sitnikova, E.; Sivoklokov, S. Yu.; Sjolin, J.; Skaf, A.; Skorda, E.; Skubi(data truncated to fit)</t>
  </si>
  <si>
    <t>PARTON DISTRIBUTIONS; PAIR PRODUCTION; DECAY; INFORMATION</t>
  </si>
  <si>
    <t>Entanglement is a key feature of quantum mechanics(1-3), with applications in fields such as metrology, cryptography, quantum information and quantum computation(4-8). It has been observed in a wide variety of systems and length scales, ranging from the microscopic(9-13) to the macroscopic(14-16). However, entanglement remains largely unexplored at the highest accessible energy scales. Here we report the highest-energy observation of entanglement, in top-antitop quark events produced at the Large Hadron Collider, using a proton-proton collision dataset with a centre-of-mass energy of root s=13TeV and an integrated luminosity of 140inverse femtobarns (fb)(-1) recorded with the ATLAS experiment. Spin entanglement is detected from the measurement of a single observable D, inferred from the angle between the charged leptons in their parent top- and antitop-quark rest frames. The observable is measured in a narrow interval around the top-antitop quark production threshold, at which the entanglement detection is expected to be significant. It is reported in a fiducial phase space defined with stable particles to minimize the uncertainties that stem from the limitations of the Monte Carlo event generators and the parton shower model in modelling top-quark pair production. The entanglement marker is measured to be D=-0.5370.002 (stat.)+/- 0.019 (syst.) for 340 GeV &lt; m(t&lt;(t)over bar&gt;) 380 GeV. The observed result is more than five standard deviations from a scenario without entanglement and hence constitutes the first observation of entanglement in a pair of quarks and the highest-energy observation of entanglement so far.</t>
  </si>
  <si>
    <t>[Aad, G.; Barbero, M.; Bernon, F.; Chiedde, N.; Coadou, Y.; Djama, F.; Duperrin, A.; Feligioni, L.; Fernoux, M. J. V.; Fujimoto, M.; Hallewell, G. D.; Laatu, L. A. O.; Ramos, J. Manjarres; Monnier, E.; Muanza, S.; Nagy, E.; Petit, E.; Rougier, C.; Rozanov, A.; Stark, J.; Strebler, T.; Sur, N.; Talby, M.; Tarna, G.; Theveneaux-Pelzer, T.; Torres, H.; Vallier, A.] Aix Marseille Univ, CPPM, CNRS, IN2P3, Marseille, France; [Abbott, B.; Alhroob, M.; Balakrishnan, V.; Gutierrez, P.; Kawale, M. P.; Marjanovic, M.; Severini, H.; Shrestha, B.; Skubic, P.; Strauss, M.; Stupak, J.; Wilbern, D. J.] Univ Oklahoma, Homer L Dodge Dept Phys &amp; Astron, Norman, OK USA; [Abeling, K.; Alkakhi, W.; Bindi, M.; Eggebrecht, S.; Grosse-Knetter, J.; Joos, H. L.; Kingston, M. K.; Kirchhoff, A.; Korn, S.; Lai, S.; Melo, A. H.; Niemeyer, M.; Niermann, J.; Pokharel, I.; Quadt, A.; Ravina, B.; Scheulen, C.; Shabalina, E.; Sindhu, S.; Skaf, A.; Tian, Y.; Wozniewski, S.; Ye, H.] Georg August Univ Gottingen, Phys Inst 2, Gottingen, Germany; [Abicht, N. J.; Baselga, M.; Bisanz, T.; Burgard, C. D.; Dado, T.; Delitzsch, C. M.; Dungs, S.; Gocke, B.; Knue, A.; Kroeninger, K.; Kupfer, T.; Nackenhorst, O.; Rej, A.; Van der Graaf, A.; Weingarten, J.; Wendland, B.] Tech Univ Dortmund, Fak Phys, Dortmund, Germany; [Abidi, S. H.; Assamagan, K.; Barone, G.; Begel, M.; Boye, D.; Brost, E.; Cavaliere, V.; Chen, H.; D'amen, G.; Das, S. J.; Elmsheuser, J.; Garcia, B.; Go, Y.; Guan, W.; Iakovidis, G.; Kalderon, C. W.; Klimentov, A.; Lancon, E.; Lynn, D.; Ma, H.; Maeno, T.; Mc Ginn, C.; Mwewa, C.; Nagle, J. L.; Nilsson, P.; Damazio, D. Oliveira; Perepelitsa, D. V.; Pleier, M. -A.; Rajagopalan, S.; Redlinger, G.; Rinn, T. T.; Roloff, J.; Oliveira, M. V. Silva; Snyder, S.; Steinberg, P.; Stucci, S. A.; Tricoli, A.; Umaka, E. N.; Undrus, A.; Weber, C.; Wenaus, T.; Ye, S.] Brookhaven Natl Lab, Dept Phys, Upton, NY 11973 USA; [Aboulhorma, A.; Tamlihat, M. Ait; Batlamous, S.; El Moursli, R. Cherkaoui; Fassi, F.; Soumaimi, Z.; Tayalati, Y.] Univ Mohammed 5, Fac Sci, Rabat, Morocco; [Abramowicz, H.; Barak, L.; Barron, U.; Bella, G.; Benhammou, Y.; Chen, B.; Etzion, E.; Frid, Y. Y.; Nayak, R.; Ninio, G.; Dominguez, L. Pascual; Reikher, D.; Salas, A. Salvador; Soffer, A.; Tamir, N. M.; Vannicola, D.] Tel Aviv Univ, Raymond &amp; Beverly Sackler Sch Phys &amp; Astron, Tel Aviv, Israel; [Abreu, H.; Kajomovitz, E.; Laurier, A.; Rozen, Y.; Tarem, S.] Technion Israel Inst Technol, Dept Phys, Haifa, Israel; [Abulaiti, Y.; Drnevich, M.; Haas, A.; Mincer, A. I.; Rieck, P.; Weik, E. J.] NYU, Dept Phys, 4 Washington Pl, New York, NY 10003 USA; [Acharya, B. S.; Cobal, M.; Faraj, M.; Giordani, M. P.; Giugliarelli, G.; Guerrieri, G.; Merlassino, C.; Monzani, S.; Panizzo, G.; Pinamonti, M.; Pintucci, L.; Serkin, L.] INFN Grp Collegato Udine, Sez Trieste, Udine, Italy; [Acharya, B. S.; Faraj, M.; Serkin, L.] Abdus Salaam Int Ctr Theoret Phys, Trieste, Italy; [Acharya, B. S.] Kings Coll London, Dept Phys, London, England; [Bourdarios, C. Adam; Arnaez, O.; Berger, N.; Castillo, F. L.; Cavaliere, T.; Costanza, F.; Delmastro, M.; Di Ciaccio, L.; Hryn'ova, T.; Koletsou, I.; Leveque, J.; Lewis, D. J.; Little, J. D.; Martinez, N. Lorenzo; Poddar, G.; Sauvan, E.] Univ Savoie Mt Blanc, CNRS, LAPP, IN2P3, Annecy, France; [Adamczyk, L.; Balek, P.; Bold, T.; Ciesla, K. M.; Dabrowski, W.; Dyndal, M.; Gilbert, A. K.; Grabowska-Bold, I.; Janas, K. W.; Koperny, S.; Maj, K.; Mindur, B.; Potepa, P. A.; Przybycien, M.; Volkotrub, Yu.] AGH Univ Krakow, Fac Phys &amp; Appl Comp Sci, Krakow, Poland; [Addepalli, S. V.; Apyan, A.; Munoz, D. Camarero; Capocasa, F.; Duden, E. R.; Frattari, G.; Mancini, M. N.; Reeves, K.; Sciolla, G.; Solomon, S.; Trischuk, D. A.; Zenger, D. T., Jr.] Brandeis Univ, Dept Phys, Waltham, MA 02254 USA; [Addison, M. J.; Aly, M.; Amerl, M.; Austrup, V. A.; Moreno, D. A. Baron; Basson, C. R.; Birch-sykes, C. J.; Da Via, C.; Doglioni, C.; Dougan, P.; D'uffizi, M.; Fitschen, T.; Forti, A. C.; Hitchings, T. G.; Honan, B. P.; Huang, Z.; Lawrence, Z.; Le, B.; LeBlanc, M.; Masik, J.; Da Costa, A. M. Mendes Jacques; Sanchez, F. J. Munoz; Murin, M.; Oh, A.; Pater, J. R.; Peters, R. F. Y.; Pilkington, A. D.; Price, D.; Qichen, D.; Qin, Y.; Queitsch-Maitland, M.; Shaw, S. M.; Sinha, S.; Vecchio, V.; Wilson, B. J.; Winter, J. K.; Wyatt, T. R.] Univ Manchester, Sch Phys &amp; Astron, Manchester, Lancs, England; [Adelman, J.; Chakraborty, D.; De la Torre, H.; Dwyer, B. L.; Kostecka, W. H.; Lancaster, A. N.; Parrish, E. W.; Sedlaczek, K.] Northern Illinois Univ, Dept Phys, De Kalb, IL USA; [Adiguzel, A.] Istanbul Univ, Dept Phys, Istanbul, Turkiye; [Adye, T.; Baines, J. T.; Bird, G. A.; Biswal, J. P.; Buttinger, W.; Dopke, J.; Emeliyanov, D.; Gallop, B. J.; Guilloton, E.; Kirk, J.; Martin-Haugh, S.; McMahon, S. J.; Middleton, R. P.; Murray, W. J.; Owen, R. E.; Phillips, P. W.; Samani, B. Safarzadeh; Sankey, D. P. C.; Sawyer, C.; Smart, B. H.; Walder, J.; Watton, E.; Wielers, M.] Rutherford Appleton Lab, Particle Phys Dept, Didcot, Oxon, England; [Affolder, A. A.; Battaglia, M.; Fadeyev, V.; Gee, C. M.; Gignac, M.; Grillo, A. A.; Hance, M.; Johnson, J. W.; Kang, N. J.; Mazza, S. M.; Nielsen, J.; Roepe-Gier, A. R.; Sadrozinski, H. F-W.; Schumm, B. A.; Schwartz, H. R.; Sciandra, A.; Seiden, A.; Stark, G. H.; Wang, A. Z.; Zhao, Y.] Univ Calif Santa Cruz, Santa Cruz Inst Particle Phys, Santa Cruz, CA 95064 USA; [Afik, Y.; Badea, A.; Dona, K. M.; Gardner, R. W.; Kim, Y. K.; Miller, D. W.; Offermann, J. T.; Oreglia, M. J.; Rainbolt, J. L.; Rosser, B. J.; Shochet, M. J.; Smith, E. A.; Tosciri, C.; Vukotic, I.; Windischhofer, P. J.] Univ Chicago, Enrico Fermi Inst, 5640 S Ellis Ave, Chicago, IL 60637 USA; [Agaras, M. N.; Guardia, A. Berrocal; Bosman, M.; Carlotto, J. I.; Casado, M. P.; Castillo Garcia, L.; Epari, S.; Martinez, P. Fernandez; Gautam, V.; Grieco, C.; Grinstein, S.; Harrison, J.; Pena, J. Jimenez; Rozas, A. Juste; Korolkov, I.; Mamuzic, J.; Martinez, M.; Martinez Suarez, P.; Mir, L. M.; Montejo Berlingen, J.; Orlando, N.; Pages, A. Pacheco; Aranda, C. Padilla; Riu, I.; Sonay, A.; Terzo, S.] Barcelona Inst Sci &amp; Technol, IFAE, Barcelona, Spain; [Agarwala, J.; Ferrari, R.; Gaudio, G.; Introzzi, G.; Kourkoumeli-Charalampidi, A.; Lanza, A.; Manco, G.; Negri, A.; Polesello, G.; Rebuzzi, D. M.; Rimoldi, A.; Romano, E.; Shaheen, R.] INFN, Sez Pavia, Pavia, Italy; [Agarwala, J.; Introzzi, G.; Kourkoumeli-Charalampidi, A.; Manco, G.; Negri, A.; Rebuzzi, D. M.; Rimoldi, A.; Romano, E.] Univ Pavia, Dipartimento Fis, Pavia, Italy; [Aggarwal, A.; Akbiyik, M.; Fernandez, A. Alvarez; Balz, J.; Basan, A.; Blumenthal, J.; Buscher, V.; Damp, J.; Fakoudis, D.; Fiedler, F.; Gugel, R.; Hesping, M. E.; Kahra, C.; Kennedy, P. D.; Kramer, P.; Laudrain, A.; MacDonald, J. C.; Masetti, L.; Mildner, H.; Neuhaus, F.; Pinoargote, A. E. Pinto; Rave, S.; Manzano, M. Robles; Schafer, U.; Schmieden, K.; Schmitt, C.; Schmitt, N.; Schott, M.; Ta, D.; Tapprogge, S.; Tzovara, E.; Vujinovic, O.; Wang, C.; Wang, R. -J.; Weirich, M.] Johannes Gutenberg Univ Mainz, Inst Phys, Mainz, Germany; [Agheorghiesei, C.; Postolache, P.] Alexandru Ioan Cuza Univ, Dept Phys, Iasi, Romania; [Ahmad, A.; Ahmadov, F.; Akimov, A. V.; Aleksa, M.; Aleksandrov, I. N.; Amelung, C.; Anders, J. K.; Anisenkov, A. V.; Avolio, G.; Baldin, E. M.; Barisits, M-S.; Barsov, S.; Bauer, M.; Bednyakov, V. A.; Beermann, T. A.; Beirer, J. F.; Beloborodov, K.; Bernon, F.; Bobrovnikov, V. S.; Bogavac, D.; Bogdanchikov, A. G.; Bokan, P.; Bordulev, I. S.; Sola, J. D. Bossio; Boyd, J.; Boyko, I. R.; Bulekov, O.; Burger, A. M.; Buzykaev, A. R.; Cairo, V. M. M.; Calace, N.; Camarda, S.; Cameron, D.; Carli, T.; Catinaccio, A.; Chelkov, G. A.; Cheplakov, A.; Chizhov, M. V.; Czodrowski, P.; Dao, V.; Dedovich, D. V.; Dell'Acqua, A.; Demichev, M.; Denisov, S. P.; Di Girolamo, A.; Di Gregorio, G.; Dittus, F.; Dubinin, F.; Dudarev, A.; Duhrssen, M.; El Jarrari, H.; Ellis, N.; Elsing, M.; Ezhilov, A.; Fakhrutdinov, R. M.; Coelho, L. F. Falda Ulhoa; Fedin, O. L.; Fedotov, G.; De Acedo, L. Flores Sanz; Fortin, E.; Francis, D.; Lima, V. Franco; Froidevaux, D.; Gadow, P.; Gavrilenko, I. L.; Gavrilyuk, A.; Gessinger-Befurt, P.; Giuli, F.; Gladilin, L. K.; Goblirsch-Kolb, M.; Golubkov, D.; Goossens, L.; Gorini, B.; Gostkin, M. I.; Gottardo, C. A.; Guindon, S.; Gustavino, G.; Harkusha, S.; Hawkings, R. J.; Correia, A. M. Henriques; Hervas, L.; Hoecker, A.; Huhtinen, M.; Iddon, J. P.; Jenni, P.; Joos, H. L.; Karpov, S. N.; Karpova, Z. M.; Karyukhin, A. N.; Kay, E. F.; Kazanin, V. F.; Kharlamov, A. G.; Kharlamova, T.; Kholodenko, M.; Klimek, P.; Klioutchnikova, T.; Korotkova, N.; Koulouris, A.; Kozhin, A. S.; Kramarenko, V. A.; Krasznahorkay, A.; Kruchonak, U.; Kuchinskaia, O.; Kuehn, S.; Kukhtin, V.; Kulchitsky, Y.; Kupich, A.; Kurochkin, Y. A.; Kurova, A.; Ladygin, E.; Lanni, F.; Lassnig, M.; Miotto, G. Lehmann; Levchenko, M.; Loseva, O.; Love, J.; Lutz, M. S.; Lyubushkin, V.; Lyubushkina, T.; Ma, K.; Ma, L. L.; Maleev, V. P.; Mallik, U.; Malyukov, S.; Manco, G.; Mansoulie, B.; Marzin, A.; Maslennikov, A. L.; Masubuchi, T.; Maximov, D. A.; Mazza, S. M.; Mentink, M.; Milic, A.; Minaenko, A. A.; Mindur, B.; Mineev, M.; Mironova, M.; Mlynarikova, M.; Morgenstern, S.; Morvaj, L.; Moschovakos, P.; Moser, B.; Myagkov, A. G.; Nachman, B. P.; Nairz, A. M.; Naryshkin, I.; Navarro, G.; Nechaeva, P. Y.; Negri, A.; Nessi, M.; Niermann, J.; Nikiforou, N.; Nikolaenko, V.; Ninca, I.; Pauly, T.; Peleganchuk, S. V.; Penc, O.; Penski, K. E.; Penzin, M.; Perepelitsa, D. V.; Pernegger, H.; Petersen, B. A.; Pettersson, N. E.; Petukhov, A.; Pezzotti, L.; Pezzullo, G.; Plotnikova, E.; Pokharel, I.; Pontecorvo, L.; Poreba, A.; Potrap, I. N.; Poveda, J.; Pozo Astigarraga, M. E.; Pudzha, D.; Pyatiizbyantseva, D.; Qin, Y.; Qiu, T.; Ramakoti, E.; Rasheed, H.; Raymond, M.; Rembser, C.; Rettie, S.; Rezanova, O. L.; Richter, R.; Riedler, P.; Rimoldi, M.; Roe, S.; Romaniouk, A.; Rompotis, N.; Rummler, A.; Rusakovich, N. A.; Colmenares, S. Rutherford; Salamani, D.; Salzburger, A.; Schegelsky, V. A.; Scheulen, C.; Schlenker, S.; Schovancova, J.; Sharma, A.; Shatalov, P. B.; Shcherbakova, A.; Shen, Q.; Shi, L.; Shiyakova, M.; Shope, D. R.; Simoniello, R.; Siral, I.; Sivoklokov, S. Yu.; Smirnov, S. Yu.; Smirnov, Y.; Smirnova, L. N.; Smith, A. C.; Smith, E. A.; Smith, H. A.; Snesarev, A. A.; Sobie, R.; Sanchez, C. A. Solans; Soldatov, E. Yu.; Solodkov, A. A.; Soloshenko, A.; Solovyanov, O. V.; Solovyev, V.; Sommer, P.; Sopczak, A.; Spigo, G.; Starchenko, E. A.; Starovoitov, P.; Stewart, G. A.; Stockton, M. C.; Sulin, V. V.; Sultanaliyeva, L.; Sultansoy, S.; Sun, S.; Talyshev, A. A.; Tanaka, J.; Tikhomirov, V.; Tikhonov, Yu. A.; Timoshenko, S.; Ting, E. X. L.; Tipton, P.; Tlou, S. H.; Tsiareshka, P. V.; Tskhadadze, E. G.; Tsukerman, I. I.; Tsybychev, D.; Turtuvshin, T.; Tzovara, E.; Unal, G.; Vafeiadis, T.; Van Rijnbach, M.; Vandelli, W.; Vasyukov, A.; Schroeder, T. Vazquez; Vecchio, V.; Vittori, C.; Vormwald, B.; Vorobev, K.; Vozdecky, L.; Vuillermet, R.; Wengler, T.; Wilkens, H. G.; Yang, X.; Yeletskikh, I.; Young, C. J. S.; Zenin, O.; Zhang, D. F.; Zhemchugov, A.; Zhou, B.; Zhukov, K.; Zimine, N. I.; Zoch, K.; Zorbas, T. G.; Zwalinski, L.] CERN, Geneva, Switzerland; [Ahmadov, F.; Huseynov, N.] Azerbaijan Acad Sci, Inst Phys, Baku, Azerbaijan; [Ahmed, W. S.; Ambler, A.; Corriveau, F.; Hulsken, R.; Kwan, T.; Li, X.; Li, Z.; Mc Gowan, J. P.; Nelson, C.; Robertson, S. H.; Starz, S.; Vachon, B.; Warburton, A.] McGill Univ, Dept Phys, Montreal, PQ, Canada; [Ahuja, S.; Berry, T.; Boisvert, V.; Booth, C. D.; Cowan, G.; Evans, L. S.; George, S.; Gibson, S. M.; Hampshire, E. J.; Lefebvre, H. P.; Malito, D.; Vazquez, J. G. Panduro; Pastore, F.; Shinner, J. D.; Teixeira-Dias, P.; Thomas, D. W.; Waterhouse, S.] Royal Holloway Univ London, Dept Phys, Egham, Surrey, England; [Ai, X.] Zhengzhou Univ, Sch Phys &amp; Microelect, Zhengzhou, Peoples R China; [Aielli, G.; Camarri, P.; Cardarelli, R.; Cerrito, L.; De Sanctis, U.; Di Ciaccio, A.; Giannelli, M. Faucci; Liberti, B.; Rocchi, A.; Sessa, M.; Vanadia, M.] INFN, Sez Roma Tor Vergata, Rome, Italy; [Aielli, G.; Camarri, P.; Cerrito, L.; De Sanctis, U.; Di Ciaccio, A.; Giannelli, M. Faucci; Rocchi, A.; Sessa, M.; Vanadia, M.] Univ Roma Tor Vergata, Dipartimento Fis, Rome, Italy; [Aikot, A.; Amos, K. R.; Aparisi Pozo, J. A.; Bailey, A. J.; Bouchhar, N.; Cabrera Urban, S.; Cantero, J.; Cardillo, F.; Castillo Gimenez, V.; Chitishvili, M.; Costa, M. J.; Didenko, M.; Escobar, C.; Fiorini, L.; Fuster, J.; Garcia, C.; Garcia Navarro, J. E.; Gomez Delegido, A. J.; Gonzalez de la Hoz, S.; Gonzalvo Rodriguez, G. R.; Guerrero Rojas, J. G. R.; Lacasta, C.; Marti-Garcia, S.; Martinez Agullo, P.; Melini, D.; Mitsou, V. A.; Monsonis Romero, L.; Moreno Llacer, M.; Munoz Perez, D.; Navarro-Gonzalez, J.; Poveda, J.; Prades Ibanez, A.; Rubio Jimenez, A.; Ruiz-Martinez, A.; Sabatini, P.; Saibel, A.; Salt, J.; Sanchez, J.; Sanchez Sebastian, V.; Sayago Galvan, I.; Senthilkumar, V.; Soldevila, U.; Pastor, E. Torro; Valero, A.; Valiente Moreno, E.; Valls Ferrer, J. A.; Varriale, L.; Villaplana Perez, M.; Vos, M.; Zakareishvili, T.] Ctr Mixto Univ Valencia CSIC, Inst Fis Corpuscular IFIC, Valencia, Spain; [Aitbenchikh, B.; Benchekroun, D.; Bendebba, F.; Bouaouda, K.; Ezzarqtouni, S.; Imam, H.; Lahbabi, F. Z.; Noury, M.; Zerradi, S.] Univ Hassan 2, Reseau Univ Phys Hautes Energies, Fac Sci Ain Chock, Casablanca, Morocco; [Aizenberg, I.; Birman, M.; Brener, R.; Bressler, S.; Chu, K. L.; Citron, Z. H.; Dreyer, E.; Duchovni, E.; Gross, E.; Hod, N.; Ivina, A.; Jakoubek, T.; Kakati, N.; Kobylianskii, D.; Levinson, L. J.; Maniatis, I. M.; Mankad, D. C.; Mikenberg, G.; Milov, A.; Moleri, L.; Ravinovich, I.; Santra, A.; Renous, D. Shaked; Shlomi, J.; Smakhtin, V.; Soybelman, N.] Weizmann Inst Sci, Dept Particle Phys &amp; Astrophys, Rehovot, Israel; [Akesson, T. P. A.; Doglioni, C.; Ekman, P. A.; Hedberg, V.; Herde, H.; Konya, B.; Lytken, E.; Poettgen, R.; Simpson, N. D.; Smirnova, O.] Lund Univ, Fysiska Inst, Lund, Sweden; [Akiyama, D.; Ito, H.; Yorita, K.] Waseda Univ, Tokyo, Japan; [Akolkar, N. N.; Bandyopadhyay, A.; Bansal, S.; Bauer, P.; Bechtle, P.; Beisiegel, F.; Bernlochner, F. U.; Brock, I.; Desch, K.; Deutsch, C.; Capriles, F. G. Diaz; Dimitriadi, C.; Dingfelder, J.; Falke, P. J.; Grefe, C.; Gurbuz, S.; Hamer, M.; Herrmann, L. M.; Hinterkeuser, F.; Holm, T.; Huebner, M.; Huegging, F.; Kirfel, C.; Kirfel, F.; Kivernyk, O.; Koenig, P. T.; Kruger, H.; Lantzsch, K.; Lenz, T.; Nass, C.; Standke, M.; Vergis, C.; Von Toerne, E.; Wermes, N.] Univ Bonn, Phys Inst, Bonn, Germany; [Aktas, S.; Celebi, E.; Geanta, A. A.; Gokturk, B.; Istin, S.; Oyulmaz, K. Y.; Ozcan, V. E.] Bogazici Univ, Dept Phys, Istanbul, Turkiye; [Al Khoury, K.; Angerami, A.; Brooijmans, G.; Busch, E. L.; Cole, B.; Gilbert, B. J.; Gonski, J. L.; Hangal, D. A.; Kahn, A.; Mohapatra, S.; Park, K. R.; Parsons, J. A.; Seidlitz, B. D.; Smith, A. C.; Tuts, P. M.; Williams, D. M.; Woodward, E. L.; Yin, P.; Zou, W.] Columbia Univ, Nevis Lab, Irvington, NY USA; [Alberghi, G. L.; Alfonsi, F.; Ballabene, E.; Bellagamba, L.; Bianco, G.; Boscherini, D.; Bruni, A.; Bruni, G.; Bruschi, M.; Carratta, G.; Cavalli, N.; Cervelli, A.; Cremonini, D.; De Castro, S.; Del Corso, F.; Fabbri, L.; Franchini, M.; Gabrielli, A.; Giacobbe, B.; Manghi, F. Lasagni; Levrini, G.; Negrini, M.; Polini, A.; Rinaldi, L.; Romano, M.; Sbarra, C.; Sbrizzi, A.; Semprini-Cesari, N.; Sidoti, A.; Sioli, M.; Valentinetti, S.; Villa, M.; Zoccoli, A.] INFN Sez Bologna, Bologna, Italy; [Albert, J.; Bouquet, R.; Brown, L. M.; Camincher, C.; Carlson, E. M.; Chen, B.; Hamano, K.; Keeler, R.; Kowalewski, R.; Lambert, J. E.; Lefebvre, M.; Mac Donell, D. M.; McPherson, R. A.; Rivera Vergara, J. C.; Saha, S.; Shroff, M. J.; Vasquez, G. A.] Univ Victoria, Dept Phys &amp; Astron, Victoria, BC, Canada; [Albicocco, P.; Antonelli, M.; Arcangeletti, C.; Beretta, M.; Cesarini, G.; Chiarella, V.; Maccarrone, G.; Mancini, G.; Paraskevopoulos, C.; Sansoni, A.; Testa, M.; Vilucchi, E.] INFN, Frascati, Italy; [Albicocco, P.; Antonelli, M.; Arcangeletti, C.; Beretta, M.; Cesarini, G.; Chiarella, V.; Maccarrone, G.; Mancini, G.; Paraskevopoulos, C.; Sansoni, A.; Testa, M.; Vilucchi, E.] Lab Nazl Frascati, Frascati, Italy; [Albouy, G. L.; Collot, J.; Crepe-Renaudin, S.; De Regie, J. B. De Vivie; Delsart, P. A.; Genest, M. H.; Lalloue, N.; Ledroit-Guillon, F.; Malek, F.; Peixoto, A. P. Pereira; Selem, L.; Trocme, B.] Univ Grenoble Alpes, LPSC, CNRS, IN2P3,Grenoble INP, Grenoble, France; [Alderweireldt, S.; Allen, J. F.; Carter, T. M.; Clark, P. J.; Duda, D.; Farrington, S. M.; Gao, Y.; Gargan, J. M.; Andana, R. Y. Gonzalez; Hamity, G. N.; Leonidopoulos, C.; Martin, V. J.; Mijovic, L.; Parrish, V. A.; Pender, E. A.; Qiu, T.; Themistokleous, N.; Villhauer, E. M.; Vishwakarma, A.; Wynne, B. M.; Xu, Z.; Zaid, E.] Univ Edinburgh, SUPA Sch Phys &amp; Astron, Edinburgh, Midlothian, Scotland; [Alegria, Z. L.; Bhopatkar, V. S.; Crosby, J. E.; Goswami, S.; Haley, J.; Khanov, A.; Ma, Y.; Rizatdinova, F.; Stewart, J. R.; Vandewall, E. R.] Oklahoma State Univ, Dept Phys, Stillwater, OK 74078 USA; [Alexa, C.; Chitan, A.; Ciubotaru, D. A.; Dinu, I-M.; Ducu, O. A.; Dumitriu, A. E.; Jinaru, A.; Lagouri, T.; Martoiu, V. S.; Maurer, J.; Pietreanu, D.; Rasheed, H.; Renda, M.; Rotaru, M.; Russell, H. L.; Sobie, R.; Stoicea, G.; Tarna, G.; Trandafir, I. S.; Tudorache, A.; Tudorache, V.; Vasile, M. E.; Younas, S.] Horia Hulubei Natl Inst Phys &amp; Nucl Engn, Bucharest, Romania; [Alexopoulos, T.; Drivas-koulouris, I.; Gazis, E. N.; Kitsaki, C.; Maltezos, S.; Perganti, M.; Tzanis, P.] Natl Tech Univ Athens, Dept Phys, Zografos, Greece; [Algren, M.; Allbrooke, B. M. M.; Cardoso, M. Alves; Antel, C.; Axiotis, K.; Cepaitis, V.; Clark, A.; Della Volpe, D.; Drozdova, M.; Ehrke, L. F.; Ferrere, D.; Franchellucci, S.; Golling, T.; Gonzalez-Sevilla, S.; Guth, M.; Harada, D.; Iacobucci, G.; Lezki, M. Ince; Klein, S. B.; Kontaxakis, P.; Leigh, M.; Martinez, C. Moreno; Nessi, M.; Nindhito, H. R.; Paolozzi, L.; Pirttikoski, A.; Quetant, G.; Raine, J. A.; Iglesias, J. A. Sabater; Schramm, S.; Schroer, T.; Sengupta, D.; Sfyrla, A.; Theiner, O.; Wu, X.; Zambito, S.] Univ Geneva, Dept Phys Nucl &amp; Corpusculaire, Geneva, Switzerland; [Ali, B.; Augsten, K.; Bergmann, B.; Day-hall, H. A.; Fiedler, P.; Hubacek, Z.; Jacka, P.; Mondal, S.; Myska, M.; Novotny, L.; Petousis, V.; Pospisil, S.; Smolek, K.; Sopczak, A.; Vacek, V.; Vokac, P.; Zaplatilek, O.] Czech Tech Univ, Prague, Czech Republic; [Ali, H. M. J.; Barton, A. E.; Bertram, I. A.; Borissov, G.; Bouhova-Thacker, E. V.; Ferguson, R. A. M.; Ferrando, J.; Fox, H.; Hagan, A. I.; Henderson, R. C. W.; Jones, R. W. L.; Kartvelishvili, V.; Love, P. A.; Marshall, E. J.; Meng, L.; Muenstermann, D.; Ribaric, N.; Rybacki, K.; Smizanska, M.; Spinali, S.; Wharton, A. M.] Univ Lancaster, Dept Phys, Lancaster, England; [Ali, S.; Hou, S.; Lee, S. C.; Mazini, R.; Varol, T.; Wang, S. M.] Acad Sinica, Inst Phys, Taipei, Taiwan; [Alibocus, S. W.; Arena, E.; Biondini, A.; Burdin, S.; Dervan, P.; D'Onofrio, M.; Lopez, R. Gonzalez; Gwilliam, C. B.; Hayward, H. S.; Irwin, R. K.; Jones, T. J.; Klein, U.; Kretzschmar, J.; Lee, T. F.; Mcpartland, C. M.; Mehta, A.; Rompotis, N.; Ruby, A. J.; Sebastiani, C. D.; Smith, J. L.; Sullivan, M. J.] Univ Liverpool, Oliver Lodge Lab, Liverpool, Merseyside, England; [Aliev, M.; Bhamjee, M.; Connell, M. P.; Connell, S. H.; Govender, N.; Leeuw, L. L.; Mapekula, X.; Truong, L.] Univ Johannesburg, Dept Mech Engn Sci, Johannesburg, South Africa; [Alimonti, G.; Andreazza, A.; Carbone, A.; Carminati, L.; Carra, S.; Citterio, M.; Coelli, S.; D'Auria, S.; Dell'Asta, L.; Fanti, M.; Giugni, D.; Lari, T.; Lazzaroni, M.; Marcon, C.; Mazzeo, E.; Meroni, C.; Ragusa, F.; Resconi, S.; Tartarelli, G. F.; Troncon, C.; Turra, R.] INFN Sez Milano, Milan, Italy; [Allaire, C.; Bassalat, A.; Cadamuro, L.; Duflot, L.; Escalier, M.; Fayard, L.; Fournier, D.; Grivaz, J. -F.; Iconomidou-Fayard, L.; Keshri, S.; Khwaira, Y. A. R.; Kurdysh, O.; Lounis, A.; Lukianchuk, O.; Makovec, N.; Morange, N.; Rousseau, D.; Schaffer, A. C.; Serin, L.; Simion, S.; Su, X.; Vargas, J. S. Tafoya; Tanaka, R.; Varouchas, D.; Zerwas, D.; Zhang, Z.] Univ Paris Saclay, IJCLab, Orsay, France; [Aparo, M. A.; Biryukov, S.; Cerri, A.; De Santo, A.; Earnshaw, Z. O.; Evans, M. O.; Kempster, J. J.; Kovanda, O.; Centeno, G. Loschcke; Mcfayden, J. A.; Piper, K. M.; Salvatore, F.; Shaw, K.; Simpson, H.; Stevenson, T. J.; Sutton, M. R.; Vivarelli, I.] Univ Sussex, Dept Phys &amp; Astron, Brighton, E Sussex, England; [Allendes Flores, C. A.; Brooks, W. K.; Carquin, E.; Fernandez Luengo, S. I.; Fuenzalida Garrido, S.; Pezoa, R.; Gajardo, C. M. Robles; Araya, S. Tapia; Maira, N. Viaux] Univ Tecn Federico Santa Maria, Dept Fis, Valparaiso, Chile; [Allport, P. P.; Auriol, A. D.; Bellos, P.; Bracinik, J.; Charlton, D. G.; Chisholm, A. S.; Cooke, H. G.; George, W. F.; Gonella, L.; Gonnella, F.; Hawkes, C. M.; Hillier, S. J.; Krizka, K.; Kyriacou, N. G.; Lomas, J. D.; Marinescu, M.; Neep, T. J.; Newman, P. R.; Silva, J. M.; Skorda, E.; Stampekis, A.; Thomas, J. P.; Thompson, P. D.; Virdee, G. S.; Ward, R. J.; Watson, A. T.; Watson, M. F.; Wu, C.] Univ Birmingham, Sch Phys &amp; Astron, Birmingham, W Midlands, England; [Aloisio, A.; Alviggi, M. G.; Auricchio, S.; Camerlingo, M. T.; Canale, V.; Carlino, G.; Cirotto, F.; Conventi, F.; De Asmundis, R.; Della Pietra, M.; Di Donato, C.; D'Onofrio, A.; Doria, A.; Iengo, P.; Izzo, V.; Massarotti, P.; Merola, L.; Rossi, E.; Sekhniaidze, G.] INFN Sez Napoli, Naples, Italy; [Aloisio, A.; Alviggi, M. G.; Auricchio, S.; Camerlingo, M. T.; Canale, V.; Carlino, G.; Cirotto, F.; Conventi, F.; De Asmundis, R.; Della Pietra, M.; Di Donato, C.; D'Onofrio, A.; Doria, A.; Iengo, P.; Izzo, V.; Massarotti, P.; Merola, L.; Rossi, E.; Sekhniaidze, G.] Univ Napoli, Dipartimento Fis, Naples, Italy; [Alonso, F.; Bella, L. Aperio; Beaucamp, J. Y.; Cekmecelioglu, Y. C.; Dova, M. T.; Monticelli, F.; Orellana, G. E.; Sili, F.; Wahlberg, H.] Univ Nacl La Plata, Inst Fis La Plata, La Plata, Argentina; [Alonso, F.; Bella, L. Aperio; Beaucamp, J. Y.; Cekmecelioglu, Y. C.; Dova, M. T.; Monticelli, F.; Orellana, G. E.; Sili, F.; Wahlberg, H.] Consejo Nacl Invest Cient &amp; Tecn, La Plata, Argentina; [Alpigiani, C.; Buat, Q.; Chou, Y.; Goussiou, A. G.; Hsu, S. -C.; Khoda, E. E.; Leitgeb, C. E.; Li, K.; Liu, Q.; Lubatti, H. J.; Proffitt, M. L.; Schaarschmidt, J.; Schuy, A. J.; Van Daalen, T. R.; Watts, G.; Zhao, H.] Univ Washington, Dept Phys, Seattle, WA 98195 USA; [Alvarez Estevez, M.; Banas, E.; Barreiro, F.; Cueto, A.; Del Peso, J.; Glasman, C.; Martin, M. A. Principe; Terron, J.] Univ Autonoma Madrid, Dept Fis Teor C15, Madrid, Spain; [Alvarez Estevez, M.; Banas, E.; Barreiro, F.; Cueto, A.; Del Peso, J.; Glasman, C.; Martin, M. A. Principe; Terron, J.] Univ Autonoma Madrid, CIAFF, Madrid, Spain; [Amaral Coutinho, Y.; Caloba, L. P.; Da Fonseca Pinto, J. V.; Freund, W. S.; Furtado De Simas Filho, E.; Gaspar, P.; Marin, J. Lieber; Machado De Abreu Farias, P. C.; De Moura Junior, N. M. J. Nunes; Seixas, J. M.; De Araujo, M. Verissimo] Univ Fed Rio De Janeiro COPPE EE IF, Rio De Janeiro, Brazil; [Ames, C. G.; Biebel, O.; D'Amico, V.; Duckeck, G.; Gotz, S. A.; Hartmann, N. M.; Hertenberger, R.; Jagfeld, C. S.; Lory, A. M.; Mann, A.; Mehlhase, S.; Mogg, P.; Penski, K. E.; Rinnagel, M. P.; Schaile, D.; Valderanis, C.; Vogel, F.; Walker, R.] Ludwig Maximilians Univ Munchen, Fak Phys, Munich, Germany; [Amidei, D.; Baer, T. M.; Chen, A.; Dai, T.; Diehl, E. B.; Ferretti, C.; Fleischmann, P.; Guan, L.; Guhit, J. A. M.; Guo, Y.; Hayes, C.; Hofer, D. D.; Mc Kee, S. P.; Nelson, K.; Qian, J.; Schwarz, T. A.; Simpson, L. R.; Sun, S.; Tsai, M.; Wang, Z.; Xu, T.; Yuan, M.; Zhang, S.; Zhou, B.; Zhu, J.] Univ Michigan, Dept Phys, Ann Arbor, MI 48109 USA; [Amor Dos Santos, S. P.; Barros Teixeira, M. G.; Castro, N. F.; Coelho Barrue, R. F.; Conde Muino, P.; Dos Santos Fernandes, N.; Evans, G.; Fiolhais, M. C. N.; Gomes, A.; Goncalo, R.; Maio, A.; De Carvalho, A. L. Moreira; Ochoa, I.; Oleiro Seabra, L. F.; Onofre, A.; Pedro, R.; Pereira, B. C. Pinheiro; Santos, H.; Saraiva, J. G.; Stolarski, M.; Veloso, F.; Wolters, H.] Lab Instrumentacao &amp; Fis Expt Particulas LIP, Lisbon, Portugal; [Ananiev, V.; Bjorke, K.; Catmore, J. R.; Gramstad, E.; Haaland, E. S.; Heggelund, A. L.; Langrekken, O. K. B.; Ould-Saada, F.; Pedersen, M.; Read, A. L.; Rohne, O.; Rye, E. B.; Sandaker, H.; Shope, D. R.; Vadla, K. O. H.; Van Rijnbach, M.] Univ Oslo, Dept Phys, Oslo, Norway; [Anastopoulos, C.; Anthony, M. T.; Costanzo, D.; Hall, J. J.; Hodgkinson, M. C.; Huang, Y.; Johansson, P.; Lawlor, S. D.; Lohwasser, K.; Maguire, H.; Norfolk, M. B.; Postill, M. A.; Puddefoot, J. E.; Readioff, N. P.; Tovey, D. R.; Vickey, T.; Boeriu, O. E. Vickey; Zhang, D. F.; Zorbas, T. G.] Univ Sheffield, Dept Phys &amp; Astron, Sheffield, S Yorkshire, England; [Andeen, T.; Burton, C. D.; Choi, K.; Onyisi, P. U. E.; Panchal, D. K.; Tost, M.; Unal, M.; Wang, C.] Univ Texas Austin, Dept Phys, Austin, TX 78712 USA; [Andrean, S. Y.; Backman, F.; Bohm, C.; Clement, C.; Dunne, K.; Hellman, S.; Carlson, T. Ingebretsen; Kim, D. W.; Lee, S.; Lou, X.; Milstead, D. A.; Sanchez, L. Pereira; Richter, S.; Riefel, E. M.; Silverstein, S. B.; Sjolin, J.; Strandberg, S.; Strubig, A.; Santurio, E. Valdes] Stockholm Univ, Dept Phys, Stockholm, Sweden; [Andrean, S. Y.; Backman, F.; Clement, C.; Dunne, K.; Hellman, S.; Carlson, T. Ingebretsen; Kim, D. W.; Lee, S.; Lou, X.; Milstead, D. A.; Sanchez, L. Pereira; Richter, S.; Riefel, E. M.; Sjolin, J.; Strandberg, S.; Strubig, A.; Santurio, E. Valdes] Oskar Klein Ctr, Stockholm, Sweden; [Andreazza, A.; Carbone, A.; Carminati, L.; D'Auria, S.; Dell'Asta, L.; Fanti, M.; Lazzaroni, M.; Mazzeo, E.; Meroni, C.; Ragusa, F.] Univ Milan, Dipartimento Fis, Milan, Italy; [Angelidakis, S.; Cavasinni, V.; Fassouliotis, D.; Fountas, L.; Gkialas, I.; Kourkoumelis, C.] Natl &amp; Kapodistrian Univ Athens, Dept Phys, Athens, Greece; [Angerami, A.] Lawrence Livermore Natl Lab, Livermore, CA 94550 USA; [Annovi, A.; Calvetti, M.; Chiarelli, G.; Francavilla, P.; Giannetti, P.; Leone, S.; Mastrandrea, P.; Roda, C.; Scuri, F.; Verducci, M.] INFN Sez Pisa, Pisa, Italy; [Antipov, E.; Bee, C. P.; Behera, A.; Bhatta, S.; Jimenez, Y. Hernandez; Hobbs, J.; Jia, J.; Ke, Y.; Luise, I.; Lyukova, M. M.; Piacquadio, G.; Rijssenbeek, M.; Schamberger, R. D.; Tsai, F.; Tsybychev, D.] SUNY Stony Brook, Dept Phys, Stony Brook, NY 11794 USA; [Antipov, E.; Bee, C. P.; Behera, A.; Bhatta, S.; Jimenez, Y. Hernandez; Hobbs, J.; Jia, J.; Ke, Y.; Luise, I.; Lyukova, M. M.; Piacquadio, G.; Rijssenbeek, M.; Schamberger, R. D.; Tsai, F.; Tsybychev, D.] SUNY Stony Brook, Dept Astron, Stony Brook, NY 11794 USA; [Anulli, F.; Artoni, G.; Bagnaia, P.; Bauce, M.; Betti, A.; Bini, C.; Bruscino, N.; Carnesale, M.; Corradi, M.; De Salvo, A.; Di Domenico, A.; Falciano, S.; Gauzzi, P.; Gentile, S.; Giagu, S.; Ippolito, V.; Lacava, F.; Luci, C.; Martinelli, L.; Morodei, F.; Nikolopoulos, K.; Nisati, A.; Padovano, G.; Pasqualucci, E.; Pacchi, E. Pompa; Rosati, S.; Russo, G.; Tehrani, F. Safai; Santi, L.; Vari, R.; Veneziano, S.] INFN Sez Roma, Rome, Italy; [Aoki, M.; Hanagaki, K.; Ikegami, Y.; Nagano, K.; Nakahama, Y.; Nakamura, K.; Oide, H.; Sasaki, O.; Takubo, Y.; Togawa, M.; Tokushuku, K.; Tomoto, M.; Tsuno, S.; Vaslin, L.] High Energy Accelerator Res Org, KEK, Tsukuba, Ibaraki, Japan; [Aoki, T.; Asai, S.; Chan, W. Y.; Chen, S.; Enari, Y.; Furukawa, M.; Ganguly, S.; Hayashi, Y.; Iguchi, R.; Ishino, M.; Kaji, T.; Mashimo, T.; Masubuchi, T.; Matsuzawa, N.; Mishima, A.; Morinaga, M.; Nobe, T.; Oishi, R.; Okumura, Y.; Saito, M.; Saito, T.; Sawada, R.; Sugizaki, K.; Tanaka, A.; Tanaka, J.; Tateno, G.; Terashi, K.; Yamashita, E.; Zang, J.; Zhang, T.] Univ Tokyo, Int Ctr Elementary Particle Phys, Tokyo, Japan; [Aoki, T.; Asai, S.; Chan, W. Y.; Chen, S.; Enari, Y.; Furukawa, M.; Ganguly, S.; Hayashi, Y.; Iguchi, R.; Ishino, M.; Kaji, T.; Mashimo, T.; Masubuchi, T.; Matsuzawa, N.; Mishima, A.; Morinaga, M.; Nobe, T.; Oishi, R.; Okumura, Y.; Saito, M.; Saito, T.; Sawada, R.; Sugizaki, K.; Tanaka, A.; Tanaka, J.; Tateno, G.; Terashi, K.; Yamashita, E.; Zang, J.; Zhang, T.] Univ Tokyo, Dept Phys, Tokyo, Japan; [Arling, J. -H.; Barakat, M.; Behr, J. K.; Beresford, L.; Bloch, I.; Braren, F.; Bruers, B.; Caspar, M.; Cheremushkina, E.; Columbie, J. M. Clavijo; Clawson, S. E.; Clercx, J.; De Biase, N.; Cornell, S. Diez; Ferencz, L.; Franconi, L.; Gaycken, G.; Glemza, G.; Rodrigues, M. V. Gonzalez; Goumarre, V.; Gregor, I. M.; Guo, L.; Gupta, R.; Habedank, M.; He, Y.; Heim, S.; Hofer, J.; Hrynevich, A.; Hugli, C. A.; Issever, C.; Jiggins, S.; Jones, E.; Katzy, J.; Kremer, J. A.; Kuhl, T.; Kumari, N.; Lobodzinska, E. M.; Loiacono, E.; Solis, A. Lopez; Majersky, O.; Marium, S.; Mclachlan, T. C.; Meloni, F.; Monig, K.; Nechansky, F.; Neundorf, J.; Ng, Y. W. Y.; Ninca, I.; Novak, T.; Oerdek, S.; Ojeda, M. L.; Pani, P.; Peters, K.; Poulsen, T.; Ran, K.; Renner, F.; Rescia, A. L.; Rivadeneira, P.; Sander, C. O.; Schmitt, S.; Seitz, C.; Sinha, S.; Sitnikova, E.; South, D.; Stanitzki, M. M.; Stapf, B.; Styles, N. A.; Tackmann, K.; Von Ahnen, J.; Wells, C. J.; Worm, S. D.] Deutsch Elektronen Synchrotron DESY, Hamburg, Germany; [Arling, J. -H.; Barakat, M.; Behr, J. K.; Beresford, L.; Bloch, I.; Braren, F.; Bruers, B.; Caspar, M.; Cheremushkina, E.; Columbie, J. M. Clavijo; Clawson, S. E.; Clercx, J.; De Biase, N.; Cornell, S. Diez; Ferencz, L.; Franconi, L.; Gaycken, G.; Glemza, G.; Rodrigues, M. V. Gonzalez; Goumarre, V.; Gregor, I. M.; Guo, L.; Gupta, R.; Habedank, M.; He, Y.; Heim, S.; Hofer, J.; Hrynevich, A.; Hugli, C. A.; Issever, C.; Jiggins, S.; Jones, E.; Katzy, J.; Kremer, J. A.; Kuhl, T.; Kumari, N.; Lobodzinska, E. M.; Loiacono, E.; Solis, A. Lopez; Majersky, O.; Marium, S.; Mclachlan, T. C.; Meloni, F.; Monig, K.; Nechansky, F.; Neundorf, J.; Ng, Y. W. Y.; Ninca, I.; Novak, T.; Oerdek, S.; Ojeda, M. L.; Pani, P.; Peters, K.; Poulsen, T.; Ran, K.; Renner, F.; Rescia, A. L.; Rivadeneira, P.; Sander, C. O.; Schmitt, S.; Seitz, C.; Sinha, S.; Sitnikova, E.; South, D.; Stanitzki, M. M.; Stapf, B.; Styles, N. A.; Tackmann, K.; Von Ahnen, J.; Wells, C. J.; Worm, S. D.] Deutsch Elektronen Synchrotron DESY, Zeuthen, Germany; [Appelt, C.; Bahmani, M.; Battulga, D.; Cortes-Gonzalez, A.; Guida, A.; Issever, C.; Khoo, T. J.; Kreul, K.; Lacker, H.; Lohse, T.; Nayaz, A.; Rivera, V. H. Ruelas; Scharf, C.; Schenck, F.; Seema, P.; Weber, H. A.] Humboldt Univ, Inst Phys, Berlin, Germany; [Val, S. J. Arbiol; de Renstrom, P. A. Bruckman; Chwastowski, J. J.; Derendarz, D.; Dziedzic, B. S.; Erland, P. A.; Juzek, M. K.; Kaczmarska, A.; Korcyl, K.; Lewicki, M. P.; Malecki, Pa.; Ozturk, F.; Patel, P.; Slawinska, M.; Stanecka, E.; Staszewski, R.; Trzebinski, M.; Trzupek, A.; Wolter, M. W.; Wosiek, B. K.; Wozniak, K. W.; Zabinski, B.; Zak, Z. K.] Polish Acad Sci, Inst Nucl Phys, Krakow, Poland; [Arce, A. T. H.; Beacham, J. B.; Goshaw, A. T.; Kotwal, A.; Kruse, M. C.; Le Boulicaut, E. M.; Patel, U. M.; Wang, Z.] Duke Univ, Dept Phys, Durham, NC 27706 USA; [Arguin, J-F.; Borecka-Bielska, H. M.; El Moussaouy, A.; Godin, D.; Leroy, C.; Nguyen, H. D. N.; Dias, B. Pascual; Usman, M.] Univ Montreal, Grp Particle Phys, Montreal, PQ, Canada; [Argyropoulos, S.; Bahner, D.; Bhalla, N. K.; Bhide, K. D.; Boehler, M.; Burlayenko, O.; Diehl, L.; Froch, A.; Gurdasani, S. S.; Heidegger, C.; Heidegger, K. K.; Herten, G.; Jain, P.; Jakobs, K.; Jenni, P.; Kalaitzidou, I.; Karentzos, E.; Koneke, K.; Kuesters, R.; Kuprash, O.; Landgraf, U.; Lang, V. S.; Moskalets, T.; Oncel, O. O.; Parzefall, U.; Plesanovs, V.; Pretel, J.; Rafanoharana, D.; Rodriguez Rodriguez, A.; Rossini, L.; Rottler, B.; Rurikova, Z.; Sammel, D.; Sauerburger, F.; Schleicher, K. E.; Scholer, P. G.; Schumacher, M.; Solovieva, K.; Sperlich, D.; Weiser, C.; Winter, B. T.; Zanzi, D.] Albert Ludwigs Univ Freiburg, Phys Inst, Freiburg, Germany; [Arnold, H.; Balasubramanian, R.; Barel, M. Z.; Bobbink, G. J.; Brenner, L.; Cherepanova, E.; Croft, V.; de Jong, P.; Degens, J.; Dias, F. A.; du Pree, T. A.; Feng, Z.; Ferrari, P.; Alonso, A. Garcia; Giani, T.; Gilles, G.; Hayes, R. L.; Karkout, O.; Kluit, P.; Kortman, B.; McDougall, A. E.; Nellist, C.; Pandini, C. E.; Pizzini, A.; Rieger, J. O.; Snoek, H. L.; Van Arneman, D. R.; Van Vulpen, I.; Verkerke, W.; Vermeulen, J. C.; Visibile, A.; Vozak, M.; Vreeswijk, M.; Wolffs, Z.] Nikhef Natl Inst Subat Phys, Amsterdam, Netherlands; [Arnold, H.; Balasubramanian, R.; Barel, M. Z.; Bobbink, G. J.; Brenner, L.; Cherepanova, E.; Croft, V.; de Jong, P.; Degens, J.; Dias, F. A.;(data truncated to fit)</t>
  </si>
  <si>
    <t>Aix-Marseille Universite; Centre National de la Recherche Scientifique (CNRS); CNRS - National Institute of Nuclear and Particle Physics (IN2P3); University of Oklahoma System; University of Oklahoma - Norman; University of Gottingen; Dortmund University of Technology; United States Department of Energy (DOE); Brookhaven National Laboratory; Mohammed V University in Rabat; Tel Aviv University; Technion Israel Institute of Technology; New York University; Istituto Nazionale di Fisica Nucleare (INFN); Abdus Salam International Centre for Theoretical Physics (ICTP); University of London; King's College London; Universite Savoie Mont Blanc; Centre National de la Recherche Scientifique (CNRS); CNRS - National Institute of Nuclear and Particle Physics (IN2P3); AGH University of Krakow; Brandeis University; University of Manchester; Northern Illinois University; Istanbul University; UK Research &amp; Innovation (UKRI); Science &amp; Technology Facilities Council (STFC); STFC Rutherford Appleton Laboratory; University of California System; University of California Santa Cruz; University of Chicago; Barcelona Institute of Science &amp; Technology; Institute for High Energy Physics (IFAE); Istituto Nazionale di Fisica Nucleare (INFN); University of Pavia; Johannes Gutenberg University of Mainz; Alexandru Ioan Cuza University; European Organization for Nuclear Research (CERN); Azerbaijan National Academy of Sciences (ANAS); Institute of Physics of the Azerbaijan National Academy of Sciences; McGill University; University of London; Royal Holloway University London; Zhengzhou University; Istituto Nazionale di Fisica Nucleare (INFN); University of Rome Tor Vergata; Consejo Superior de Investigaciones Cientificas (CSIC); CSIC - Instituto de Fisica Corpuscular (IFIC); Hassan II University of Casablanca; Weizmann Institute of Science; Lund University; Waseda University; University of Bonn; Bogazici University; Columbia University; Istituto Nazionale di Fisica Nucleare (INFN); University of Victoria; Istituto Nazionale di Fisica Nucleare (INFN); Communaute Universite Grenoble Alpes; Institut National Polytechnique de Grenoble; Universite Grenoble Alpes (UGA); Centre National de la Recherche Scientifique (CNRS); CNRS - National Institute of Nuclear and Particle Physics (IN2P3); University of Edinburgh; Oklahoma State University System; Oklahoma State University - Stillwater; Horia Hulubei National Institute of Physics &amp; Nuclear Engineering; National Technical University of Athens; University of Geneva; Czech Technical University Prague; Lancaster University; Academia Sinica - Taiwan; University of Liverpool; University of Johannesburg; Istituto Nazionale di Fisica Nucleare (INFN); Universite Paris Cite; Universite Paris Saclay; University of Sussex; Universidad Tecnica Federico Santa Maria; University of Birmingham; Istituto Nazionale di Fisica Nucleare (INFN); University of Naples Federico II; National University of La Plata; Consejo Nacional de Investigaciones Cientificas y Tecnicas (CONICET); University of Washington; University of Washington Seattle; Autonomous University of Madrid; Autonomous University of Madrid; Universidade Federal do Rio de Janeiro; University of Munich; University of Michigan System; University of Michigan; Laboratorio de Instrumentacao e Fisica Experimental de Particulas; University of Oslo; University of Sheffield; University of Texas System; University of Texas Austin; Stockholm University; Oskar Klein Centre; University of Milan; National &amp; Kapodistrian University of Athens; United States Department of Energy (DOE); Lawrence Livermore National Laboratory; Istituto Nazionale di Fisica Nucleare (INFN); State University of New York (SUNY) System; Stony Brook University; State University of New York (SUNY) System; Stony Brook University; Istituto Nazionale di Fisica Nucleare (INFN); High Energy Accelerator Research Organization (KEK); University of Tokyo; University of Tokyo; Helmholtz Association; Deutsches Elektronen-Synchrotron (DESY); Helmholtz Association; Deutsches Elektronen-Synchrotron (DESY); Humboldt University of Berlin; Polish Academy of Sciences; Institute of Nuclear Physics - Polish Academy of Sciences; Duke University; Universite de Montreal; University of Freiburg; FOM National Institute for Subatomic Physics; University of Amsterdam; Sapienza University Rome; Nagoya University; Nagoya University; Ochanomizu University; Harvard University; Comenius University Bratislava; University of California System; University of California Irvine; University of Cape Town; University of Illinois System; University of Illinois Urbana-Champaign; Mohammed VI Polytechnic University; University of Pennsylvania; University of British Columbia; Slovak Academy of Sciences; CEA; Universite Paris Saclay; Aristotle University of Thessaloniki; University of Thessaly; Carleton University; University of London; Queen Mary University London; University College London; Yale University; University of Belgrade; University of Texas System; University of Texas Arlington; University of Bologna; Ruprecht Karls University Heidelberg; University of Cambridge; Pennsylvania Commonwealth System of Higher Education (PCSHE); University of Pittsburgh; University of Melbourne; University of Genoa; Istituto Nazionale di Fisica Nucleare (INFN); Max Planck Society; Stanford University; United States Department of Energy (DOE); SLAC National Accelerator Laboratory; Palacky University Olomouc; Chinese Academy of Sciences; University of Science &amp; Technology of China, CAS; Chinese Academy of Sciences; University of Science &amp; Technology of China, CAS; University of Oxford; University of London; University College London; Chinese Academy of Sciences; Institute of High Energy Physics, CAS; An Najah National University; University of Glasgow; Universitat Siegen; University of Buenos Aires; Consejo Nacional de Investigaciones Cientificas y Tecnicas (CONICET); Centre National de la Recherche Scientifique (CNRS); CNRS - National Institute of Nuclear and Particle Physics (IN2P3); Universite Paris Cite; Sorbonne Universite; Tufts University; University of Bern; Albert Einstein Center for Fundamental Physics; University of Bern; University of Fribourg; University of Warwick; Istinye University; Universidade do Estado do Rio de Janeiro; United Arab Emirates University; Uppsala University; United States Department of Energy (DOE); Lawrence Berkeley National Laboratory; Universite PSL; Observatoire de Paris; CEA; Centre National de la Recherche Scientifique (CNRS); Universite Paris Cite; CNRS - National Institute of Nuclear and Particle Physics (IN2P3); Charles University Prague; Technische Universitat Dresden; University of Wurzburg; University of Oregon; Istituto Nazionale di Fisica Nucleare (INFN); Southern Methodist University; Gaziantep University; University of Calabria; Istituto Nazionale di Fisica Nucleare (INFN); Universite Clermont Auvergne (UCA); Centre National de la Recherche Scientifique (CNRS); CNRS - National Institute of Nuclear and Particle Physics (IN2P3); University System of Ohio; Ohio State University; Shanghai Jiao Tong University; University of Wuppertal; University of Massachusetts System; University of Massachusetts Amherst; Michigan State University; University of Bergen; Simon Fraser University; Boston University; Justus Liebig University Giessen; Chinese Academy of Sciences; University of Chinese Academy of Sciences, CAS; Nanjing University; Ankara University; Indiana University System; Indiana University Bloomington; University of Pisa; University of Copenhagen; Niels Bohr Institute; FOM National Institute for Subatomic Physics; Radboud University Nijmegen; University of Toronto; Autonomous University of Barcelona; Universidade do Minho; Istituto Nazionale di Fisica Nucleare (INFN); University of Salento; Universidade Federal de Juiz de Fora; Ivane Javakhishvili Tbilisi State University; United States Department of Energy (DOE); Argonne National Laboratory; Shanghai Jiao Tong University; Tsinghua University; Peking University; Tsinghua University; Collaborative Innovation Center of Quantum Matter; University of Wisconsin System; University of Wisconsin Madison; Chinese University of Hong Kong; University of Arizona; National Tsing Hua University; Czech Academy of Sciences; Institute of Physics of the Czech Academy of Sciences; University of Ljubljana; Slovenian Academy of Sciences &amp; Arts (SASA); Jozef Stefan Institute; University of Ljubljana; Ben-Gurion University of the Negev; University of Udine; Universidade de Lisboa; Parthenope University Naples; Istituto Nazionale di Fisica Nucleare (INFN); University of Trento; Ruprecht Karls University Heidelberg; University of Witwatersrand; University of Colorado System; University of Colorado Boulder; Roma Tre University; Pontificia Universidad Catolica de Chile; Universidade de Sao Paulo; Ibn Tofail University of Kenitra; University of Louisiana System; Louisiana Technical University; Shandong University; Shandong University; Adelaide University; University of Adelaide; Universidade de Coimbra; City University of New York (CUNY) System; University of the Philippines System; University of the Philippines Diliman; University of Aegean; University of Iowa; Stanford University; University of British Columbia; University of New Mexico; National Centre of Scientific Research Demokritos; Jagiellonian University; University of Alberta; Universidade de Lisboa; West University of Timisoara; California State University System; California State University Los Angeles; ICREA; University of Tsukuba; University of Tsukuba; Shinshu University; Institute of Science Tokyo; Tokyo Institute of Technology; Iowa State University; Technical University of Munich; University of Osaka; University of Hong Kong; Yeditepe University; University of Texas System; University of Texas Dallas; Ivane Javakhishvili Tbilisi State University; Ilia State University; Universidad de Tarapaca; York University - Canada; Kyoto University; University of Innsbruck; Universidad Andres Bello; Kobe University; Hellenic Open University; Royal Institute of Technology; Peking University; Hong Kong University of Science &amp; Technology; Hong Kong University of Science &amp; Technology; Sun Yat Sen University; Consejo Superior de Investigaciones Cientificas (CSIC); CSIC - Instituto de Microelectronica de Barcelona (IMB-CNM); Universidade de Lisboa; Stellenbosch University; Centre National de la Recherche Scientifique (CNRS); Universite de Toulouse; Universite Toulouse III - Paul Sabatier; California State University System; California State University Sacramento; Complutense University of Madrid; Universidad Antonio Narino; Universidad Antonio Narino; New York University; New York University Abu Dhabi; University of Sydney; University of Hamburg; Kyushu University; Kyushu University; Mohammed First University of Oujda; Transylvania University of Brasov; Babes Bolyai University from Cluj; National Institute for Research &amp; Development of Isotopic &amp; Molecular Technologies Cluj-Napoca; Universidad Nacional de Colombia; University of Sharjah; Bulgarian Academy of Sciences; Washington College; Universidad de La Serena; Universidad de La Serena; TOBB Ekonomi ve Teknoloji University; Mongolian Academy of Sciences; University of California System; University of California Berkeley; University of Bucharest; National Research Foundation - South Africa; iThemba LABS; University of South Africa; University of Zululand; Cadi Ayyad University of Marrakech; University of Granada; University of Sofia</t>
  </si>
  <si>
    <t>; Liu, Yan/KFQ-1417-2024; Maleev, Victor/R-4140-2016; Gaudio, Gabriella/AAN-6039-2021; Kabana, Sonia/MBH-1463-2025; Monticeli, Francisco/AAO-9697-2020; Simoniello, Rosa/AGG-2640-2022; unel, gokhan/KFB-1065-2024; Flores Castillo, Luis Roberto/W-3928-2018; Shapiro, Marjorie/JEP-7010-2023; Rossi, Eleonora/KSM-7928-2024; Li, Liang/JYO-7043-2024; Marti-Garcia, Salvador/JUV-5162-2023; Chudoba, Jiri/M-2655-2018; Smolek, Karel/H-5090-2013; Juzek, Monika/ODK-7931-2025; vannicola, damiano/H-7796-2013; Geralis, Theodoros/I-6467-2016; Karpov, Sergey/J-3904-2014; Farias, Paulo/AAY-1854-2021; Hansen, Peter Henrik/C-2098-2015; Berta, Peter/AAL-7109-2020; Zenis, Tibor/E-6116-2018; Fiedler, Petr/LKJ-4414-2024; Grancagnolo, Sergio/J-3957-2015; Ippolito, Nicolò/GQQ-6608-2022; Maj, Klaudia/Q-2724-2019; Newhouse, Robin/M-4984-2016; Shahinian, Jeffrey/JEP-7010-2023; Smirnova, Oxana/H-5090-2013; CUI, Han/KPB-6448-2024; Koffas, Thomas/P-2636-2017; Dado, Tomas/AAS-6369-2020; Cetin, Serkant/AGF-0147-2022; Maleev, Victor/O-2434-2018; Nemecek, Stanislav/G-5931-2014; Ntekas, Konstantinos/AAE-8669-2022; Blue, Anew/C-9882-2016; Rossi, Elvira/A-3097-2011; Istin, Serhat/HSB-5013-2023; Poulsen, Trine/AAZ-8345-2021; Bogdanchikov, Alexander/AAB-9414-2022; Camarri, Paolo/AAF-9629-2020; Weigell, Philipp/I-9356-2012; Tudorache, Alexana/J-3733-2017; Leitgeb, Clara Elisabeth/F-6686-2012; LeBlanc, Matt/N-3675-2015; Tudorache, Valentina/IZE-0280-2023; Cabrera Urbán, Susana/H-1376-2015; Varni, Carlo/H-7796-2013; Gingrich, Douglas/AEU-8727-2022; Dziedzic, Bartosz/Q-4189-2017; Cristoforetti, Marco/JCD-9469-2023; URQUIJO, PHILLIP/O-1929-2013; Vetterli, Michel/G-9866-2015; Vadla, Knut Oddvar Høie/JXY-4499-2024; Tariq, Khuram/H-4630-2014; Herten, Gregor/HNQ-9546-2023; Zhou, Honghao/JWO-4641-2024; Schultz-Coulon, Hans-Christian/MSV-8422-2025; Kostyukhin, Vadim/F-3171-2019; Flores Castillo, Luis Roberto/W-3928-2018; Della Pietra, Massimo/J-5008-2012; Varni, Carlo/ABI-8185-2020; Marcisovsky, Michal/H-1533-2014; Mincer, Allen/A-2253-2017; Pinamonti, Matteo/ODK-1282-2025; Rozen, Yoram/W-4639-2017; Coadou, Yann/G-2263-2010; Rocchi, Alessandro/OIS-4970-2025; Muñoz de Nova, Juan Ramón/AAA-6176-2020; Rotaru, Marina/A-3097-2011; Boyko, Igor/J-3659-2013; Schleicher, Katharina E/AAV-7965-2021; Miagkov, Alexei/GQQ-2073-2022; Buzykaev, Alexey/HIK-0117-2022; Barreiro, Fernando/D-9808-2012; AKTAŞ, Süha/GQA-3684-2022; Hamal, Petr/G-5540-2014; Chitan, Adrian/AAC-8946-2022; De, Kaushik/N-1953-2013; Turtuvshin, Tulgaa/IZE-0280-2023; Roos, Lydia/KSM-7928-2024; Kurchaninov, Leonid/AAC-7358-2021; , Carlo/B-7410-2009; Mullier, Geoffrey/KSM-9202-2024; Connell, Simon/F-2962-2015; Rossi, Elvira/KSM-7928-2024; Dam, Mogens/C-2081-2015; Privara, Radek/JGC-6982-2023; lebedev, alexane/JDV-5150-2023; Maeda, Junpei/B-8131-2018; Gongadze, Alexi/T-9162-2017; Bobrovnikov, Victor/AAB-8328-2022; Baines, John/T-9828-2017; lebedev, alexane/N-3675-2015; Kramarenko, Victor/E-1781-2012; Varni, Carlo/ADS-3975-2022; Villaplana Perez, Miguel/B-2717-2015; Vasile, Matei-Eugen/ADS-3975-2022; Di Nardo, Roberto/J-4993-2012; Wang, Renjie/KAM-5595-2024; DA FONSECA PINTO, JOAO VICTOR/AAS-6369-2020; Barreiro, Fernando/D-9808-2012; Waterhouse, Sam/OZF-4297-2025; Roy, Avik/HLV-9248-2023; LI, yue/KHC-6771-2024; cesari, nicola/G-7817-2012; Patel, Umeshkumar/A-8643-2013; Doglioni, Caterina/C-5889-2009; Klimek, Pawel/I-4270-2013; Celebi, Emre/KEI-8113-2024; Koffas, Thomas/ABB-4747-2020; Rodríguez Boscà, Sergi/HPC-6167-2023; Kroll, Jiri/C-8465-2018; Wosiek, Barbara/K-5811-2017; Nellist, Clara/G-5931-2014; Orestano, Domizia/AAL-1723-2021; Tudorache, Alexana/OMM-7487-2025; Fernandes, Natalia/IUN-1919-2023; Worm, Steven/I-3575-2012; Luongo, Nicolás/AAR-2772-2021; Carquin, Edson/G-5221-2015; Oide, Hideyuki/AAU-6572-2020; de Renstrom, Pawel/AAG-7725-2021; Parajuli, Santosh/J-6722-2014; Mlinarević, Marin/LQI-9933-2024; Rozen, Yoram/H-1880-2017; Giagu, Stefano/H-6455-2013; Zhang, Pan/O-7877-2018; Zhemchugov, Alexey/D-1123-2017; Ferrando, James/KXR-3604-2024; Russo, Graziella/GLQ-6239-2022; Cristinziani, Markus/AAS-6369-2020; MEONI, Evelin/ABD-9498-2021; Coccaro, Anea/D-2357-2019; Konstantinidis, Nikolaos/ABB-4747-2020; Vari, Riccardo/ADS-3975-2022; Shabalina, Elizaveta/AAT-2850-2020; Onyisi, Peter/KYR-8808-2024; Sonay, Anil/AAS-4657-2020; Bandyopadhyay, Anjishnu/W-4583-2017; Postolache, Petronel/ABA-3064-2021; McKee, Shawn/B-6435-2012; Casado Lechuga, María Pilar/H-1484-2015; Drnevich, Matthew/NXC-0519-2025; snyder, scott/H-5090-2013; Wu, Xin/ABH-1729-2020; Pan, Tong/MVW-7799-2025; Barberio, Elisabetta/A-4978-2010; Cadamuro, Luca/AAO-8637-2020; Duckeck, Guenter/JZT-8380-2024; Ma, Hong/F-2725-2011; Solodkov, Alexander/B-8623-2017; EL FARKH, SAAD/HZJ-9307-2023; Oh, Alexander/HHZ-4386-2022; Große-Knetter, Jörn/ABE-1880-2020; Monzani, Simone/D-6328-2017; Pezzullo, Gianantonio/AAA-1579-2021; Merlassino, Claudia/NPJ-2611-2025; Grabowska-Bold, Iwona/ABI-7829-2020; Castillo, Victoria/B-5171-2015; Ohm, Christian/G-5550-2014; Berger, Nicolas/A-5204-2013; Swiatlowski, Maximilian/G-8437-2014; Ochoa, Ines/GNO-9255-2022; Fiorini, Luca/N-4491-2013; Rossi, Eleonora/JYO-6120-2024; Beemster, Lars/NBX-1402-2025; Gonzalez Suarez, Rebeca/L-6128-2014; Barberis, Dario/ABF-1310-2021; Olesya, Kuchinskaya/AAF-8437-2020; Lazzaroni, Massimo/N-3675-2015; Li, Zhelun/JYO-7043-2024; van Gemmeren, Peter/H-7796-2013; Vermeulen, Jos/C-6161-2011; Lazzaroni, Massimo/AAJ-2351-2021; Kulchitsky, Yuri/KJL-1720-2024; Tariq, Khuram/LDG-3808-2024; Imam, Hajar/JPK-6966-2023; Řezníček, Pavel/C-1989-2017; Talyshev, Alexey/HGC-6910-2022; Ferrere, Didier/H-2942-2015; Doyle, Anthony/C-5889-2009; Stärz, Steffen/JAZ-0932-2023; Simas Filho, Eduardo Furtado de/A-2399-2016; Tudorache, Valentina/O-1929-2013; Kagan, Miron/P-2490-2015; jia, Jiangyong/MVT-7088-2025; Adye, Tim/B-3723-2018; Lopez Paz, Ivan/AFQ-4280-2022; Sommer, Philip/I-4951-2015; Ozturk, Sertac/AGO-2476-2022; Doležal, Zdeněk/K-6861-2017; D'Eramo, Louis/Q-5816-2017; Reyes Flores, Carlos Armando/AGQ-9109-2022; uysal, zekeriya/AAD-1226-2019; SULIN, VLADIMIR/N-2793-2015; Kruchonak, Uladzimir/AAN-4371-2020; Tudorache, Valentina/D-2743-2012; Villa, Mauro/C-9883-2009; Bates, Richard/D-6596-2013; Lee, Suhyun/AAA-3368-2022; Baroň, Petr/AAH-9306-2019; Makovec, Nikola/O-2434-2018; Barr, Alan/D-9808-2012; Nessi, Marzio/L-5194-2017; Paganis, Stathes/J-8413-2017; Calvo-Hernandez, Antonio/B-9125-2011; Day-Hall, Henry/HSB-8751-2023; Karpova, Zoya/J-3904-2014; Majewski, Stephanie/O-2434-2018; Sultansoy, Saleh/AAA-8267-2019; Zhemchugov, Alexey/N-1717-2017; Jiménez Peña, Javier/AFY-1817-2022; Makovec, Nikola/AAM-2404-2020; Masik, Jiri/JVZ-7061-2024; Vadla, Knut Oddvar Høie/G-9866-2015; Blue, Anew/C-9882-2016; Casado, M. Pilar/H-1484-2015; Rossini, Laura/J-7873-2012; Smirnova, Oxana/A-4401-2013; Follega, Francesco Maria/AAC-9259-2021; Wang, Zirui/KHC-5900-2024; Taylor, Wendy/AAJ-9661-2020; Troncon, Clara/E-5686-2014; Vasile, Matei-Eugen/ADS-3975-2022; Pacheco Pages, Andres/C-5353-2011; URQUIJO, PHILLIP/KXS-1100-2024; Hanif, Hamza/JXN-3419-2024; Della Pietra, Massimo/J-5008-2012; Dinu, Ioan-Mihail/IQS-2665-2023; Tudorache, Valentina/G-9866-2015; Tsai, Fang-Ying/N-2448-2018; Brau, James/ACH-1573-2022; Dam, Mogens/AAS-6369-2020; Mastrandrea, Paolo/GRO-2401-2022; Malito, Davide/KFB-6299-2024; Snesarev, Anei/H-5090-2013; Mindur, Bartosz/A-2253-2017; Iakovidis, George/AAR-7518-2020; Chizhov, Mihail/CAI-8953-2022; Li, Shu/HME-2779-2023; Berger, Nicolas/ABE-4064-2020; Kaczmarska, Anna/B-2753-2019; Schenck, Ferdinand/AAV-7965-2021; Chiarella, Vitaliano/M-6892-2014; Tudorache, Valentina/HNI-7509-2023; Primavera, Margherita/AAZ-8345-2021; van Vulpen, Ivo/H-7796-2013; Starovoitov, Pavel/G-8850-2014; Glasman, Claudia/Y-8858-2019; Santra, Arka/AEE-4946-2022; Croft, Vincent Alexander/AAN-7108-2020; AGHEORGHIESEI, Catalin/B-8596-2014; Franchini, Matteo/HKE-1206-2023; Coccaro, Anea/P-5261-2016; Dova, María Teresa/D-2357-2019; Potti, Harish/AAZ-8345-2021; Sessa, Marco/AAT-2850-2020; uysal, zekeriya/JXY-4499-2024; Penc, Onej/J-6722-2014; Sankey, David/AEE-4946-2022; Gray, Heather/ABI-8041-2022; Orellana, Gonzalo Enrique/T-3730-2018; Oide, Hideyuki/KOC-2483-2024; de Groot, Nicolo/A-2675-2009; Truong, Thi Ngoc Loan/N-2448-2018; Arnold, Hannah/MTD-5046-2025; Li, Liang/O-1107-2015; Camarero Muñoz, Daniel/Z-1924-2019; Padilla, Cristobal/C-3218-2017; Zakharchuk, Nataliia/JOZ-9279-2023; Carrà, Sonia/AAB-3648-2019; Garcia Navarro, Jose Enrique/H-6339-2015; Franco Lima, Vinicius/MBH-0530-2025; Kuday, Sinan/C-8528-2014; Mondal, Santu/GSE-1742-2022; Stark, Giordon/G-8850-2014; Tanaka, Reisaburo/ABB-6644-2021; cerri, alessano/KPA-8260-2024; Vari, Riccardo/H-7796-2013; Li, Liang/O-1107-2015; Roy, Avik/H-1880-2017; Tudorache, Alexana/O-1929-2013; Thoon, Evelyn/GMW-9870-2022; Faltova, Jana/P-6842-2017; Zamora-Saa, Jilberto/Q-6426-2019; Petukhova, Krystsina/AAZ-2794-2020; Dova, María Teresa/C-5889-2009; Camarda, Stefano/AAQ-1337-2020; Dervan, Paul/AAO-3512-2021; Lari, Tommaso/JRX-4442-2023; Grancagnolo, Sergio/ITU-2465-2023; Kulchitsky, Yuri/KJL-1720-2024; Tzovara, Eftychia/H-7796-2013; Thompson, Paul/GMW-9870-2022; Geanta, Anei-Alexanu/IAO-0890-2023; Valente, Marco/G-9866-2015; Vos, Marcel/G-8123-2015; Baines, John/W-4583-2017; Evans, Guiomar/B-3761-2017; Volkotrub, Yuriy/HSC-2016-2023; Sykora, Ivan/Q-3174-2017; Maevskiy, Artem/P-4101-2016; Blue, Anew/C-9882-2016; Tudorache, Alexana/G-9866-2015; Cairo, Valentina Maria Martina/L-1893-2015; Onofre, Antonio/JCP-1935-2023; Jamieson, Jonathan/G-8644-2014; Smirnov, Yury/F-1014-2011; Lefebvre, Michel/ABB-2272-2021; Ducu, Otilia/JZT-8380-2024; Benchekroun, Driss/JCN-4659-2023; Chelkov, Georgy/G-9934-2019; Potter, Christina/AAZ-8345-2021; Tian, Yusong/KHY-6295-2024; Evangelos, Gazis/L-3966-2017; Brooijmans, Gustaaf/AGP-4843-2022; Rocchi, Alessano/OIS-4970-2025; Kupfer, Thomas/J-4401-2017; Sultanaliyeva, Laily/ABG-9047-2020; Franchini, Matteo/HZH-7174-2023; govender, nicolin/CAH-3245-2022; Ducu, Otilia/JZT-8380-2024; Duperrin, Arnaud/AAN-3727-2021; Tsai, Fang-Ying/E-5686-2014; Bednyakov, Vadim/AAE-5820-2022; Petersen, Troels/P-5538-2015; Tu, Yanjun/G-9866-2015; Orestano, Domizia/T-3730-2018; Jia, Xiangkun/OLQ-4785-2025; Lopez Solis, Alvaro/KCL-5505-2024; Baldin, Evgenii/A-6186-2014; BALLABENE, ERIC/OHV-1669-2025; Bruschi, Marco/ABA-8980-2021; Heinrich, Jochen Jens/ABH-1107-2020; Mitsou, Vasiliki A/D-1967-2009; Benchekroun, iss/JCN-4659-2023; Teoh, J. J./MDS-7897-2025; Resconi, Silvia/C-1989-2017; Aad, Georges/ADI-6300-2022; Franchini, Matteo/AAC-9259-2021; Cieśla, Krzysztof/AAM-4181-2021; Oyulmaz, Kaan Yüksel/HKN-0255-2023; Tricoli, Antonio/C-8157-2011; Rousseau, David/F-4928-2016; Kay, Ellis/HHM-2056-2022; Rossi, Elvira/JYO-6120-2024; Cristinziani, Markus/JCD-9469-2023; Tsai, Fang-Ying/ABI-8185-2020; Rotaru, Marina/F-4928-2016; Rossi, Eleonora/A-3097-2011; Malito, Davide/D-2357-2019; Carter, Joseph/AAB-3648-2019; van Gemmeren, Peter/AAT-5715-2020; Heinrich, Lukas/H-1358-2014; Gustavino, Giuliano/AAK-6591-2020; Pezzotti, Lorenzo/IYJ-3405-2023; Grinstein, Sebastian/ABE-1880-2020; Vos, Marcel/B-4003-2017; Bona, Marcella/JPX-4062-2023; Meloni, Federico/C-9292-2015; Soldatov, Evgeny/E-3990-2017; Troncon, Clara/N-2448-2018; Sfyrla, Anna/AAT-2850-2020; Gauzzi, Paolo/D-2615-2009; Duda, Dominik/JZT-8380-2024; Stanislaus, Beojan/V-6242-2018; Dittus, Fridolin/IQS-2665-2023; Lefebvre, Michel/AAJ-2351-2021; Onofre, Antonio/T-3730-2018; Ricci, Ester/C-1989-2017; Mijovic, Liza/H-1996-2014; Khoo, Teng Jian/N-8715-2016; Garcia, Carmen/W-2465-2018; Zhang, Rui/JOZ-9279-2023; Heinrich, Lukas/ABH-1107-2020; Novak, Tadej/G-5550-2014; chevalier, laurent/M-6892-2014; Poulsen, Trine/A-7734-2018; Gaudio, Gabriella/M-8260-2015; Di Nardo, Roberto/J-1755-2012; Ramakoti, Ekaterina/LJL-2287-2024; tosi, monica/O-9377-2015; Derendarz, Dominik/AAO-3512-2021; Gratad, Eirik/ABE-1880-2020; Fassi, Farida/F-3571-2016; Varvell, Kevin/ADS-3975-2022; Pater, Joleen/A-4262-2016; van Daalen, Tal/K-5870-2016; Di Luca, Anea/J-1755-2012; Svatos, Michal/G-8437-2014; Zivkovic, Lidija/HGA-8150-2022; Bruscino, Nello/ABA-8980-2021; Ryzhov, Aney/F-5719-2013; Vergis, Christos/G-9866-2015; Shi, Liaoshan/KFR-7855-2024; Longo, Luigi/KCL-5505-2024; Dabrowski, Wladyslaw/AAS-6369-2020; Wang, Song-Ming/AAP-9832-2021; Bremler-Barr, Anat/AAC-5630-2021; Solovyev, Victor/I-4951-2015; Vittori, Camilla/MIJ-8039-2025; Bassalat, Ahmed/HHY-9901-2022; Wolters, Helmut/M-4154-2013; Tanaka, Reisaburo/LDG-3808-2024; Doležal, Zdeněk/P-1509-2017; Penc, Onej/H-3032-2014; Turtuvshin, Tulgaa/HTP-4981-2023; Foti, Maria/IZP-8824-2023; Sioli, Maximiliano/Q-1597-2016; xella, stefania/E-6752-2015; Manhães de Anade Filho, Luciano/N-7778-2017; Kuze, Masahiro/V-4251-2018; Peters, Krisztian/P-2636-2017; Ntekas, Konstantinos/G-5550-2014; Agaras, Merve/AAB-5221-2021; Jakoubek, Tomas/G-8644-2014; Thompson, Emily Anne/GMW-9870-2022; Loiacono, Eleanor/G-3946-2012; Stockton, Mark/B-6717-2011; Ohm, Christian/AAU-6572-2020; Mueller, James/KSM-9202-2024; Leight, William/AAJ-2351-2021; Tzovara, Eftychia/HTP-4981-2023; Rompotis, Nikolaos/JYO-6120-2024; Tudorache, Alexana/D-2743-2012; Lassnig, Mario/JRX-4442-2023; Petousis, Vlasios/JCE-4923-2023; O'Shea, Val/G-1279-2010; Maleev, Victor/R-4140-2016; Alexa, Calin/F-6345-2010; uysal, zekeriya/AAD-1226-2019; Martinelli, Luca/JUV-5162-2023; do Amaral Coutinho, Yara/AAU-7857-2021; Jinnouchi, Osamu/AFY-1817-2022; Alimonti, Gianluca/AAG-4603-2020; Schioppa, Enrico Junior/AAV-7965-2021; Smirnov, Sergei/F-1014-2011; Pettee, Mariel/GRO-2971-2022; Gonella, Laura/M-3153-2016; Kowalewski, Robert/AAZ-5138-2020; Lysak, Roman/H-2995-2014; Monzani, Simone/D-6328-2017; Truong, Thi Ngoc Loan/E-5686-2014; Martinez-Agullo, Pablo/AFR-6708-2022; Buttar, Craig/D-3706-2011; Todorova, Sarka/GXV-2085-2022; Navarro González, Josep/W-2465-2018; Chu, Ming-chung/M-2655-2018; Penc, Onej/AAD-2086-2022; Warburton, Aneas/N-8028-2013; Mogg, Philipp/GSE-1742-2022; Zeng, Jiuchuan/KWU-9328-2024; Betti, Alessana/AAD-9964-2019; HORII, Yasuyuki/I-7208-2014; Abramowicz, Halina/KUC-5630-2024; Yang, Hongtao/F-2427-2013; Smirnov, Sergei/F-1014-2011; Mastroberardino, Anna/AGA-7835-2022; Parajuli, Santosh/T-3730-2018; Roos, Lydia/JYO-6120-2024; Moreno Llácer, María/AAU-6582-2020; D'Eramo, Louis/AAO-3512-2021; Murray, William/N-1148-2015; Sopczak, Ane/I-4951-2015; Romano, Marino/JYO-6120-2024; Chwastowski, Janusz/I-4480-2012; Cristinziani, Markus/AAN-7108-2020; Schenck, Ferdinand/GRY-3808-2022; Donadelli, Marisilvia/H-3710-2016; Martinelli, Luca/JGD-3837-2023; Rotaru, Marina/HLV-9248-2023; D'Onofrio, Monica/AAT-3903-2020; Peixoto, Ana/MGT-6406-2025; Mancini, Giada/U-3509-2017; Escobar Ibáñez, Carlos/B-3761-2017; Korcyl, Krzysztof/W-2111-2018; Gorisek, Anej/KQU-6818-2024; uysal, zekeriya/AAD-1226-2019; Spousta, Martin/OVY-4560-2025; LeBlanc, Matt/JDV-5150-2023; Vranjes Milosavljevic, Marija/F-9847-2016; uysal, zekeriya/AAD-1226-2019; Li, Zhiying/JYO-7043-2024; Roy, Avik/F-4928-2016; Muino, Patricia/F-7696-2011; Vickey Boeriu, Oana/AAT-5715-2020; Schramm, Steven/MSV-8422-2025; Escalier, Marc/B-3761-2017; Barisits, Martin/D-9808-2012; Giordani, Mario/Q-6211-2018; Sanchez, Javier/N-1148-2015; David, Claire/Z-1924-2019; Stucci, Stefania/I-7465-2018; Bhamjee, Muaaz/ABE-4708-2020; Siral, Ismet/D-8150-2012; Fiorini, Luca/W-6250-2018; Price, Darren/A-7734-2018; Gagnon, Louis-Guillaume/W-2465-2018; Alhroob, Muhammad/AAG-4603-2020; Rousseau, David/HLV-9248-2023; Fisher, Wade/N-4491-2013; Orlando, Nicola/AAL-1723-2021; Lanza, Antonio/AAL-1383-2021; Introzzi, Gianluca/K-2497-2015; van Vulpen, Ivo/AAT-5715-2020; Vetterli, Michel/C-6161-2011; Ulloa Poblete, Pablo Augusto/HCH-9521-2022; Vetterli, Michel/AAT-5715-2020; Korcyl, Krzysztof/ABB-4747-2020; Vranjes, Nenad/B-4003-2017; van Daalen, Tal/G-9866-2015; Sciandra, Andrea/JXY-8826-2024; Chekulaev, Sergey/O-1145-2015; Potti, Harish/V-2525-2019; Moenig, Klaus/GSE-1742-2022; Keeler, Richard/HHM-2056-2022; SULIN, Vladimir/J-6966-2014; Stevenson, Thomas/B-6717-2011; Pollard, Christopher/A-7734-2018; Ulloa, Pablo/HCH-9521-2022; McKee, Shawn/B-6435-2012; Ali, Babar/KGM-2699-2024; Dao, Valerio/C-8175-2012; uysal, zekeriya/KXS-1100-2024; Ozcan, Veysi/AAS-4508-2020; Tu, Yanjun/O-1929-2013; Kumar, Mukesh/KJL-1720-2024; Buckley, Andy/B-8362-2014; cerri, alessano/KRQ-4175-2024; Ali, Hafiz Muhammad/LGZ-6456-2024; Zhou, Ning/D-1123-2017; Cino, Vladimir/AAM-4181-2021; Rebuzzi, Daniela Marcella/D-9727-2018; Longo, Riccardo/HHN-5758-2022; Citron, Zvi/GRX-7434-2022; Roloff, Jennifer/JYO-6120-2024; KHWAIRA, Yahya/MIO-1541-2025; Hoya, Joaquin/G-6714-2014; Torro Pastor, Emma/AAB-5979-2021; Matousek, Jan/P-2200-2017; Řezníček, Pavel/C-1989-2017; Zhang, Yulei/JYO-7043-2024; Sýkora, Michal/P-4441-2017; Brandt, Oleg/HNJ-5325-2023; Doyle, Anthony/C-5889-2009; Leitgeb, Clara Elisabeth/C-2004-2017; Kroll, Jiri/C-8465-2018; Haines, Elizabeth/NLN-7954-2025; Panizzo, Giancarlo/AAS-2986-2020; Balek, Petr/KIB-7801-2024; Davidek, Tomas/P-2697-2017; Miu, Ovidiu/D-1967-2009; Kharlamova, Tatyana/N-8715-2016; Terashi, Koji/ITW-2370-2023; Landon, Murrough/JDV-5150-2023; Martinez-Agullo, Pablo/JGD-3837-2023; Coccaro, Anea/G-2263-2010; BRAHIMI, Nihal/HNJ-5325-2023; Francescato, Simone/N-1148-2015; Bosman, Martine/J-9917-2014; Formica, Anea/W-3928-2018; Albert, Justin/AAG-4603-2020; Bachas, Konstantinos/C-8101-2019; Evans, Guiomar/N-1231-2013; Meloni, Federico/H-1996-2014; Doglioni, Caterina/D-2357-2019; Britton, David/F-2602-2010; Iuppa, Roberto/GQH-7165-2022; Croft, Vincent Alexander/AAS-6369-2020; Karpova, Zoya/K-2312-2013; Landon, Murrough/N-3675-2015; Burgard, Carsten/KIE-8584-2024; Ducu, Otilia/JZT-8380-2024</t>
  </si>
  <si>
    <t>D'Uffizi, Matteo/0000-0003-2499-1649; D'Amen, Gabriele/0000-0002-9742-3709; Balasubramanian, Rahul/0000-0001-5840-1788; Roy, Avik/0000-0002-0116-1012; Beck, Hans Peter/0000-0001-7212-1096; Maleev, Victor/0000-0003-1028-8602; Shahinian, Jeffrey/0000-0002-1325-3432; Li, Huanguo/0000-0002-2459-9068; Gaudio, Gabriella/0000-0002-6833-0933; Antel, Claire/0000-0001-9683-0890; Simoniello, Rosa/0000-0003-2042-6394; Saibel, Anej/0000-0002-9932-7622; Flores Castillo, Luis Roberto/0000-0003-1551-5974; Shapiro, Marjorie/0000-0001-8540-9654; Rossi, Eleonora/0000-0002-2146-677X; Li, Liang/0000-0001-6411-6107; Marti-Garcia, Salvador/0000-0002-3897-6223; Ravina, Baptiste/0000-0002-1622-6640; Chudoba, Jiri/0000-0002-6425-2579; Xu, Lailin/0000-0001-8997-3199; Nielsen, Jason/0000-0002-9175-4419; Smolek, Karel/0000-0002-5996-7000; vannicola, damiano/0000-0001-6814-4674; Hays, Chris/0000-0003-2371-9723; Poulsen, Trine/0000-0001-7207-6029; De Santis, Francesco/0000-0003-0120-2096; van Vulpen, Ivo/0000-0001-7074-5655; Rieck, Patrick/0000-0003-0290-0566; Karpov, Sergey/0000-0002-2230-5353; Rompotis, Nikolaos/0000-0003-2577-1875; Qian, Jianming/0000-0003-4813-8167; Falke, Peter Johannes/0000-0002-2004-476X; Lomas, Josh/0000-0001-7456-494X; Hansen, Peter Henrik/0000-0002-6764-4789; Berta, Peter/0000-0003-0780-0345; Feligioni, Lorenzo/0000-0002-1403-0951; Zenis, Tibor/0000-0001-8265-6916; Grancagnolo, Sergio/0000-0001-8490-8304; RUBIO JIMENEZ, AIAN/0000-0001-9085-2175; Maj, Klaudia/0000-0003-4819-9226; Karpova, Zoya/0000-0003-0254-4629; Newhouse, Robin/0000-0001-8026-3836; Shahinian, Jeffrey/0000-0002-1325-3432; Jinnouchi, Osamu/0000-0001-5073-0974; Bouaouda, Khalil/0000-0002-7723-5030; Smirnova, Oxana/0000-0003-2517-531X; Koffas, Thomas/0000-0001-9612-4988; Gurdasani, Simran Sunil/0000-0002-8836-0099; Camarda, Stefano/0000-0003-0479-7689; Russell, Heather/0000-0003-4181-0678; Dado, Tomas/0000-0002-7050-2669; Maleev, Victor/0000-0003-1028-8602; Nemecek, Stanislav/0000-0001-8978-7150; Ntekas, Konstantinos/0000-0001-9252-6509; Poreba, Aleksana/0000-0003-1250-0865; Blue, Anew/0000-0002-7716-5626; bhattarai, prajita/0000-0001-9977-0416; Rossi, Elvira/0000-0001-9476-9854; Poulsen, Trine/0000-0001-7207-6029; Keaveney, James/0000-0003-0766-5307; Camarri, Paolo/0000-0002-5732-5645; Schleicher, Katharina E/0000-0002-2917-7032; Metcalfe, Jessica/0000-0001-5454-3017; Ellert, Mattias/0000-0001-5265-3175; Sun, Shaojun/0000-0001-5295-6563; Ricci, Ester/0000-0002-4222-9976; Jovicevic, Jelena/0000-0001-5650-4556; Tudorache, Alexana/0000-0001-6307-1437; Leitgeb, Clara Elisabeth/0000-0002-0335-503X; LeBlanc, Matt/0000-0001-5977-6418; Tudorache, Valentina/0000-0001-5384-3843; Tzovara, Eftychia/0000-0002-0410-0055; Sommer, Philip/0000-0003-1703-7304; Cabrera Urbán, Susana/0000-0001-7640-7913; Zamora-Saa, Jilberto/0000-0002-5030-7516; Varni, Carlo/0000-0001-6733-4310; iacobucci, giuseppe/0000-0001-9965-5442; Dziedzic, Bartosz/0000-0002-0805-9184; Weirich, Marcel/0000-0002-5129-872X; Cristoforetti, Marco/0000-0002-0127-1342; URQUIJO, PHILLIP/0000-0002-0887-7953; Auriol, Aien/0000-0002-3623-1228; Nisati, Aleano/0000-0002-5080-2293; Maniatis, Ioannis/0000-0002-4362-0088; Vetterli, Michel/0000-0002-7223-2965; Cheng, Hok-Chuen/0000-0002-8912-4389; Duda, Dominik/0000-0002-5916-3467; Vadla, Knut Oddvar Høie/0000-0001-6729-1584; Luehring, Frederick/0000-0001-8721-6901; Tariq, Khuram/0000-0002-0584-8700; Beau, Tristan/0000-0002-2022-2140; Schultz-Coulon, Hans-Christian/0000-0002-0860-7240; Nellist, Clara/0000-0002-5171-8579; Malito, Davide/0000-0002-3996-4662; Thoon, Evelyn/0000-0001-6031-2768; Flores Castillo, Luis Roberto/0000-0003-1551-5974; Della Pietra, Massimo/0000-0003-4446-3368; Saimpert, Matthias/0000-0002-3765-1320; Kar, Deepak/0000-0002-4238-9822; Varni, Carlo/0000-0001-6733-4310; Mincer, Allen/0000-0002-6307-1418; Sindhu, Sreelakshmi/0000-0003-1235-5178; Timoshyn, Denys/0000-0003-0439-9795; Vickey, Trevor/0000-0002-1596-2611; Ince Lezki, Merve/0000-0001-6907-0195; Rozen, Yoram/0000-0001-6969-0634; Masetti, Lucia/0000-0002-0038-5372; Moskalets, Tetiana/0000-0001-6508-3968; Coadou, Yann/0000-0001-8195-7004; Follega, Francesco Maria/0000-0003-2317-9560; Muñoz Pérez, David/0000-0003-3215-6467; Muñoz de Nova, Juan Ramón/0000-0001-6229-9640; Liu, Mingyi/0000-0002-0236-5404; Cunha Sargedas Sousa, Mário José/0000-0001-7991-593X; Rotaru, Marina/0000-0003-4088-6275; Schleicher, Katharina E/0000-0002-2917-7032; Hoya, Joaquin/0000-0002-7562-0234; Heinrich, Jochen Jens/0000-0002-0253-0924; Adelman, Jahred/0000-0002-1041-3496; Barreiro, Fernando/0000-0002-3021-0258; Yaley, Bruce/0000-0002-2680-0474; Dong, Binbin/0000-0002-6075-0191; Weingarten, Jens/0000-0003-2165-871X; Deliot, Frederic/0000-0003-0777-6031; Schopf, Elisabeth/0000-0002-9340-2214; Żak, Zuzanna/0000-0002-9330-8842; Turtuvshin, Tulgaa/0000-0001-9471-8627; Karpov, Sergey/0000-0002-2230-5353; Roos, Lydia/0000-0001-7151-9983; Thompson, Paul/0000-0002-6239-7715; Hirose, Shigeki/0000-0002-2389-1286; Cooper-Sarkar, Amanda/0000-0002-7107-5902; Kurchaninov, Leonid/0000-0001-9392-3936; Cueto Gómez, Ana Rosario/0000-0003-1494-7898; Mullier, Geoffrey/0000-0001-6771-0937; Gessinger, Paul/0000-0002-3056-7417; Gomez Delegido, Antonio Jesus/0000-0003-4315-2621; BOUMEDIENE, Djamel/0000-0002-7809-3118; Ruelas Rivera, Victor Hugo/0000-0002-2116-048X; Tlou, Humphry/0000-0002-4934-1661; Rossi, Elvira/0000-0001-9476-9854; Dam, Mogens/0000-0001-6278-9674; Pereira Sánchez, Laura/0000-0001-7913-3313; Przybycien, Mariusz/0000-0002-9235-2649; lebedev, alexane/0000-0002-9566-1850; Maeda, Junpei/0000-0002-9084-3305; Angerami, Aaron/0000-0001-7834-8750; Lassnig, Mario/0000-0002-9541-0592; Cardillo, Fabio/0000-0002-4478-3524; Mohapatra, Soumya/0000-0003-3006-6337; Vermeulen, Jos/0000-0003-4378-5736; Salvador Salas, Aian/0000-0001-5041-5659; Baines, John/0000-0003-0770-2702; Russakovich, Nikolai/0000-0003-1927-5322; lebedev, alexane/0000-0002-9566-1850; Keeler, Richard/0000-0002-0510-4189; Vecchio, Valentina/0000-0002-1351-6757; Heim, Sarah/0000-0002-2639-6571; Dell'Asta, Lidia/0000-0002-9601-4225; Vu, Ngoc Khanh/0000-0002-6251-1178; Varni, Carlo/0000-0001-6733-4310; Villaplana Perez, Miguel/0000-0002-0048-4602; Vasile, Matei-Eugen/0000-0001-8415-0759; Schmidt, Mustafa/0000-0002-4467-2461; Di Nardo, Roberto/0000-0003-1111-3783; Aad, Georges/0000-0002-6665-4934; Wang, Renjie/0000-0002-5059-8456; Thompson, Emily Anne/0000-0001-7050-8203; DA FONSECA PINTO, JOAO VICTOR/0000-0003-1746-1914; Barreiro, Fernando/0000-0002-3021-0258; Roy, Avik/0000-0002-0116-1012; Zhang, Dengfeng/0000-0001-7335-4983; Doglioni, Caterina/0000-0002-1509-0390; Klimek, Pawel/0000-0003-1661-6873; Koffas, Thomas/0000-0001-9612-4988; Alderweireldt, Sara/0000-0002-8224-7036; Kirk, Julie/0000-0001-8096-7577; Rodríguez Boscà, Sergi/0000-0002-4571-2509; Kroll, Jiri/0000-0001-6215-3326; Nairz, Armin/0000-0003-3561-0880; Russakovich, Nikolai/0000-0003-1927-5322; Mascione, Daniela/0000-0001-8660-9893; Nellist, Clara/0000-0002-5171-8579; Orestano, Domizia/0000-0001-5103-5527; Walder, James/0000-0002-9039-8758; Wolffs, Zef/0000-0001-5100-2522; Tudorache, Alexana/0000-0001-6307-1437; Worm, Steven/0000-0002-3865-4996; Raine, John/0000-0002-5987-4648; Dahbi, Salah-eddine/0000-0002-5222-7894; Oide, Hideyuki/0000-0002-2173-3233; Martoiu, Sorin/0000-0002-4963-9441; Wendland, Björn/0000-0003-1623-3899; Parajuli, Santosh/0000-0003-1499-3990; Straessner, Arno/0000-0003-2460-6659; Parajuli, Santosh/0000-0003-1499-3990; Ke, Yan/0000-0001-5798-6665; Mlinarević, Marin/0000-0003-3587-646X; Carratta, Giuseppe/0000-0002-8846-2714; Rozen, Yoram/0000-0001-6969-0634; Winklmeier, Frank/0000-0001-8290-3200; Zhemchugov, Alexey/0000-0002-3360-4965; Kvam, Auey/0000-0001-7243-0227; Cristinziani, Markus/0000-0003-3893-9171; Burlayenko, Oleksan/0000-0001-8283-935X; Tu, Yanjun/0000-0002-5865-183X; Falda Ulhoa Coelho, Luis Felipe/0000-0002-2298-3605; Bellos, Panagiotis/0000-0003-2049-9622; Bhatta, Somadutta/0000-0002-9045-3278; Willocq, Stephane/0000-0002-4120-1453; Coccaro, Anea/0000-0003-2368-4559; Konstantinidis, Nikolaos/0000-0002-4140-6360; van Daalen, Tal/0000-0002-2254-125X; Vari, Riccardo/0000-0002-2814-1337; Jinaru, Adam/0000-0001-7449-9164; Shabalina, Elizaveta/0000-0003-4849-556X; Onyisi, Peter/0000-0003-4201-7997; Valente, Marco/0000-0002-0486-9569; Russell, Heather/0000-0003-4181-0678; Les, Robert/0000-0002-8875-1399; Bandyopadhyay, Anjishnu/0000-0002-5256-839X; Gilbert, Alexander Kevin/0000-0002-8813-4446; Roda, Chiara Maria/0000-0002-3020-4114; McKee, Shawn/0000-0002-4551-4502; Qiu, Tong/0000-0001-5047-3031; Costanzo, Davide/0000-0003-4920-6264; Levchenko, Mikhail/0000-0002-5495-0656; Schmitt, Stefan/0000-0001-8387-1853; Stärz, Steffen/0000-0002-2908-3909; Casado Lechuga, María Pilar/0000-0002-0394-5646; snyder, scott/0000-0001-8610-8423; Wu, Xin/0000-0001-7655-389X; Rieger, Oliver/0009-0008-3521-1920; Pan, Tong/0000-0002-4700-1516; Vermeulen, Jos/0000-0003-4378-5736; Barberio, Elisabetta/0000-0002-3111-0910; Leight, William/0000-0002-2968-7841; Cadamuro, Luca/0000-0001-8789-610X; Duckeck, Guenter/0000-0002-7756-7801; Usman, Muhammad/0000-0003-1950-0307; Carlson, Benjamin/0000-0002-7550-7821; Vincter, Manuella/0000-0002-5338-8972; Dallapiccola, Carlo/0000-0002-1391-2477; EL FARKH, SAAD/0000-0002-7999-3767; Stugu, Bjarne/0000-0002-1728-9272; Große-Knetter, Jörn/0000-0003-3085-7067; Zerradi, Soufiane/0000-0001-9101-3226; Coelli, Simone/0000-0002-5145-3646; Mogg, Philipp/0000-0003-2688-234X; Monzani, Simone/0000-0002-0479-2207; Liu, Xiaotian/0000-0003-1366-5530; Liu, Kun/0000-0001-5807-0501; Gagnon, Louis-Guillaume/0000-0003-3000-8479; Merlassino, Claudia/0000-0002-5445-5938; Grabowska-Bold, Iwona/0000-0001-9159-1210; iacobucci, giuseppe/0000-0001-9965-5442; Mullier, Geoffrey/0000-0001-6771-0937; Cherepanova, Elizaveta/0000-0002-3150-8478; Bortoletto, Daniela/0000-0002-1287-4712; Llorente Merino, Javier/0000-0003-0027-7969; Leban, Blaž/0000-0003-1501-7262; Guerrero Rojas, Jesus/0000-0001-8487-3594; Goumarre, Vincent/0000-0002-1294-9091; Ohm, Christian/0000-0002-8015-7512; Berger, Nicolas/0000-0002-7963-9725; Moreno Martínez, Carlos/0000-0002-5719-7655; Ryzhov, Aney/0000-0002-0623-7426; Swiatlowski, Maximilian/0000-0001-7287-0468; Fiorini, Luca/0000-0002-5070-2735; ivas-koulouris, Ioannis/0000-0002-2885-9779; Rossi, Eleonora/0000-0002-2146-677X; Rimoldi, Marco/0000-0003-1165-7940; Gonzalez Suarez, Rebeca/0000-0002-6126-7230; Dell’Acqua, Anea/0000-0003-2453-7745; Sinha, Supriya/0000-0002-3600-2804; Djobava, Tamar/0000-0002-9414-8350; Lazzaroni, Massimo/0000-0002-4094-1273; Kontaxakis, Pantelis/0000-0002-4860-5979; Chargeishvili, Bakar/0000-0002-5376-2397; Akesson, Torsten/0000-0003-4141-5408; Primavera, Margherita/0000-0002-6866-3818; Li, Zhelun/0000-0001-7096-2158; Vergis, Christos/0000-0002-3228-6715; Nanjo, Hajime/0000-0003-0703-103X; van Gemmeren, Peter/0000-0002-7227-4006; Bianchi, Riccardo Maria/0000-0001-7345-7798; Lie, Ki/0000-0002-5779-5989; Carbone, Antonio/0000-0002-4117-3800; Vermeulen, Jos/0000-0003-4378-5736; Lazzaroni, Massimo/0000-0002-4094-1273; Kulchitsky, Yuri/0000-0002-3036-5575; Tariq, Khuram/0000-0002-0584-8700; snyder, scott/0000-0001-8610-8423; Řezníček, Pavel/0000-0003-4017-9829; Rieck, Patrick/0000-0003-0290-0566; Ezzarqtouni, Sanae/0000-0002-7912-2830; Ferrere, Didier/0000-0002-5687-9240; Strandberg, Jonas/0000-0002-8913-0981; Doyle, Anthony/0000-0001-6322-6195; Vari, Riccardo/0000-0002-2814-1337; Stärz, Steffen/0000-0002-2908-3909; Simas Filho, Eduardo Furtado de/0000-0001-8707-785X; Ripellino, Giulia/0000-0002-4053-5144; Tudorache, Valentina/0000-0001-5384-3843; jia, Jiangyong/0000-0002-5725-3397; Kono, Takanori/0000-0003-1553-2950; Sawyer, Craig/0000-0002-2027-1428; Adye, Tim/0000-0003-0627-5059; Long, Jonathan David/0000-0002-2115-9382; Sommer, Philip/0000-0003-1703-7304; Doležal, Zdeněk/0000-0002-5662-3675; Das, Sruthy Jyothi/0000-0003-2693-3389; Burghgrave, Blake/0000-0001-5686-0948; Rurikova, Zuzana/0000-0003-3051-9607; D'Eramo, Louis/0000-0002-4910-5378; uysal, zekeriya/0000-0002-7110-8065; Delitzsch, Chris Malena/0000-0001-7021-3333; Cranmer, Kyle/0000-0002-5769-7094; Lassnig, Mario/0000-0002-9541-0592; Roloff, Jennifer/0000-0001-6479-3079; Camplani, Alessana/0000-0002-6386-9788; Tudorache, Valentina/0000-0001-5384-3843; Romain, Madar/0000-0002-6875-6408; Ould-Saada, Farid/0000-0002-9404-835X; Winter, Benedict Tobias/0000-0001-9606-7688; Affolder, Anthony/0000-0002-9058-7217; Yamazaki, Yuji/0000-0003-3710-6995; Behr, J Katharina/0000-0002-5501-4640; Lee, Suhyun/0000-0003-0836-416X; Baroň, Petr/0000-0002-5170-0053; Makovec, Nikola/0000-0001-5124-904X; Barr, Alan/0000-0002-3533-3740; Moss, Joshua/0000-0002-6729-4803; Swiatlowski, Maximilian/0000-0001-7287-0468; Wiedenmann, Werner/0000-0003-3605-3633; Biryukov, Stanislav/0000-0003-3386-9397; Karpova, Zoya/0000-0003-0254-4629; De Sanctis, Umberto/0000-0003-4704-525X; Majewski, Stephanie/0000-0002-6871-3395; Rimoldi, Marco/0000-0003-1165-7940; Vivarelli, Iacopo/0000-0003-0097-123X; Sanchez, Javier/0000-0001-9913-310X; Cavalli, Noemi/0000-0002-1096-5290; Shen, Qiuping/0000-0002-4085-1227; Zhemchugov, Alexey/0000-0002-3360-4965; Flores, Marvin/0000-0002-4462-2851; Little, Jared/0000-0002-9372-0730; Djama, Farès/0000-0003-1881-3360; Chan, Jay/0000-0001-7069-0295; Jiménez Peña, Javier/0000-0002-8705-628X; Moser, Brian/0000-0001-6750-5060; gabrielli, anea/0000-0003-0768-9325; Sinha, Sukanya/0000-0002-2438-3785; Loch, Peter/0000-0002-2005-671X; Makovec, Nikola/0000-0001-5124-904X; Lister, Alison/0000-0002-1552-3651; Alves, Fabio Lucio/0000-0002-1626-6255; Vadla, Knut Oddvar Høie/0000-0001-6729-1584; Wenaus, Torre/0000-0002-8678-893X; Knue, Anea/0000-0002-1559-9285; Blue, Anew/0000-0002-7716-5626; Pilkington, Anew/0000-0001-8007-0778; Junkermann, Thomas/0000-0002-1119-8820; Smirnova, Oxana/0000-0003-2517-531X; Bhattacharya, Deb Sankar/0000-0003-3837-4166; Joos, Hans/0000-0003-4313-4255; Windischhofer, Philipp/0000-0001-5038-1399; Follega, Francesco Maria/0000-0003-2317-9560; Sankey, David/0000-0003-0955-4213; Vivarelli, Iacopo/0000-0003-0097-123X; Wang, Zirui/0000-0002-0928-2070; Taylor, Wendy/0000-0002-6596-9125; Troncon, Clara/0000-0002-7997-8524; Walkowiak, Wolfgang/0000-0002-0385-3784; Vasile, Matei-Eugen/0000-0001-8415-0759; Przygoda, Witold/0000-0003-0984-0754; Bahmani, Marzieh/0000-0003-4173-0926; URQUIJO, PHILLIP/0000-0002-0887-7953; Spolidoro Freund, Werner/0000-0003-4473-1027; Røhne, Ole Myren/0000-0001-7744-9584; Della Pietra, Massimo/0000-0003-4446-3368; Zhang, Yulei/0000-0001-6274-7714; Mancini, Giada/0000-0001-6158-2751; Trincaz-Duvoid, Sophie/0000-0001-5913-0828; Montejo Berlingen, Javier/0000-0001-9213-904X; Dinu, Ioan-Mihail/0000-0002-2683-7349; EL Moussaouy, Ali/0000-0002-9669-5374; Tudorache, Valentina/0000-0001-5384-3843; Tsai, Fang-Ying/0000-0001-7878-6435; De Almeida Dias, Flavia/0000-0001-6882-5402; Cheong, Sanha/0000-0002-2797-6383; Dam, Mogens/0000-0001-6278-9674; Kempster, Jacob/0000-0003-4168-3373; Guescini, Francesco/0000-0001-5351-2673; Malito, Davide/0000-0002-3996-4662; Snesarev, Anei/0000-0002-9067-8362; Hill, Ewan/0000-0002-1725-7414; Mindur, Bartosz/0000-0002-5511-2611; Iakovidis, George/0000-0002-0330-5921; Li, Shu/0000-0001-7879-3272; Schoeffel, Laurent/0000-0002-8081-2353; Kourlitis, Vangelis/0000-0001-6568-2047; Nitschke, Jan-Eric/0000-0002-0174-4816; Berger, Nicolas/0000-0002-7963-9725; Barr, Alan/0000-0002-3533-3740; Oreglia, Mark/0000-0001-6203-2209; Liu, Bingxuan/0000-0002-0721-8331; Tzanis, Polyneikis/0000-0001-6828-1599; Kaczmarska, Anna/0000-0002-8880-4120; Schenck, Ferdinand/0000-0001-8279-4753; Stockton, Mark/0000-0001-9679-0323; Chudoba, Jiri/0000-0002-6425-2579; Burdin, Sergey/0000-0003-4831-4132; Pascual Dias, Bruna/0000-0002-7673-1067; Wu, Yusheng/0000-0002-1528-4865; Sebastiani, Cristiano/0000-0003-1073-035X; Pascual Domínguez, Luis/0000-0003-4701-9481; Gutschow, Christian/0000-0003-0857-794X; Chiarella, Vitaliano/0000-0002-4210-2924; Dunne, Katherine/0000-0003-2626-2247; Tudorache, Valentina/0000-0001-5384-3843; Nayak, Ranjit/0000-0001-6988-0606; Primavera, Margherita/0000-0002-6866-3818; van Vulpen, Ivo/0000-0001-7074-5655; Ojeda, Martina Laura/0000-0002-3834-7830; Zhang, Shuzhou/0000-0001-9039-9809; Starovoitov, Pavel/0000-0003-1990-0992; Mazzeo, Elena/0000-0002-8406-0195; Arling, Jan-Henik/0000-0002-1577-5090; Sawyer, Lee/0000-0001-8295-0605; Potter, Christina/0000-0002-9815-5208; Newhouse, Robin/0000-0001-8026-3836; Glasman, Claudia/0000-0003-2025-3817; Butterworth, Jonathan/0000-0002-5905-5394; lebedev, alexane/0000-0002-9566-1850; Konstantinidis, Nikolaos/0000-0002-4140-6360; Santra, Arka/0000-0003-4644-2579; Croft, Vincent Alexander/0000-0002-8731-4525; Adamczyk, Leszek/0000-0002-5859-2075; Hillier, Stephen/0000-0002-7599-6469; Liu, Kun/0000-0001-5807-0501; AGHEORGHIESEI, Catalin/0000-0003-3695-1847; Charlton, David/0000-0003-0211-2041; Shabalina, Elizaveta/0000-0003-4849-556X; Franchini, Matteo/0000-0002-4554-252X; Stucci, Stefania/0000-0002-1639-4484; Froch, Alexander/0000-0002-8259-2622; Coccaro, Anea/0000-0003-2368-4559; Dova, María Teresa/0000-0001-6113-0878; Lawrence, Zak/0000-0002-9035-9679; Potti, Harish/0000-0002-0800-9902; SOUMAIMI, Zainab/0000-0002-8120-478X; Sessa, Marco/0000-0002-1402-7525; uysal, zekeriya/0000-0002-7110-8065; Penc, Onej/0000-0002-5433-3981; Yamaguchi, Yohei/0000-0002-3725-4800; Wang, Xiaoning/0000-0002-2411-7399; Ali, Shahzad/0000-0001-5216-3133; Proklova, Nadezda/0000-0002-5237-0201; Moyse, Edward/0000-0003-4449-6178; Sankey, David/0000-0003-0955-4213; Stanislaus, Beojan/0000-0001-9007-7658; Pianori, Elisabetta/0000-0001-9233-5892; Gray, Heather/0000-0002-5293-4716; Kiryunin, Aney/0000-0001-7490-6890; Lewicki, Maciej Piotr/0000-0002-8972-3066; Nkadimeng, Edward/0000-0003-0800-7963; , Alessano/0000-0002-8224-6105; Orellana, Gonzalo Enrique/0000-0002-4753-4048; Oide, Hideyuki/0000-0002-2173-3233; Roth, Roman/0000-0002-5835-0690; Longarini, Iacopo/0000-0002-0352-2854; Kersevan, Borut/0000-0002-4529-452X; Pirttikoski, Antti/0009-0002-3707-1446; Morange, Nicolas/0000-0003-0047-7215; Truong, Thi Ngoc Loan/0000-0001-8249-7150; Iurii, Naryshkin/0000-0001-6412-4801; Hadzic, Sejla/0000-0002-8875-8523; Dova, María Teresa/0000-0001-6113-0878; Nikiforou, Nikiforos/0000-0003-1267-7740; Stockton, Mark/0000-0001-9679-0323; Lester, Christopher Gorham/0000-0001-5770-4883; Karpov, Sergey/0000-0002-2230-5353; Li, Liang/0000-0001-6411-6107; El Ghazali, Yassine/0000-0001-9172-2946; Pizzini, Alessio/0000-0001-8891-1842; Camarero Muñoz, Daniel/0000-0002-2855-7738; Roland, Christophe/0000-0003-2084-369X; Padilla, Cristobal/0000-0001-7951-0166; Jones, Eleanor/0000-0001-6289-2292; Brandt, Oleg/0000-0001-5219-1417; Zakharchuk, Nataliia/0000-0002-4963-8836; Carrà, Sonia/0000-0001-8650-942X; Goossens, Luc/0000-0002-2536-4498; Garcia Navarro, Jose Enrique/0000-0002-0279-0523; Klein, Matthew Henry/0000-0002-9999-2534; Franco Lima, Vinicius/0000-0002-3761-209X; Dimitriadi, Christina/0000-0002-9605-3558; Mondal, Santu/0000-0002-6965-7380; Atkin, Ryan/0000-0002-1972-1006; Stark, Giordon/0000-0001-6616-3433; Tanaka, Reisaburo/0000-0002-9929-1797; Bold, Tomasz/0000-0002-2432-411X; cerri, alessano/0000-0002-1904-6661; Vari, Riccardo/0000-0002-2814-1337; Themistokleous, Neofytos/0000-0003-1882-5572; Dell’Acqua, Anea/0000-0003-2453-7745; Sfyrla, Anna/0000-0002-3003-9905; Kar, Deepak/0000-0002-4238-9822; Li, Liang/0000-0001-6411-6107; URQUIJO, PHILLIP/0000-0002-0887-7953; Roy, Avik/0000-0002-0116-1012; Kortman, Bryan Alexander/0000-0001-7081-3275; Tudorache, Alexana/0000-0001-6307-1437; Fox, Harald/0000-0003-3089-6090; Thoon, Evelyn/0000-0001-6031-2768; Zhang, Rui/0000-0002-8265-474X; Orellana, Gonzalo Enrique/0000-0002-4753-4048; Faltova, Jana/0000-0003-4278-7182; Cepaitis, Vilius/0000-0002-4809-4056; Zamora-Saa, Jilberto/0000-0002-5030-7516; Kaji, Toshiaki/0000-0002-6532-7501; Dova, María Teresa/0000-0001-6113-0878; David, Claire/0000-0002-1794-1443; Camarda, Stefano/0000-0003-0479-7689; Dervan, Paul/0000-0003-3929-8046; Lari, Tommaso/0000-0002-1388-869X; Mincer, Allen/0000-0002-6307-1418; Murray, William/0000-0003-1710-6306; Grancagnolo, Sergio/0000-0001-8490-8304; Smolek, Karel/0000-0002-5996-7000; Kulchitsky, Yuri/0000-0002-3036-5575; Terzo, Stefano/0000-0003-3388-3906; Beringer, Juerg/0000-0002-9975-1781; Tzovara, Eftychia/0000-0002-0410-0055; Bruschi, Marco/0000-0002-4319-4023; Thompson, Paul/0000-0002-6239-7715; Geanta, Anei-Alexanu/0000-0003-2781-2933; Dado, Tomas/0000-0002-7050-2669; Varvell, Kevin/0000-0003-1017-1295; Ezhilov, Alexey/0000-0002-7520-293X; Avolio, Giuseppe/0000-0003-2664-3437; Barisits, Martin/0000-0003-0253-106X; Hopkins, Walter/0000-0001-7814-8740; Valente, Marco/0000-0002-0486-9569; Vos, Marcel/0000-0001-8474-5357; Baines, John/0000-0003-0770-2702; Evans, Guiomar/0000-0003-0434-6925; Volkotrub, Yuriy/0000-0002-3114-3798; Sykora, Ivan/0000-0003-3447-5621; Blue, Anew/0000-0002-7716-5626; Hulsken, Raphaël/0000-0002-0095-1290; Tudorache, Alexana/0000-0001-6307-1437; Pham, Thu LH/0000-0002-8859-1313; Sawada, Ryu/0000-0002-2226-9874; Bossio Sola, Jonathan David/0000-0002-7134-8077; Cairo, Valentina Maria Martina/0000-0002-0758-7575; Alhroob, Muhammad/0000-0001-7569-7111; Sedlaczek, Kevin/0000-0003-2052-2386; Kowalewski, Robert/0000-0002-7314-0990; Wengler, Thorsten/0000-0002-4375-5265; Francescato, Simone/0000-0001-5315-9275; Onofre, Antonio/0000-0003-3471-2703; Jiggins, Stephen/0000-0003-2906-1977; Jamieson, Jonathan/0000-0001-9554-0787; Smirnov, Yury/0000-0002-2891-0781; Yu, Yi/0000-0003-4762-8201; Lefebvre, Michel/0000-0002-5560-0586; Ducu, Otilia/0000-0001-5914-0524; Formica, Anea/0000-0001-8308-2643; Potter, Christina/0000-0002-9815-5208; Tian, Yusong/0000-0001-8739-9250; Hays, Chris/0000-0003-2371-9723; Brooijmans, Gustaaf/0000-0002-3354-1810; Koffas, Thomas/0000-0001-9612-4988; Rocchi, Alessano/0000-0002-3125-8333; Silva Oliveira, Marcos Vinicius/0000-0003-2285-478X; Franchini, Matteo/0000-0002-4554-252X; Ducu, Otilia/0000-0001-5914-0524; Yuan, Man/0000-0002-0991-5026; Duperrin, Arnaud/0000-0002-5789-9825; Tsai, Fang-Ying/0000-0001-7878-6435; Yang, Siqi/0000-0002-0204-984X; Clavijo Columbié, José Manuel/0000-0003-3210-1722; Mete, Alaettin Serhan/0000-0002-5508-530X; Tal Hod, Noam/0000-0001-5241-0544; Zakharchuk, Nataliia/0000-0002-4963-8836; Bednyakov, Vadim/0000-0003-4864-8909; Hank, Michael/0000-0002-4731-6120; Held, Alexander/0000-0002-8924-5885; Petersen, Troels/0000-0003-0221-3037; Tu, Yanjun/0000-0002-5865-183X; Orestano, Domizia/0000-0001-5103-5527; wei, Yingjie/0000-0001-9725-2316; Gutierrez Zagazeta, Luis Felipe/0000-0003-0374-1595; Nemecek, Stanislav/0000-0001-8978-7150; Lopez Solis, Alvaro/0000-0002-0511-4766; Iakovidis, George/0000-0002-0330-5921; Kennedy, Philip David/0000-0002-8491-2570; Baldin, Evgenii/0000-0002-9854-975X; BALLABENE, ERIC/0000-0001-9700-2587; Alpigiani, Cristiano/0000-0002-7641-5814; Hügging, Fabian/0000-0002-7472-3151; Bruschi, Marco/0000-0002-4319-4023; Sandesara, Jay/0000-0002-6016-8011; KOULOURIS, AIMILIANOS/0000-0003-1012-4675; Heinrich, Jochen Jens/0000-0002-0253-0924; Etzion, Erez/0000-0001-6871-7794; Mitsou, Vasiliki A/0000-0002-1533-8886; Aoki, Masato/0000-0001-7498-0097; Benchekroun, iss/0000-0001-5196-8327; Ozturk, Nurcan/0000-0003-1125-6784; Islam, Wasikul/0000-0002-5624-5934; Escalier, Marc/0000-0003-4270-2775; Smirnov, Yury/0000-0002-2891-0781; Resconi, Silvia/0000-0003-2313-4020; Aad, Georges/0000-0002-6665-4934; Große-Knetter, Jörn/0000-0003-3085-7067; Nikiforou, Nikiforos/0000-0003-1267-7740; Komarek, Tomas/0000-0002-3047-3146; Dong, Qichen/0000-0002-0117-7831; Leney, Katharine/0000-0002-1525-2695; Franchini, Matteo/0000-0002-4554-252X; Evans, Levi/0000-0002-4333-5084; Sbrizzi, Antonio/0000-0002-1934-3041; Cieśla, Krzysztof/0000-0003-2751-3474; Oyulmaz, Kaan Yüksel/0000-0002-5533-9621; Rastogi, Angira/0000-0003-1245-6710; Rousseau, David/0000-0001-7613-8063; Kay, Ellis/0000-0002-6304-3230; Che, Yimin/0000-0001-6623-1205; Leroy, Claude/0000-0003-3105-7045; Bandyopadhyay, Anjishnu/0000-0002-5256-839X; Rossi, Elvira/0000-0001-9476-9854; Kretzschmar, Jan/0000-0002-8515-1355; Weber, Christian/0000-0002-8659-5767; Cristinziani, Markus/0000-0003-3893-9171; Tsai, Fang-Ying/0000-0001-7878-6435; Piper, Katie/0000-0002-7669-4518; Rotaru, Marina/0000-0003-4088-6275; Terzo, Stefano/0000-0003-3388-3906; Rossi, Eleonora/0000-0002-2146-677X; White, Martin/0000-0001-5474-4580; Malito, Davide/0000-0002-3996-4662; Koch, Simon Florian/0000-0002-2676-2842; Carter, Joseph/0000-0002-7836-4264; Bouquet, Romain/0000-0001-9683-7101; van Gemmeren, Peter/0000-0002-7227-4006; Zhang, Zhicai/0000-0002-1630-0986; Heinrich, Lukas/0000-0002-4048-7584; Gustavino, Giuliano/0000-0002-5938-4921; Chou, Yuan-Tang/0000-0002-2204-5731; Hrynevich, Aliaksei/0000-0002-5411-114X; Nikolopoulos, Konstantinos/0000-0002-3048-489X; Dervan, Paul/0000-0003-3929-8046; Hance, Michael/0000-0001-8392-0934; Grinstein, Sebastian/0000-0002-6460-8694; Lee, Suhyun/0000-0003-0836-416X; Sopczak, Ane/0000-0001-6981-0544; Alvarez Fernandez, Aian/0000-0003-1525-4620; Kurchaninov, Leonid/0000-0001-9392-3936; Vos, Marcel/0000-0001-8474-5357; Bona, Marcella/0000-0002-9660-580X; McPherson, Robert/0000-0001-9211-7019; Meloni, Federico/0000-0001-7075-2214; Troncon, Clara/0000-0002-7997-8524; Wang, Zirui/0000-0002-0928-2070; Liu, Minghui/0000-0003-0056-7296; Sfyrla, Anna/0000-0002-3003-9905; Tsai, Fang-Ying/0000-0001-7878-6435; Corriveau, Francois/0000-0002-4970-7600; Gauzzi, Paolo/0000-0003-4841-5822; de Vivie, Jean-Baptiste/0000-0001-9163-2211; Duda, Dominik/0000-0002-5916-3467; Miu, Ovidiu/0000-0002-0287-8293; Stanislaus, Beojan/0000-0001-9007-7658; Dittus, Fridolin/0000-0002-1760-8237; Lefebvre, Michel/0000-0002-5560-0586; Onofre, Antonio/0000-0003-3471-2703; Thoon, Evelyn/0000-0001-6031-2768; Laurier, Alexane/0000-0002-2575-0743; Wickremasinghe, Lakmin/0000-0002-2711-4820; Potti, Harish/0000-0002-0800-9902; Khoo, Teng Jian/0000-0002-5954-3101; Ricci, Ester/0000-0002-4222-9976; Mijovic, Liza/0000-0003-0162-2891; Khoo, Teng Jian/0000-0002-5954-3101; Garcia, Carmen/0000-0003-1625-7452; Rotaru, Marina/0000-0003-4088-6275; Brost, Elizabeth/0000-0002-6800-9808; Sauvan, Emmanuel/0000-0003-1921-2647; Schmitt, Christian/0000-0003-1471-690X; Dao, Valerio/0000-0003-1645-8393; Unal, Guillaume/0000-0001-8130-7423; Moreno Martínez, Carlos/0000-0002-5719-7655; Khoda, Elham E/0000-0001-8720-6615; Zhang, Rui/0000-0002-8265-474X; Heinrich, Lukas/0000-0002-4048-7584; Novak, Tadej/0000-0002-3053-0913; Henkelmann, Lars/0000-0001-8231-2080; chevalier, laurent/0000-0003-3762-7264; Garcia, Carmen/0000-0003-1625-7452; Poulsen, Trine/0000-0001-7207-6029; Manco, Giulia/0000-0002-9909-1111; Gaudio, Gabriella/0000-0002-6833-0933; Bianco, Gianluca/0000-0003-4473-7242; Navarro González, Josep/0000-0002-4172-7965; Di Nardo, Roberto/0000-0003-1111-3783; Umaka, Ejiro/0000-0001-7725-8227; Feng, Minyu/0000-0002-0698-1482; Gregor, Ingrid Maria/0000-0002-5976-7818; Vazquez Schroeder, Tamara/0000-0002-9780-099X; Derendarz, Dominik/0000-0001-5660-3095; Della Volpe, Domenico/0000-0001-8530-7447; Gratad, Eirik/0000-0001-5792-5352; Hu, Yifan/0000-0002-0552-3383; Panduro Vazquez, Jose Guillermo/0000-0003-2605-8940; Varvell, Kevin/0000-0003-1017-1295; Gonski, Julia/0000-0003-2037-6315; Pater, Joleen/0000-0002-0598-5035; van Daalen, Tal/0000-0002-2254-125X; Di Luca, Anea/0000-0002-9074-2133; Danninger, Matthias/0000-0002-7807-7484; Roigues, Marcus Vinícius/0000-0002-7906-8088; Clark, Allan/0000-0001-8341-5911; Svatos, Michal/0000-0002-7199-3383; TERRON, JUAN/0000-0003-0132-5723; Bruscino, Nello/0000-0002-6168-689X; Sedlaczek, Kevin/0000-0003-2052-2386; Ryzhov, Aney/0000-0002-0623-7426; van Gemmeren, Peter/0000-0002-7227-4006; Vergis, Christos/0000-0002-3228-6715; Shi, Liaoshan/0000-0001-9532-5075; Longo, Luigi/0000-0002-2357-7043; Carrà, Sonia/0000-0001-8650-942X; Dao, Valerio/0000-0003-1645-8393; Mildner, Hannes/0000-0002-0384-6955; Dabrowski, Wladyslaw/0000-0001-9061-9568; Lobodzinska, Ewelina Maria/0000-0001-9012-3431; Rousseau, David/0000-0001-7613-8063; Zoch, Knut/0000-0003-2138-6187; Solovyev, Victor/0000-0002-9402-6329; Bakos, Evelin/0000-0002-1110-4433; Lux, Adam/0000-0002-3025-3020; Soualah, Rachik/0000-0003-0124-3410; Vittori, Camilla/0000-0001-9156-970X; Bassalat, Ahmed/0000-0002-0129-1423; Arnaez, Olivier/0000-0002-6096-0893; Longo, Luigi/0000-0002-2357-7043; Munoz Sanchez, Francisca/0000-0002-6374-458X; Tanaka, Reisaburo/0000-0002-9929-1797; Juzek, Monika/0000-0002-7269-9194; Doležal, Zdeněk/0000-0002-5662-3675; Penc, Onej/0000-0002-5433-3981; Turtuvshin, Tulgaa/0000-0001-9471-8627; Heinlein, James/0000-0001-6878-9405; Sioli, Maximiliano/0000-0002-0912-9121; Yang, Tianyi/0000-0002-4996-1924; Nielsen, Jason/0000-0002-9175-4419; Mijovic, Liza/0000-0003-0162-2891; xella, stefania/0000-0002-0988-1655; Manhães de Anade Filho, Luciano/0000-0003-1792-6793; Martinez-Agullo, Pablo/0000-0001-8925-9518; Kuze, Masahiro/0000-0001-8858-8440; Peters, Krisztian/0000-0002-7654-1677; Ntekas, Konstantinos/0000-0001-9252-6509; Jakoubek, Tomas/0000-0001-7038-0369; Schenck, Ferdinand/0000-0001-8279-4753; Thompson, Emily Anne/0000-0001-7050-8203; franklin, melissa/0000-0002-6595-883X; Murray, William/0000-0003-1710-6306; Grivaz, Jean-François/0000-0003-4793-7995; Stockton, Mark/0000-0001-9679-0323; Saito, Masahiko/0000-0001-5564-0935; Argyropoulos, Spyridon/0000-0001-7748-1429; Bouhova-Thacker, Evelina/0000-0002-5103-1558; Stupak III, John/0000-0001-9610-0783; Ohm, Christian/0000-0002-8015-7512; Vormwald, Benedikt/0000-0003-2607-7287; HADEF, Asma/0000-0003-2508-0628; Mueller, James/0000-0001-5099-4718; Leight, William/0000-0002-2968-7841; Safdari, Murtaza/0000-0001-8323-7318; Castillo, Florencia Luciana/0000-0002-1172-1052; Tzovara, Eftychia/0000-0002-0410-0055; Cremonini, Davide/0000-0003-1687-3079; Rompotis, Nikolaos/0000-0003-2577-1875; Liu, Xinyan/0000-0003-1890-2275; Astalos, Robert/0000-0001-5095-605X; Tudorache, Alexana/0000-0001-6307-1437; Lassnig, Mario/0000-0002-9541-0592; Potępa, Patrycja Anna/0000-0002-1325-7214; Singh, Sahibjeet/0000-0001-5641-5713; Han, Kunlin/0000-0002-1627-4810; Bachacou, Henri/0000-0002-2256-4515; Masubuchi, Tatsuya/0000-0001-9984-8009; Fiedler, Petr/0000-0002-1217-4097; Maleev, Victor/0000-0003-1028-8602; Alexa, Calin/0000-0003-0922-7669; Frattari, Guglielmo/0000-0002-7829-6564; uysal, zekeriya/0000-0002-7110-8065; Simoniello, Rosa/0000-0003-2042-6394; Ghosh, Aishik/0000-0003-0819-1553; Martinelli, Luca/0000-0002-4466-3864; Di Luca, Anea/0000-0002-9074-2133; Heinrich, Lukas/0000-0002-4048-7584; Golling, Tobias/0000-0001-8535-6687; Mkrtchyan, Tigran/0000-0002-5786-3136; Jinnouchi, Osamu/0000-0001-5073-0974; Stanislaus, Beojan/0000-0001-9007-7658; Marti-Garcia, Salvador/0000-0002-3897-6223; Ekman, Per Alexander/0000-0002-7032-2799; Alimonti, Gianluca/0000-0002-7128-9046; Yang, Tianyi/0000-0002-4996-1924; Kourkoumelis, Christine/0000-0003-0083-274X; Schioppa, Enrico Junior/0000-0002-1369-9944; Smirnov, Sergei/0000-0002-6778-073X; Javurkova, Martina/0000-0001-8798-808X; Pettee, Mariel/0000-0001-9208-3218; Gonella, Laura/0000-0002-4919-0808; Haas, Anew/0000-0002-4832-0455; Kumari, Neelam/0000-0001-9174-6200; Kowalewski, Robert/0000-0002-7314-0990; Lysak, Roman/0000-0003-2990-1673; Wielers, Monika/0000-0001-9232-4827; Jackson, Paul/0000-0002-0847-402X; Ellis, Nicolas/0000-0002-1920-4930; Monzani, Simone/0000-0002-0479-2207; Truong, Thi Ngoc Loan/0000-0001-8249-7150; gabrielli, anea/0000-0003-0768-9325; Martinez-Agullo, Pablo/0000-0001-8925-9518; Buttar, Craig/0000-0003-0188-6491; Stevenson, Thomas/0000-0003-2399-8945; Todorova, Sarka/0000-0003-2433-231X; Rummler, Ane/0000-0001-8945-8760; Filthaut, Frank/0000-0003-3338-2247; Navarro González, Josep/0000-0002-4172-7965; Barak, Liron/0000-0002-3436-2726; Genest, Marie-Helene/0000-0002-4098-2024; Vickey Boeriu, Oana/0000-0002-6497-6809; Lin, Kuan-Yu/0000-0002-2269-3632; ÖZTÜRK, Ferhat/0000-0003-2481-8176; Chu, Ming-chung/0000-0002-1971-0403; Penc, Onej/0000-0002-5433-3981; Warburton, Aneas/0000-0002-2298-7315; Seema, Pienpen/0000-0002-3727-5636; Divisek, Martin/0000-0002-5981-1719; Garcia Caffaro, Arianna Gemma/0000-0001-9095-4710; Ran, Kunlin/0000-0003-3119-9924; Majewski, Stephanie/0000-0002-6871-3395; Mogg, Philipp/0000-0003-2688-234X; Landon, Murrough/0000-0001-6828-9769; Zenz, Seth/0000-0002-9720-1794; Qian, Jianming/0000-0003-4813-8167; Price, Darren/0000-0003-2750-9977; Reeves, Kendall/0000-0003-3504-4882; Loeschcke Centeno, Gianna/0000-0001-7962-5334; Poddar, Gitanjali/0000-0001-7424-4161; Martin-Haugh, Stewart/0000-0001-9457-1928; Sato, Koji/0000-0001-8988-4065; Bindi, Marcello/0000-0001-6172-545X; Betti, Alessana/0000-0003-0839(data truncated to fit)</t>
  </si>
  <si>
    <t>CERN; NDGF (Denmark, Norway and Sweden) [CC-IN2P3]; KIT/GridKA (Germany); INFN-CNAF (Italy); NL-T1 (the Netherlands), PIC (Spain); BNL (USA); ANPCyT, Argentina; YerPhI, Armenia; ARC, Australia; BMWFW; FWF, Austria; ANAS; CNPq; FAPESP, Brazil; NSERC; CFI, Canada; NSFC, China; MEYS CR, Czech Republic; DNRF; DNSRC, Denmark; IN2P3-CNRS; CEA-DRF/IRFU, France; BMBF; MPG, Germany; RGC and Hong Kong SAR, China; ISF and Benoziyo Center, Israel; INFN, Italy; MEXT; JSPS, Japan; CNRST, Morocco; NWO; RCN, Norway; MEiN, Poland; FCT, Portugal; MNE/IFA, Romania; MESTD, Serbia; MSSR, Slovakia; ARRS; MIZS, Slovenia; MICINN, Spain; SRC; Wallenberg Foundation, Sweden; SNSF and Cantons of Bern and Geneva, Switzerland; MOST, Taipei; NSF; BCKDF; CANARIE; CRC; DRAC, Canada [PRIMUS 21/SCI/017, UNCE SCI/013]; Czech Republic; ERC; ERDF; Marie Sklodowska-Curie Actions, European Union; Investissements d'Avenir Labex, Investissements d'Avenir Idex; ANR, France; DFG; AvH Foundation, Germany - EU-ESF; Greek NSRF, Greece; BSF-NSF; NCN; La Caixa Banking Foundation; CERCA Programme Generalitat de Catalunya; PROMETEO [CIDEGENT/2019/023, CIDEGENT/2019/027]; Generalitat Valenciana, Spain; Goran Gustafssons Stiftelse, Sweden; Royal Society; Leverhulme Trust, UK; CERN: European Organization for Nuclear Research (CERN PJAS); Chile: Agencia Nacional de Investigacion y Desarrollo (FONDECYT) [1190886]; FONDECYT [1230987]; China: National Natural Science Foundation of China [NSFC - 12175119, NSFC 12275265, NSFC-12075060]; Czech Republic: PRIMUS Research Programme [PRIMUS/21/SCI/017]; European Union: European Research Council [ERC - 948254, MUCCA - CHIST-ERA-19-XAI-00]; European Union [FAIR-NextGenerationEU PE00000013]; Italian Center for High Performance Computing, Big Data and Quantum Computing (ICSC); Marie Sklodowska-Curie Actions (EU) [101033496]; France: Agence Nationale de la Recherche [ANR-20-CE31-0013, ANR-21-CE31-0013, ANR-21-CE31-0022]; Investissements d'Avenir Idex [ANR-11-LABX-0012]; Investissements d'Avenir Labex; Germany: Baden-Wurttemberg Stiftung; Deutsche Forschungsgemeinschaft [DFG - 469666862, DFG - CR 312/5-1]; Istituto Nazionale di Fisica Nucleare [754496]; Japan: Japan Society for the Promotion of Science (JSPS KAKENHI) [JP21H05085, JP22H01227, JP22H04944, JP22KK0227, RCN-314472]; Polish National Agency for Academic Exchange [PPN/PPO/2020/1/00002/U/00001]; Polish National Science Centre (NCN) [2021/42/E/ST2/00350]; NCN OPUS [2022/47/B/ST2/03059, UMO-2020/37/B/ST2/01043, UMO-2021/40/C/ST2/00187]; Slovenian Research Agency [J1-3010]; BBVA Foundation [LEO22-1-603]; Generalitat Valenciana; FEDER [PID2021-125273NB, RYC2019-028510-I, RYC2020-030254-I, RYC2021-031273-I, RYC2022-038164-I]; Ministry of Science and Innovation (MCIN); Swedish Research Council [VR 2018-00482, VR 2022-03845, VR 2022-04683, 2021-03651]; Knut and Alice Wallenberg Foundation [KAW 2017.0100, KAW 2018.0157, KAW 2018.0458, SNSF - PCEFP2_194658]; Leverhulme Trust (Leverhulme Trust) [RPG-2020-004]; USA: US Department of Energy [ECA DE-AC02-76SF00515]</t>
  </si>
  <si>
    <t>CERN; NDGF (Denmark, Norway and Sweden); KIT/GridKA (Germany); INFN-CNAF (Italy); NL-T1 (the Netherlands), PIC (Spain)(Netherlands Government); BNL (USA); ANPCyT, Argentina(ANPCyT); YerPhI, Armenia; ARC, Australia(Australian Research Council); BMWFW; FWF, Austria(Austrian Science Fund (FWF)); ANAS(Azerbaijan National Academy of Sciences (ANAS)); CNPq(Conselho Nacional de Desenvolvimento Cientifico e Tecnologico (CNPQ)); FAPESP, Brazil(Fundacao de Amparo a Pesquisa do Estado de Sao Paulo (FAPESP)); NSERC(Natural Sciences and Engineering Research Council of Canada (NSERC)); CFI, Canada(Canada Foundation for Innovation); NSFC, China(National Natural Science Foundation of China (NSFC)); MEYS CR, Czech Republic; DNRF; DNSRC, Denmark(Danish Natural Science Research Council); IN2P3-CNRS(Centre National de la Recherche Scientifique (CNRS)); CEA-DRF/IRFU, France; BMBF(Federal Ministry of Education &amp; Research (BMBF)); MPG, Germany(Max Planck Society); RGC and Hong Kong SAR, China; ISF and Benoziyo Center, Israel(Israel Science Foundation); INFN, Italy(Istituto Nazionale di Fisica Nucleare (INFN)); MEXT(Ministry of Education, Culture, Sports, Science and Technology, Japan (MEXT)); JSPS, Japan(Ministry of Education, Culture, Sports, Science and Technology, Japan (MEXT)Japan Society for the Promotion of Science); CNRST, Morocco; NWO; RCN, Norway(Research Council of Norway); MEiN, Poland; FCT, Portugal(Fundacao para a Ciencia e a Tecnologia (FCT)); MNE/IFA, Romania; MESTD, Serbia(Ministry of Education, Science &amp; Technological Development, Serbia); MSSR, Slovakia; ARRS(Slovenian Research Agency - Slovenia); MIZS, Slovenia; MICINN, Spain(Spanish GovernmentMinistry of Science &amp; Innovation, Spain (MICINN)); SRC; Wallenberg Foundation, Sweden; SNSF and Cantons of Bern and Geneva, Switzerland(Swiss National Science Foundation (SNSF)); MOST, Taipei; NSF(National Science Foundation (NSF)); BCKDF; CANARIE; CRC(Australian GovernmentDepartment of Industry, Innovation and ScienceCooperative Research Centres (CRC) Programme); DRAC, Canada; Czech Republic(Czech Republic Government); ERC(European Research Council (ERC)); ERDF(European Union (EU)); Marie Sklodowska-Curie Actions, European Union(European Union (EU)Marie Curie Actions); Investissements d'Avenir Labex, Investissements d'Avenir Idex(Agence Nationale de la Recherche (ANR)Agence Nationale Des Plantes Medicinales Et Aromatiques, ANPMA, Morocco); ANR, France(Agence Nationale de la Recherche (ANR)); DFG(German Research Foundation (DFG)); AvH Foundation, Germany - EU-ESF(Alexander von Humboldt Foundation); Greek NSRF, Greece; BSF-NSF; NCN; La Caixa Banking Foundation(La Caixa Foundation); CERCA Programme Generalitat de Catalunya; PROMETEO; Generalitat Valenciana, Spain(Center for Forestry Research &amp; Experimentation (CIEF)); Goran Gustafssons Stiftelse, Sweden; Royal Society(Royal Society UK); Leverhulme Trust, UK(Leverhulme Trust); CERN: European Organization for Nuclear Research (CERN PJAS); Chile: Agencia Nacional de Investigacion y Desarrollo (FONDECYT); FONDECYT(Comision Nacional de Investigacion Cientifica y Tecnologica (CONICYT)CONICYT FONDECYT); China: National Natural Science Foundation of China(National Natural Science Foundation of China (NSFC)); Czech Republic: PRIMUS Research Programme; European Union: European Research Council(European Union (EU)European Research Council (ERC)); European Union(European Union (EU)); Italian Center for High Performance Computing, Big Data and Quantum Computing (ICSC); Marie Sklodowska-Curie Actions (EU)(European Union (EU)Marie Curie Actions); France: Agence Nationale de la Recherche(Agence Nationale de la Recherche (ANR)); Investissements d'Avenir Idex(Agence Nationale de la Recherche (ANR)); Investissements d'Avenir Labex(Agence Nationale de la Recherche (ANR)); Germany: Baden-Wurttemberg Stiftung; Deutsche Forschungsgemeinschaft(German Research Foundation (DFG)); Istituto Nazionale di Fisica Nucleare(Istituto Nazionale di Fisica Nucleare (INFN)); Japan: Japan Society for the Promotion of Science (JSPS KAKENHI); Polish National Agency for Academic Exchange(Polish National Agency for Academic Exchange (NAWA)); Polish National Science Centre (NCN); NCN OPUS; Slovenian Research Agency(Slovenian Research Agency - Slovenia); BBVA Foundation(BBVA Foundation); Generalitat Valenciana(Center for Forestry Research &amp; Experimentation (CIEF)); FEDER(European Union (EU)Spanish Government); Ministry of Science and Innovation (MCIN); Swedish Research Council(Swedish Research Council); Knut and Alice Wallenberg Foundation(Knut &amp; Alice Wallenberg Foundation); Leverhulme Trust (Leverhulme Trust)(Leverhulme Trust); USA: US Department of Energy</t>
  </si>
  <si>
    <t>We thank CERN for the very successful operation of the LHC and its injectors, as well as the support staff at CERN and at our institutions worldwide without whom ATLAS could not be operated efficiently. The crucial computing support from all WLCG partners is acknowledged, in particular, from CERN, the ATLAS Tier-1 facilities at TRIUMF/SFU (Canada), NDGF (Denmark, Norway and Sweden), CC-IN2P3 (France), KIT/GridKA (Germany), INFN-CNAF (Italy), NL-T1 (the Netherlands), PIC (Spain), RAL (UK) and BNL (USA), the tier-2 facilities worldwide and large non-WLCG resource providers. Major contributors to computing resources are listed in ref.120. We acknowledge the support of ANPCyT, Argentina; YerPhI, Armenia; ARC, Australia; BMWFW and FWF, Austria; ANAS, Azerbaijan; CNPq and FAPESP, Brazil; NSERC, NRC and CFI, Canada; CERN; ANID, Chile; CAS, MOST and NSFC, China; Minciencias, Colombia; MEYS CR, Czech Republic; DNRF and DNSRC, Denmark; IN2P3-CNRS and CEA-DRF/IRFU, France; SRNSFG, Georgia; BMBF, HGF and MPG, Germany; GSRI, Greece; RGC and Hong Kong SAR, China; ISF and Benoziyo Center, Israel; INFN, Italy; MEXT and JSPS, Japan; CNRST, Morocco; NWO, the Netherlands; RCN, Norway; MEiN, Poland; FCT, Portugal; MNE/IFA, Romania; MESTD, Serbia; MSSR, Slovakia; ARRS and MIZS, Slovenia; DSI/NRF, South Africa; MICINN, Spain; SRC and Wallenberg Foundation, Sweden; SERI, SNSF and Cantons of Bern and Geneva, Switzerland; MOST, Taipei; TENMAK, Turkiye; STFC, UK; DOE and NSF, USA. Individual groups and members have received support from BCKDF, CANARIE, CRC and DRAC, Canada; CERN-CZ, PRIMUS 21/SCI/017 and UNCE SCI/013, Czech Republic; COST, ERC, ERDF, Horizon 2020, ICSC-NextGenerationEU and Marie Sklodowska-Curie Actions, European Union; Investissements d'Avenir Labex, Investissements d'Avenir Idex and ANR, France; DFG and AvH Foundation, Germany; Herakleitos, Thales and Aristeia programmes co-financed by EU-ESF and the Greek NSRF, Greece; BSF-NSF and MINERVA, Israel; Norwegian Financial Mechanism 2014-2021, Norway; NCN and NAWA, Poland; La Caixa Banking Foundation, CERCA Programme Generalitat de Catalunya and PROMETEO and GenT Programmes Generalitat Valenciana, Spain; Goran Gustafssons Stiftelse, Sweden; The Royal Society and Leverhulme Trust, UK. Moreover, individual members wish to acknowledge support from CERN: European Organization for Nuclear Research (CERN PJAS); Chile: Agencia Nacional de Investigacion y Desarrollo (FONDECYT 1190886, FONDECYT 1210400, FONDECYT 1230812 and FONDECYT 1230987); China: National Natural Science Foundation of China (NSFC - 12175119, NSFC 12275265, NSFC-12075060); Czech Republic: PRIMUS Research Programme (PRIMUS/21/SCI/017); European Union: European Research Council (ERC - 948254), Horizon 2020 Framework Programme (MUCCA - CHIST-ERA-19-XAI-00), European Union, Future Artificial Intelligence Research (FAIR-NextGenerationEU PE00000013), Italian Center for High Performance Computing, Big Data and Quantum Computing (ICSC, NextGenerationEU), Marie Sklodowska-Curie Actions (EU H2020 MSC IF grant no. 101033496); France: Agence Nationale de la Recherche(ANR-20-CE31-0013, ANR-21-CE31-0013 and ANR-21-CE31-0022), Investissements d'Avenir Idex (ANR-11-LABX-0012), Investissements d'Avenir Labex (ANR-11-LABX-0012); Germany: Baden-Wurttemberg Stiftung (BW Stiftung-Postdoc Eliteprogramme), Deutsche Forschungsgemeinschaft (DFG - 469666862, DFG - CR 312/5-1); Italy: Istituto Nazionale di Fisica Nucleare (FELLINI G.A. no. 754496, ICSC, NextGenerationEU); Japan: Japan Society for the Promotion of Science (JSPS KAKENHI JP21H05085, JSPS KAKENHI JP22H01227, JSPS KAKENHI JP22H04944 and JSPS KAKENHI JP22KK0227); the Netherlands: The Netherlands Organisation for Scientific Research (NWO Veni 2020 - VI.Veni.202.179); Norway: Research Council of Norway (RCN-314472); Poland: Polish National Agency for Academic Exchange (PPN/PPO/2020/1/00002/U/00001), Polish National Science Centre (NCN 2021/42/E/ST2/00350, NCN OPUS no. 2022/47/B/ST2/03059, NCN UMO-2019/34/E/ST2/00393, UMO-2020/37/B/ST2/01043, UMO-2021/40/C/ST2/00187); Slovenia: Slovenian Research Agency (ARIS grant J1-3010); Spain: BBVA Foundation (LEO22-1-603), Generalitat Valenciana (Artemisa, FEDER, IDIFEDER/2018/048), La Caixa Banking Foundation (LCF/BQ/PI20/11760025), Ministry of Science and Innovation (MCIN and NextGenEU PCI2022-135018-2, MICIN and FEDER PID2021-125273NB, RYC2019-028510-I, RYC2020-030254-I, RYC2021-031273-I and RYC2022-038164-I), PROMETEO and GenT Programmes Generalitat Valenciana (CIDEGENT/2019/023, CIDEGENT/2019/027); Sweden: Swedish Research Council (VR 2018-00482, VR 2022-03845, VR 2022-04683 and VR grant 2021-03651), Knut and Alice Wallenberg Foundation (KAW 2017.0100, KAW 2018.0157, KAW 2018.0458 and KAW 2019.0447); Switzerland: Swiss National Science Foundation (SNSF - PCEFP2_194658); UK: Leverhulme Trust (Leverhulme Trust RPG-2020-004); USA: US Department of Energy (ECA DE-AC02-76SF00515), Neubauer Family Foundation.</t>
  </si>
  <si>
    <t>SEP 19</t>
  </si>
  <si>
    <t>10.1038/s41586-024-07824-z</t>
  </si>
  <si>
    <t>S3V8W</t>
  </si>
  <si>
    <t>WOS:001397550200001</t>
  </si>
  <si>
    <t>Thomalla, G; Fiehler, J; Subtil, F; Bonekamp, S; Aamodt, AH; Fuentes, B; Gizewski, ER; Hill, MD; Krajina, A; Pierot, L; Simonsen, CZ; Zelenák, K; Blauenfeldt, RA; Cheng, B; Denis, A; Deutschmann, H; Dorn, F; Flottmann, F; Gellissen, S; Gerber, JC; Goyal, M; Haring, J; Herweh, C; Hopf-Jensen, S; Hua, VT; Jensen, M; Kastrup, A; Keil, CF; Klepanec, A; Kurca, E; Mikkelsen, R; Möhlenbruch, M; Müller-Hülsbeck, S; Münnich, N; Pagano, P; Papanagiotou, P; Petzold, GC; Pham, M; Puetz, V; Raupach, J; Reimann, G; Ringleb, PA; Schell, M; Schlemm, E; Schönenberger, S; Tennoe, B; Ulfert, C; Valis, K; Vitková, E; Vollherbst, DF; Wick, W; Bendszus, M</t>
  </si>
  <si>
    <t>Thomalla, Goetz; Fiehler, Jens; Subtil, Fabien; Bonekamp, Susanne; Aamodt, Anne Hege; Fuentes, Blanca; Gizewski, Elke R.; Hill, Michael D.; Krajina, Antonin; Pierot, Laurent; Simonsen, Claus Z.; Zelenak, Kamil; Blauenfeldt, Rolf A.; Cheng, Bastian; Denis, Angelique; Deutschmann, Hannes; Dorn, Franziska; Flottmann, Fabian; Gellissen, Susanne; Gerber, Johannes C.; Goyal, Mayank; Haring, Jozef; Herweh, Christian; Hopf-Jensen, Silke; Hua, Vi Tuan; Jensen, Maerit; Kastrup, Andreas; Keil, Christiane Fee; Klepanec, Andrej; Kurca, Egon; Mikkelsen, Ronni; Moehlenbruch, Markus; Mueller-Huelsbeck, Stefan; Muennich, Nico; Pagano, Paolo; Papanagiotou, Panagiotis; Petzold, Gabor C.; Pham, Mirko; Puetz, Volker; Raupach, Jan; Reimann, Gernot; Ringleb, Peter Arthur; Schell, Maximilian; Schlemm, Eckhard; Schoenenberger, Silvia; Tennoe, Bjorn; Ulfert, Christian; Valis, Katerina; Vitkova, Eva; Vollherbst, Dominik F.; Wick, Wolfgang; Bendszus, Martin</t>
  </si>
  <si>
    <t>QUALITY-OF-LIFE</t>
  </si>
  <si>
    <t>Background Long-term data showing the benefits of endovascular thrombectomy for stroke with large infarct are scarce. The TENSION trial showed the safety and efficacy of endovascular thrombectomy in patients with ischaemic stroke and large infarct at 90 days. We aimed to investigate the safety and efficacy at 12 months of endovascular thrombectomy in patients who were enrolled in the TENSION trial. Methods TENSION was an open-label, blinded endpoint, randomised trial done at 40 hospitals across Europe and one hospital in Canada. We included patients (aged &gt;= 18 years) with acute ischaemic stroke due to large vessel occlusion in the anterior circulation and who had a large infarct, as indicated by an Alberta Stroke Program Early Computed Tomographic Score (ASPECTS) of 3-5 on standard-of-care stroke imaging. We randomly assigned patients (1:1) to receive either endovascular thrombectomy with medical treatment or medical treatment only up to 12 h from stroke onset. The primary outcome was functional outcome across the entire range of the modified Rankin Scale at 90 days. Here, we report the prespecified 12-month follow-up analyses for functional outcome (using the simplified modified Rankin Scale questionnaire), quality of life (using the Patient-Reported Outcomes Measurement Information System 10-item [PROMIS-10] and EQ-5D questionnaires), post-stroke anxiety and depression (using the Patient Health Questionnaire-4 [PHQ-4]), and overall survival. Outcomes (except survival) were assessed in the intention-to-treat population; the survival analysis was based on treatment received. This trial is registered with ClinicalTrials.gov, NCT03094715, and is completed. Findings We enrolled patients between July 17, 2018, and Feb 21, 2023, when the trial was stopped early for efficacy. 253 patients were randomly assigned, 125 (49%) to endovascular thrombectomy and 128 (51%) to medical treatment only. Median follow-up was 836 months (IQR 002-1200). Endovascular thrombectomy was associated with a shift in the distribution of scores on the modified Rankin Scale towards better functional outcome at 12 months (adjusted common odds ratio 239 [95% CI 147-390]). Endovascular thrombectomy was also associated with a better quality of life compared with medical treatment only, as reflected by median scores on the EQ-5D questionnaire index (07 [IQR 04-09] vs 04 [02-07]), median scores for health status on the EQ-5D questionnaire visual analogue scale (50 [IQR 35-70] vs 30 [5-60]), and median global physical health scores on the PROMIS-10 questionnaire (T-score 398 [IQR 374-508] vs 374 [324-449]); although there was not enough evidence to suggest a difference between groups in global mental health scores on PROMIS-10 (411 [IQR 363-483] vs 388 [313-447]) or the numbers of patients reporting anxiety (13 [22%] of 58 vs 15 [42%] of 36) and depression (18 [31%] vs 18 [50%]) on PHQ-4. Overall survival was slightly better in the endovascular thrombectomy group compared with medical treatment only (adjusted hazard ratio 070 [95% CI 050-099]). Interpretation In patients with acute ischaemic stroke from large vessel occlusion with established large infarct, compared with medical treatment only, endovascular thrombectomy was associated at 12 months after stroke with better functional outcome, quality of life, and overall survival. These findings suggest that the benefits of endovascular thrombectomy in patients with an ischaemic stroke and a large infarct are sustained in the long term and support the use of endovascular thrombectomy in these patients.</t>
  </si>
  <si>
    <t>[Thomalla, Goetz; Cheng, Bastian; Jensen, Maerit; Schell, Maximilian; Schlemm, Eckhard] Univ Klinikum Hamburg Eppendorf, Klin &amp; Poliklin Neurol, Kopf &amp; Neurozentrum, D-20246 Hamburg, Germany; [Fiehler, Jens; Flottmann, Fabian; Gellissen, Susanne] Univ Klinikum Hamburg Eppendorf, Klin &amp; Poliklin Neuroradiol Diagnost &amp; Intervent, Hamburg, Germany; [Fiehler, Jens] Eppdata, Hamburg, Germany; [Subtil, Fabien; Denis, Angelique] Hosp Civils Lyon, Serv Biostat, Lyon, France; [Subtil, Fabien; Denis, Angelique] Univ Lyon, Lab Biometrie &amp; Biol Evolut, Villeurbanne, France; [Subtil, Fabien; Denis, Angelique] Univ Lyon 1, CNRS, Lab Biometrie &amp; Biol Evolut, UMR 5558, Villeurbanne, France; [Bonekamp, Susanne; Herweh, Christian; Moehlenbruch, Markus; Ulfert, Christian; Vollherbst, Dominik F.; Bendszus, Martin] Univ Klinikum Heidelberg, Neuroradiol, Heidelberg, Germany; [Ringleb, Peter Arthur; Schoenenberger, Silvia; Wick, Wolfgang] Univ Klinikum Heidelberg, Neurol, Heidelberg, Germany; [Aamodt, Anne Hege] Oslo Univ Hosp, Dept Neurol, Rikshosp, Oslo, Norway; [Tennoe, Bjorn] Oslo Univ Hosp, Dept Neuroradiol, Rikshosp, Oslo, Norway; [Fuentes, Blanca] Univ Autonoma Madrid, La Paz Univ Hosp, Hosp La Paz Inst Hlth Res IdiPAZ, Dept Neurol, Madrid, Spain; [Fuentes, Blanca] Univ Autonoma Madrid, La Paz Univ Hosp, Hosp La Paz Inst Hlth Res IdiPAZ, Stroke Ctr, Madrid, Spain; [Gizewski, Elke R.] Med Univ Innsbruck, Dept Neuroradiol, Innsbruck, Austria; [Hill, Michael D.; Goyal, Mayank] Univ Calgary, Calgary, AB, Canada; [Hill, Michael D.; Goyal, Mayank] Hotchkiss Brain Inst, Foothills Med Ctr, Hlth Sci Ctr, Dept Clin Neurosci,HBA 2939, Calgary, AB, Canada; [Krajina, Antonin; Raupach, Jan] Charles Univ Prague, Fac Med, Dept Radiol, Hradec Kralove, Czech Republic; [Blauenfeldt, Rolf A.; Vitkova, Eva] Charles Univ Prague, Fac Med, Dept Neurol, Hradec Kralove, Czech Republic; [Pierot, Laurent; Hua, Vi Tuan; Pagano, Paolo] Univ Reims, Hop Maison Blanche, Dept Neuroradiol, Reims, France; [Simonsen, Claus Z.] Aarhus Univ Hosp, Dept Neurol, Aarhus, Denmark; [Mikkelsen, Ronni] Aarhus Univ Hosp, Dept Neuroradiol, Dept Neurol, Aarhus, Denmark; [Zelenak, Kamil] Comenius Univ, Jessenius Fac Med, Clin Radiol, Martin, Slovakia; [Kurca, Egon] Comenius Univ, Jessenius Fac Med, Clin Neurol, Martin, Slovakia; [Deutschmann, Hannes] Med Univ Graz, Dept Radiol, Div Neuroradiol Vasc &amp; Intervent Radiol, Graz, Austria; [Gerber, Johannes C.] Tech Univ Dresden, Univ Klinikum Carl Gustav Carus, Inst Neuroradiol, Dresden, Germany; [Gerber, Johannes C.; Puetz, Volker] Tech Univ Dresden, Univ Klinikum Carl Gustav Carus, Dresden Neurovasc Ctr, Dresden, Germany; [Haring, Jozef; Klepanec, Andrej] Fac Hosp Trnava, Dept Neurol, Trnava, Slovakia; [Hopf-Jensen, Silke; Mueller-Huelsbeck, Stefan] DIAKO Krankenhaus, Inst Diagnost &amp; Interventionelle Radiol &amp; Neurorad, Flensburg, Germany; [Kastrup, Andreas] Klinikum Bremen Mitte, Klin Neurol, Bremen, Germany; [Papanagiotou, Panagiotis] Klinikum Bremen Mitte, Klin Diagnost &amp; Interventionelle Neuroradiol, Bremen, Germany; [Keil, Christiane Fee] Univ Klinikum Frankfurt, Inst Neuroradiol, Frankfurt, Germany; [Muennich, Nico; Reimann, Gernot] Klinikum Univ Witten Herdecke, Klinikum Dortmund, Dortmund, Germany; [Papanagiotou, Panagiotis] Natl &amp; Kapodistrian Univ Athens, Aretaieion Univ Hosp, Dept Radiol, Athens, Greece; [Petzold, Gabor C.] Univ Klinikum Bonn, Dept Vasc Neurol, Bonn, Germany; [Dorn, Franziska] Univ Klinikum Bonn, Klin Diagnost &amp; Interventionelle Neuroradiol, Bonn, Germany; [Pham, Mirko] Univ Klinikum Wurzburg, Inst Diagnost &amp; Interventionelle Neuroradiol, Wurzburg, Germany; [Puetz, Volker] Tech Univ Dresden, Univ Klinikum Carl Gustav Carus, Dept Neurol, Dresden, Germany; [Valis, Katerina] Masaryk Univ, St Annes Univ Hosp Brno, Dept Med Imaging, Brno, Czech Republic; [Valis, Katerina] Masaryk Univ, Fac Med, Brno, Czech Republic</t>
  </si>
  <si>
    <t>University of Hamburg; University Medical Center Hamburg-Eppendorf; University of Hamburg; University Medical Center Hamburg-Eppendorf; CHU Lyon; VetAgro Sup; VetAgro Sup; Universite Claude Bernard Lyon 1; Centre National de la Recherche Scientifique (CNRS); CNRS - Institute of Ecology &amp; Environment (INEE); Ruprecht Karls University Heidelberg; Ruprecht Karls University Heidelberg; University of Oslo; National Hospital Norway; University of Oslo; National Hospital Norway; Autonomous University of Madrid; Hospital Universitario La Paz; Hospital Universitario La Paz; Autonomous University of Madrid; Medical University of Innsbruck; University of Calgary; University of Calgary; University Calgary Hospital; Charles University Prague; University Hospital Hradec Kralove; University Hospital Hradec Kralove; Charles University Prague; Universite de Reims Champagne-Ardenne; CHU de Reims; Aarhus University; Aarhus University; Comenius University Bratislava; Comenius University Bratislava; Medical University of Graz; Technische Universitat Dresden; Carl Gustav Carus University Hospital; Technische Universitat Dresden; Carl Gustav Carus University Hospital; Klinikum Bremen-Mitte; Klinikum Bremen-Mitte; Goethe University Frankfurt; Goethe University Frankfurt Hospital; Klinikum Dortmund; National &amp; Kapodistrian University of Athens; University of Bonn; University of Bonn; University of Wurzburg; Technische Universitat Dresden; Carl Gustav Carus University Hospital; St. Anne's University Hospital Brno (FNUSA); Masaryk University; Masaryk University</t>
  </si>
  <si>
    <t>Thomalla, G (corresponding author), Univ Klinikum Hamburg Eppendorf, Klin &amp; Poliklin Neurol, Kopf &amp; Neurozentrum, D-20246 Hamburg, Germany.</t>
  </si>
  <si>
    <t>Puetz, Volker/OFC-0094-2025; Herweh, Christian/HDO-1008-2022; Hill, Michael/C-9073-2012; Papanagiotou, Panagiotis/B-1434-2012; Blauenfeldt, Rolf/AAN-2299-2021; Raupach, Jan/N-1853-2017; Fuentes, Blanca/I-2114-2019; Wick, Wolfgang/AAA-2545-2020; Zeleňák, Kamil/X-6293-2018; Gerber, Johannes C/U-4918-2019; Dorn, Franziska/AAA-7754-2020; Deutschmann, Hannes/MYR-1676-2025; Aamodt, Anne Hege/AAL-8977-2020</t>
  </si>
  <si>
    <t>Hill, Michael/0000-0002-6269-1543; Blauenfeldt, Rolf/0000-0002-4846-9516; Mikkelsen, Ronni/0000-0002-0010-5123; Keil, Fee Christiane/0000-0002-9158-1538; Paolo, Pagano/0000-0001-5821-2653; Gerber, Johannes C/0000-0001-7465-8700; Gizewski, Elke Ruth/0000-0001-6859-8377; Fuentes Gimeno, Blanca Eulalia/0000-0002-0363-862X; Aamodt, Anne Hege/0000-0002-2824-2760</t>
  </si>
  <si>
    <t>European Union Horizon 2020 Research and Innovation Programme</t>
  </si>
  <si>
    <t>European Union Horizon 2020 Research and Innovation Programme(Horizon 2020)</t>
  </si>
  <si>
    <t>European Union Horizon 2020 Research and Innovation Programme.</t>
  </si>
  <si>
    <t>10.1016/S1474-4422(24)00278-3</t>
  </si>
  <si>
    <t>AUG 2024</t>
  </si>
  <si>
    <t>I5J5H</t>
  </si>
  <si>
    <t>Green Submitted, Green Published, hybrid</t>
  </si>
  <si>
    <t>WOS:001330619400001</t>
  </si>
  <si>
    <t>Khan, AA; Laghari, AA; Baqasah, AM; Alroobaea, R; Almadhor, A; Sampedro, GA; Kryvinska, N</t>
  </si>
  <si>
    <t>Khan, Abdullah Ayub; Laghari, Asif Ali; Baqasah, Abdullah M.; Alroobaea, Roobaea; Almadhor, Ahmad; Sampedro, Gabriel Avelino; Kryvinska, Natalia</t>
  </si>
  <si>
    <t>Blockchain-enabled infrastructural security solution for serverless consortium fog and edge computing</t>
  </si>
  <si>
    <t>PEERJ COMPUTER SCIENCE</t>
  </si>
  <si>
    <t>Edge computing; Fog computing; Blockchain hyperledger; Chain codes (smart contracts); Data management; Outsourcing computation</t>
  </si>
  <si>
    <t>HEALTH-CARE; ARCHITECTURE; IOT; PRIVACY; TECHNOLOGY; ALGORITHMS; INTERNET; NETWORK; SYSTEM</t>
  </si>
  <si>
    <t>The robust development of the blockchain distributed ledger, the Internet of Things (IoT), and fog computing -enabled connected devices and nodes has changed our lifestyle nowadays. Due to this, the increased rate of device sales and utilization increases the demand for edge computing technology with collaborative procedures. However, there is a well -established paradigm designed to optimize various distinct qualityof -service requirements, including bandwidth, latency, transmission power, delay, duty cycle, throughput, response, and edge sense, and bring computation and data storage closer to the devices and edges, along with ledger security and privacy during transmission. In this article, we present a systematic review of blockchain Hyperledger enabling fog and edge computing, which integrates as an outsourcing computation over the serverless consortium network environment. The main objective of this article is to classify recently published articles and survey reports on the current status in the domain of edge distributed computing and outsourcing computation, such as fog and edge. In addition, we proposed a blockchain-Hyperledger Sawtooth-enabled serverless edgebased distributed outsourcing computation architecture. This theoretical architecturebased solution delivers robust data security in terms of integrity, transparency, provenance, and privacy -protected preservation in the immutable storage to store the outsourcing computational ledgers. This article also highlights the changes between the proposed taxonomy and the current system based on distinct parameters, such as system security and privacy. Finally, a few open research issues and limitations with promising future directions are listed for future research work.</t>
  </si>
  <si>
    <t>[Khan, Abdullah Ayub] Benazir Bhutto Shaheed Univ Lyari, Dept Comp Sci, Karachi, Sindh, Pakistan; [Khan, Abdullah Ayub] Sindh Madressatul Islam Univ, Dept Comp Sci, Karachi, Sindh, Pakistan; [Laghari, Asif Ali] Shenyang Normal Univ, Software Coll, Shenyang, Peoples R China; [Baqasah, Abdullah M.] Taif Univ, Coll Comp &amp; Informat Technol, Dept Informat Technol, Taif, Saudi Arabia; [Alroobaea, Roobaea] Taif Univ, Coll Comp &amp; Informat Technol, Dept Comp Sci, Taif, Saudi Arabia; [Almadhor, Ahmad] Jouf Univ, Coll Comp &amp; Informat Sci, Dept Comp Engn &amp; Networks, Sakaka, Saudi Arabia; [Sampedro, Gabriel Avelino] De La Salle Univ, Ctr Computat Imaging &amp; Visual Innovat, Manila, Philippines; [Sampedro, Gabriel Avelino] Philippines Open Univ, Fac Informat &amp; Commun Studies, Los Banos, Philippines; [Kryvinska, Natalia] Comenius Univ, Fac Management, Dept Informat Management &amp; Business Syst, Bratislava, Slovakia</t>
  </si>
  <si>
    <t>Shenyang Normal University; Taif University; Taif University; Al Jouf University; De La Salle University; Comenius University Bratislava</t>
  </si>
  <si>
    <t>Khan, AA (corresponding author), Benazir Bhutto Shaheed Univ Lyari, Dept Comp Sci, Karachi, Sindh, Pakistan.;Khan, AA (corresponding author), Sindh Madressatul Islam Univ, Dept Comp Sci, Karachi, Sindh, Pakistan.;Laghari, AA (corresponding author), Shenyang Normal Univ, Software Coll, Shenyang, Peoples R China.</t>
  </si>
  <si>
    <t>abdullah.ayub@bbsul.edu.pk; asiflaghari@synu.edu.pk</t>
  </si>
  <si>
    <t>Sampedro, Gabriel Avelino/KYQ-1494-2024; Alroobaea, Roobaea/M-3894-2019; Ayub Khan, Abdullah/ABF-7133-2021; Baqasah, Abdullah/GNM-8200-2022; Almadhor, Ahmad/ABZ-1141-2022; laghari, asif ali/AAF-5893-2020; Kryvinska, Natalia/J-9160-2014</t>
  </si>
  <si>
    <t>Alroobaea, Roobaea/0000-0003-1585-2962; Ayub Khan, Abdullah/0000-0003-2838-7641; Baqasah, Abdullah/0000-0002-0511-0159; laghari, asif ali/0000-0001-5831-5943; Kryvinska, Natalia/0000-0003-3678-9229</t>
  </si>
  <si>
    <t>PEERJ INC</t>
  </si>
  <si>
    <t>341-345 OLD ST, THIRD FLR, LONDON, EC1V 9LL, ENGLAND</t>
  </si>
  <si>
    <t>2376-5992</t>
  </si>
  <si>
    <t>PEERJ COMPUT SCI</t>
  </si>
  <si>
    <t>PeerJ Comput. Sci.</t>
  </si>
  <si>
    <t>MAR 26</t>
  </si>
  <si>
    <t>e1933</t>
  </si>
  <si>
    <t>10.7717/peerj-cs.1933</t>
  </si>
  <si>
    <t>Computer Science, Artificial Intelligence; Computer Science, Information Systems; Computer Science, Theory &amp; Methods</t>
  </si>
  <si>
    <t>Computer Science</t>
  </si>
  <si>
    <t>MT4G2</t>
  </si>
  <si>
    <t>WOS:001195867500003</t>
  </si>
  <si>
    <t>Phelps, NH; Singleton, RK; Zhou, B; Heap, RA; Mishra, A; Bennett, JE; Paciorek, CJ; Lhoste, VPF; Carrillo-Larco, RM; Stevens, GA; Rodriguez-Martinez, A; Bixby, H; Bentham, J; Di Cesare, M; Danaei, G; Rayner, AW; Barradas-Pires, A; Cowan, MJ; Savin, S; Riley, LM; Aguilar-Salinas, CA; Baker, JL; Barkat, A; Bhutta, ZA; Branca, F; Caixeta, RB; Cuschieri, S; Farzadfar, F; Ganapathy, S; Ikeda, N; Iotova, V; Kengne, AP; Khang, YH; Laxmaiah, A; Lin, HH; Ma, J; Mbanya, JCN; Miranda, JJ; Pradeepa, R; Rodríiguez-Artalejo, F; Soric, M; Turley, M; Wang, LM; Webster-Kerr, K; Ezzati, M; Aarestrup, J; Abarca-Gómez, L; Abbasi-Kangevari, M; Abdeen, ZA; Abdrakhmanova, S; Ghaffar, SA; Rahim, HFA; Abdurrahmonova, Z; Abu-Rmeileh, NM; Garba, JA; Acosta-Cazares, B; Adam, I; Adamczyk, M; Adams, RJ; Adu-Afarwuah, S; Aekplakorn, W; Afsana, K; Afzal, S; Agbor, VN; Agdeppa, IA; Aghazadeh-Attari, J; Ågren, A; Aguenaou, H; Aguilar-Salinas, CA; Agyemang, C; Ahmad, MH; Ahmad, NA; Ahmadi, A; Ahmadi, N; Ahmadi, N; Ahmed, I; Ahmed, SH; Ahrens, W; Aitmurzaeva, G; Ajlouni, K; Al-Hazzaa, HM; Al-Hinai, H; Al-Lahou, B; Al-Lawati, JA; Al-Raddadi, R; Al Asfoor, D; Al Hourani, HM; Al Qaoud, NM; Alarouj, M; AlBuhairan, F; AlDhukair, S; Aldwairji, MA; Alexius, S; Ali, MM; Alieva, AV; Alkandari, A; Alkerwi, A; Alkhatib, BM; Allin, K; Alomary, SA; Alomirah, HF; Alshangiti, AM; Alvarez-Pedrerol, M; Aly, E; Amarapurkar, DN; Etxezarreta, PA; Amoah, J; Amougou, N; Amouyel, P; Andersen, LB; Anderssen, SA; Androutsos, O; Ängquist, L; Anjana, RM; Ansari-Moghaddam, A; Anufrieva, E; Aounallah-Skhiri, H; Araújo, J; Ariansen, I; Aris, T; Arku, RE; Arlappa, N; Aryal, KK; Assefa, N; Aspelund, T; Assah, FK; Assembekov, B; Assunçao, MCF; Aung, MS; de Valois, CJMA; Auvinen, J; Avdicová, M; Avi, S; Azad, K; Azevedo, A; Azimi-Nezhad, M; Azizi, F; Babu, BV; Bacopoulou, F; Jorgensen, MB; Baharudin, A; Bahijri, S; Bajramovic, I; Bakacs, M; Baker, JL; Balakrishna, N; Balanova, Y; Bamoshmoosh, M; Banach, M; Banegas, JR; Baran, J; Baran, R; Barbagallo, CM; Barbosa, V; Barceló, A; Baretic, M; Barkat, A; Barnoya, J; Barrera, L; Barreto, M; Barros, AJD; Barros, MVG; Bartosiewicz, A; Basit, A; Bastos, JL; Bata, I; Batieha, AM; Batista, AP; Batista, RL; Battakova, Z; Baur, LA; Bayauli, PM; Beaglehole, R; Bel-Serrat, S; Belavendra, A; Ben Romdhane, H; Benedek, T; Benedics, J; Benet, M; Rolandi, GEB; Bennett, JE; Benzeval, M; Bere, E; Berger, N; Bergh, IH; Berhane, Y; Berkinbayev, S; Bernabe-Ortiz, A; Bernotiene, G; Carrasola, XB; Bettiol, H; Beutel, ME; Beybey, AF; Bezerra, J; Bhagyalaxmi, A; Bharadwaj, S; Bhargava, SK; Bhutta, ZA; Bi, HS; Bi, YF; Bia, D; Biasch, K; Lele, ECB; Bikbov, MM; Bista, B; Bjelica, DJ; Bjerregaard, AA; Bjerregaard, P; Bjertness, E; Bjertness, MB; Björkelund, C; Bloch, KV; Blokstra, A; Magnazu, MB; Bo, S; Bobak, M; Boddy, LM; Boehm, BO; Boer, JMA; Boggia, JG; Bogova, E; Boissonnet, CP; Bojesen, SE; Bonaccio, M; Bongard, V; Bonilla-Vargas, A; Bopp, M; Borghs, H; Botomba, S; Bourne, RRA; Bovet, P; Boymatova, K; Braeckevelt, L; Braeckman, L; Bragt, MCE; Braithwaite, T; Brajkovich, I; Branca, F; Breckenkamp, J; Breda, J; Brenner, H; Brewster, LM; Brian, GR; Briceno, Y; Brinduse, L; Bringolf-Isler, B; Brito, M; Brophy, S; Brug, J; Bruno, G; Bugge, A; Buoncristiano, M; Burazeri, G; Burns, C; de León, AC; Cacciottolo, J; Cai, H; Caixeta, RB; Cama, T; Cameron, C; Camolas, J; Can, G; Cândido, APC; Cañete, F; Capanzana, MV; Capková, N; Capuano, E; Capuano, R; Capuano, V; Cardol, M; Cardoso, VC; Carlsson, AC; Carmuega, E; Carrillo-Larco, RM; Carvalho, J; Casajús, JA; Casanueva, FF; Casas, M; Celikcan, E; Censi, L; Cervantes-Loaiza, M; Cesar, JA; Chamnan, P; Chamukuttan, S; Chan, A; Chan, Q; Charchar, FJ; Charles, MA; Chaturvedi, HK; Chaturvedi, N; Rahim, NCA; Chee, ML; Chen, CJ; Chen, FF; Chen, HS; Chen, LS; Chen, SH; Chen, ZM; Cheng, CY; Cheng, YJ; Cheraghian, B; Chetrit, A; Chikova-Iscener, E; Chinapaw, MJM; Chinnock, A; Chiolero, A; Chiou, ST; Chirita-Emandi, A; Chirlaque, MD; Cho, BL; Christensen, K; Christofaro, DG; Chudek, J; Cifkova, R; Cilia, M; Cinteza, E; Cirillo, M; Claessens, F; Clare, P; Clarke, J; Clays, E; Cohen, E; Cojocaru, CR; Colorado-Yohar, S; Compañ-Gabucio, LM; Concin, H; Confortin, SC; Cooper, C; Coppinger, TC; Corpeleijn, E; Cortés, LY; Costanzo, S; Cottel, D; Cowell, C; Craig, CL; Crampin, AC; Cross, AJ; Crujeiras, AB; Cruz, JJ; Csányi, T; Csilla, S; Cucu, AM; Cui, LF; Cureau, FV; Cuschieri, S; Czenczek-Lewandowska, E; D'Arrigo, G; d'Orsi, E; da Silva, AG; Dacica, L; Dahm, CC; Dallongeville, J; Damasceno, A; Damsgaard, CT; Danaei, G; Dankner, R; Dantoft, TM; Dasgupta, P; Dastgiri, S; Dauchet, L; Davletov, K; de Vasconcelos, FDG; de Assis, MAA; De Backer, G; De Bacquer, D; De Bacquer, J; de Bont, J; De Curtis, A; Hinnig, PD; de Gaetano, G; De Henauw, S; De Miguel-Etayo, P; De Neve, JW; de Oliveira, PD; De Ridder, D; De Ridder, K; de Rooij, SR; de Sa, ACMGN; De Smedt, D; Deepa, M; Deev, AD; DeGennaro, V ; Delisle, H; Delpeuch, F; Demarest, S; Dennison, E; Deren, K; Deschamps, V; Devrishov, RD; Dhimal, M; Di Castelnuovo, A; Dias-da-Costa, JS; Diaz-Sánchez, ME; Diaz, A; Fernández, PD; Ripollés, MPD; Dika, Z; Djalalinia, S; Djordjic, V; Do, HTP; Dobson, AJ; Dominguez, L; Donati, MB; Donfrancesco, C; Dong, GH; Dong, YH; Donoso, SP; Döring, A; Dorobantu, M; Dorosty, AR; Dörr, M; Doua, K; Dragano, N; Drygas, W; Du, SF; Duan, JL; Duante, CA; Duboz, P; Duleva, VL; Dulskiene, V; Dumith, SC; Dushpanova, A; Dwyer, T; Dyussupova, A; Dzerve, V; Dziankowska-Zaborszczyk, E; Ebrahimi, N; Echeverría, G; Eddie, R; Eftekhar, E; Efthymiou, V; Egbagbe, EE; Eggertsen, R; Eghtesad, S; Eiben, G; Ekelund, U; El-Khateeb, M; El Ammari, L; El Ati, J; Eldemire-Shearer, D; Elliott, P; Enang, O; Endevelt, R; Engle-Stone, R; Erasmus, RT; Erem, C; Ergor, G; Eriksen, L; Eriksson, JG; Escobedo-de la Peña, J; Eslami, S; Esmaeili, A; Evans, A; Evans, RG; Faeh, D; Fagherazzi, G; Fakhradiyev, I; Fakhretdinova, AA; Fall, CH; Faramarzi, E; Farjam, M; Sant'Angelo, VF; Farzadfar, F; Farzi, Y; Fattahi, MR; Fawwad, A; Fawzi, WW; Felix-Redondo, FJ; Ferguson, TS; Fernandes, RA; Fernández-Bergés, D; Ferrante, D; Ferrao, T; Ferrari, G; Ferrari, M; Ferrario, MM; Ferreccio, C; Ferreira, HS; Ferrer, E; Ferrieres, J; Figueiró, TH; Fijalkowska, A; Fink, G; Fisberg, M; Fischer, K; Foo, LH; Forsner, M; Fottrell, EF; Fouad, HM; Francis, DK; Franco, MD; Fras, Z; Fraser, B; Frontera, G; Fuchs, FD; Fuchs, SC; Fujiati, II; Fujita, Y; Fumihiko, M; Furdela, V; Furusawa, T; Gabriela, SA; Gaciong, Z; Gafencu, M; Cuesta, MG; Galbarczyk, A; Galcheva, SV; Galenkamp, H; Galeone, D; Galfo, M; Galvano, F; Gao, JL; Gao, P; Garcia-De-La-Hera, M; Mérida, MJG; Solano, MG; Gareta, D; Garnett, SP; Gaspoz, JM; Gasull, M; Gaya, ACA; Gaya, AR; Gazzinelli, A; Gehring, U; Geiger, H; Geleijnse, JM; George, R; Gerdts, E; Ghaderi, E; Ghamari, SH; Ghanbari, A; Ghasemi, E; Gheorghe-Fronea, OF; Gialluisi, A; Giampaoli, S; Gianfagna, F; Gieger, C; Gill, TK; Giovannelli, J; Gironella, G; Giwercman, A; Gkiouras, K; Glushkova, N; Godara, R; Godos, J; Gogen, S; Goldberg, M; Goltzman, D; Gómez, G; Gómez, JHG; Gomez, LF; Gómez, SF; Gomula, A; da Silva, BGC; Gonçalves, H; Gonçalves, M; González-Alvarez, AD; Gonzalez-Chica, DA; González-Gil, EM; Gonzalez-Gross, M; González-Leon, M; González-Rivas, JP; González-Villalpando, C; González-Villalpando, ME; Gonzalez, AR; Gottrand, F; Graça, AP; Grafnetter, D; Grajda, A; Grammatikopoulou, MG; Gregg, EW; Gregor, RD; Gregório, MJ; Groholt, EK; Grontved, A; Grosso, G; Gruden, G; Gu, DF; Guajardo, V; Gualdi-Russo, E; Guallar-Castillón, P; Gualtieri, A; Gudmundsson, EF; Gudnason, V; Guerchet, M; Guerrero, R; Guessous, I; Guimaraes, AL; Gujral, UP; Gulliford, MC; Gunnlaugsdottir, J; Gunter, MJ; Guo, XH; Guo, Y; Gupta, PC; Gupta, R; Gureje, O; Gurinovic, MA; González, EG; Gutierrez, L; Gutzwiller, F; Gwee, X; Ha, S; Hadaegh, F; Hadjigeorgiou, CA; Haghshenas, R; Hakimi, H; Halkjær, J; Hambleton, IR; Hamzeh, B; Hanekom, WA; Hange, D; Hanif, AAM; Hantunen, S; Hao, J; Hardman, CM; Hardy, L; Kumar, RH; Lassen, TH; Harooni, J; Hashemi-Shahri, SM; Hassapidou, M; Hata, J; Haugsgjerd, T; Hayes, AJ; He, J; He, Y; He, Y; Heidinger-Felso, R; Heier, M; Heinen, M; Hejgaard, T; Hendriks, ME; Henrique, RD; Henriques, A; Cadena, LH; Herrala, S; Herrera-Cuenca, M; Herrera, VM; Herter-Aeberli, I; Herzig, KH; Heshmat, R; Heude, B; Hill, AG; Ho, SY; Ho, SC; Hobbs, M; Höfelmann, DA; Holdsworth, M; Homayounfar, R; Homs, C; Hoogendijk, E; Hopman, WM; Horimoto, ARVR; Hormiga, CM; Horta, BL; Houti, L; Howitt, C; Htay, TT; Htet, AS; Htike, MMT; Hu, YH; Huerta, JM; Huhtaniemi, IT; Huiart, L; Petrescu, CH; Husseini, A; Huu, CN; Huybrechts, I; Hwalla, N; Hyska, J; Iacoviello, L; Iakupova, EM; Ibarluzea, J; Ibrahim, MM; Wong, NI; Igland, J; Ijoma, C; Ikeda, N; Ikram, MA; Iñiguez, C; Iotova, V; Irazola, VE; Ishida, T; Isiguzo, GC; Islam, M; Islam, SMS; Islek, D; Ittermann, T; Ivanova-Pandourska, IY; Iwasaki, M; Jääskeläinen, T; Jackson, RT; Jacobs, JM; Jadoul, M; Jafar, T; Jallow, B; James, K; Jamil, KM; Jamrozik, K; Jan, N; Jansson, A; Janszky, I; Janus, E; Jarani, J; Jarnig, G; Jarvelin, MR; Jasienska, G; Jelakovic, A; Jelakovic, B; Jennings, G; Jiang, CQ; Jimenez, RO; Jöckel, KH; Joffres, M; Jokelainen, JJ; Jonas, JB; Jonnagaddala, J; Kjerpeseth, LJ; Jorgensen, T; Joshi, P; Joshi, R; Josipovic, J; Joukar, F; Józwiak, JJ; Judge, DS; Juolevi, A; Jurak, G; Simina, IJ; Juresa, V; Kaaks, R; Kaducu, FO; Kadvan, AL; Kafatos, A; Kaj, M; Kajantie, EO; Kakutia, N; Kállayová, D; Kalmatayeva, Z; Kalter-Leibovici, O; Kameli, Y; Kanala, KR; Kannan, S; Kapantais, E; Karaglani, E; Karakosta, A; Kårhus, LL; Karki, KB; Karlsson, O; Anicet, AK; Katchunga, PB; Katibeh, M; Katz, J; Katzmarzyk, PT; Kauhanen, J; Kaur, P; Kavousi, M; Kazakbaeva, GM; Kaze, FF; Kazembe, BM; Ke, C; Keil, U; Boker, LK; Keinänen-Kiukaanniemi, S; Kelishadi, R; Kelleher, C; Kemper, HCG; Kengne, AP; Keramati, M; Kerimkulova, A; Kersting, M; Key, T; Khader, YS; Khaledifar, A; Khalili, D; Khang, YH; Kheiri, B; Kheradmand, M; Khosravi, A; Khouw, IMSL; Kiechl-Kohlendorfer, U; Kiechl, SJ; Kiechl, S; Killewo, J; Kim, HC; Kim, J; Kindblom, JM; Kingston, A; Klakk, H; Klanarong, S; Klanova, J; Klimek, M; Klimont, J; Klumbiene, J; Knoflach, M; Kobel, S; Koirala, B; Kolle, E; Kolo, SM; Kolsteren, P; König, J; Korpelainen, R; Korrovits, P; Korzycka, M; Kos, J; Koskinen, S; Kouda, K; Simone, MK; Kovács, E; Kovacs, VA; Kovalskys, I; Kowlessur, S; Koziel, S; Kratenova, J; Kratzer, W; Kriaucioniene, V; Kriemler, S; Kristensen, PL; Krizan, H; Kroker-Lobos, MF; Krokstad, S; Kromhout, D; Kruger, HS; Kruger, R; Kryst, L; Kubinova, R; Kuciene, R; Kujala, UM; Kujundzic, E; Kulaga, Z; Kulimbet, M; Kulothungan, V; Kumar, RK; Kumari, M; Kunesová, M; Kurjata, P; Kusuma, YS; Kutsenko, V; Kuulasmaa, K; Kyobutungi, C; La, QN; Laamiri, FZ; Laatikainen, T; Labadarios, D; Lachat, C; Lackner, KJ; Lai, D; Laid, Y; Lall, L; Lam, TH; Jimenez, ML; Landais, E; Lankila, T; Lanska, V; Lappas, G; Larijani, B; Larissa, SP; Lateva, MP; Latt, TS; Laurenzi, M; Lauria, L; Lazo-Porras, M; Le Coroller, G; Bao, KLN; Le Port, A; Le, TD; Lee, J; Lee, J; Lee, PH; Lehtimäki, T; Lemogoum, D; Leong, E; Leskosek, B; Leszczak, J; Leth-Moller, KB; Leung, GM; Levitt, NS; Li, YP; Liivak, M; Lilly, CL; Lim, C; Lim, WY; Lima-Costa, MF; Lin, HH; Lin, X; Lind, L; Lingam, V; Linkohr, B; Linneberg, A; Lissner, L; Litwin, M; Liu, J; Liu, LJ; Liu, LP; Liu, XT; Lo, WC; Loit, HM; Long, KQ; Abril, GL; Lopes, L; Lopes, MSS; Lopes, O; Lopez-Garcia, E; Lopez, T; Lotufo, PA; Lozano, JE; Lukrafka, JL; Luksiene, D; Lundqvist, A; Lunet, N; Lunogelo, C; Lustigová, M; Luszczki, E; M'Buyamba-Kabangu, JR; Ma, GS; Ma, J; Ma, X; Machado-Coelho, GLL; Machado-Rodrigues, AM; Macia, E; Macieira, LM; Madar, AA; Madraisau, S; Madsen, AL; Maestre, GE; Maggi, S; Magliano, DJ; Magnacca, S; Magriplis, E; Mahasampath, G; Maire, B; Majer, M; Makdisse, M; Mäki, P; Malekpour, MR; Malekzadeh, F; Malekzadeh, R; Malhotra, R; Rao, KM; Malta, DC; Malyutina, SK; Maniego, LV; Manios, Y; Mann, JI; Mannix, MI; Mansour-Ghanaei, F; Manyanga, T; Manzato, E; Mapatano, MA; Marcil, A; Margozzini, P; Maria-Magdalena, R; Marino, J; Markaki, A; Markey, O; Ioannidou, EM; Marques-Vidal, P; Marques, LP; Marrugat, J; Martin-Prevel, Y; Martin, R; Martorell, R; Martos, E; Maruf, FA; Maruszczak, K; Marventano, S; Masala, G; Mascarenhas, LP; Masinaei, M; Masoodi, SR; Mathiesen, EB; Mathur, P; Matijasevich, A; Matlosz, P; Matsha, TE; Matsudo, V; Matteo, G; Maulik, PK; Mavrogianni, C; Mazur, A; McFarlane, SR; McGarvey, ST; Mckee, M; McLean, RM; McLean, SB; McNairy, ML; McNulty, BA; Benchekor, SM; Medzioniene, J; Mehlig, K; Mehrparvar, AH; Meirhaeghe, A; Meisfjord, J; Meisinger, C; Melgarejo, JD; Melkumova, M; Mello, J; Méndez, F; Mendivil, CO; Menezes, AMB; Menon, GR; Mensink, GBM; Menzano, MT; Meshram, II; Meto, DT; Meyer, HE; Mi, J; Michaelsen, KF; Michels, N; Mikkel, K; Milkowska, K; Miller, JC; Milushkina, O; Minderico, CS; Mini, GK; Miquel, JF; Mirjalili, MR; Mirkopoulou, D; Mirrakhimov, E; Misigoj-Durakovic, M; Mistretta, A; Mocanu, V; Modesti, PA; Moghaddam, SS; Mohamed, SF; Mohammad, K; Mohammadi, MR; Mohammadi, Z; Mohammadifard, N; Mohammadpourhodki, R; Mohan, V; Mohanna, S; Yusoff, MFM; Mohebbi, I; Moitry, M; Mollehave, LT; Moller, NC; Molnár, D; Momenan, A; Mondo, CK; Monroy-Valle, M; Mendoza, RAM; Monterrubio-Flores, E; Monyeki, KDK; Moon, JS; Moosazadeh, M; Mopa, HT; Moradpour, F; Moreira, LB; Morejon, A; Moreno, LA; Morey, F; Morgan, K; Morin, SN; Mortensen, EL; Moschonis, G; Moslem, A; Mosquera, M; Mossakowska, M; Mostafa, A; Mostafavi, SA; Mota-Pinto, A; Mota, J; Motlagh, ME; Motta, J; Moura-dos-Santos, MA; Movsesyan, Y; Mridha, MK; Msyamboza, KP; Mu, TT; Muc, M; Muca, F; Mugosa, B; Muiesan, ML; Muller-Nurasyid, M; Münzel, T; Mursu, J; Murtagh, EM; Musa, KI; Milanovic, SM; Musil, V; Musinguzi, G; Muyer, MT; Nabipour, I; Nagel, G; Najafi, F; Nakamura, H; Nalecz, H; Námesná, J; Nang, EEK; Nangia, VB; Nankap, M; Narake, S; Narayan, KMV; Nardone, P; Naseri, T; Nathalie, M; Neal, WA; Neelapaichit, N; Nejatizadeh, A; Nekkantti, C; Nelis, K; Nenko, I; Neovius, M; Nervi, F; Ng, TP; Nguyen, CT; Nguyen, ND; Nguyen, QN; Ni, MY; Nicolescu, R; Nie, P; Nieto-Martínez, RE; Nikitin, YP; Ning, G; Ninomiya, T; Nishi, N; Nishtar, S; Noale, M; Noboa, OA; Nogueira, H; Nordendahl, M; Nordestgaard, BG; Norton, KI; Noto, D; Nowak-Szczepanska, N; Al Nsour, M; Nuhoglu, I; Nunes, B; Nurk, E; Nuwaha, F; Nyirenda, M; O'Neill, TW; O'Reilly, D; Obreja, G; Ochimana, C; Ochoa-Avilés, AM; Oda, E; Odili, AN; Oh, K; Ohara, K; Ohlsson, C; Ohtsuka, R; Olafsson, O; Oldenburg, B; Olinto, MTA; Oliveira, IO; Omar, MA; Omar, SM; Onat, A; Ong, SK; Onland-Moret, NC; Ono, LM; Onodugo, O; Ordunez, P; Ornelas, R; Ortiz, AP; Ortiz, PJ; Osler, M; Osmond, C; Ostojic, SM; Ostovar, A; Otero, JA; Ottendahl, CB; Otu, A; Overvad, K; Owusu-Dabo, E; Oyeyemi, AY; Oyeyemi, AL; Paccaud, FM; Padez, CP; Pagkalos, I; Pahomova, E; de Paiva, KM; Pajak, A; Pajula, N; Palloni, A; Palmieri, L; Pan, WH; Panda-Jonas, S; Pandey, A; Pang, ZC; Panza, F; Paoli, M; Papadopoulou, SK; Papandreou, D; Pareja, RG; Park, SW; Park, S; Parnell, WR; Parsaeian, M; Pascanu, IM; Pasquet, P; Patel, ND; Pattussi, M; Pavlyshyn, H; Pechlaner, R; Pecin, I; Pednekar, MS; Pedro, JM; Peer, N; Peixoto, SV; Peltonen, M; Pereira, AC; Peres, MA; Perez-Londoño, A; Pérez, CM; Peterkova, V; Peters, A; Petkeviciene, J; Petrauskiene, A; Kovtun, OP; Pettenuzzo, E; Peykari, N; Pfeiffer, N; Phall, MC; Pham, ST; Phiri, FP; Pichardo, RN; Pierannunzio, D; Pierre-Marie, P; Pigeot, I; Pikhart, H; Pilav, A; Piler, P; Pilotto, L; Pistelli, F; Pitakaka, F; Piwonska, A; Pizarro, AN; Plans-Rubió, P; Platonova, AG; Poh, BK; Pohlabeln, H; Polka, NS; Pop, RM; Popkin, BM; Popovic, SR; Porta, M; Posch, G; Poudyal, A; Poulimeneas, D; Pouraram, H; Pourfarzi, F; Pourshams, A; Poustchi, H; Pradeepa, R; Price, AJ; Price, JF; Prista, A; Providencia, R; Puder, JJ; Pudule, I; Puhakka, S; Puiu, M; Punab, M; Qadir, MS; Qasrawi, RF; Qiao, Q; Qorbani, M; Quintana, HK; Quiroga-Padilla, PJ; Bao, TQ; Rach, S; Radic, I; Radisauskas, R; Rahimikazerooni, S; Rahman, M; Rahman, M; Raitakari, O; Raj, M; Rajabov, T; Rakhmatulloev, S; Rakovac, I; Rao, SR; Ramachandran, A; Ramadan, OPC; Ramires, VV; Ramirez-Zea, M; Ramke, J; Ramos, E; Ramos, R; Rampal, L; Rampal, S; Ramsay, SE; Rangelova, LS; Rarra, V; Rascon-Pacheco, RA; Rashidi, MM; Rech, CR; Redon, J; Reganit, PFM; Regecová, V; Renner, JDP; Repasy, JA; Reuter, CP; Revilla, L; Reynolds, A; Rezaei, N; Rezaianzadeh, A; Rho, Y; Ribas-Barba, L; Ribeiro, R; Riboli, E; Rigo, F; Rigotti, A; Rinaldo, N; de Wit, TFR; Risérus, U; Rito, AI; Ritti-Dias, RM; Rivera, JA; Roa, RG; Robinson, L; Roccaldo, R; Rodrigues, D; Rodriguez-Artalejo, F; Rodriguez-Perez, MD; Rodríguez-Villamizar, LA; Rodríguez, AY; Roggenbuck, U; Rohloff, P; Rohner, F; Rojas-Martinez, R; Rojroongwasinkul, N; Romaguera, D; Romeo, EL; Rosario, RV; Rosengren, A; Rouse, I; Rouzier, V; Roy, JGR; Ruano, MH; Rubinstein, A; Rühli, FJ; Ruidavets, JB; Ruiz-Betancourt, BS; Ruiz-Castell, M; Moreno, ER; Rusakova, IA; Rusek, W; Jonsson, KR; Russo, P; Rust, P; Rutkowski, M; Saamel, M; Saar, CG; Sabanayagam, C; Sabbaghi, H; Sacchini, E; Sachdev, HS; Sadjadi, A; Safarpour, AR; Safi, S; Safiri, S; Saghi, MH; Saidi, O; Saieva, C; Sakata, S; Saki, N; Salaj, S; Salanave, B; Martinez, ES; Salhanova, A; Salmerón, D; Salomaa, V; Salonen, JT; Salvetti, M; Samoutian, M; Sánchez-Abanto, J; Rodríguez, IS; Sandjaja; Sans, S; Santa-Marina, L; Santacruz, E; Santos, DA; Santos, IS; Santos, LC; Santos, MP; Santos, O; Santos, R; Santos, TR; Saramies, JL; Sardinha, LB; Sarrafzadegan, N; Sathish, T; Saum, KU; Savva, S; Savy, M; Sawada, N; Sbaraini, M; Scazufca, M; Schaan, BD; Rosario, AS; Schargrodsky, H; Schienkiewitz, A; Schindler, K; Schipf, S; Schmidt, B; Schmidt, CO; Schmidt, IM; Schneider, A; Schnohr, P; Schöttker, B; Schramm, S; Schramm, S; Schröder, H; Schultsz, C; Schultz, G; Schulze, MB; Schutte, AE; Sebert, S; Sedaghattalab, M; Selamat, R; Sember, V; Sen, A; Senbanjo, IO; Sepanlou, SG; Sequera, G; Serra-Majem, L; Servais, J; Sevciková, L; Sewpaul, R; Shalnova, S; Shamah-Levy, T; Shamshirgaran, SM; Shanthirani, CS; Sharafkhah, M; Sharma, SK; Sharman, A; Shaw, JE; Shayanrad, A; Shayesteh, AA; Shengelia, L; Shi, ZM; Shibuya, K; Shimizu-Furusawa, H; Shimony, T; Shiri, R; Shrestha, N; Si-Ramlee, K; Siani, A; Siantar, R; Sibai, AM; Sidossis, LS; Silitrari, N; Silva, AM; Silva, CRD; Silva, DAS; Silva, KS; Sim, XL; Simon, M; Simons, J; Simons, LA; Sjöberg, A; Sjöström, M; Skoblina, EV; Skoblina, NA; Slazhnyova, T; Slowikowska-Hilczer, J; Slusarczyk, P; Smeeth, L; So, HK; Soares, FC; Sobek, G; Sobngwi, E; Sodemann, M; Söderberg, S; Soekatri, MYE; Soemantri, A; Sofat, R; Solfrizzi, V; Solovieva, YV; Somi, MH; Sonestedt, E; Song, Y; Soofi, S; Sorensen, TIA; Sorgjerd, EP; Soric, M; Jérome, CS; Soto-Rojas, VE; Soumaré, A; Sousa-Poza, A; Sovic, S; Sparboe-Nilsen, B; Sparrenberger, K; Spencer, PR; Spinelli, A; Spiroski, I; Staessen, JA; Stamm, H; Stang, A; Starc, G; Staub, K; Stavreski, B; Steene-Johannessen, J; Stehle, P; Stein, AD; Steinsbekk, S; Stergiou, GS; Stessman, J; Stevanovic, R; Stieber, J; Stöckl, D; Stokwiszewski, J; Stoyanova, E; Stratton, G; Stronks, K; Strufaldi, MW; Sturua, L; Suárez-Medina, R; Suarez-Ortegón, MF; Suebsamran, P; Sugiyama, M; Suka, M; Sulo, G; Sun, CA; Sun, L; Sund, M; Sundström, J; Sung, YT; Sunyer, J; Suriyawongpaisal, P; Sweis, NWG; Swinburn, BA; Sy, RG; Sylva, RC; Szponar, L; Tabone, L; Tai, ES; Takuro, F; Tambalis, KD; Tammesoo, ML; Tamosiunas, A; Tan, EJ; Tang, X; Tanrygulyyeva, M; Tanser, F; Tao, Y; Tarawneh, MR; Tarp, J; Tarqui-Mamani, CB; Braunerová, RT; Taylor, A; Taylor, J; Tchibindat, F; Velde, ST; Tebar, WR; Tell, GS; Tello, T; Tessema, M; Tham, YC; Thankappan, KR; Theobald, H; Theodoridis, X; Thomas, N; Thorand, B; Thrift, AG; Tichá, L; Timmermans, EJ; Tjandrarini, DH; Tjonneland, A; Tolonen, HK; Tolstrup, JS; Tomaszewski, M; Topbas, M; Topór-Madry, R; Torheim, LE; Tornaritis, MJ; Torrent, M; Torres-Collado, L; Toselli, S; Touloumi, G; Traissac, P; Tran, TTH; Tremblay, MS; Triantafyllou, A; Trichopoulos, D; Trichopoulou, A; Trinh, OTH; Trivedi, A; Tshepo, L; Tsigga, M; Tsintavis, P; Tsugane, S; Tuitele, J; Tuliakova, AM; Tulloch-Reid, MK; Tullu, F; Tuomainen, TP; Tuomilehto, J; Turley, ML; Twig, G; Tynelius, P; Tzala, E; Tzotzas, T; Tzourio, C; Udoji, N; Ueda, P; Ugel, E; Ukoli, FAM; Ulmer, H; Unal, B; Usupova, Z; Uusitalo, HMT; Uysal, N; Vaitkeviciute, J; Valdivia, G; Vale, S; Valvi, D; van Dam, RM; van den Born, BJ; Van der Heyden, J; van der Schouw, YT; Van Herck, K; Van Lippevelde, W; Van Minh, H; Van Schoor, NM; van Valkengoed, IGM; Vanderschueren, D; Vanuzzo, D; Varbo, A; Varela-Moreiras, G; Vargas, LN; Varona-Pérez, P; Vasan, SK; Vasques, DG; Vatasescu, R; Vega, T; Veidebaum, T; Velasquez-Melendez, G; Velika, B; Verloigne, M; Veronesi, G; Verschuren, WMM; Victora, CG; Viegi, G; Viet, L; Vik, FN; Vilar, M; Villalpando, S; Vioque, J; Viriyautsahakul, N; Virtanen, JK; Visser, M; Visvikis-Siest, S; Viswanathan, B; Vladulescu, M; Vlasoff, T; Vocanec, D; Vollenweider, P; Völzke, H; Vourli, G; Voutilainen, A; Vrijheid, M; Vrijkotte, TGM; Vuletic, S; Wade, AN; Waldhör, T; Walton, J; Wambiya, EOA; Bebakar, WMW; Mohamud, WNW; Wanderley, RD Jr; Wang, CJ; Wang, HJ; Wang, LM; Wang, MD; Wang, NL; Wang, Q; Wang, XJ; Wang, YX; Wang, YW; Wannamethee, SG; Wareham, N; Wartha, O; Weber, A; Webster-Kerr, K; Wedderkopp, N; Weghuber, D; Wei, WB; Weres, A; Werner, B; Westbury, LD; Whincup, PH; Wichstrom, L; Wickramasinghe, K; Widhalm, K; Widyahening, IS; Wiecek, A; Wild, PS; Wilks, RJ; Willeit, J; Willeit, P; Williams, J; Wilsgaard, T; Wirth, JP; Wojtyniak, B; Woldeyohannes, M; Wolf, K; Wong-McClure, RA; Wong, A; Wong, EB; Wong, JE; Wong, TY; Woo, J; Woodward, M; Wu, FC; Wu, HY; Wu, JF; Wu, LJ; Wu, SL; Wyszynska, J; Xu, HQ; Xu, L; Yaacob, NA; Yamborisut, U; Yan, L; Yan, WL; Yang, L; Yang, XG; Yang, Y; Yardim, N; Yasuharu, T; García, MY; Yiallouros, PK; Yngve, A; Yoosefi, M; Yoshihara, A; Yotov, Y; You, QS; You, SL; Younger-Coleman, NO; Yu, YL; Yu, YJ; Yusof, SM; Yusoff, AF; Zaccagni, L; Zafiropulos, V; Zainuddin, AA; Zakavi, SR; Zamani, F; Zambon, S; Zampelas, A; Zamrazilova, H; Zapata, ME; Zargar, AH; Zaw, KK; Zayed, AA; Zdrojewski, T; Zeglen, M; Zejglicova, K; Vrkic, TZ; Zeng, Y; Zentai, A; Zhang, B; Zhang, LX; Zhang, ZY; Zhao, D; Zhao, MH; Zhao, WH; Zhecheva, YV; Zhen, SQ; Zheng, W; Zheng, YF; Zholdin, B; Zhou, MG; Zhu, D; Zimmet, P; Zins, M; Zitt, E; Zocalo, Y; Zoghlami, N; Cisneros, JZ; Zuziak, M</t>
  </si>
  <si>
    <t>Phelps, Nowell H.; Singleton, Rosie K.; Zhou, Bin; Heap, Rachel A.; Mishra, Anu; Bennett, James E.; Paciorek, Christopher J.; Lhoste, Victor P. F.; Carrillo-Larco, Rodrigo M.; Stevens, Gretchen A.; Rodriguez-Martinez, Andrea; Bixby, Honor; Bentham, James; Di Cesare, Mariachiara; Danaei, Goodarz; Rayner, Archie W.; Barradas-Pires, Ana; Cowan, Melanie J.; Savin, Stefan; Riley, Leanne M.; Aguilar-Salinas, Carlos A.; Baker, Jennifer L.; Barkat, Amina; Bhutta, Zulfiqar A.; Branca, Francesco; Caixeta, Roberta B.; Cuschieri, Sarah; Farzadfar, Farshad; Ganapathy, Shubash; Ikeda, Nayu; Iotova, Violeta; Kengne, Andre P.; Khang, Young-Ho; Laxmaiah, Avula; Lin, Hsien-Ho; Ma, Jun; Mbanya, Jean Claude N.; Miranda, J. Jaime; Pradeepa, Rajendra; Rodriguez-Artalejo, Fernando; Soric, Maroje; Turley, Maria; Wang, Limin; Webster-Kerr, Karen; Ezzati, Majid; Aarestrup, Julie; Abarca-Gomez, Leandra; Abbasi-Kangevari, Mohsen; Abdeen, Ziad A.; Abdrakhmanova, Shynar; Ghaffar, Suhaila Abdul; Rahim, Hanan F. Abdul; Abdurrahmonova, Zulfiya; Abu-Rmeileh, Niveen M.; Garba, Jamila Abubakar; Acosta-Cazares, Benjamin; Adam, Ishag; Adamczyk, Marzena; Adams, Robert J.; Adu-Afarwuah, Seth; Aekplakorn, Wichai; Afsana, Kaosar; Afzal, Shoaib; Agbor, Valirie N.; Agdeppa, Imelda A.; Aghazadeh-Attari, Javad; Agren, Asa; Aguenaou, Hassan; Aguilar-Salinas, Carlos A.; Agyemang, Charles; Ahmad, Mohamad Hasnan; Ahmad, Noor Ani; Ahmadi, Ali; Ahmadi, Naser; Ahmadi, Nastaran; Ahmed, Imran; Ahmed, Soheir H.; Ahrens, Wolfgang; Aitmurzaeva, Gulmira; Ajlouni, Kamel; Al-Hazzaa, Hazzaa M.; Al-Hinai, Halima; Al-Lahou, Badreya; Al-Lawati, Jawad A.; Al-Raddadi, Rajaa; Al Asfoor, Deena; Al Hourani, Huda M.; Al Qaoud, Nawal M.; Alarouj, Monira; AlBuhairan, Fadia; AlDhukair, Shahla; Aldwairji, Maryam A.; Alexius, Sylvia; Ali, Mohamed M.; Alieva, Anna V.; Alkandari, Abdullah; Alkerwi, Ala'a; Alkhatib, Buthaina M.; Allin, Kristine; Alomary, Shaker A.; Alomirah, Husam F.; Alshangiti, Arwa M.; Alvarez-Pedrerol, Mar; Aly, Eman; Amarapurkar, Deepak N.; Etxezarreta, Pilar Amiano; Amoah, John; Amougou, Norbert; Amouyel, Philippe; Andersen, Lars Bo; Anderssen, Sigmund A.; Androutsos, Odysseas; Angquist, Lars; Anjana, Ranjit Mohan; Ansari-Moghaddam, Alireza; Anufrieva, Elena; Aounallah-Skhiri, Hajer; Araujo, Joana; Ariansen, Inger; Aris, Tahir; Arku, Raphael E.; Arlappa, Nimmathota; Aryal, Krishna K.; Assefa, Nega; Aspelund, Thor; Assah, Felix K.; Assembekov, Batyrbek; Assuncao, Maria Cecilia F.; Aung, May Soe; de Valois, Correia Junior Marco Aurelio; Auvinen, Juha; Avdicova, Maria; Avi, Shina; Azad, Kishwar; Azevedo, Ana; Azimi-Nezhad, Mohsen; Azizi, Fereidoun; Babu, Bontha V.; Bacopoulou, Flora; Jorgensen, Maja Baeksgaard; Baharudin, Azli; Bahijri, Suhad; Bajramovic, Izet; Bakacs, Marta; Baker, Jennifer L.; Balakrishna, Nagalla; Balanova, Yulia; Bamoshmoosh, Mohamed; Banach, Maciej; Banegas, Jose R.; Baran, Joanna; Baran, Rafal; Barbagallo, Carlo M.; Filho, Valter Barbosa; Barcelo, Alberto; Baretic, Maja; Barkat, Amina; Barnoya, Joaquin; Barrera, Lena; Barreto, Marta; Barros, Aluisio J. D.; Barros, Mauro Virgilio Gomes; Bartosiewicz, Anna; Basit, Abdul; Bastos, Joao Luiz; Bata, Iqbal; Batieha, Anwar M.; Batista, Aline P.; Batista, Rosangela L.; Battakova, Zhamilya; Baur, Louise A.; Bayauli, Pascal M.; Beaglehole, Robert; Bel-Serrat, Silvia; Belavendra, Antonisamy; Ben Romdhane, Habiba; Benedek, Theodora; Benedics, Judith; Benet, Mikhail; Rolandi, Gilda Estela Benitez; Bennett, James E.; Benzeval, Michaela; Bere, Elling; Berger, Nicolas; Bergh, Ingunn Holden; Berhane, Yemane; Berkinbayev, Salim; Bernabe-Ortiz, Antonio; Bernotiene, Gailute; Carrasola, Ximena Berrios; Bettiol, Heloisa; Beutel, Manfred E.; Beybey, Augustin F.; Bezerra, Jorge; Bhagyalaxmi, Aroor; Bharadwaj, Sumit; Bhargava, Santosh K.; Bhutta, Zulfiqar A.; Bi, Hongsheng; Bi, Yufang; Bia, Daniel; Biasch, Katia; Lele, Elysee Claude Bika; Bikbov, Mukharram M.; Bista, Bihungum; Bjelica, Dusko J.; Bjerregaard, Anne A.; Bjerregaard, Peter; Bjertness, Espen; Bjertness, Marius B.; Bjorkelund, Cecilia; Bloch, Katia V.; Blokstra, Anneke; Magnazu, Moran Blychfeld; Bo, Simona; Bobak, Martin; Boddy, Lynne M.; Boehm, Bernhard O.; Boer, Jolanda M. A.; Boggia, Jose G.; Bogova, Elena; Boissonnet, Carlos P.; Bojesen, Stig E.; Bonaccio, Marialaura; Bongard, Vanina; Bonilla-Vargas, Alice; Bopp, Matthias; Borghs, Herman; Botomba, Steve; Bourne, Rupert R. A.; Bovet, Pascal; Boymatova, Khadichamo; Braeckevelt, Lien; Braeckman, Lutgart; Bragt, Marjolijn C. E.; Braithwaite, Tasanee; Brajkovich, Imperia; Branca, Francesco; Breckenkamp, Juergen; Breda, Joao; Brenner, Hermann; Brewster, Lizzy M.; Brian, Garry R.; Briceno, Yajaira; Brinduse, Lacramioara; Bringolf-Isler, Bettina; Brito, Miguel; Brophy, Sinead; Brug, Johannes; Bruno, Graziella; Bugge, Anna; Buoncristiano, Marta; Burazeri, Genc; Burns, Con; de Leon, Antonio Cabrera; Cacciottolo, Joseph; Cai, Hui; Caixeta, Roberta B.; Cama, Tilema; Cameron, Christine; Camolas, Jose; Can, Gunay; Candido, Ana Paula C.; Canete, Felicia; Capanzana, Mario V.; Capkova, Nadezda; Capuano, Eduardo; Capuano, Rocco; Capuano, Vincenzo; Cardol, Marloes; Cardoso, Viviane C.; Carlsson, Axel C.; Carmuega, Esteban; Carrillo-Larco, Rodrigo M.; Carvalho, Joana; Casajus, Jose A.; Casanueva, Felipe F.; Casas, Maribel; Celikcan, Ertugrul; Censi, Laura; Cervantes-Loaiza, Marvin; Cesar, Juraci A.; Chamnan, Parinya; Chamukuttan, Snehalatha; Chan, Angelique; Chan, Queenie; Charchar, Fadi J.; Charles, Marie-Aline; Chaturvedi, Himanshu K.; Chaturvedi, Nish; Rahim, Norsyamlina Che Abdul; Chee, Miao Li; Chen, Chien-Jen; Chen, Fangfang; Chen, Huashuai; Chen, Long-Sheng; Chen, Shuohua; Chen, Zhengming; Cheng, Ching-Yu; Cheng, Yiling J.; Cheraghian, Bahman; Chetrit, Angela; Chikova-Iscener, Ekaterina; Chinapaw, Mai J. M.; Chinnock, Anne; Chiolero, Arnaud; Chiou, Shu-Ti; Chirita-Emandi, Adela; Chirlaque, Maria-Dolores; Cho, Belong; Christensen, Kaare; Christofaro, Diego G.; Chudek, Jerzy; Cifkova, Renata; Cilia, Michelle; Cinteza, Eliza; Cirillo, Massimo; Claessens, Frank; Clare, Philip; Clarke, Janine; Clays, Els; Cohen, Emmanuel; Cojocaru, Cosmin R.; Colorado-Yohar, Sandra; Compan-Gabucio, Laura-Maria; Concin, Hans; Confortin, Susana C.; Cooper, Cyrus; Coppinger, Tara C.; Corpeleijn, Eva; Cortes, Lilia Yadira; Costanzo, Simona; Cottel, Dominique; Cowell, Chris; Craig, Cora L.; Crampin, Amelia C.; Cross, Amanda J.; Crujeiras, Ana B.; Cruz, Juan J.; Csanyi, Tamas; Csilla, Semanova; Cucu, Alexandra M.; Cui, Liufu; Cureau, Felipe V.; Cuschieri, Sarah; Czenczek-Lewandowska, Ewelina; D'Arrigo, Graziella; d'Orsi, Eleonora; da Silva, Alanna G.; Dacica, Liliana; Dahm, Christina C.; Dallongeville, Jean; Damasceno, Albertino; Damsgaard, Camilla T.; Danaei, Goodarz; Dankner, Rachel; Dantoft, Thomas M.; Dasgupta, Parasmani; Dastgiri, Saeed; Dauchet, Luc; Davletov, Kairat; de Vasconcelos, Francisco de Assis Guedes; de Assis, Maria Alice Altenburg; De Backer, Guy; De Bacquer, Dirk; De Bacquer, Jaco; de Bont, Jeroen; De Curtis, Amalia; Hinnig, Patricia de Fragas; de Gaetano, Giovanni; De Henauw, Stefaan; De Miguel-Etayo, Pilar; De Neve, Jan-Walter; de Oliveira, Paula Duarte; De Ridder, David; De Ridder, Karin; de Rooij, Susanne R.; de Sa, Ana Carolina M. G. N.; De Smedt, Delphine; Deepa, Mohan; Deev, Alexander D.; DeGennaro, Vincent, Jr.; Delisle, Helene; Delpeuch, Francis; Demarest, Stefaan; Dennison, Elaine; Deren, Katarzyna; Deschamps, Valerie; Devrishov, Ruslan D.; Dhimal, Meghnath; Di Castelnuovo, Augusto; Dias-da-Costa, Juvenal Soares; Diaz-Sanchez, Maria Elena; Diaz, Alejandro; Fernandez, Pedro Diaz; Ripolles, Maria Pilar Diez; Dika, Zivka; Djalalinia, Shirin; Djordjic, Visnja; Do, Ha T. P.; Dobson, Annette J.; Dominguez, Liria; Donati, Maria Benedetta; Donfrancesco, Chiara; Dong, Guanghui; Dong, Yanhui; Donoso, Silvana P.; Doring, Angela; Dorobantu, Maria; Dorosty, Ahmad Reza; Dorr, Marcus; Doua, Kouamelan; Dragano, Nico; Drygas, Wojciech; Du, Shufa; Duan, Jia Li; Duante, Charmaine A.; Duboz, Priscilla; Duleva, Vesselka L.; Dulskiene, Virginija; Dumith, Samuel C.; Dushpanova, Anar; Dwyer, Terence; Dyussupova, Azhar; Dzerve, Vilnis; Dziankowska-Zaborszczyk, Elzbieta; Ebrahimi, Narges; Echeverria, Guadalupe; Eddie, Ricky; Eftekhar, Ebrahim; Efthymiou, Vasiliki; Egbagbe, Eruke E.; Eggertsen, Robert; Eghtesad, Sareh; Eiben, Gabriele; Ekelund, Ulf; El-Khateeb, Mohammad; El Ammari, Laila; El Ati, Jalila; Eldemire-Shearer, Denise; Elliott, Paul; Enang, Ofem; Endevelt, Ronit; Engle-Stone, Reina; Erasmus, Rajiv T.; Erem, Cihangir; Ergor, Gul; Eriksen, Louise; Eriksson, Johan G.; Escobedo-de la Pena, Jorge; Eslami, Saeid; Esmaeili, Ali; Evans, Alun; Evans, Roger G.; Faeh, David; Fagherazzi, Guy; Fakhradiyev, Ildar; Fakhretdinova, Albina A.; Fall, Caroline H.; Faramarzi, Elnaz; Farjam, Mojtaba; Sant'Angelo, Victoria Farrugia; Farzadfar, Farshad; Farzi, Yosef; Fattahi, Mohammad Reza; Fawwad, Asher; Fawzi, Wafaie W.; Felix-Redondo, Francisco J.; Ferguson, Trevor S.; Fernandes, Romulo A.; Fernandez-Berges, Daniel; Ferrante, Daniel; Ferrao, Thomas; Ferrari, Gerson; Ferrari, Marika; Ferrario, Marco M.; Ferreccio, Catterina; Ferreira, Haroldo S.; Ferrer, Eldridge; Ferrieres, Jean; Figueiro, Thamara Hubler; Fijalkowska, Anna; Fink, Gunther; Fisberg, Mauro; Fischer, Krista; Foo, Leng Huat; Forsner, Maria; Fottrell, Edward F.; Fouad, Heba M.; Francis, Damian K.; Franco, Maria do Carmo; Fras, Zlatko; Fraser, Brooklyn; Frontera, Guillermo; Fuchs, Flavio D.; Fuchs, Sandra C.; Fujiati, Isti I.; Fujita, Yuki; Fumihiko, Matsuda; Furdela, Viktoriya; Furusawa, Takuro; Gabriela, Stefan Adela; Gaciong, Zbigniew; Gafencu, Mihai; Cuesta, Manuel Galan; Galbarczyk, Andrzej; Galcheva, Sonya V.; Galenkamp, Henrike; Galeone, Daniela; Galfo, Myriam; Galvano, Fabio; Gao, Jingli; Gao, Pei; Garcia-de-la-Hera, Manoli; Merida, Maria Jose Garcia; Solano, Marta Garcia; Gareta, Dickman; Garnett, Sarah P.; Gaspoz, Jean-Michel; Gasull, Magda; Gaya, Adroaldo Cesar Araujo; Gaya, Anelise Reis; Gazzinelli, Andrea; Gehring, Ulrike; Geiger, Harald; Geleijnse, Johanna M.; George, Ronnie; Gerdts, Eva; Ghaderi, Ebrahim; Ghamari, Seyyed-Hadi; Ghanbari, Ali; Ghasemi, Erfan; Gheorghe-Fronea, Oana-Florentina; Gialluisi, Alessandro; Giampaoli, Simona; Gianfagna, Francesco; Gieger, Christian; Gill, Tiffany K.; Giovannelli, Jonathan; Gironella, Glen; Giwercman, Aleksander; Gkiouras, Konstantinos; Glushkova, Natalya; Godara, Ramesh; Godos, Justyna; Gogen, Sibel; Goldberg, Marcel; Goltzman, David; Gomez, Georgina; Gomez, Jesus Humberto Gomez; Gomez, Luis F.; Gomez, Santiago F.; Gomula, Aleksandra; da Silva, Bruna Goncalves Cordeiro; Goncalves, Helen; Goncalves, Mauer; Gonzalez-Alvarez, Ana D.; Gonzalez-Chica, David A.; Gonzalez-Gil, Esther M.; Gonzalez-Gross, Marcela; Gonzalez-Leon, Margot; Gonzalez-Rivas, Juan P.; Gonzalez-Villalpando, Clicerio; Gonzalez-Villalpando, Maria-Elena; Gonzalez, Angel R.; Gottrand, Frederic; Graca, Antonio Pedro; Grafnetter, Dusan; Grajda, Aneta; Grammatikopoulou, Maria G.; Gregg, Edward W.; Gregor, Ronald D.; Gregorio, Maria Joao; Groholt, Else Karin; Grontved, Anders; Grosso, Giuseppe; Gruden, Gabriella; Gu, Dongfeng; Guajardo, Viviana; Gualdi-Russo, Emanuela; Guallar-Castillon, Pilar; Gualtieri, Andrea; Gudmundsson, Elias F.; Gudnason, Vilmundur; Guerchet, Maelenn; Guerrero, Ramiro; Guessous, Idris; Guimaraes, Andre L.; Gujral, Unjali P.; Gulliford, Martin C.; Gunnlaugsdottir, Johanna; Gunter, Marc J.; Guo, Xiu-Hua; Guo, Yin; Gupta, Prakash C.; Gupta, Rajeev; Gureje, Oye; Gurinovic, Mirjana A.; Gonzalez, Enrique Gutierrez; Gutierrez, Laura; Gutzwiller, Felix; Gwee, Xinyi; Ha, Seongjun; Hadaegh, Farzad; Hadjigeorgiou, Charalambos A.; Haghshenas, Rosa; Hakimi, Hamid; Halkjaer, Jytte; Hambleton, Ian R.; Hamzeh, Behrooz; Hanekom, Willem A.; Hange, Dominique; Hanif, Abu A. M.; Hantunen, Sari; Hao, Jie; Hardman, Carla Meneses; Hardy, Louise; Kumar, Rachakulla Hari; Lassen, Tina Harmer; Harooni, Javad; Hashemi-Shahri, Seyed Mohammad; Hassapidou, Maria; Hata, Jun; Haugsgjerd, Teresa; Hayes, Alison J.; He, Jiang; He, Yuan; He, Yuna; Heidinger-Felso, Regina; Heier, Margit; Heinen, Mirjam; Hejgaard, Tatjana; Hendriks, Marleen Elisabeth; Henrique, Rafael dos Santos; Henriques, Ana; Cadena, Leticia Hernandez; Herrala, Sauli; Herrera-Cuenca, Marianella; Herrera, Victor M.; Herter-Aeberli, Isabelle; Herzig, Karl-Heinz; Heshmat, Ramin; Heude, Barbara; Hill, Allan G.; Ho, Sai Yin; Ho, Suzanne C.; Hobbs, Michael; Hofelmann, Doroteia A.; Holdsworth, Michelle; Homayounfar, Reza; Homs, Clara; Hoogendijk, Emiel; Hopman, Wilma M.; Horimoto, Andrea R. V. R.; Hormiga, Claudia M.; Horta, Bernardo L.; Houti, Leila; Howitt, Christina; Htay, Thein Thein; Htet, Aung Soe; Htike, Maung Maung Than; Hu, Yonghua; Huerta, Jose Maria; Huhtaniemi, Ilpo Tapani; Huiart, Laetitia; Petrescu, Constanta Huidumac; Husseini, Abdullatif; Chinh Nguyen Huu; Huybrechts, Inge; Hwalla, Nahla; Hyska, Jolanda; Iacoviello, Licia; Iakupova, Ellina M.; Ibarluzea, Jesus; Ibrahim, Mohsen M.; Wong, Norazizah Ibrahim; Igland, Jannicke; Ijoma, Chinwuba; Ikeda, Nayu; Ikram, M. Arfan; Iniguez, Carmen; Iotova, Violeta; Irazola, Vilma E.; Ishida, Takafumi; Isiguzo, Godsent C.; Islam, Muhammad; Islam, Sheikh Mohammed Shariful; Islek, Duygu; Ittermann, Till; Ivanova-Pandourska, Ivaila Y.; Iwasaki, Masanori; Jaaskelainen, Tuija; Jackson, Rod T.; Jacobs, Jeremy M.; Jadoul, Michel; Jafar, Tazeen; Jallow, Bakary; James, Kenneth; Jamil, Kazi M.; Jamrozik, Konrad; Jan, Natasa; Jansson, Anna; Janszky, Imre; Janus, Edward; Jarani, Juel; Jarnig, Gerald; Jarvelin, Marjo-Riitta; Jasienska, Grazyna; Jelakovic, Ana; Jelakovic, Bojan; Jennings, Garry; Jiang, Chao Qiang; Jimenez, Ramon O.; Jockel, Karl-Heinz; Joffres, Michel; Jokelainen, Jari J.; Jonas, Jost B.; Jonnagaddala, Jitendra; Kjerpeseth, Lars Joran; Jorgensen, Torben; Joshi, Pradeep; Joshi, Rohina; Josipovic, Josipa; Joukar, Farahnaz; Jozwiak, Jacek J.; Judge, Debra S.; Juolevi, Anne; Jurak, Gregor; Simina, Iulia Jurca; Juresa, Vesna; Kaaks, Rudolf; Kaducu, Felix O.; Kadvan, Agnes L.; Kafatos, Anthony; Kaj, Monika; Kajantie, Eero O.; Kakutia, Natia; Kallayova, Daniela; Kalmatayeva, Zhanna; Kalter-Leibovici, Ofra; Kameli, Yves; Kanala, Kodanda R.; Kannan, Srinivasan; Kapantais, Efthymios; Karaglani, Eva; Karakosta, Argyro; Karhus, Line L.; Karki, Khem B.; Karlsson, Omat; Anicet, Adoubi Kassi; Katchunga, Philippe B.; Katibeh, Marzieh; Katz, Joanne; Katzmarzyk, Peter T.; Kauhanen, Jussi; Kaur, Prabhdeep; Kavousi, Maryam; Kazakbaeva, Gyulli M.; Kaze, Francois F.; Kazembe, Benson M.; Ke, Calvin; Keil, Ulrich; Boker, Lital Keinan; Keinanen-Kiukaanniemi, Sirkka; Kelishadi, Roya; Kelleher, Cecily; Kemper, Han C. G.; Kengne, Andre P.; Keramati, Maryam; Kerimkulova, Alina; Kersting, Mathilde; Key, Timothy; Khader, Yousef Saleh; Khaledifar, Arsalan; Khalili, Davood; Khang, Young-Ho; Kheiri, Bahareh; Kheradmand, Motahareh; Khosravi, Alireza; Khouw, Ilse M. S. L.; Kiechl-Kohlendorfer, Ursula; Kiechl, Sophia J.; Kiechl, Stefan; Killewo, Japhet; Kim, Hyeon Chang; Kim, Jeongseon; Kindblom, Jenny M.; Kingston, Andrew; Klakk, Heidi; Klanarong, Suntara; Klanova, Jana; Klimek, Magdalena; Klimont, Jeannette; Klumbiene, Jurate; Knoflach, Michael; Kobel, Susanne; Koirala, Bhawesh; Kolle, Elin; Kolo, Sanda M.; Kolsteren, Patrick; Konig, Jurgen; Korpelainen, Raija; Korrovits, Paul; Korzycka, Magdalena; Kos, Jelena; Koskinen, Seppo; Kouda, Katsuyasu; Simone, Malik Koussoh; Kovacs, Eva; Kovacs, Viktoria Anna; Kovalskys, Irina; Kowlessur, Sudhir; Koziel, Slawomir; Kratenova, Jana; Kratzer, Wolfgang; Kriaucioniene, Vilma; Kriemler, Susi; Kristensen, Peter Lund; Krizan, Helena; Kroker-Lobos, Maria F.; Krokstad, Steinar; Kromhout, Daan; Kruger, Herculina S.; Kruger, Ruan; Kryst, Lukasz; Kubinova, Ruzena; Kuciene, Renata; Kujala, Urho M.; Kujundzic, Enisa; Kulaga, Zbigniew; Kulimbet, Mukhtar; Kulothungan, Vaitheeswaran; Kumar, R. Krishna; Kumari, Meena; Kunesova, Marie; Kurjata, Pawel; Kusuma, Yadlapalli S.; Kutsenko, Vladimir; Kuulasmaa, Kari; Kyobutungi, Catherine; Quang Ngoc La; Laamiri, Fatima Zahra; Laatikainen, Tiina; Labadarios, Demetre; Lachat, Carl; Lackner, Karl J.; Lai, Daphne; Laid, Youcef; Lall, Lachmie; Lam, Tai Hing; Jimenez, Maritza Landaeta; Landais, Edwige; Lankila, Tiina; Lanska, Vera; Lappas, Georg; Larijani, Bagher; Larissa, Simo Pone; Lateva, Mina P.; Latt, Tint Swe; Laurenzi, Martino; Lauria, Laura; Lazo-Porras, Maria; Le Coroller, Gwenaelle; Khanh Le Nguyen Bao; Le Port, Agnes; Le, Tuyen D.; Lee, Jeannette; Lee, Jeonghee; Lee, Paul H.; Lehtimaki, Terho; Lemogoum, Daniel; Leong, Elvynna; Leskosek, Branimir; Leszczak, Justyna; Leth-Moller, Katja B.; Leung, Gabriel M.; Levitt, Naomi S.; Li, Yanping; Liivak, Merike; Lilly, Christa L.; Lim, Charlie; Lim, Wei-Yen; Lima-Costa, M. Fernanda; Lin, Hsien-Ho; Lin, Xu; Lind, Lars; Lingam, Vijaya; Linkohr, Birgit; Linneberg, Allan; Lissner, Lauren; Litwin, Mieczyslaw; Liu, Jing; Liu, Lijuan; Liu, Liping; Liu, Xiaotian; Lo, Wei-Cheng; Loit, Helle-Mai; Khuong Quynh Long; Abril, Guadalupe Longo; Lopes, Luis; Lopes, Marcus S. S.; Lopes, Oscar; Lopez-Garcia, Esther; Lopez, Tania; Lotufo, Paulo A.; Lozano, Jose Eugenio; Lukrafka, Janice L.; Luksiene, Dalia; Lundqvist, Annamari; Lunet, Nuno; Lunogelo, Charles; Lustigova, Michala; Luszczki, Edyta; M'Buyamba-Kabangu, Jean-Rene; Ma, Guansheng; Ma, Jun; Ma, Xu; Machado-Coelho, George L. L.; Machado-Rodrigues, Aristides M.; Macia, Enguerran; Macieira, Luisa M.; Madar, Ahmed A.; Madraisau, Sherilynn; Madsen, Anja L.; Maestre, Gladys E.; Maggi, Stefania; Magliano, Dianna J.; Magnacca, Sara; Magriplis, Emmanuella; Mahasampath, Gowri; Maire, Bernard; Majer, Marjeta; Makdisse, Marcia; Maki, Paivi; Malekpour, Mohammad-Reza; Malekzadeh, Fatemeh; Malekzadeh, Reza; Malhotra, Rahul; Rao, Kodavanti Mallikharjuna; Malta, Deborah C.; Malyutina, Sofia K.; Maniego, Lynell V.; Manios, Yannis; Mann, Jim I.; Mannix, Masimango Imani; Mansour-Ghanaei, Fariborz; Manyanga, Taru; Manzato, Enzo; Mapatano, Mala Ali; Marcil, Anie; Margozzini, Paula; Maria-Magdalena, Rosu; Marino, Joany; Markaki, Anastasia; Markey, Oonagh; Ioannidou, Eliza Markidou; Marques-Vidal, Pedro; Marques, Larissa Pruner; Marrugat, Jaume; Martin-Prevel, Yves; Martin, Rosemarie; Martorell, Reynaldo; Martos, Eva; Maruf, Fatai A.; Maruszczak, Katharina; Marventano, Stefano; Masala, Giovanna; Mascarenhas, Luis P.; Masinaei, Masoud; Masoodi, Shariq R.; Mathiesen, Ellisiv B.; Mathur, Prashant; Matijasevich, Alicia; Matlosz, Piotr; Matsha, Tandi E.; Matsudo, Victor; Matteo, Giletta; Maulik, Pallab K.; Mavrogianni, Christina; Mazur, Artur; McFarlane, Shelly R.; McGarvey, Stephen T.; Mckee, Martin; McLean, Rachael M.; McLean, Scott B.; McNairy, Margaret L.; McNulty, Breige A.; Benchekor, Sounnia Mediene; Medzioniene, Jurate; Mehlig, Kirsten; Mehrparvar, Amir Houshang; Meirhaeghe, Aline; Meisfjord, Jorgen; Meisinger, Christa; Melgarejo, Jesus D.; Melkumova, Marina; Mello, Julio; Mendez, Fabian; Mendivil, Carlos O.; Menezes, Ana Maria B.; Menon, Geetha R.; Mensink, Gert B. M.; Menzano, Maria Teresa; Meshram, Indrapal I.; Meto, Diane T.; Meyer, Haakon E.; Mi, Jie; Michaelsen, Kim F.; Michels, Nathalie; Mikkel, Kairit; Milkowska, Karolina; Miller, Jody C.; Milushkina, Olga; Minderico, Claudia S.; Mini, G. K.; Miquel, Juan Francisco; Mirjalili, Mohammad Reza; Mirkopoulou, Daphne; Mirrakhimov, Erkin; Misigoj-Durakovic, Marjeta; Mistretta, Antonio; Mocanu, Veronica; Modesti, Pietro A.; Moghaddam, Sahar Saeedi; Mohamed, Shukri F.; Mohammad, Kazem; Mohammadi, Mohammad Reza; Mohammadi, Zahra; Mohammadifard, Noushin; Mohammadpourhodki, Reza; Mohan, Viswanathan; Mohanna, Salim; Yusoff, Muhammad Fadhli Mohd; Mohebbi, Iraj; Moitry, Marie; Mollehave, Line T.; Moller, Niels C.; Molnar, Denes; Momenan, Amirabbas; Mondo, Charles K.; Monroy-Valle, Michele; Mendoza, Roger A. Montenegro; Monterrubio-Flores, Eric; Monyeki, Kotsedi Daniel K.; Moon, Jin Soo; Moosazadeh, Mahmood; Mopa, Hermine T.; Moradpour, Farhad; Moreira, Leila B.; Morejon, Alain; Moreno, Luis A.; Morey, Francis; Morgan, Karen; Morin, Suzanne N.; Mortensen, Erik Lykke; Moschonis, George; Moslem, Alireza; Mosquera, Mildrey; Mossakowska, Malgorzata; Mostafa, Aya; Mostafavi, Seyed-Ali; Mota-Pinto, Anabela; Mota, Jorge; Motlagh, Mohammad Esmaeel; Motta, Jorge; Moura-dos-Santos, Marcos Andre; Movsesyan, Yeva; Mridha, Malay K.; Msyamboza, Kelias P.; Mu, Thet Thet; Muc, Magdalena; Muca, Florian; Mugosa, Boban; Muiesan, Maria L.; Muller-Nurasyid, Martina; Munzel, Thomas; Mursu, Jaakko; Murtagh, Elaine M.; Musa, Kamarul Imran; Milanovic, Sanja Music; Musil, Vera; Musinguzi, Geofrey; Muyer, Muel Telo; Nabipour, Iraj; Nagel, Gabriele; Najafi, Farid; Nakamura, Harunobu; Nalecz, Hanna; Namesna, Jana; Nang, Ei Ei K.; Nangia, Vinay B.; Nankap, Martin; Narake, Sameer; Narayan, K. M. Venkat; Nardone, Paola; Naseri, Take; Nathalie, Michels; Neal, William A.; Neelapaichit, Nareemarn; Nejatizadeh, Azim; Nekkantti, Chandini; Nelis, Keiu; Nenko, Ilona; Neovius, Martin; Nervi, Flavio; Ng, Tze Pin; Nguyen, Chung T.; Nguyen, Nguyen D.; Quang Ngoc Nguyen; Ni, Michael Y.; Nicolescu, Rodica; Nie, Peng; Nieto-Martinez, Ramfis E.; Nikitin, Yury P.; Ning, Guang; Ninomiya, Toshiharu; Nishi, Nobuo; Nishtar, Sania; Noale, Marianna; Noboa, Oscar A.; Nogueira, Helena; Nordendahl, Maria; Nordestgaard, Borge G.; Norton, Kevin I.; Noto, Davide; Nowak-Szczepanska, Natalia; Al Nsour, Mohannad; Nuhoglu, Irfan; Nunes, Baltazar; Nurk, Eha; Nuwaha, Fred; Nyirenda, Moffat; O'Neill, Terence W.; O'Reilly, Dermot; Obreja, Galina; Ochimana, Caleb; Ochoa-Aviles, Angelica M.; Oda, Eiji; Odili, Augustine N.; Oh, Kyungwon; Ohara, Kumiko; Ohlsson, Claes; Ohtsuka, Ryutaro; Olafsson, Orn; Oldenburg, Brian; Olinto, Maria Teresa A.; Oliveira, Isabel O.; Omar, Mohd Azahadi; Omar, Saeed M.; Onat, Altan; Ong, Sok King; Onland-Moret, N. Charlotte; Ono, Lariane M.; Onodugo, Obinna; Ordunez, Pedro; Ornelas, Rui; Ortiz, Ana P.; Ortiz, Pedro J.; Osler, Merete; Osmond, Clive; Ostojic, Sergej M.; Ostovar, Afshin; Otero, Johanna A.; Ottendahl, Charlotte B.; Otu, Akaninyene; Overvad, Kim; Owusu-Dabo, Ellis; Oyeyemi, Adetoyeje Y.; Oyeyemi, Adewale L.; Paccaud, Fred Michel; Padez, Cristina P.; Pagkalos, Ioannis; Pahomova, Elena; de Paiva, Karina Mary; Pajak, Andrzej; Pajula, Natalja; Palloni, Alberto; Palmieri, Luigi; Pan, Wen-Harn; Panda-Jonas, Songhomitra; Pandey, Arvind; Pang, Zengchang; Panza, Francesco; Paoli, Mariela; Papadopoulou, Sousana K.; Papandreou, Dimitrios; Pareja, Rossina G.; Park, Soon-Woo; Park, Suyeon; Parnell, Winsome R.; Parsaeian, Mahboubeh; Pascanu, Ionela M.; Pasquet, Patrick; Patel, Nikhil D.; Pattussi, Marcos; Pavlyshyn, Halyna; Pechlaner, Raimund; Pecin, Ivan; Pednekar, Mangesh S.; Pedro, Joao M.; Peer, Nasheeta; Peixoto, Sergio Viana; Peltonen, Markku; Pereira, Alexandre C.; Peres, Marco A.; Perez-Londono, Agustin; Perez, Cynthia M.; Peterkova, Valentina; Peters, Annette; Petkeviciene, Janina; Petrauskiene, Ausra; Kovtun, Olga Petrovna; Pettenuzzo, Emanuela; Peykari, Niloofar; Pfeiffer, Norbert; Phall, Modou Cheyassin; Pham, Son Thai; Phiri, Felix P.; Pichardo, Rafael N.; Pierannunzio, Daniela; Pierre-Marie, Preux; Pigeot, Iris; Pikhart, Hynek; Pilav, Aida; Piler, Pavel; Pilotto, Lorenza; Pistelli, Francesco; Pitakaka, Freda; Piwonska, Aleksandra; Pizarro, Andreia N.; Plans-Rubio, Pedro; Platonova, Alina G.; Poh, Bee Koon; Pohlabeln, Hermann; Polka, Nadija S.; Pop, Raluca M.; Popkin, Barry M.; Popovic, Stevo R.; Porta, Miquel; Posch, Georg; Poudyal, Anil; Poulimeneas, Dimitrios; Pouraram, Hamed; Pourfarzi, Farhad; Pourshams, Akram; Poustchi, Hossein; Pradeepa, Rajendra; Price, Alison J.; Price, Jacqueline F.; Prista, Antonio; Providencia, Rui; Puder, Jardena J.; Pudule, Iveta; Puhakka, Solie; Puiu, Maria; Punab, Margus; Qadir, Muhammed S.; Qasrawi, Radwan F.; Qiao, Qing; Qorbani, Mostafa; Quintana, Hedley K.; Quiroga-Padilla, Pedro J.; Tran Quoc Bao; Rach, Stefan; Radic, Ivana; Radisauskas, Ricardas; Rahimikazerooni, Salar; Rahman, Mahfuzar; Rahman, Mahmudur; Raitakari, Olli; Raj, Manu; Rajabov, Tamerlan; Rakhmatulloev, Sherali; Rakovac, Ivo; Rao, Sudha Ramachandra; Ramachandran, Ambady; Ramadan, Otim P. C.; Ramires, Virgilio V.; Ramirez-Zea, Manuel; Ramke, Jacqueline; Ramos, Elisabete; Ramos, Rafel; Rampal, Lekhraj; Rampal, Sanjay; Ramsay, Sheena E.; Rangelova, Lalka S.; Rarra, Vayia; Rascon-Pacheco, Ramon A.; Rashidi, Mohammad-Mahdi; Rech, Cassiano Ricardo; Redon, Josep; Reganit, Paul Ferdinand M.; Regecova, Valeria; Renner, Jane D. P.; Repasy, Judit A.; Reuter, Cezane P.; Revilla, Luis; Reynolds, Andrew; Rezaei, Negar; Rezaianzadeh, Abbas; Rho, Yeunsook; Ribas-Barba, Lourdes; Ribeiro, Robespierre; Riboli, Elio; Rigo, Fernando; Rigotti, Attilio; Rinaldo, Natascia; de Wit, Tobias F. Rinke; Riserus, Ulf; Rito, Ana I.; Ritti-Dias, Raphael M.; Rivera, Juan A.; Roa, Reina G.; Robinson, Louise; Roccaldo, Romana; Rodrigues, Daniela; Rodriguez-Artalejo, Fernando; Rodriguez-Perez, Maria del Cristo; Rodriguez-Villamizar, Laura A.; Rodriguez, Andrea Y.; Roggenbuck, Ulla; Rohloff, Peter; Rohner, Fabian; Rojas-Martinez, Rosalba; Rojroongwasinkul, Nipa; Romaguera, Dora; Romeo, Elisabetta L.; Rosario, Rafaela V.; Rosengren, Annika; Rouse, Ian; Rouzier, Vanessa; Roy, Joel G. R.; Ruano, Maira H.; Rubinstein, Adolfo; Ruhli, Frank J.; Ruidavets, Jean-Bernard; Ruiz-Betancourt, Blanca Sandra; Ruiz-Castell, Maria; Moreno, Emma Ruiz; Rusakova, Iuliia A.; Rusek, Wojciech; Jonsson, Kenisha Russell; Russo, Paola; Rust, Petra; Rutkowski, Marcin; Saamel, Marge; Saar, Crizian G.; Sabanayagam, Charumathi; Sabbaghi, Hamideh; Sacchini, Elena; Sachdev, Harshpal S.; Sadjadi, Alireza; Safarpour, Ali Reza; Safi, Sare; Safiri, Saeid; Saghi, Mohammad Hossien; Saidi, Olfa; Saieva, Calogero; Sakata, Satoko; Saki, Nader; Salaj, Sanja; Salanave, Benoit; Martinez, Eduardo Salazar; Salhanova, Akkumis; Salmeron, Diego; Salomaa, Veikko; Salonen, Jukka T.; Salvetti, Massimo; Samoutian, Margarita; Sanchez-Abanto, Jose; Rodriguez, Ines Sanchez; Sandjaja; Sans, Susana; Santa-Marina, Loreto; Santacruz, Ethel; Santos, Diana A.; Santos, Ina S.; Santos, Lelita C.; Santos, Maria Paula; Santos, Osvaldo; Santos, Rute; Santos, Tamara R.; Saramies, Jouko L.; Sardinha, Luis B.; Sarrafzadegan, Nizal; Sathish, Thirunavukkarasu; Saum, Kai-Uwe; Savva, Savvas; Savy, Mathilde; Sawada, Norie; Sbaraini, Mariana; Scazufca, Marcia; Schaan, Beatriz D.; Rosario, Angelika Schaffrath; Schargrodsky, Herman; Schienkiewitz, Anja; Schindler, Karin; Schipf, Sabine; Schmidt, Borge; Schmidt, Carsten O.; Schmidt, Ida Maria; Schneider, Andrea; Schnohr, Peter; Schottker, Ben; Schramm, Sara; Schramm, Stine; Schroder, Helmut; Schultsz, Constance; Schultz, Gry; Schulze, Matthias B.; Schutte, Aletta E.; Sebert, Sylvain; Sedaghattalab, Moslem; Selamat, Rusidah; Sember, Vedrana; Sen, Abhijit; Senbanjo, Idowu O.; Sepanlou, Sadaf G.; Sequera, Guillermo; Serra-Majem, Luis; Servais, Jennifer; Sevcikova, Ludmila; Sewpaul, Ronel; Shalnova, Svetlana; Shamah-Levy, Teresa; Shamshirgaran, Seyed Morteza; Shanthirani, Coimbatore Subramaniam; Sharafkhah, Maryam; Sharma, Sanjib K.; Sharman, Almaz; Shaw, Jonathan E.; Shayanrad, Amaneh; Shayesteh, Ali Akbar; Shengelia, Lela; Shi, Zumin; Shibuya, Kenji; Shimizu-Furusawa, Hana; Shimony, Tal; Shiri, Rahman; Shrestha, Namuna; Si-Ramlee, Khairil; Siani, Alfonso; Siantar, Rosalynn; Sibai, Abla M.; Sidossis, Labros S.; Silitrari, Natalia; Silva, Antonio M.; Silva, Caroline Ramos de Moura; Silva, Diego Augusto Santos; Silva, Kelly Samara; Sim, Xueling; Simon, Mary; Simons, Judith; Simons, Leon A.; Sjoberg, Agneta; Sjostrom, Michael; Skoblina, Elena V.; Skoblina, Natalia A.; Slazhnyova, Tatyana; Slowikowska-Hilczer, Jolanta; Slusarczyk, Przemyslaw; Smeeth, Liam; So, Hung-Kwan; Soares, Fernanda Cunha; Sobek, Grzegorz; Sobngwi, Eugene; Sodemann, Morten; Soderberg, Stefan; Soekatri, Moesijanti Y. E.; Soemantri, Agustinus; Sofat, Reecha; Solfrizzi, Vincenzo; Solovieva, Yuliya V.; Somi, Mohammad Hossein; Sonestedt, Emily; Song, Yi; Soofi, Sajid; Sorensen, Thorkild I. A.; Sorgjerd, Elin P.; Soric, Maroje; Jerome, Charles Sossa; Soto-Rojas, Victoria E.; Soumare, Aicha; Sousa-Poza, Alfonso; Sovic, Slavica; Sparboe-Nilsen, Bente; Sparrenberger, Karen; Spencer, Phoebe R.; Spinelli, Angela; Spiroski, Igor; Staessen, Jan A.; Stamm, Hanspeter; Stang, Andreas; Starc, Gregor; Staub, Kaspar; Stavreski, Bill; Steene-Johannessen, Jostein; Stehle, Peter; Stein, Aryeh D.; Steinsbekk, Silje; Stergiou, George S.; Stessman, Jochanan; Stevanovic, Ranko; Stieber, Jutta; Stockl, Doris; Stokwiszewski, Jakub; Stoyanova, Ekaterina; Stratton, Gareth; Stronks, Karien; Strufaldi, Maria Wany; Sturua, Lela; Suarez-Medina, Ramon; Suarez-Ortegon, Milton F.; Suebsamran, Phalakorn; Sugiyama, Mindy; Suka, Machi; Sulo, Gerhard; Sun, Chien-An; Sun, Liang; Sund, Malin; Sundstrom, Johan; Sung, Yn-Tz; Sunyer, Jordi; Suriyawongpaisal, Paibul; Sweis, Nabil William G.; Swinburn, Boyd A.; Sy, Rody G.; Sylva, Rene Charles; Szponar, Lucjan; Tabone, Lorraine; Tai, E. Shyong; Takuro, Furusawa; Tambalis, Konstantinos D.; Tammesoo, Mari-Liis; Tamosiunas, Abdonas; Tan, Eng Joo; Tang, Xun; Tanrygulyyeva, Maya; Tanser, Frank; Tao, Yong; Tarawneh, Mohammed Rasoul; Tarp, Jakob; Tarqui-Mamani, Carolina B.; Braunerova, Radka Taxova; Taylor, Anne; Taylor, Julie; Tchibindat, Felicite; Velde, Saskia Te; Tebar, William R.; Tell, Grethe S.; Tello, Tania; Tessema, Masresha; Tham, Yih Chung; Thankappan, K. R.; Theobald, Holger; Theodoridis, Xenophon; Thomas, Nihal; Thorand, Barbara; Thrift, Amanda G.; Ticha, Lubica; Timmermans, Erik J.; Tjandrarini, Dwi Hapsari; Tjonneland, Anne; Tolonen, Hanna K.; Tolstrup, Janne S.; Tomaszewski, Maciej; Topbas, Murat; Topor-Madry, Roman; Torheim, Liv Elin; Tornaritis, Michael J.; Torrent, Maties; Torres-Collado, Laura; Toselli, Stefania; Touloumi, Giota; Traissac, Pierre; Thi Tuyet-Hanh Tran; Tremblay, Mark S.; Triantafyllou, Areti; Trichopoulos, Dimitrios; Trichopoulou, Antonia; Trinh, Oanh T. H.; Trivedi, Atul; Tshepo, Lechaba; Tsigga, Maria; Tsintavis, Panagiotis; Tsugane, Shoichiro; Tuitele, John; Tuliakova, Azaliia M.; Tulloch-Reid, Marshall K.; Tullu, Fikru; Tuomainen, Tomi-Pekka; Tuomilehto, Jaakko; Turley, Maria L.; Twig, Gilad; Tynelius, Per; Tzala, Evangelia; Tzotzas, Themistoklis; Tzourio, Christophe; Udoji, Nwannedimma; Ueda, Peter; Ugel, Eunice; Ukoli, Flora A. M.; Ulmer, Hanno; Unal, Belgin; Usupova, Zhamyila; Uusitalo, Hannu M. T.; Uysal, Nalan; Vaitkeviciute, Justina; Valdivia, Gonzalo; Vale, Susana; Valvi, Damaskini; van Dam, Rob M.; van den Born, Bert-Jan; Van der Heyden, Johan; van der Schouw, Yvonne T.; Van Herck, Koen; Van Lippevelde, Wendy; Van Minh, Hoang; Van Schoor, Natasja M.; van Valkengoed, Irene G. M.; Vanderschueren, Dirk; Vanuzzo, Diego; Varbo, Anette; Varela-Moreiras, Gregorio; Vargas, Luz Nayibe; Varona-Perez, Patricia; Vasan, Senthil K.; Vasques, Daniel G.; Vatasescu, Radu; Vega, Tomas; Veidebaum, Toomas; Velasquez-Melendez, Gustavo; Velika, Biruta; Verloigne, Maite; Veronesi, Giovanni; Verschuren, W. M. Monique; Victora, Cesar G.; Viegi, Giovanni; Viet, Lucie; Vik, Froydis N.; Vilar, Monica; Villalpando, Salvador; Vioque, Jesus; Viriyautsahakul, Napaphan; Virtanen, Jyrki K.; Visser, Marjolein; Visvikis-Siest, Sophie; Viswanathan, Bharathi; Vladulescu, Mihaela; Vlasoff, Tiina; Vocanec, Dorja; Vollenweider, Peter; Volzke, Henry; Vourli, Georgia; Voutilainen, Ari; Vrijheid, Martine; Vrijkotte, Tanja G. M.; Vuletic, Silvije; Wade, Alisha N.; Waldhor, Thomas; Walton, Janette; Wambiya, Elvis O. A.; Bebakar, Wan Mohamad Wan; Mohamud, Wan Nazaimoon Wan; Wanderley Junior, Rildo de Souza; Wang, Chongjian; Wang, Huijun; Wang, Limin; Wang, Ming-Dong; Wang, Ningli; Wang, Qian; Wang, Xiangjun; Wang, Ya Xing; Wang, Ying-Wei; Wannamethee, S. Goya; Wareham, Nicholas; Wartha, Olivia; Weber, Adelheid; Webster-Kerr, Karen; Wedderkopp, Niels; Weghuber, Daniel; Wei, Wenbin; Weres, Aneta; Werner, Bo; Westbury, Leo D.; Whincup, Peter H.; Wichstrom, Lars; Wickramasinghe, Kremlin; Widhalm, Kurt; Widyahening, Indah S.; Wiecek, Andrzej; Wild, Philipp S.; Wilks, Rainford J.; Willeit, Johann; Willeit, Peter; Williams, Julianne; Wilsgaard, Tom; Wirth, James P.; Wojtyniak, Bogdan; Woldeyohannes, Meseret; Wolf, Kathrin; Wong-McClure, Roy A.; Wong, Andrew; Wong, Emily B.; Wong, Jyh Eiin; Wong, Tien Yin; Woo, Jean; Woodward, Mark; Wu, Frederick C.; Wu, Hon-Yen; Wu, Jianfeng; Wu, Li Juan; Wu, Shouling; Wyszynska, Justyna; Xu, Haiquan; Xu, Liang; Yaacob, Nor Azwany; Yamborisut, Uruwan; Yan, Li; Yan, Weili; Yang, Ling; Yang, Xiaoguang; Yang, Yang; Yardim, Nazan; Yasuharu, Tabara; Garcia, Martha Yepez; Yiallouros, Panayiotis K.; Yngve, Agneta; Yoosefi, Moein; Yoshihara, Akihiro(data truncated to fit)</t>
  </si>
  <si>
    <t>Worldwide trends in underweight and obesity from 1990 to 2022: a pooled analysis of 3663 population-representative studies with 222 million children, adolescents, and adults</t>
  </si>
  <si>
    <t>PHYSICAL-ACTIVITY; DOUBLE BURDEN; FOOD; NUTRITION; HEALTH; ASIA; INTERVENTIONS; MALNUTRITION; TRANSITION; EPIDEMIC</t>
  </si>
  <si>
    <t>Background Underweight and obesity are associated with adverse health outcomes throughout the life course. We estimated the individual and combined prevalence of underweight or thinness and obesity, and their changes, from 1990 to 2022 for adults and school-aged children and adolescents in 200 countries and territories. Methods We used data from 3663 population-based studies with 222 million participants that measured height and weight in representative samples of the general population. We used a Bayesian hierarchical model to estimate trends in the prevalence of different BMI categories, separately for adults (age =20 years) and school-aged children and adolescents (age 5-19 years), from 1990 to 2022 for 200 countries and territories. For adults, we report the individual and combined prevalence of underweight (BMI &lt; 18 center dot 5 kg/m(2)) and obesity (BMI &gt;= 30 kg/m(2)). For school-aged children and adolescents, we report thinness (BMI &lt;2 SD below the median of the WHO growth reference) and obesity (BMI &gt;2 SD above the median). Findings From 1990 to 2022, the combined prevalence of underweight and obesity in adults decreased in 11 countries ( 6%) for women and 17 (9%) for men with a posterior probability of at least 0 center dot 80 that the observed changes were true decreases. The combined prevalence increased in 162 countries (81%) for women and 140 countries ( 70%) for men with a posterior probability of at least 0 center dot 80. In 2022, the combined prevalence of underweight and obesity was highest in island nations in the Caribbean and Polynesia and Micronesia, and countries in the Middle East and north Africa. Obesity prevalence was higher than underweight with posterior probability of at least 0 center dot 80 in 177 countries (89%) for women and 145 ( 73%) for men in 2022, whereas the converse was true in 16 countries (8%) for women, and 39 (20%) for men. From 1990 to 2022, the combined prevalence of thinness and obesity decreased among girls in five countries (3%) and among boys in 15 countries ( 8%) with a posterior probability of at least 0 center dot 80, and increased among girls in 140 countries (70%) and boys in 137 countries (69%) with a posterior probability of at least 0 center dot 80. The countries with highest combined prevalence of thinness and obesity in school-aged children and adolescents in 2022 were in Polynesia and Micronesia and the Caribbean for both sexes, and Chile and Qatar for boys. Combined prevalence was also high in some countries in south Asia, such as India and Pakistan, where thinness remained prevalent despite having declined. In 2022, obesity in school-aged children and adolescents was more prevalent than thinness with a posterior probability of at least 0 center dot 80 among girls in 133 countries (67%) and boys in 125 countries (63%), whereas the converse was true in 35 countries (18%) and 42 countries (21%), respectively. In almost all countries for both adults and school-aged children and adolescents, the increases in double burden were driven by increases in obesity, and decreases in double burden by declining underweight or thinness. Interpretation The combined burden of underweight and obesity has increased in most countries, driven by an increase in obesity, while underweight and thinness remain prevalent in south Asia and parts of Africa. A healthy nutrition transition that enhances access to nutritious foods is needed to address the remaining burden of underweight while curbing and reversing the increase in obesity.</t>
  </si>
  <si>
    <t xml:space="preserve">[Ezzati, Majid] Imperial Coll London, Sch Publ Hlth, London W12 0BZ, England; [Mishra, Anu] Bill &amp; Melinda Gates Fdn, Seattle, WA 98109 USA; [Paciorek, Christopher J.] Univ Calif Berkeley, Berkeley, CA 94720 USA; [Carrillo-Larco, Rodrigo M.] Emory Univ, Atlanta, GA 30322 USA; [Stevens, Gretchen A.; Cowan, Melanie J.; Savin, Stefan; Riley, Leanne M.; Branca, Francesco; Buoncristiano, Marta] WHO, Geneva, Switzerland; [Bixby, Honor; Di Cesare, Mariachiara] Univ Essex, Colchester, Essex, England; [Bentham, James] Univ Kent, Canterbury, Kent, England; [Danaei, Goodarz] Harvard TH Chan, Sch Publ Hlth, Boston, MA 02115 USA; [Aguilar-Salinas, Carlos A.] Inst Nacl Ciencias Med Nutr, Mexico City, DF, Mexico; [Baker, Jennifer L.] Copenhagen Univ Hosp Bispebjerg, Copenhagen, Denmark; [Barkat, Amina] Mohammed V Univ, Rabat, Morocco; [Bhutta, Zulfiqar A.] Hosp Sick Children, Toronto, ON M5G 1E8, Canada; [Bhutta, Zulfiqar A.; Soofi, Sajid] Aga Khan Univ, Karachi, Pakistan; [Caixeta, Roberta B.] Pan Amer Hlth Org, Washington, DC 20037 USA; [Cuschieri, Sarah] Univ Malta, Malta, Malta; [Ganapathy, Shubash] Natl Inst Hlth, Selangor, Malaysia; [Ikeda, Nayu] Natl Inst Biomed Innovat Hlth &amp; Nutr, Osaka, Japan; [Iotova, Violeta] Med Univ Varna, Varna, Bulgaria; [Kengne, Andre P.] South African Med Res Council, Cape Town, South Africa; [Khang, Young-Ho] Seoul Natl Univ, Coll Med, Seoul, South Korea; [Laxmaiah, Avula; Arlappa, Nimmathota; Kumar, Rachakulla Hari; Rao, Kodavanti Mallikharjuna; Meshram, Indrapal I.] Natl Inst Nutr, ICMR, Secunderabad, India; [Lin, Hsien-Ho] Natl Taiwan Univ, Taipei City, Taiwan; [Ma, Jun] Peking Univ, Beijing, Peoples R China; [Mbanya, Jean Claude N.; Assah, Felix K.; Beybey, Augustin F.; Kaze, Francois F.; Mopa, Hermine T.; Sobngwi, Eugene] Univ Yaounde I, Yaounde, Cameroon; [Miranda, J. Jaime; Clare, Philip; Cowell, Chris; Garnett, Sarah P.; Hardy, Louise; Hayes, Alison J.] Univ Sydney, Sydney, NSW, Australia; [Pradeepa, Rajendra; Deepa, Mohan; Mohan, Viswanathan; Shanthirani, Coimbatore Subramaniam] Madras Diabet Res Fdn, Madras, Tamil Nadu, India; [Rodriguez-Artalejo, Fernando] Univ Autonoma Madrid, CIBERESP, Madrid, Spain; [Soric, Maroje] Univ Zagreb, Zagreb, Croatia; [Soric, Maroje] Univ Ljubljana, Ljubljana, Slovenia; [Turley, Maria] Minist Hlth, Wellington, New Zealand; [Wang, Limin] Chinese Ctr Dis Control &amp; Prevent, Beijing, Peoples R China; [Webster-Kerr, Karen] Minist Hlth &amp; Wellness, Caribbean, Jamaica; [Ezzati, Majid; Adu-Afarwuah, Seth] Univ Ghana, Accra, Ghana; [Abarca-Gomez, Leandra] Caja Costarricense Seguro Social, San Jose, Costa Rica; [Abbasi-Kangevari, Mohsen] Non Communicable Dis Res Ctr, Tehran, Iran; [Abdeen, Ziad A.] Al Quds Univ, Abu Dis, Palestine; [Abdrakhmanova, Shynar] Natl Ctr Publ Hlth, Alma Ata, Kazakhstan; [Ghaffar, Suhaila Abdul; Ahmad, Mohamad Hasnan; Ahmad, Noor Ani] Minist Hlth, Putrajaya, Malaysia; [Rahim, Hanan F. Abdul] Qatar Univ, Doha, Qatar; [Abdurrahmonova, Zulfiya] Minist Hlth &amp; Social Protect, Dushanbe, Tajikistan; [Abu-Rmeileh, Niveen M.] Birzeit Univ, Birzeit, Israel; [Garba, Jamila Abubakar] Usmanu Danfodiyo Univ, Teaching Hosp, Sokoto, Nigeria; [Acosta-Cazares, Benjamin] Inst Mexicano Seguro Social, Ciudad De Mexico, Mexico; [Adam, Ishag] Qassim Univ, Buraydah, Saudi Arabia; [Adamczyk, Marzena] RehaKlin, Rzeszow, Poland; [Adams, Robert J.] Flinders Univ S Australia, Bedford Pk, SA, Australia; [Aekplakorn, Wichai] Mahidol Univ, Nakhon Pathom, Thailand; [Afsana, Kaosar] BRAC James P Grant Sch Publ Hlth, Dhaka, Bangladesh; [Afzal, Shoaib] Univ Copenhagen, Copenhagen, Denmark; [Afzal, Shoaib] Copenhagen Univ Hosp, Copenhagen, Denmark; [Agbor, Valirie N.] Univ Oxford, Oxford, England; [Agdeppa, Imelda A.] Food &amp; Nutr Res Inst, Manila, Philippines; [Aghazadeh-Attari, Javad] Urmia Univ Med Sci, Orumiyeh, Iran; [Agren, Asa] Umea Univ, Umea, Sweden; [Aguenaou, Hassan] Ibn Tofail Univ, Kenitra, Morocco; [Aguilar-Salinas, Carlos A.] Inst Nacl Ciencias Med Nutr, Ciudad De Mexico, Mexico; [Agyemang, Charles] Univ Amsterdam, Amsterdam, Netherlands; [Ahmadi, Ali] Shahrekord Univ Med Sci, Shahrekord, Iran; [Ahmadi, Naser] Non Communicable Dis Res Ctr, Tehran, Iran; [Ahmadi, Nastaran] Shahid Sadoughi Univ Med Sci, Yazd, Iran; [Ahmed, Soheir H.] Univ Hargeisa, Somaliland, South Africa; [Ahrens, Wolfgang] Leibniz Inst Prevent Res &amp; Epidemiol, BIPS, Bremen, Germany; [Aitmurzaeva, Gulmira] Republican Ctr Hlth Promot, Bishkek, Kyrgyzstan; [Ajlouni, Kamel] Natl Ctr Diabet Endocrinol &amp; Genet, Amman, Jordan; [Al-Hazzaa, Hazzaa M.] Princess Nourah bint Abdulrahman Univ, Riyadh, Saudi Arabia; [Al-Hinai, Halima; Al-Lawati, Jawad A.] Minist Hlth, Muscat, Oman; [Al-Lahou, Badreya; Alomirah, Husam F.; Jamil, Kazi M.] Kuwait Inst Sci Res, Kuwait, Kuwait; [Al-Raddadi, Rajaa; Bahijri, Suhad] King Abdulaziz Univ, Jeddah, Saudi Arabia; [Al Asfoor, Deena; Aly, Eman] WHO, Reg Off Eastern Mediterranean, Cairo, Egypt; [Al Hourani, Huda M.] Hashemite Univ, Zarqa, Jordan; [Al Qaoud, Nawal M.; Aldwairji, Maryam A.] Minist Hlth, Kuwait, Kuwait; [Alarouj, Monira] Dasman Diabet Inst, Kuwait, Kuwait; [AlBuhairan, Fadia] Aldara Hosp &amp; Med Ctr, Riyadh, Saudi Arabia; [AlDhukair, Shahla] King Abdullah Int Med Res Ctr, Riyadh, Saudi Arabia; [Alexius, Sylvia] Univ Fed Integracao Latino Amer, Foz Do Iguacu, Brazil; [Alieva, Anna V.] Minist Hlth, Tashkent, Uzbekistan; [Alarouj, Monira; Alkandari, Abdullah] Dasman Diabet Inst, Kuwait, Kuwait; [Alkerwi, Ala'a] Luxembourg Inst Hlth, Luxembourg, Luxembourg; [Alkhatib, Buthaina M.] Hashemite Univ, Zarqa, Jordan; [Alvarez-Pedrerol, Mar] Barcelona Inst Global Hlth, CIBERESP, Barcelona, Spain; [Amarapurkar, Deepak N.] Bombay Hosp &amp; Med Res Ctr, Bombay, Maharashtra, India; [Etxezarreta, Pilar Amiano] Dept Salud Gobierno Vasco, Bilbao, Spain; [Amoah, John] Ghana Hlth Serv, Accra, Ghana; [Amougou, Norbert] UMR, CNRS MNHN 7206, Paris, France; [Amouyel, Philippe] Univ Lille, Lille, France; [Amouyel, Philippe] Lille Univ Hosp, Lille, France; [Andersen, Lars Bo] Western Norway Univ Appl Sci, Haugesund, Norway; [Anderssen, Sigmund A.] Norwegian Sch Sport Sci, Oslo, Norway; [Androutsos, Odysseas] Univ Thessaly, Thessaly, Greece; [Angquist, Lars] Univ Copenhagen, Copenhagen, Denmark; [Ansari-Moghaddam, Alireza] Hlth Promot Res Ctr, Tehran, Iran; [Anufrieva, Elena] Yekaterinburg State Med Acad, Ekaterinburg, Russia; [Aounallah-Skhiri, Hajer] Natl Inst Publ Hlth, Tunis, Tunisia; [Araujo, Joana] Univ Porto, Inst Publ Hlth, Porto, Portugal; [Ariansen, Inger] Norwegian Inst Publ Hlth, Oslo, Norway; [Arku, Raphael E.] Univ Massachusetts Amherst, Amherst, MA USA; [Aryal, Krishna K.] Univ Bergen, Bergen, Norway; [Assefa, Nega] Haramaya Univ, Addis Ababa, Ethiopia; [Aspelund, Thor] Univ Iceland, Reykjavik, Iceland; [Assembekov, Batyrbek] Asfendiyarov Kazakh Natl Med Univ, Alma Ata, Kazakhstan; [Assuncao, Maria Cecilia F.] Univ Fed Pelotas, Pelotas, RS, Brazil; [Aung, May Soe] Univ Med 1, Yangon, Myanmar; [de Valois, Correia Junior Marco Aurelio; Barros, Mauro Virgilio Gomes; Bezerra, Jorge; Hardman, Carla Meneses; Henrique, Rafael dos Santos; Moura-dos-Santos, Marcos Andre; Silva, Caroline Ramos de Moura; Soares, Fernanda Cunha; Wanderley Junior, Rildo de Souza] Univ Pernambuco, Recife, PE, Brazil; [Auvinen, Juha] Oulu Univ Hosp, Oulu, Finland; [Auvinen, Juha] Univ Oulu, Oulu, Finland; [Avdicova, Maria] Reg Author Publ Hlth, Bratislava, Slovakia; [Avi, Shina] Tel Aviv Univ, Tel Aviv, Israel; [Avi, Shina] Hebrew Univ Jerusalem, Jerusalem, Israel; [Azad, Kishwar] Diabet Assoc Bangladesh, Dhaka, Bangladesh; [Azevedo, Ana] Univ Porto, Sch Med, Porto, Portugal; [Azimi-Nezhad, Mohsen] Neyshabur Univ Med Sci, Neyshabur, Iran; [Azizi, Fereidoun] Res Inst Endocrine Sci, Tajrish, Iran; [Babu, Bontha V.] Indian Council Med Res, New Delhi, India; [Bacopoulou, Flora] Natl &amp; Kapodistrian Univ Athens, Athens, Greece; [Jorgensen, Maja Baeksgaard] Natl Inst Publ Hlth, Copenhagen, Denmark; [Bajramovic, Izet] Univ Sarajevo, Sarajevo, Bosnia &amp; Herceg; [Bakacs, Marta] Natl Ctr Publ Hlth &amp; Pharm, Budapest, Hungary; [Balanova, Yulia] Natl Med Res Ctr Therapy &amp; Prevent Med, Moscow, Russia; [Bamoshmoosh, Mohamed] Univ Sci &amp; Technol, Aden, Yemen; [Banach, Maciej] Med Univ Lodz, Lodz, Poland; [Baran, Rafal; Bartosiewicz, Anna; Czenczek-Lewandowska, Ewelina; Deren, Katarzyna; Leszczak, Justyna; Luszczki, Edyta; Matlosz, Piotr; Mazur, Artur; Sobek, Grzegorz; Weres, Aneta; Wyszynska, Justyna] Univ Rzeszow, Rzeszow, Poland; [Barbagallo, Carlo M.] Univ Palermo, Palermo, Italy; [Filho, Valter Barbosa] Univ Estadual Ceara, Fortaleza, Ceara, Brazil; [Barcelo, Alberto] Univ Miami, Miami, FL 33146 USA; [Baretic, Maja] Univ Hosp Ctr Zagreb, Zagreb, Croatia; [Barkat, Amina] Mohammed V Univ, Rabat, Morocco; [Barnoya, Joaquin] Unidad Cirugia Cardiovasc, Guatemala City, Guatemala; [Barrera, Lena] Univ Valle, Cali, Colombia; [Barreto, Marta] Natl Inst Hlth Doutor Ricardo Jorge, Lisbon, Portugal; [Barreto, Marta] NOVA Univ Lisbon, Lisbon, Portugal; [Barros, Aluisio J. D.] Univ Fed Pelotas, Pelotas, RS, Brazil; [Basit, Abdul] Baqai Inst Diabetol &amp; Endocrinol, Karachi, Pakistan; [Bastos, Joao Luiz] Simon Fraser Univ, Burnaby, BC, Canada; [Bata, Iqbal] Dalhousie Univ, Halifax, NS, Canada; [Batieha, Anwar M.] Jordan Univ Sci &amp; Technol, Irbid, Jordan; [Batista, Aline P.] Univ Fed Ouro Preto, Ouro Preto, Brazil; [Batista, Rosangela L.] Univ Fed Maranhao, Sao Luis, Maranhao, Brazil; [Battakova, Zhamilya] Natl Ctr Publ Hlth, Astana, Kazakhstan; [Bayauli, Pascal M.] Clin Univ Kinshasa, Kinshasa, DEM REP CONGO; [Beaglehole, Robert] Univ Auckland, Auckland, New Zealand; [Bel-Serrat, Silvia] Univ Coll Dublin, Dublin, Ireland; [Belavendra, Antonisamy] Christian Med Coll Vellore, Vellore, Tamil Nadu, India; [Ben Romdhane, Habiba] Univ Tunis El Manar, Tunis, Tunisia; [Benedek, Theodora] Univ Med Pharm Sci &amp; Technol Targu Mures, Targu Mures, Romania; [Benedics, Judith] Fed Minist Social Affairs Hlth Care &amp; Consumer Pr, Vienna, Austria; [Benet, Mikhail] Cafam Univ Fdn, Bogota, Colombia; [Rolandi, Gilda Estela Benitez] Minist Salud Publ &amp; Bienestar Social, Asuncion, Paraguay; [Bixby, Honor; Di Cesare, Mariachiara; Benzeval, Michaela; Kumari, Meena] Univ Essex, Colchester, Essex, England; [Bere, Elling] Univ Agder, Agder, Norway; [Berger, Nicolas] Sciensano, Ixelles, Belgium; [Bergh, Ingunn Holden] Norwegian Inst Publ Hlth, Oslo, Norway; [Berhane, Yemane] Addis Continental Inst Publ Hlth, Addis Ababa, Ethiopia; [Berkinbayev, Salim] Kazakh Natl Med Univ, Alma Ata, Kazakhstan; [Bernabe-Ortiz, Antonio] Univ Cient Sur, Salvador, Peru; [Bernotiene, Gailute] Lithuanian Univ Hlth Sci, Kaunas, Lithuania; [Carrasola, Ximena Berrios] Pontificia Univ Catolica Chile, Santiago, Chile; [Bettiol, Heloisa] Univ Sao Paulo, Sao Paulo, Brazil; [Beutel, Manfred E.] Johannes Gutenberg Univ Mainz, Mainz, Germany; [Bezerra, Jorge] Univ Pernambuco, Recife, PE, Brazil; [Bhagyalaxmi, Aroor] B J Med Coll, Ahmadabad, Gujarat, India; [Bharadwaj, Sumit] Chirayu Med Coll, Bhopal, India; [Bhargava, Santosh K.] Sunder Lal Jain Hosp, Delhi, India; [Bhutta, Zulfiqar A.] Hosp Sick Children, Toronto, ON, Canada; [Bhutta, Zulfiqar A.] Aga Khan Univ, Karachi, Pakistan; [Bi, Hongsheng] Shandong Univ Tradit Chinese Med, Shandong, Peoples R China; [Bi, Yufang] Shanghai Jiao Tong Univ, Sch Med, Shanghai, Peoples R China; [Bia, Daniel] Univ Republica, Montevideo, Uruguay; [Biasch, Katia] Univ Strasbourg, Strasbourg, France; [Lele, Elysee Claude Bika] Inst Med Res &amp; Med Plant Studies, Yaounde, Cameroon; [Bikbov, Mukharram M.] Ufa Eye Res Inst, Ufa, Russia; [Bista, Bihungum] Nepal Hlth Res Council, Kathmandu, Nepal; [Bjelica, Dusko J.] Univ Montenegro, Podgorica, Montenegro; [Bjerregaard, Peter] Univ Southern Denmark, Odense, Denmark; [Bjertness, Espen; Bjertness, Marius B.; Htet, Aung Soe; Madar, Ahmed A.; Meyer, Haakon E.] Univ Oslo, Oslo, Norway; [Bjorkelund, Cecilia] Univ Gothenburg, Gothenburg, Sweden; [Bloch, Katia V.] Univ Fed Rio Janeiro, Rio De Janeiro, Brazil; [Blokstra, Anneke] Natl Inst Publ Hlth &amp; Environm, Bilthoven, Netherlands; [Magnazu, Moran Blychfeld] Univ Haifa, Haifa, Israel; [Bo, Simona] Univ Turin, Turin, Italy; [Bobak, Martin; Chaturvedi, Nish; Fottrell, Edward F.; Pikhart, Hynek; Providencia, Rui; Sofat, Reecha; Taylor, Julie; Wannamethee, S. Goya; Wong, Andrew] UCL, London, England; [Boddy, Lynne M.] Liverpool John Moores Univ, Liverpool, Merseyside, England; [Boehm, Bernhard O.] Nanyang Technol Univ, Singapore, Singapore; [Blokstra, Anneke; Brug, Johannes; Verschuren, W. M. Monique; Viet, Lucie] Natl Inst Publ Hlth &amp; Environm, Bilthoven, Netherlands; [Boddy, Lynne M.] Liverpool John Moores Univ, Liverpool, Merseyside, England; [Boehm, Bernhard O.] Nanyang Technol Univ, Singapore, Singapore; [Boissonnet, Carlos P.] Ctr Educac Med Invest Clin, Buenos Aires, DF, Argentina; [Bonaccio, Marialaura] IRCCS Neuromed, Pozzilli, Italy; [Bongard, Vanina] Univ Toulouse, Sch Med, Toulouse, France; [Bonilla-Vargas, Alice] Caja Costarricense Seguro Social, San Jose, Costa Rica; [Bopp, Matthias] Univ Zurich, Zurich, Switzerland; [Borghs, Herman] Katholieke Univ Leuven, Leuven, Belgium; [Botomba, Steve] Epidemiol Ctr Diabet, Kinshasa, DEM REP CONGO; [Bourne, Rupert R. A.] Cambridge Univ Hosp, Cambridge, England; [Braeckevelt, Lien] Flemish Agcy Care &amp; Hlth, Brussels, Belgium; [Braeckman, Lutgart] Univ Ghent, Ghent, Belgium; [Bragt, Marjolijn C. E.] FrieslandCampina, Amsterdam, Netherlands; [Brajkovich, Imperia] Cent Univ Venezuela, Caracas, Venezuela; [Breckenkamp, Juergen] Univ Bielefeld, Bielefeld, Germany; [Breda, Joao] WHO, Athens Qual Care Off, Athens, Greece; [Brenner, Hermann] German Canc Res Ctr, Berlin, Germany; [Brian, Garry R.] Fred Hollows Fdn, Auckland, New Zealand; [Briceno, Yajaira] Univ Andes, Andes, Venezuela; [Brinduse, Lacramioara] Carol Davila Univ Med &amp; Pharm, Bucharest, Romania; [Bringolf-Isler, Bettina] Swiss Trop &amp; Publ Hlth Inst, Geneva, Switzerland; [Brito, Miguel] Inst Politecn Lisboa, Lisbon, Portugal; [Brophy, Sinead] Swansea Univ, Swansea, W Glam, Wales; [Burazeri, Genc] Univ Med, Tirana, Albania; [Burns, Con] Munster Technol Univ, Munster, Ireland; [de Leon, Antonio Cabrera] Univ La Laguna, San Cristobal la Laguna, Spain; [Cacciottolo, Joseph] Univ Malta, Msida, Malta; [Cai, Hui] Vanderbilt Univ, Nashville, TN 37235 USA; [Caixeta, Roberta B.] Pan Amer Hlth Org, Washington, DC 20037 USA; [Cama, Tilema] Minist Hlth, Nukualofa, Tonga; [Cameron, Christine] Canadian Fitness &amp; Lifestyle Res Inst, Ottawa, ON, Canada; [Camolas, Jose] Hosp Santa Maria, Lisbon, Portugal; [Can, Gunay] Istanbul Univ Cerrahpasa, Istanbul, Turkiye; [Candido, Ana Paula C.] Univ Fed Juiz Fora, Sao Pedro, Brazil; [Capanzana, Mario V.] Food &amp; Nutr Res Inst, Manila, Philippines; [Capkova, Nadezda] Natl Inst Publ Hlth, Vinohrady, Czech Republic; [Capuano, Eduardo; Capuano, Rocco] Canopo Study Ctr Salerno, Salerno, Italy; [Cardol, Marloes] Univ Groningen, Groningen, Netherlands; [Carlsson, Axel C.] Karolinska Inst, Stockholm, Sweden; [Carmuega, Esteban] Ctr Estudios Nutr Infantil, Buenos Aires, DF, Argentina; [Casajus, Jose A.] Univ Zaragoza, Zaragoza, Spain; [Casanueva, Felipe F.] Univ Santiago Compostela, Santiago, Spain; [Casas, Maribel] Barcelona Inst Global Hlth, CIBERESP, Barcelona, Spain; [Censi, Laura] Council Agr Res &amp; Econ, Rome, Italy; [Cesar, Juraci A.] Fed Univ Rio Grande, Rio Grande, Brazil; [Chamnan, Parinya] Sanpasitthiprasong Reg Hosp, Ubon Ratchathani, Thailand; [Chan, Angelique] Duke NUS Med Sch, Singapore, Singapore; [Charchar, Fadi J.] Federat Univ Australia, Mt Helen, Vic, Australia; [Charles, Marie-Aline] Paris Cite Univ, Paris, France; [Chee, Miao Li] Singapore Eye Res Inst, Singapore, Singapore; [Chen, Chien-Jen] Acad Sinica, Taipei, Taiwan; [Chen, Fangfang] Capital Inst Pediat, Beijing, Peoples R China; [Chen, Huashuai] Xiangtan Univ, Xiangtan, Peoples R China; [Chen, Shuohua] Kailuan Gen Hosp, Tangshan, Peoples R China; [Cheng, Yiling J.] US Ctr Dis Control &amp; Prevent, Atlanta, GA 30329 USA; [Cheraghian, Bahman] Ahvaz Jundishapur Univ Med Sci, Ahvaz, Iran; [Chetrit, Angela] Gertner Inst Epidemiol &amp; Hlth Policy Res, Tel Hashomer, Israel; [Chikova-Iscener, Ekaterina] Natl Ctr Publ Hlth &amp; Analyses, Sofia, Bulgaria; [Chinapaw, Mai J. M.] Vrije Univ Amsterdam, Med Ctr, Amsterdam, Netherlands; [Chinnock, Anne] Univ Costa Rica, San Jose, Costa Rica; [Chiolero, Arnaud] Univ Fribourg, Fribourg, Switzerland; [Chiou, Shu-Ti] Natl Taiwan Univ, Taipei City, Taiwan; [Chirita-Emandi, Adela] Victor Babes Univ Med &amp; Pharm, Victor, NY, Romania; [Chirlaque, Maria-Dolores] CIBERESP, Madrid, Spain; [Cho, Belong] Seoul Natl Univ, Seoul, South Korea; [Christensen, Kaare] Univ Southern Denmark, Odense, Denmark; [Christofaro, Diego G.] Univ Estadual Paulista, Sao Paulo, Brazil; [Chudek, Jerzy] Med Univ Silesia, Katowice, Poland; [Cifkova, Renata] Charles Univ Prague, Prague, Czech Republic; [Cifkova, Renata] Thomayer Univ Hosp, Prague, Czech Republic; [Cilia, Michelle] Primary Hlth Care, Floriana, Malta; [Cinteza, Eliza] Carol Davila Univ Med &amp; Pharm, Bucharest, Romania; [Cirillo, Massimo] Univ Salerno, Salerno, Italy; [Clarke, Janine] STAT Canada, Halifax, NS, Canada; [Clays, Els] Univ Ghent, Ghent, Belgium; [Cohen, Emmanuel] CNRS, UMR, MNHN 7206, Paris, France; [Cojocaru, Cosmin R.] Carol Davila Univ Med &amp; Pharm, Bucharest, Romania; [Compan-Gabucio, Laura-Maria] Alicante Inst Hlth &amp; Biomed Res, Alicante, Spain; [Concin, Hans] Agcy Prevent &amp; Social Med, Vienna, Austria; [Confortin, Susana C.] Univ Extreme South of Santa Catarina, Criciuma, SC, Brazil; [Cooper, Cyrus] Univ Southampton, Southampton, Hants, England; [Coppinger, Tara C.] Munster Technol Univ, Munster, Ireland; [Corpeleijn, Eva] Univ Groningen, Groningen, Netherlands; [Cortes, Lilia Yadira] Pontificia Univ Javeriana, Bogota, Colombia; [Cottel, Dominique] Inst Pasteur, Lille, France; [Craig, Cora L.] Canadian Fitness &amp; Lifestyle Res Inst, Ottawa, ON, Canada; [Crampin, Amelia C.] Malawi Epidemiol &amp; Intervent Res Unit, Lilongwe, Malawi; [Csanyi, Tamas] Hungarian Univ Sports Sci, Budapest, Hungary; [Csilla, Semanova] Univ Debrecen, Debrecen, Hungary; [Cui, Liufu] Kailuan Gen Hosp, Tangshan, Peoples R China; [Cureau, Felipe V.] Univ Fed Rio Grande do Norte, Natal, RN, Brazil; [D'Arrigo, Graziella] CNR, Rome, Italy; [d'Orsi, Eleonora] Univ Fed Santa Catarina, Florianopolis, SC, Brazil; [da Silva, Alanna G.] Univ Fed Minas Gerais, Belo Horizonte, MG, Brazil; [Dacica, Liliana] Eftimie Murgu Univ Resita, Resita, Romania; [Dahm, Christina C.] Aarhus Univ, Aarhus, Denmark; [Damasceno, Albertino] Eduardo Mondlane Univ, Maputo, Mozambique; [Dasgupta, Parasmani] Indian Stat Inst, Kolkata, India; [Dastgiri, Saeed] Tabriz Hlth Serv Management Res Ctr, Tabriz, Iran; [Davletov, Kairat] Asfendiyarov Kazakh Natl Med Univ, Alma Ata, Kazakhstan; [de Vasconcelos, Francisco de Assis Guedes] Univ Fed Santa Catarina, Florianopolis, SC, Brazil; [de Assis, Maria Alice Altenburg] Univ Fed Santa Catarina, Florianopolis, SC, Brazil; [Hinnig, Patricia de Fragas] Univ Fed Santa Catarina, Florianopolis, SC, Brazil; [de Oliveira, Paula Duarte] Univ Fed Pelotas, Pelotas, RS, Brazil; [Deev, Alexander D.] Natl Med Res Ctr Therapy &amp; Prevent Med, Moscow, Russia; [DeGennaro, Vincent, Jr.] Innovating Hlth Int, Route Carradeux, Haiti; [Delisle, Helene] Univ Montreal, Montreal, PQ, Canada; [Delpeuch, Francis] French Natl Res Inst Sustainable Dev, Paris, France; [Deschamps, Valerie] French Publ Hlth Agcy, St Maurice, France; [Dhimal, Meghnath] Nepal Hlth Res Council, Kathmandu, Nepal; [Di Castelnuovo, Augusto] Mediterranea Cardiocentro, Naples, Italy; [Dias-da-Costa, Juvenal Soares] Univ Vale Rio dos Sinos, Sao Leopoldo, Brazil; [Diaz-Sanchez, Maria Elena] Natl Inst Hyg Epidemiol &amp; Microbiol, Havana, Cuba; [Fernandez, Pedro Diaz] Serv Canario Salud Gobierno Canarias, Las Palmas Gran Canaria, Spain; [Ripolles, Maria Pilar Diez] Consejeria Salud Gobierno Rioja, Logrono, Spain; [Djordjic, Visnja] Univ Novi Sad, Novi Sad, Serbia; [Do, Ha T. P.] Natl Inst Nutr, Hanoi, Vietnam; [Dobson, Annette J.] Univ Queensland, Brisbane, Qld, Australia; [Donfrancesco, Chiara] Ist Super Sanita, Rome, Italy; [Dong, Guanghui] Sun Yat Sen Univ, Beijing, Peoples R China; [Dong, Yanhui] Peking Univ, Beijing, Peoples R China; [Donoso, Silvana P.] Univ Cuenca, Cuenca, Ecuador; [Doring, Angela] Helmholtz Zentrum Munchen, Munich, Germany; [Dorobantu, Maria] Carol Davila Univ Med &amp; Pharm, Bucharest, Romania; [Dorosty, Ahmad Reza] Univ Tehran Med Sci, Tehran, Iran; [Dorr, Marcus] Univ Med Greifswald, Greifswald, Germany; [Doua, Kouamelan] Minist Sante &amp; Hygiene Publ, Abidjan, Cote Ivoire; [Dragano, Nico] Univ Hosp Dusseldorf, Dusseldorf, Germany; [Drygas, Wojciech] Lazarski Univ, Warsaw, Poland; [Du, Shufa] Univ North Carolina, Chapel Hill, NC 27599 USA; [Duan, Jia Li] Beijing Ctr Dis Prevent &amp; Control, Beijing, Peoples R China; [Duante, Charmaine A.] Food &amp; Nutr Res Inst, Taguig, Philippines; [Duboz, Priscilla] IRL 3189 ESS, Paris, France; [Duleva, Vesselka L.] Natl Ctr Publ Hlth &amp; Analyses, Sofia, Bulgaria; [Dulskiene, Virginija] Lithuanian Univ Hlth Sci, Kaunas, Lithuania; [Dumith, Samuel C.] Fed Univ Rio Grande, Rio Grande, Brazil; [Dushpanova, Anar] Scuola Super Sant Anna, Pisa, Italy; [Dushpanova, Anar] Farabi Kazakh Natl Univ, Alma Ata, Kazakhstan; [Dwyer, Terence] Murdoch Childrens Res Inst, Murdoch, WA, Australia; [Dyussupova, Azhar] Semey Med Univ, Semey, Kazakhstan; [Dzerve, Vilnis] Univ Latvia, Riga, Latvia; [Dziankowska-Zaborszczyk, Elzbieta] Med Univ Lodz, Lodz, Poland; [Ebrahimi, Narges] Non Communicable Dis Res Ctr, Tehran, Iran; [Eddie, Ricky] Minist Hlth &amp; Med Serv, Honiara, Solomon Islands; [Eftekhar, Ebrahim] Hormozgan Univ Med Sci, Bandar Abbas, Iran; [Efthymiou, Vasiliki] Natl &amp; Kapodistrian Univ Athens, Athens, Greece; [Egbagbe, Eruke E.] Univ Benin, Benin, Nigeria; [Eghtesad, Sareh] Univ Tehran Med Sci, Tehran, Iran; [Eiben, Gabriele] Univ Skovde, Skovde, Sweden; [Eldemire-Shearer, Denise] Univ West Indies, Kingston, Jamaica; [Enang, Ofem] Univ Calabar, Calabar, Nigeria; [Endevelt, Ronit] Univ Haifa, Haifa, Israel; [Engle-Stone, Reina] Univ Calif Davis, Davis, CA 95616 USA; [Erasmus, Rajiv T.] Univ Stellenbosch, Stellenbosch, South Africa; [Erem, Cihangir] Karadeniz Tech Univ, Trabzon, Turkiye; [Ergor, Gul] Dokuz Eylul Univ, Izmir, Turkiye; [Eriksen, Louise] Univ Southern Denmark, Odense, Denmark; [Eriksson, Johan G.] Univ Helsinki, Helsinki, Finland; [Escobedo-de la Pena, Jorge] Inst Mexicano Seguro Social, Torreon, Mexico; [Eslami, Saeid] Mashhad Univ Med Sci, Mashhad, Razavi Khorasan, Iran; [Esmaeili, Ali] Rafsanjan Univ Med Sci, Rafsanjan, Iran; [Evans, Alun] Queens Univ Belfast, Belfast, Antrim, North Ireland; [Evans, Roger G.] Monash Univ, Melbourne, Vic, Australia; [Faeh, David] Univ Zurich, Zurich, Switzerland; [Fagherazzi, Guy] Luxembourg Inst Hlth, Luxembourg, Luxembourg; [Fakhradiyev, Ildar] Kazakh Natl Med Univ, Alma Ata, Kazakhstan; [Fakhretdinova, Albina A.] Ufa Eye Res Inst, Ufa, Russia; [Farjam, Mojtaba] Fasa Univ Med Sci, Fasa, Iran; [Farzi, Yosef] Non Communicable Dis Res Ctr, Tehran, Iran; [Fattahi, Mohammad Reza] Shiraz Univ Med Sci, Shiraz, Iran; [Felix-Redondo, Francisco J.] Ctr Salud Villanueva Norte, Villanueva De La Serena, Spain; [Fernandes, Romulo A.] Univ Estadual Paulista, Botucatu, SP, Brazil; [Fernandez-Berges, Daniel] Hosp Don Benito Villanueva Serena, Badajoz, Spain; [Ferrari, Marika] Council Agr Res &amp; Econ, Rome, Italy; [Ferrario, Marco M.] Univ Insubria, Varese, Italy; [Ferreira, Haroldo S.] Univ Fed Alagoas, Penedo, Brazil; [Figueiro, Thamara Hubler] Univ Fed Santa Catarina, Florianopolis, SC, Brazil; [Fijalkowska, Anna] Inst Mother &amp; Child Hlth, Warsaw, Poland; [Fink, Gunther] Swiss Trop &amp; Publ Hlth Inst, Allschwil, Switzerland; [Fink, Gunther] Univ Basel, Basel, Switzerland; [Fisberg, Mauro] Hosp Infantil Sabara, Sao Paulo, Brazil; [Fischer, Krista] Univ Tartu, Tartu, Estonia; [Foo, Leng Huat] Univ Sains Malaysia, George Town, Malaysia; [Forsner, Maria] Umea Univ, Umea, Sweden; [Fras, Zlatko] Univ Clin Ctr Ljubljana, Ljubljana, Slovenia; [Fraser, Brooklyn] Univ Tasmania, Dynnyrne, Tas, Australia; [Frontera, Guillermo] Hosp Univ Son Espases, Palma de Mallorca, Spain; [Fuchs, Flavio D.] Hosp Clin Porto Alegre, Porto Alegre, RS, Brazil; [Fujiati, Isti I.] Univ Sumatera Utara, Kota Medan, Indonesia; [Fujita, Yuki] Kindai Univ, Osaka, Japan; [Fumihiko, Matsuda; Takuro, Furusawa] Kyoto Univ, Kyoto, Japan; [Furdela, Viktoriya] I Horbachevsky Ternopil Natl Med Univ, Ternopol, Ukraine; [Gabriela, Stefan Adela] Calafat Municipal Hosp, Calafat, Romania; [Gafencu, Mihai] Victor Babes Univ Med &amp; Pharm, Timisoara, Romania; [Cuesta, Manuel Galan] Consejeria Sanidad Gobierno Cantabria, Cantabria, Spain; [Galbarczyk, Andrzej] Jagiellonian Univ Med Coll, Krakow, Poland; [Galeone, Daniela] Minist Salute DG Prevenzione Sanit, Rome, Italy; [Galfo, Myriam] Council Agr Res &amp; Econ, Rome, Italy; [Galvano, Fabio] Univ Catania, Catania, Italy; [Gao, Jingli] Kailuan Gen Hosp, Tangshan, Peoples R China; [Merida, Maria Jose Garcia] Serv Canario Salud Gobierno Canarias, Las Palmas Gran Canaria, Spain; [Solano, Marta Garcia] Agencia Espanola Seguridad Alimentaria Nutr, Cordoba, Spain; [Gareta, Dickman] Africa Hlth Res Inst, Durban, South Africa; [Gaya, Adroaldo Cesar Araujo] Univ Fed Rio Grande, Rio De Janeiro, Brazil; [Gazzinelli, Andrea] Univ Fed Minas Gerais, Belo Horizonte, MG, Brazil; [Gehring, Ulrike] Univ Utrecht, Utrecht, Netherlands; [Geiger, Harald] Agcy Prevent &amp; Social Med, Graz, Austria; [Geleijnse, Johanna M.] Wageningen Univ, Wageningen, Netherlands; [Gerdts, Eva] Univ Bergen, Bergen, Norway; [Ghaderi, Ebrahim] Kurdistan Univ Med Sci, Sanandaj, Iran; [Ghamari, Seyyed-Hadi; Ghanbari, Ali; Ghasemi, Erfan] Non Communicable Dis Res Ctr, Tehran, Iran; [Gheorghe-Fronea, Oana-Florentina] Carol Davila Univ Med &amp; Pharm, Bucharest, Romania; [Gialluisi, Alessandro] LUM Univ, Casamassima, Italy; [Gianfagna, Francesco] Univ Insubria, Varese, Italy; [Gieger, Christian] Helmholtz Zentrum Munchen, Munich, Germany; [Giwercman, Aleksander] Lund Univ, Lund, Sweden; [Gkiouras, Konstantinos] Aristotle Univ Thessaloniki, Thessaloniki, Greece; [Glushkova, Natalya] Al Farabi Kazakh Natl Univ, Alma Ata, Kazakhstan; [Glushkova, Natalya] Asfendiyarov Kazakh Natl Med Univ, Alma Ata, Kazakhstan; [Godara, Ramesh] Cent Univ Kerala, Periye, India; [Godos, Justyna] Univ Catania, Catania, Italy; [Goldberg, Marcel] Inst Natl Sante &amp; Rech Med, Paris, France; [Goldberg, Marcel] Paris Cite Univ, Paris, France; [Goltzman, David] McGill Univ, Montreal, PQ, Canada; [Gomez, Georgina] Univ Costa Rica, San Pedro, Costa Rica; [Gomez, Jesus Humberto Gomez] Inst Murciano Invest Biosanit Virgen Arrixaca, Murcia, Spain; [Gomez, Luis F.] Pontificia Univ Javeriana, Bogota, Colombia; [Gomez, Santiago F.] Gasol Fdn, Barcelona, Spain; [Gomez, Santiago F.] Univ Lleida, Lleida, Spain; [Gomula, Aleksandra] PASs Hirszfeld Inst Immunol &amp; Expt Therapy, Wroclaw, Poland; [da Silva, Bruna Goncalves Cordeiro] Univ Fed Pelotas, Pelotas, RS, Brazil; [Goncalves, Helen] Univ Fed Pelotas, Pelotas, RS, Brazil; [Goncalves, Mauer] Univ Agostinho Neto, Sapu, Angola; [Gonzalez-Alvarez, Ana D.] Kansas State Univ, Manhattan, KS USA; [Gonzalez-Leon, Margot] Inst Mexicano Seguro Social, Ciudad De Mexico, Mexico; [Gonzalez-Rivas, Juan P.] Int Clin Res Ctr, Brno, Czech Republic; [Gonzalez-Villalpando, Clicerio] Natl Inst Publ Hlth, Mexico City, DF, Mexico; [Gonzalez-Villalpando, Maria-Elena] Ctr Estudios Diabet AC, Ciudad De Mexico, Mexico; [Grafnetter, Dusan; Gregorio, Maria Joao] Minist Hlth, Lisbon, Portugal; [Grafnetter, Dusan] Inst Clin &amp; Expt Med, Prague, Czech Republic; [Grajda, Aneta] Childrens Mem Hlth Inst, Warsaw, Poland; [Gregor, Ronald D.] Dalhousie Univ, Halifax, NS, Canada; [Groholt, Else Karin] Norwegian Inst Publ Hlth, Oslo, Norway; [Grosso, Giuseppe] Univ Catania, Catania, Italy; [Gu, Dongfeng] Natl Ctr Cardiovasc Dis, Beijing, Peoples R China; [Guajardo, Viviana] Int Life Sci Inst, Buenos Aires, DF, Argentina; [Gualdi-Russo, Emanuela] Univ Ferrara, Ferrara, Italy; [Gualtieri, Andrea] Author Sanitaria San Marino, Valdragone, San Marino; [Gudmundsson, Elias F.] Iceland Heart Assoc, Hjartavernd, Iceland; [Gudnason, Vilmundur] Univ Iceland, Reykjavik, Iceland; [Guerchet, Maelenn] French Natl Res Inst Sustainable Dev, Paris, France; [Guerrero, Ramiro] Univ ICESI, Cali, Colombia; [Guimaraes, Andre L.] Univ Estadual Montes Claros, Montes Claros, MG, Brazil; [Gunnlaugsdottir, Johanna] Iceland Heart Assoc, Hjartavernd, Iceland; [Gunter, Marc J.] Int Agcy Res Canc, Paris, France; [Guo, Xiu-Hua] Capital Med Univ, Beijing, Peoples R China; [Guo, Yin] Capital Med Univ Beijing, Tongren Hosp, Beijing, Peoples R China; [Gupta, Prakash C.] Healis Sekhsaria Inst Publ Hlth, Navi Mumbai, India; [Gupta, Rajeev] Eternal Heart Care Ctr &amp; Res Inst, Rajasthan, India; [Gureje, Oye] Univ Ibadan, Ibadan, Nigeria; [Gurinovic, Mirjana A.] Capac Dev Network Nutr Cent &amp; Eastern Europe, Belgrade, Serbia; [Ha, Seongjun] Natl Hlth Insurance Serv, Seoul, South Korea; [Hadjigeorgiou, Charalambos A.] Res &amp; Educ Inst Child Hlth, Aglandjia, Cyprus; [Hakimi, Hamid] Rafsanjan Univ Med Sci, Tehran, Iran; [Hamzeh, Behrooz] Kermanshah Univ Med Sci, Kermanshah, Iran; [Hanekom, Willem A.] Africa Hlth Res Inst, Durban, South Africa; [Hanif, Abu A. M.] BRAC James P Grant Sch Publ Hlth, Dhaka, Bangladesh; [Hantunen, Sari] Univ Eastern Finland, Kuopio, Finland; [Harooni, Javad] Yasuj Univ Med Sci, Yasuj, Iran; [Hashemi-Shahri, Seyed Mohammad] Zahedan Univ Med Sci, Zahedan, Iran; [Hassapidou, Maria] Int Hellen Univ, Thermi, Greece; [Hata, Jun] Kyushu Univ, Fukuoka, Japan; [He, Jiang] Tulane Univ, New Orleans, LA 70118 USA; [Heidinger-Felso, Regina] Univ Pecs, Pecs, Hungary; [Hendriks, Marleen Elisabeth] Joep Lange Inst, Amsterdam, Netherlands; [Henrique, Rafael dos Santos] Univ Fed Pernambuco, Recife, PE, Brazil; [Herrera-Cuenca, Marianella] Cent Univ Venezuela, Caracas, Venezuela; [Herrera, Victor M.] Univ Autonoma Bucaramanga, Bucaramanga, Colombia; [Herter-Aeberli, Isabelle] Swiss Fed Inst Technol, Zurich, Switzerland; [Heshmat, Ramin] Chron Dis Res Ctr, Tehran, Iran; [Ho, Sai Yin] Univ Hong Kong, Hong Kong, Peoples R China; [Ho, Suzanne C.] Chinese Univ Hong Kong, Hong Kong, Peoples R China; [Hobbs, Michael] Univ Western Australia, Perth, WA, Australia; [Hofelmann, Doroteia A.] Univ Fed Parana, Curitiba, Parana, Brazil; [Holdsworth, Michelle] French Natl Res Inst Sustainable Dev, Paris, France; [Homayounfar, Reza] Shahid Beheshti Univ Med Sci, Tehran, Iran; [Homs, Clara] Gasol Fdn, Barcelona, Spain; [Homs, Clara] Univ Ramon Llull, Barcelona, Spain; [Hopman, Wilma M.] Kingston Hlth Sci Ctr, Kingston, ON, Canada; [Hormiga, Claudia M.] Fundac Oftalmol Santander, Floridablanca, Colombia; [Horta, Bernardo L.] Univ Fed Pelotas, Pelotas, RS, Brazil; [Houti, Leila] Univ Oran 1, Es Senia, Algeria; [Htay, Thein Thein] Independent Publ Hlth Specialist, Yangon, Myanmar; [Huiart, Laetitia] Sante Publ France, St Maurice, France; [Petrescu, Constanta Huidumac] Natl Inst Publ Hlth, Bucharest, Romania; [Chinh Nguyen Huu] Natl Inst Nutr, Hai Ba Trung, Vietnam; [Huybrechts, Inge] Int Agcy Res Canc, Lyon, France; [Hwalla, Nahla] Amer Univ Beirut, Beirut, Lebanon; [Iakupova, Ellina M.] Ufa Eye Res Inst, Ufa, Russia; [Iniguez, Carmen] Univ Valencia, Valencia, Spain; [Irazola, Vilma E.] Inst Clin Effectiveness &amp; Hlth Policy, Buenos Aires, DF, Argentina; [Isiguzo, Godsent C.] Alex Ekwueme Fed Univ Teaching Hosp, Ebonyi, Nigeria; [Islam, Muhammad] Hosp Sick Children, Toronto, ON, Canada; [Islam, Sheikh Mohammed Shariful] Deakin Univ, Docklands, Australia; [Ittermann, Till] Univ Med Greifswald, Greifswald, Germany; [Ivanova-Pandourska, Ivaila Y.] Bulgarian Acad Sci, Sofia, Bulgaria; [Iwasaki, Masanori] Hokkaido Univ, Sapporo, Hokkaido, Japan; [Jaaskelainen, Tuija] Finnish Inst Hlth &amp; Welf, Helsinki, Finland; [Jallow, Bakary] Gambia Natl Nutr Agcy, Bakau, Gambia; [Jan, Natasa] Slovenian Heart Fdn, Ljubljana, Slovenia; [Jansson, Anna] Publ Hlth Agcy Sweden, Solna, Sweden; [Janszky, Imre] Norwegian Univ Sci &amp; Technol, Trondheim, Norway; [Jarani, Juel] Sports Univ Tirana, Tirana, Albania; [Jasienska, Grazyna] Jagiellonian Univ Med Coll, Krakow, Poland; [Jennings, Garry] Heart Fdn, Melbourne, Vic, Australia; [Jiang, Chao Qiang] Guangzhou 12th Hosp, Guangzhou, Peoples R China; [Jimenez, Ramon O.] Univ Eugenio Maria Hostos, Santo Domingo, Dominican Rep; [Joffres, Michel] Simon Fraser Univ, Burnaby, BC, Canada; [Jozwiak, Jacek J.] Univ Opole, Opole, Poland; ; </t>
  </si>
  <si>
    <t>Imperial College London; Bill &amp; Melinda Gates Foundation; University of California System; University of California Berkeley; Emory University; World Health Organization; University of Essex; University of Kent; Harvard University; Harvard T.H. Chan School of Public Health; Instituto Nacional de Ciencias Medicas y Nutricion Salvador Zubiran - Mexico; University of Copenhagen; Bispebjerg Hospital; Copenhagen University Hospital; Mohammed V University in Rabat; University of Toronto; Hospital for Sick Children (SickKids); Aga Khan University; Pan American Health Organization; University of Malta; Kementerian Kesihatan Malaysia; Medical University Varna; South African Medical Research Council; Seoul National University (SNU); Indian Council of Medical Research (ICMR); ICMR - National Institute of Nutrition (NIN); National Taiwan University; Peking University; University of Yaounde I; University of Sydney; Madras Diabetes Research Foundation; CIBER - Centro de Investigacion Biomedica en Red; CIBERESP; Autonomous University of Madrid; University of Zagreb; University of Ljubljana; Chinese Center for Disease Control &amp; Prevention; University of Ghana; Al-Quds University; Kementerian Kesihatan Malaysia; Qatar University; Birzeit University; Instituto Mexicano del Seguro Social; Qassim University; Flinders University; Mahidol University; Bangladesh Rural Advancement Committee BRAC; BRAC University; University of Copenhagen; University of Copenhagen; Copenhagen University Hospital; University of Oxford; Food &amp; Nutrition Research Institute - Philippines; Urmia University of Medical Sciences; Umea University; Ibn Tofail University of Kenitra; University of Amsterdam; Shahrekord University Medical Sciences; Shahid Sadoughi University of Medical Sciences; Leibniz Association; Leibniz Institute for Prevention Research &amp; Epidemiology (BIPS); University of Jordan; Princess Nourah bint Abdulrahman University; Kuwait Institute for Scientific Research; King Abdulaziz University; World Health Organization; Egyptian Knowledge Bank (EKB); World Health Organization Egypt; Hashemite University; Dasman Diabetes Institute (DDI); King Saud Bin Abdulaziz University for Health Sciences; King Abdullah International Medical Research Center (KAIMRC); Universidade Federal da Integracao Latino-Americana; Dasman Diabetes Institute (DDI); Luxembourg Institute of Health; Hashemite University; CIBER - Centro de Investigacion Biomedica en Red; CIBERESP; ISGlobal; Bombay Hospital &amp; Medical Research Centre; Ghana Health Service; Universite de Lille; Universite de Lille; CHU Lille; Western Norway University of Applied Sciences; Norwegian School of Sport Sciences; University of Thessaly; University of Copenhagen; Universidade do Porto; Norwegian Institute of Public Health (NIPH); University of Massachusetts System; University of Massachusetts Amherst; University of Bergen; Haramaya University; University of Iceland; Asfendiyarov Kazakh National Medical University; Universidade Federal de Pelotas; Universidade de Pernambuco (UPE); University of Oulu; University of Oulu; Tel Aviv University; Hebrew University of Jerusalem; Universidade do Porto; Indian Council of Medical Research (ICMR); National &amp; Kapodistrian University of Athens; University of Sarajevo; National Medical Research Center for Therapy &amp; Preventive Medicine; Medical University Lodz; University of Rzeszow; University of Palermo; Universidade Estadual do Ceara; University of Miami; University of Zagreb; University of Zagreb Hospital; Mohammed V University in Rabat; Universidad del Valle; Instituto Nacional de Saude Dr. Ricardo Jorge; Universidade Nova de Lisboa; Universidade Federal de Pelotas; Baqai Medical University; Simon Fraser University; Dalhousie University; Jordan University of Science &amp; Technology; Universidade Federal de Ouro Preto; Universidade Federal do Maranhao; Universite de Kinshasa; University of Auckland; University College Dublin; Christian Medical College &amp; Hospital (CMCH) Vellore; Universite de Tunis-El-Manar; George Emil Palade University of Medicine, Pharmacy, Science, &amp; Technology of Targu Mures; Ministerio de Salud Publica y Bienstar Social; University of Essex; University of Agder; Sciensano; Norwegian Institute of Public Health (NIPH); Addis Continental Institute of Public Health; Asfendiyarov Kazakh National Medical University; Universidad Cientifica del Sur (CIENTIFICA); Lithuanian University of Health Sciences; Pontificia Universidad Catolica de Chile; Universidade de Sao Paulo; Johannes Gutenberg University of Mainz; Universidade de Pernambuco (UPE); B. J. Medical College &amp; Civil Hospital, Ahmedabad; University of Toronto; Hospital for Sick Children (SickKids); Aga Khan University; Shandong University of Traditional Chinese Medicine; Shanghai Jiao Tong University; Universidad de la Republica, Uruguay; Universites de Strasbourg Etablissements Associes; Universite de Strasbourg; Ufa Eye Research Institute; University of Montenegro; University of Southern Denmark; University of Oslo; University of Gothenburg; Netherlands National Institute for Public Health &amp; the Environment; University of Haifa; University of Turin; University of London; University College London; Liverpool John Moores University; Nanyang Technological University; Netherlands National Institute for Public Health &amp; the Environment; Liverpool John Moores University; Nanyang Technological University; Centro de Educacion Medica e Investigaciones Clinicas (CEMIC); IRCCS Neuromed; Universite de Toulouse; University of Zurich; KU Leuven; University of Cambridge; Ghent University; University of Central Venezuela; University of Bielefeld; World Health Organization; Helmholtz Association; German Cancer Research Center (DKFZ); University of Los Andes Venezuela; Carol Davila University of Medicine &amp; Pharmacy; University of Basel; Swiss Tropical &amp; Public Health Institute; Polytechnic Institute of Lisbon; Swansea University; Universidad de la Laguna; University of Malta; Vanderbilt University; Pan American Health Organization; Canadian Fitness &amp; Lifestyle Research Institute; Universidade de Lisboa; Hospital Santa Maria; Istanbul University - Cerrahpasa; Universidade Federal de Juiz de Fora; Food &amp; Nutrition Research Institute - Philippines; National Institute of Public Health (SZU) - Czech Republic; University of Groningen; Karolinska Institutet; University of Zaragoza; Universidade de Santiago de Compostela; ISGlobal; CIBER - Centro de Investigacion Biomedica en Red; CIBERESP; Consiglio per la Ricerca in Agricoltura e L'analisi Dell'economia Agraria (CREA); Universidade Federal do Rio Grande; National University of Singapore; Federation University Australia; Universite Paris Cite; National University of Singapore; Singapore National Eye Center; Academia Sinica - Taiwan; Capital Institute of Pediatrics (CIP); Xiangtan University; Centers for Disease Control &amp; Prevention - USA; Ahvaz Jundishapur University of Medical Sciences (AJUMS); Tel Aviv University; Vrije Universiteit Amsterdam; Universidad Costa Rica; University of Fribourg; National Taiwan University; Victor Babes University of Medicine &amp; Pharmacy, Timisoara; CIBER - Centro de Investigacion Biomedica en Red; CIBERESP; Seoul National University (SNU); University of Southern Denmark; Universidade Estadual Paulista; Medical University of Silesia; Charles University Prague; Thomayer Hospital; Carol Davila University of Medicine &amp; Pharmacy; University of Salerno; Statistics Canada; Ghent University; Universite Paris Cite; Centre National de la Recherche Scientifique (CNRS); Carol Davila University of Medicine &amp; Pharmacy; General University Hospital of Alicante; Universidad Miguel Hernandez de Elche; Universitat d'Alacant; Instituto de Investigacion Sanitaria y Biomedica de Alicante (ISABIAL); University of Southampton; University of Groningen; Pontificia Universidad Javeriana; Pasteur Network; Universite de Lille; Institut Pasteur Lille; Canadian Fitness &amp; Lifestyle Research Institute; Malawi Epidemiology and Intervention Research Unit; Hungarian University of Sport Science; University of Debrecen; Universidade Federal do Rio Grande do Norte; Consiglio Nazionale delle Ricerche (CNR); Universidade Federal de Santa Catarina (UFSC); Universidade Federal de Minas Gerais; Eftimie Murgu University; Aarhus University; Eduardo Mondlane University; Indian Statistical Institute; Indian Statistical Institute Kolkata; Asfendiyarov Kazakh National Medical University; Universidade Federal de Santa Catarina (UFSC); Universidade Federal de Santa Catarina (UFSC); Universidade Federal de Santa Catarina (UFSC); Universidade Federal de Pelotas; National Medical Research Center for Therapy &amp; Preventive Medicine; Universite de Montreal; Universidade do Vale do Rio dos Sinos (Unisinos); University of Novi Sad; University of Queensland; Istituto Superiore di Sanita (ISS); Sun Yat Sen University; Peking University; Universidad de Cuenca; Helmholtz Association; Helmholtz-Center Munich - German Research Center for Environmental Health; Carol Davila University of Medicine &amp; Pharmacy; Tehran University of Medical Sciences; Universitat Greifswald; Greifswald Medical School; Ministere de la Sante, de l'Hygiene Publique; Heinrich Heine University Dusseldorf; Heinrich Heine University Dusseldorf Hospital; Uczelnia Lazarskiego w Warszawie; University of North Carolina; University of North Carolina Chapel Hill; Lithuanian University of Health Sciences; Universidade Federal do Rio Grande; Scuola Superiore Sant'Anna; Al-Farabi Kazakh National University; Murdoch Children's Research Institute; Semey State Medical University; University of Latvia; Medical University Lodz; National &amp; Kapodistrian University of Athens; University of Benin; Tehran University of Medical Sciences; University of Skovde; University West Indies Mona Jamaica; University of Calabar; University of Haifa; University of California System; University of California Davis; Stellenbosch University; Karadeniz Technical University; Dokuz Eylul University; University of Southern Denmark; University of Helsinki; Instituto Mexicano del Seguro Social; Mashhad University of Medical Sciences; Queens University Belfast; Monash University; University of Zurich; Luxembourg Institute of Health; Asfendiyarov Kazakh National Medical University; Ufa Eye Research Institute; Shiraz University of Medical Science; Universidade Estadual Paulista; Consiglio per la Ricerca in Agricoltura e L'analisi Dell'economia Agraria (CREA); University of Insubria; Universidade Federal de Alagoas; Universidade Federal de Santa Catarina (UFSC); University of Basel; Swiss Tropical &amp; Public Health Institute; University of Basel; University of Tartu; Universiti Sains Malaysia; Umea University; University Medical Centre Ljubljana; University of Tasmania; Hospital Universitari Son Espases; Hospital de Clinicas de Porto Alegre; University of North Sumatra; Kindai University (Kinki University); Kyoto University; I. Horbachevsky Ternopil State Medical University; Victor Babes University of Medicine &amp; Pharmacy, Timisoara; Jagiellonian University; Collegium Medicum Jagiellonian University; Consiglio per la Ricerca in Agricoltura e L'analisi Dell'economia Agraria (CREA); University of Catania; Africa Health Research Institute; Universidade Federal do Rio Grande; Universidade Federal de Minas Gerais; Utrecht University; Wageningen University &amp; Research; University of Bergen; Kurdistan University of Medical Sciences; Carol Davila University of Medicine &amp; Pharmacy; Lum Jean Monnet University; University of Insubria; Helmholtz Association; Helmholtz-Center Munich - German Research Center for Environmental Health; Lund University; Aristotle University of Thessaloniki; Al-Farabi Kazakh National University; Asfendiyarov Kazakh National Medical University; Central University of Kerala; University of Catania; Institut National de la Sante et de la Recherche Medicale (Inserm); Universite Paris Cite; McGill University; Universidad Costa Rica; Pontificia Universidad Javeriana; Universitat de Lleida; Universidade Federal de Pelotas; Universidade Federal de Pelotas; University Agostinho Neto; Kansas State University; Instituto Mexicano del Seguro Social; St. Anne's University Hospital Brno (FNUSA); St. Anne's University Hospital Brno (FNUSA-ICRC); Instituto Nacional de Salud Publica; Institute for Clinical &amp; Experimental Medicine (IKEM); Children's Memorial Health Institute; Dalhousie University; Norwegian Institute of Public Health (NIPH); University of Catania; Chinese Academy of Medical Sciences - Peking Union Medical College; Fu Wai Hospital - CAMS; University of Ferrara; Icelandic Heart Association; University of Iceland; Universidad ICESI; Universidade Estadual de Montes Claros; Icelandic Heart Association; World Health Organization; International Agency for Research on Cancer (IARC); Capital Medical University; Capital Medical University; University of Ibadan; National Health Insurance Service; Kermanshah University of Medical Sciences; Africa Health Research Institute; Bangladesh Rural Advancement Committee BRAC; BRAC University; University of Eastern Finland; Yasouj University; Zahedan University of Medical Sciences; International Hellenic University; Kyushu University; Tulane University; University of Pecs; Universidade Federal de Pernambuco; University of Central Venezuela; Universidad Autonoma de Bucaramanga; Swiss Federal Institutes of Technology Domain; ETH Zurich; University of Hong Kong; Chinese University of Hong Kong; University of Western Australia; Universidade Federal do Parana; Shahid Beheshti University Medical Sciences; Universitat Ramon Llull; Universidade Federal de Pelotas; Sante publique France; World Health Organization; International Agency for Research on Cancer (IARC); American University of Beirut; Ufa Eye Research Institute; University of Valencia; University of Toronto; Hospital for Sick Children (SickKids); Deakin University; Universitat Greifswald; Greifswald Medical School; Bulgarian Academy of Sciences; Hokkaido University; Public Health Agency of Sweden; Norwegian University of Science &amp; Technology (NTNU); Jagiellonian University; Collegium Medicum Jagiellonian University; Simon Fraser University; University of Opole; Helmholtz Association; German Cancer Research Center (DKFZ); Gulu University; University of Crete; Hungarian University of Sport Science; National Center for Disease Control &amp; Public Health - Georgia; Al-Farabi Kazakh National University; Tel Aviv University; Sri Venkateswara University; Department of Science &amp; Technology (India); Sree Chitra Tirunal Institute for Medical Sciences Technology (SCTIMST); Harokopio University Athens; National &amp; Kapodistrian University of Athens; Duke University; Universite Alassane Ouattara; Official University of Bukavu; Johns Hopkins University; Johns Hopkins Bloomberg School of Public Health; Ufa Eye Research Institute; University of Munster; South African Medical Research Council; Mashhad University of Medical Sciences; Ministry of Health - Kyrgyzstan; Kyrgyz State Medical Academy; Jordan University of Science &amp; Technology; Shahrekord University Medical Sciences; Shahid Beheshti University Medical Sciences; Seoul National University (SNU); Shahid Beheshti University Medical Sciences; Mazandaran University of Medical Sciences; Medical University of Innsbruck; Muhimbili University of Health &amp; Allied Sciences; Sahlgrenska University Hospital; Newcastle University - UK; Thaksin University; Masaryk University; Lithuanian University of Health Sciences; B.P. Koirala Institute of Health Sciences; Norwegian School of Sport Sciences; University of Tartu; Kansai Medical University; Hungarian University of Sport Science; National Institute of Public Health (SZU) - Czech Republic; Institute of Nutrition of Central America &amp; Panama (INCAP); Norwegian University of Science &amp; Technology (NTNU); North West University - South Africa; South African Medical Research Council; Jozef Pilsudski University Physical Education in Warsaw; University of Jyvaskyla; Children's Memorial Health Institute; Institute of Endocrinology - Prague; Institute of Cardiology - Poland; National Medical Research Center for Therapy &amp; Preventive Medicine; African Population &amp; Health Research Centre; Hanoi University of Public Health; Hassan First University of Settat; University of Limpopo; Stellenbosch University; Johannes Gutenberg University of Mainz; University Brunei Darussalam; Institute for Clinical &amp; Experimental Medicine (IKEM); University of Gothenburg; Tehran University of Medical Sciences; Universidad Peruana Cayetano Heredia; Universidad Peruana Cayetano Heredia; University of Rzeszow; National Institute for Health Development - Estonia; Chinese Academy of Sciences; Shanghai Institute of Nutrition &amp; Health, CAS; Capital Medical University; Capital Medical University; Zhengzhou University; Taipei Medical University; Universidade Federal de Santa Catarina (UFSC); Lithuanian University of Health Sciences; Charles University Prague; Universidade Federal de Ouro Preto; Centre National de la Recherche Scientifique (CNRS); CNRS - Institute of Ecology &amp; Environment (INEE); Universite Bordeaux-Montaigne; Universidade de Coimbra; Centro Hospitalar e Universitario de Coimbra (CHUC); University of Texas System; University of Texas Rio Grande Valley; Consiglio Nazionale delle Ricerche (CNR); Istituto di Neuroscienze (IN-CNR); Baker Heart and Diabetes Institute; Agricultural University of Athens; Harokopio University Athens; University of Otago; Guilan University of Medical Sciences; University of Northern British Columbia; University of Padua; Universite de Kinshasa; Hellenic Mediterranean University; Loughborough University; University of Lausanne; Centre Hospitalier Universitaire Vaudois (CHUV); Fundacao Oswaldo Cruz; CIBER - Centro de Investigacion Biomedica en Red; CIBERCV; Hospital del Mar Research Institute; Hospital del Mar; University of Limerick; Mary Immaculate College - University Limerick; Paracelsus Private Medical University; Universidade Federal do Parana; Sher-i-Kashmir Institute of Medical Sciences; UiT The Arctic University of Tromso; Sefako Makgatho Health Sciences University; Harokopio University Athens; Brown University; University of London; London School of Hygiene &amp; Tropical Medicine; Cornell University; Weill Cornell Medicine; University College Dublin; Shahid Sadoughi University of Medical Sciences; Institut National de la Sante et de la Recherche Medicale (Inserm); University of Texas System; University of Texas Rio Grande Valley; Pontificia Universidad Catolica de Valparaiso; Universidad de los Andes (Colombia); Universidade Federal de Pelotas; Robert Koch Institute; Capital Institute of Pediatrics (CIP); Jagiellonian University; Collegium Medicum Jagiellonian University; Pirogov Russian National Research Medical University; Universidade de Lisboa; Shahid Sadoughi University of Medical Sciences; Ministry of Health - Kyrgyzstan; Kyrgyz State Medical Academy; Grigore T Popa University of Medicine &amp; Pharmacy; University of Florence; African Population &amp; Health Research Centre; Tehran University of Medical Sciences; Mashhad University of Medical Sciences; Universidad Peruana Cayetano Heredia; Urmia University of Medical Sciences; Universites de Strasbourg Etablissements Associes; Universite de Strasbourg; CHU Strasbourg; Universites de Strasbourg Etablissements Associes; Universite de Strasbourg; Mulago National Referral Hospital; Instituto Nacional de Salud Publica; University of Limpopo; Kurdistan University of Medical Sciences; La Trobe University; Ahvaz Jundishapur University of Medical Sciences (AJUMS); Instituto Conmemorativo Gorgas de Estudios de la Salud; Bangladesh Rural Advancement Committee BRAC; BRAC University; University of Brescia; University of Eastern Finland; University of Limerick; Universiti Sains Malaysia; Makerere University; Universite de Kinshasa; Kermanshah University of Medical Sciences; Kansai Medical University; Suraj Eye Institute; Istituto Superiore di Sanita (ISS); West Virginia University; Mahidol University; National Institute for Health Development - Estonia; Jagiellonian University; Collegium Medicum Jagiellonian University; National Institute of Hygiene &amp; Epidemiology (NIHE); Hochiminh City University of Medicine &amp; Pharmacy; Hanoi Medical University; Xi'an Jiaotong University; Shanghai Jiao Tong University; Kyushu University; Universidad de la Republica, Uruguay; Karadeniz Technical University; Instituto Nacional de Saude Dr. Ricardo Jorge; Universidade Nova de Lisboa; Makerere University; University of London; London School of Hygiene &amp; Tropical Medicine; Queens University Belfast; Nicolae Testemitanu State University of Medicine &amp; Pharmacy; Harvard University; Harvard T.H. Chan School of Public Health; Universidad de Cuenca; Tachikawa Hospital; Korea Disease Control &amp; Prevention Agency (KDCA); Icelandic Heart Association; Universidade Federal de Pelotas; Utrecht University; Universidade Federal do Parana; Pan American Health Organization; Universidade da Madeira; Universidad Peruana Cayetano Heredia; University of Novi Sad; University of Santander; University of Calabar; Kwame Nkrumah University Science &amp; Technology; Arizona State University; Arizona State University-Tempe; Swiss School of Public Health (SSPH+); International Hellenic University; University of Latvia; Universidade Federal de Santa Catarina (UFSC); University of Wisconsin System; University of Wisconsin Madison; Ruprecht Karls University Heidelberg; Universita degli Studi di Bari Aldo Moro; University of Los Andes Venezuela; International Hellenic University; University of Sharjah; George Emil Palade University of Medicine, Pharmacy, Science, &amp; Technology of Targu Mures; Universidade do Vale do Rio dos Sinos (Unisinos); I. Horbachevsky Ternopil State Medical University; South African Medical Research Council; Russian Academy of Medical Sciences; Endocrinology Research Centre; Helmholtz Association; Helmholtz-Center Munich - German Research Center for Environmental Health; Lithuanian University of Health Sciences; University of Insubria; Leibniz Association; Leibniz Institute for Prevention Research &amp; Epidemiology (BIPS); University of Sarajevo; Masaryk University; Institute of Cardiology - Poland; National Academy of Medical Sciences of Ukraine; O. M. Marzeyev Institute for Public Health of the National Academy of Medical Sciences of Ukraine; Universiti Kebangsaan Malaysia; Leibniz Association; Leibniz Institute for Prevention Research &amp; Epidemiology (BIPS); George Emil Palade University of Medicine, Pharmacy, Science, &amp; Technology of Targu Mures; International Hellenic University; Ardabil University of Medical Sciences; Victor Babes University of Medicine &amp; Pharmacy, Timisoara; University of Tartu; Sulaimani Polytechnic University; Al-Quds University; Boehringer Ingelheim; Alborz University of Medical Sciences; Amrita Vishwa Vidyapeetham; Amrita Vishwa Vidyapeetham Kochi; Universidade do Porto; Instituto Mexicano del Seguro Social; Universidad de San Martin de Porres; National Health Insurance Service; Instituto Nacional de Saude Dr. Ricardo Jorge; Universidade Nove de Julho; Consiglio per la Ricerca in Agricoltura e L'analisi Dell'economia Agraria (CREA); Universidade do Minho; Sahlgrenska University Hospital; Fiji National University (FNU); Public Health Agency of Sweden; Sitaram Bhartia Institute of Science &amp; Research; Hospital Clinico Universitario Virgen de la Arrixaca; Universidade do Minho; Universidade Federal de Alagoas; Helmholtz Association; German Cancer Research Center (DKFZ); Robert Koch Institute; Hospital Italiano de Buenos Aires; University of Buenos Aires; University of Buenos Aires Hospital; Robert Koch Institute; Universitat Greifswald; Greifswald Medical School; University of Copenhagen; Copenhagen University Hospital; Rigshospitalet; Helmholtz Association; German Cancer Research Center (DKFZ); Leibniz Association; Deutsches Institut fur Ernahrungsforschung Potsdam-Rehbrucke (DIfE); George Institute for Global Health; Yasouj University; Lagos State University; Universidad de Las Palmas de Gran Canaria; Statistics Canada; Comenius University Bratislava; Human Sciences Research Council-South Africa; Instituto Nacional de Salud Publica; Kazakhstan Academy of Preventive Medicine; Qatar University; Teikyo University; Consiglio Nazionale delle Ricerche (CNR); Istituto di Scienze dell' Alimentazione (ISA-CNR); American University of Beirut; Rutgers University System; Rutgers University New Brunswick; Universidade Federal do Maranhao; Universidade de Pernambuco (UPE); Universidade Federal de Santa Catarina (UFSC); Pirogov Russian National Research Medical University; Miedzynarodowy Instytut Biologii Molekularnej i Komorkowej; University of London; London School of Hygiene &amp; Tropical Medicine; Umea University; Diponegoro University; Universita degli Studi di Bari Aldo Moro; Norwegian University of Science &amp; Technology (NTNU); Universidad ICESI; University Hohenheim; Oslo Metropolitan University (OsloMet); Saints Cyril &amp; Methodius University of Skopje; National &amp; Kapodistrian University of Athens; Hebrew University of Jerusalem; Hadassah University Medical Center; National Institute of Public Health (NIPH); Swansea University; Pontificia Universidad Javeriana; Ubon Ratchathani University; Jikei University; Fu Jen Catholic University; Uppsala University; Chinese University of Hong Kong; ISGlobal; Mahidol University; National &amp; Kapodistrian University of Athens; Monash University; Universidade Estadual Paulista; Universidad Peruana Cayetano Heredia; Amrita Vishwa Vidyapeetham; Amrita Vishwa Vidyapeetham Kochi; Comenius University Bratislava; Oslo Metropolitan University (OsloMet); Institut Investigacio Sanitaria Illes Balears (IdISBa); National &amp; Kapodistrian University of Athens; University of Ottawa; Children's Hospital of Eastern Ontario; Aristotle University of Thessaloniki; Hochiminh City University of Medicine &amp; Pharmacy; Sefako Makgatho Health Sciences University; Addis Ababa University; Tel Aviv University; Universite de Bordeaux; Meharry Medical College; Medical University of Innsbruck; Dokuz Eylul University; Icahn School of Medicine at Mount Sinai; George Washington University; San Pablo CEU University; Pontificia Universidad Javeriana; Carol Davila University of Medicine &amp; Pharmacy; Netherlands National Institute for Public Health &amp; the Environment; Universidade Federal de Pelotas; Netherlands National Institute for Public Health &amp; the Environment; Universidad San Francisco de Quito; Instituto Nacional de Salud Publica; Ministry of Public Health - Thailand; Universite de Lorraine; Academy of Athens; Medical University of Vienna; African Population &amp; Health Research Centre; Zhengzhou University; Chinese Center for Disease Control &amp; Prevention; Public Health Agency of Canada; Capital Medical University; Xinjiang Medical University; Capital Medical University; Paracelsus Private Medical University; Capital Medical University; Orebro University; City St Georges, University of London; Norwegian University of Science &amp; Technology (NTNU); World Health Organization; University of Indonesia; Medical University of Silesia; Johannes Gutenberg University of Mainz; University West Indies Mona Jamaica; Medical University of Innsbruck; UiT The Arctic University of Tromso; National Institute of Public Health (NIPH); Helmholtz Association; Helmholtz-Center Munich - German Research Center for Environmental Health; Africa Health Research Institute; Universiti Kebangsaan Malaysia; National University of Singapore; University of Manchester; National Yang Ming Chiao Tung University; Shandong University of Traditional Chinese Medicine; Capital Medical University; Universiti Sains Malaysia; Mahidol University; Fudan University; Chinese Center for Disease Control &amp; Prevention; Ministry of Health - Turkey; Kyoto University; Universidad San Francisco de Quito; University of Cyprus; Uppsala University; Niigata University; Medical University Varna; Capital Medical University; Fu Jen Catholic University; South China Institute of Environmental Sciences, Ministry of Ecology &amp; Environment; IMU University; Kementerian Kesihatan Malaysia; University of Ferrara; Hellenic Mediterranean University; Kementerian Kesihatan Malaysia; Mashhad University of Medical Sciences; Iran University of Medical Sciences; University of Padua; Agricultural University of Athens; University of Jordan; Fahrenheit Universities; Medical University Gdansk; Jagiellonian University; National Institute of Public Health (SZU) - Czech Republic; University of Zagreb; University of Zagreb Hospital; Peking University; Jiangsu Provincial Center for Disease Control &amp; Prevention; Chinese Center for Disease Control &amp; Prevention; Peking University; KU Leuven; Capital Medical University; Chinese Center for Disease Control &amp; Prevention; Bulgarian Academy of Sciences; Jiangsu Provincial Center for Disease Control &amp; Prevention; Vanderbilt University; Sun Yat Sen University; Chinese Center for Disease Control &amp; Prevention; Inner Mongolia Medical University; Monash University; Institut National de la Sante et de la Recherche Medicale (Inserm); Universite Paris Cite; Universidad de la Republica, Uruguay; Instituto Conmemorativo Gorgas de Estudios de la Salud</t>
  </si>
  <si>
    <t>Ezzati, M (corresponding author), Imperial Coll London, Sch Publ Hlth, London W12 0BZ, England.</t>
  </si>
  <si>
    <t>Wang, Yingwei/S-6479-2016; Enang, Ofem/AAQ-4396-2021; Khaw, Kay-Tee/AAZ-3209-2021; Plans-Rubió, Pedro/AAB-1778-2022; Somi, Mohammad/B-1875-2009; Tan, Eng Joo/D-4368-2011; d'Orsi, Eleonora/D-1905-2015; Nogueira, Helena/N-8663-2018; Yaacob, Nor/L-5709-2016; Miquel, Juan/K-6310-2014; Michels, Nathalie/C-2819-2012; Quintana, Hedley/J-6562-2019; Platonova, Alina G/AAT-6261-2020; Cho, Belong/GLU-3443-2022; Saghi, Mohammad/P-3197-2017; Martinez, Ramfis/I-7205-2019; Ünal, Belgin/KBQ-0552-2024; Casas, Maribel/T-5643-2017; Islam, Sheikh Mohammed Shariful/E-8377-2015; Cucu, Alexandra/MDT-5893-2025; Aguilar Salinas, Carlos A/JFS-8212-2023; Farzadfar, Farshad/AAH-3917-2020; Wong, Tien/AAC-9724-2020; Wolf, Kathrin/I-4461-2017; Magriplis, Emmanuela/A-1466-2015; Ni, Michael/G-5209-2012; Amouyel, Philippe/D-3662-2018; Joukar, Farahnaz/P-9423-2016; Pierannunzio, Daniela/AAB-7702-2019; Viegi, Giovanni/K-2746-2016; Efthymiou, Vasiliki/GWC-7978-2022; Lachat, Carl/AAH-9764-2020; Jelaković, Ana/HLH-2435-2023; Ikram, M./AAM-5225-2021; Hubler Figueiró, Thamara/AAE-8515-2019; Bloch, Katia/GLN-2877-2022; Boggia, Jose/LHA-0190-2024; Ibarluzea, Jesus/ACJ-5440-2022; hadaegh, farzad/K-2460-2017; Machado-Rodrigues, Aristides/KJM-3429-2024; Dereń, Katarzyna/AAA-8916-2019; Al-Hazzaa, Hazzaa/R-6909-2019; Rahim, Norsyamlina/GPF-6566-2022; Alkerwi, Ala'a/M-3435-2014; Mohammadpourhodki, Reza/P-5260-2018; Lai, Daphne Teck Ching/T-5917-2017; Ueda, Peter/AGH-9915-2022; Zhou, Mingchao/IWD-8122-2023; Marina, Ljiljana/AAH-1185-2019; Chaturvedi, Himanshu/AAD-7705-2020; Wade, Alisha/E-3859-2010; tuomilehto, jaakko/E-6504-2011; Eslami, Saeid/AAZ-6005-2020; Adams, Robert/GPW-8528-2022; Herter-Aeberli, Isabelle/C-8580-2013; Safi, Sare/AAW-4651-2020; Jääskeläinen, Tuija/HJP-9606-2023; Henriques, Ana/JDW-8699-2023; McKee, Martin/E-6673-2018; Aryal, Krishna/AFN-8677-2022; M'BUYAMBA-KABANGU, Jean/AAD-7736-2022; Strand, Tor/D-9836-2016; Fernandez-Berges, Daniel/R-5998-2019; Salinas, Carlos/HSA-8329-2023; Victora, Cesar/Y-2455-2019; Schulze, Matthias B/AAH-6906-2021; Baker, Jennifer L/F-1917-2010; Fuchs, Flávio/L-5078-2016; Bjelica, Dusko/S-7633-2016; Herrera, Víctor/ABB-4480-2020; do Rosário, Helena/M-6077-2013; Nejatizadeh, Azim/M-2608-2017; Chen, Zhengming/OYE-3847-2025; Mridha, Malay Kanti/AAJ-5539-2020; Zitt, Emanuel/ABE-1926-2020; TRICHOPOULOU, Antonia/AEO-0065-2022; Gabucio, Laura/AAN-6068-2020; Lachat, Carl/AAP-2547-2020; Eftekhar, Ebrahim/K-7831-2017; Ramos, Rafel/I-8844-2019; Gutiérrez, Laura/IYJ-6582-2023; giovannelli, jonathan/I-5307-2018; Tanser, Frank/ABE-8326-2021; Aekplakorn, Wichai/AAK-6867-2021; Pourfarzi, Farhad/O-6772-2019; AMOUGOU, Norbert/GXW-3348-2022; Alieva, Anna/AAK-1734-2020; de Paiva, Karina/AAU-6776-2020; Gomes da Silva, Alanna/X-6008-2018; Najafi, Farid/I-3830-2015; Lustigova, Michala/AAR-1386-2021; Korzycka, Magdalena/AAG-1778-2021; Cooper, Cyrus/ABE-3768-2021; Ong, Sok King/AAA-5791-2021; Zins, Marie/AAX-6551-2021; Cuschieri, Sarah/Y-2881-2019; BABU, BONTHA/X-2096-2019; Barbosa Filho, Valter/F-9025-2011; Aarestrup, Julie/AAC-2571-2019; Gonzalez Rivas, Juan Pablo/HZK-6756-2023; Valvi, Damaskini/ABE-6650-2020; Baker, Jennifer L/F-1917-2010; Riboli, Elio/ABF-1310-2020; Assembekov, Batyrbek/K-6177-2018; Strufaldi, Maria/C-6663-2016; Popkin, Barry/T-6633-2019; Ikeda, Nayu/J-9890-2019; Leong, Elvynna/GPC-8264-2022; Narayan, K.M./J-9819-2012; Mohajer, Bahram/I-9529-2019; Sidossis, Labros/AAN-9546-2021; Katibeh, Marzieh/AGP-8111-2022; Tremblay, Mark/ABI-5477-2020; Cheng, Ching-Yu/Y-2229-2019; Van Lippevelde, Wendy/AAM-6490-2021; Criqui, Michael/AFT-6067-2022; Liliana, Dacica/AAY-9192-2021; Garnett, Sarah/D-8067-2012; Judge, Debra/J-5784-2012; Klimek, Magdalena/AAL-8318-2020; , Alireza/AAE-4134-2022; Visvikis-Siest, Sophie/H-2324-2014; Chamnan, Parinya/J-6712-2017; Chen, Chien-Jen/N-4723-2019; He, Jiang/ABH-6150-2020; Baretić, Maja/ITU-6886-2023; Homayounfar, Reza/L-8813-2017; Huiart, Laetitia/LXA-7410-2024; Manios, Yannis/AAM-8953-2021; Hardman, Carla/ITT-9873-2023; Jonnagaddala, Jitendra/F-7372-2015; Al Hourani, Huda/AEQ-4615-2022; Malekpour, Mohammad-Reza/AFU-5793-2022; Matłosz, Piotr/E-7053-2018; Schienkiewitz, Anja/A-8463-2019; Joshi, Pradeep/Z-1335-2018; Alkhatib, Buthaina/GWY-3175-2022; Mostafa, Aya/ITV-5153-2023; Shalnova, Svetlana/D-3824-2016; Rampal, Sanjay/B-9691-2010; bajramovic, izet/GLU-5580-2022; Nang, Ei/C-2219-2011; Tell, Grethe/G-5639-2015; Foo, Leng Huat/I-1127-2012; Jarani, Juel/Y-4621-2018; Sardinha, Luis/F-2641-2013; Barrera, Lena/AGL-6465-2022; Soekatri, Moesijanti/AAM-8754-2021; de Assis, Maria/B-8125-2009; Salaj, Sanja/V-5962-2018; Benet, Mikhail/AAS-2086-2020; You, Qi Sheng/AAF-6026-2019; Bonaccio, Marialaura/K-7678-2016; Morejón Giraldoni, Alain Francisco/AAS-4280-2020; Maestre, Gladys/L-5092-2015; Peters, Annette/A-6117-2011; Agyemang, Charles/OAJ-5559-2025; Tebar, William/S-7523-2018; Sharafkhah, Maryam/JQW-6917-2023; Glushkova, Natalya/GPT-0503-2022; Thrift, Amanda/I-6251-2012; Safiri, Saeid/A-1678-2017; do Carmo P Franco, Maria/F-7771-2015; Coelho, George/S-3411-2019; Schaan, Beatriz/I-7518-2017; Bo, Simona/AAC-1110-2019; Żegleń, Magdalena/HKO-2884-2023; Danaei, Goodarz/B-6085-2008; dos Santos Henrique, Rafael/GOP-3290-2022; Bugge, Anna/P-5100-2016; Piler, Pavel/L-6153-2016; Crump, John/AAZ-6412-2020; Sakata, Satoko/JCO-7023-2023; Nakamura, Harunobu/R-9237-2019; Deschamps, Valérie/F-3061-2017; ZAKAVI, SEYED/H-5891-2016; Ahmadiasl, Nasser/H-2160-2012; Iotova, Violeta/AAO-2387-2021; Galvano, Fabio/JSL-7451-2023; Dantoft, Thomas/N-2702-2017; Stergiou, George/J-3083-2019; Horta, Bernardo/A-7604-2008; Dushpanova, Anar/I-7583-2017; Thirunavukkarasu, Sathish/ABM-9697-2022; Swinburn, Boyd/JXL-3452-2024; González Gil, Esther María/AAA-8040-2020; Weghuber, Daniel/AAN-1422-2020; Serra-Majem, Lluis/I-6708-2019; Bel-Serrat, Silvia/AAN-8221-2020; Scazufca, Marcia/K-7418-2012; Ghamari, Seyyed-Hadi/AGX-1965-2022; Oyeyemi, Adetoyeje/AER-0978-2022; Woo, Jean/K-2625-2014; Lehtimäki, Terho/AAD-1094-2022; Providencia, Rui/HTN-7692-2023; Pradeepa, Rajendra/ADN-8398-2022; Boehm, Bernhard/F-8750-2015; NISHI, NOBUO/S-6195-2019; Popovic, Stevo/S-7125-2016; Sobek, Grzegorz/KRP-8739-2024; Ergör, Gül/AAC-6457-2019; Kazakbaeva, Gyulli/ABA-6752-2021; van Valkengoed, Irene/B-2974-2013; Odili, Augustine/O-2612-2019; Adu-Afarwuah, Seth/GWZ-2033-2022; Müller-Nurasyid, Martina/AAC-2060-2022; Raj, Manu/U-7187-2019; Radić, Ivana/IYJ-2576-2023; Bentham, James/ABF-5746-2020; Garner, Paul/HII-5856-2022; khader, yousef/F-1174-2018; BIN ZAINUDDIN, AHMAD/R-2632-2019; Benedek, Theodora/AGU-3112-2022; Nakamura, Harunobu/JVN-7507-2024; Ma, Guansheng/MZQ-3701-2025; Ferrari, Gerson/HHM-6173-2022; Demissie, Dr.Dereje/AAN-3556-2021; Santos, Marcos/L-1761-2016; Nalecz, Hanna/B-6788-2013; Noboa, Oscar/Q-8150-2019; Canete, Felicia/ABC-0960-2022; Shamshirgaran, Seyed/P-9524-2017; Skoblina, Elena/ABE-8187-2021; Tjonneland, Anne/AGU-0320-2022; Fischer, Krista/AFK-0237-2022; Meirhaeghe, Aline/E-4663-2015; Rosu, Magda/HZI-4735-2023; Manyanga, Taru/AAI-1262-2019; Zaw, Ko-Ko/HGF-2385-2022; Kállayová, Daniela/C-1684-2015; mirjalili, mohammad/C-8543-2019; donfrancesco, chiara/K-1460-2016; Gill, Tiffany/F-9042-2010; Dong, Guanghui/AAN-4630-2020; popkin, barry/AFW-3930-2022; Qasrawi, Radwan/AAA-6245-2019; Møllehave, Line Tang/U-6360-2019; Menon, Geetha/AAQ-7062-2020; Aspelund, Thor/C-5983-2008; Müller-Nurasyid, Martina/AAM-9616-2021; Shiri, Rahman/V-5826-2017; Cooper, Cyrus/KCL-3322-2024; Vrijheid, Martine/H-2702-2014; Cojocaru, Cosmin/HTP-7996-2023; Topor-May, Roman/ABF-5449-2020; Wyszynska, Justyna/L-5315-2016; Lee, Paul/F-2549-2010; Brenner, Hermann/ABE-6383-2020; Csányi, Tamás/I-1391-2016; Burazeri, Genc/Q-8860-2019; Kulothungan, Vaitheeswaran/HGB-7707-2022; Dumith, Samuel/JMQ-3284-2023; Murtagh, Elaine/AEO-8704-2022; Goldberg, Marcel/I-7834-2012; Rohner, Fabian/I-5088-2019; Fernandes, Romulo/MCJ-6459-2025; Ferrieres, Jean/S-7993-2016; Mascarenhas, Luis/H-3465-2012; McNulty, Breige/AAF-7596-2019; Ahrendt Bjerregaard, Anne/H-6205-2019; Hoang, Minh/AET-0962-2022; Nsour, Mohannad/ABE-8741-2020; Martorell, Reynaldo/I-2539-2012; Mostafa, Aya/ITV-5153-2023; Chirita-Emandi, Adela/G-5574-2016; Gregório, Maria João/AAI-2085-2021; Simina, Iulia/KIC-1586-2024; Gieger, Christian/A-3083-2013; Ahmadi, Nastaran/AAW-1051-2020; Rodríguez, Alba/T-9080-2018; Christofaro, Diego/C-3312-2014; Vale, Susana/L-8367-2013; Chaturvedi, Nishi/C-7761-2013; De Backer, Guy/AAI-4607-2021; Lopez-Garcia, Esther/A-8894-2019; Giletta, Matteo/I-7814-2014; Mirrakhimov, Erkin/E-6900-2017; Jasienska, Grazyna/E-4901-2011; Gonzalez-Gross, Marcela/W-8000-2018; Bovet, Pascal/F-4477-2011; Rahman, Md Mahmudur/AAB-7011-2021; Malhotra, Rahul/I-7818-2019; Batista, Rosangela/G-6808-2016; Mansour-Ghanaei, Fariborz/ABC-0170-2022; Monterrubio Flores, Eric Alejano/L-8073-2017; Gudnason, Vilmundur/K-6885-2015; Gunter, Marc/AAP-8621-2020; Ramke, Jacqueline/I-8844-2019; Sabbaghi, Hamideh/AAT-2398-2021; Shi, Zumin/A-1093-2009; kheradmand, Motahareh/R-9818-2018; Cunha Soares, Fernanda/D-6483-2016; Cortes, Lilia Yadira/AAF-2960-2019; Kutsenko, Vladimir/S-7802-2018; Dankner, Rachel/Q-5245-2019; Alshangiti, Arwa/N-8185-2014; Tsugane, Shoichiro/A-2424-2015; Waldhoer, Thomas/I-1215-2019; Overvad, Kim/AAH-5897-2021; Cooper, Cyrus/ADV-7232-2022; Sun, Liang/IWD-8000-2023; Sonestedt, Emily/I-3814-2016; Sorić, Maroje/AAR-6770-2021; Poh, Bee Koon/LLL-3691-2024; Charchar, Fadi/I-6656-2017; Davletov, Kairat/JDD-4419-2023; Ohara, Kumiko/AFU-6086-2022; Tao, Yong/K-9971-2013; van Dam, Rob/F-9674-2010; Branca, Francesco/NPI-9620-2025; Zhou, Bin/JGE-3401-2023; Rahim, Hanan/S-5987-2019; Rojas, Rosalba/C-8714-2014; Alina, Kerimkulova/H-9330-2017; Velasquez-Melendez, Gustavo/ACO-7729-2022; Barreto, Marta/F-5591-2012; nabipour, Iraj/D-8924-2017; Riboli, Elio/A-4357-2009; Haghshenas, Rosa/JYP-8789-2024; Dhimal, Meghnath/AAD-7261-2021; Mehrparvar, Amir/D-3812-2016; Nargus, Shumaila/AIE-4332-2022; Djordjic, Visnja/T-3828-2018; N, Skoblina/Y-8078-2018; Rahimikazerooni, Salar/X-1326-2018; Peterkova, Valentina/B-1344-2017; Zheng, Wei/O-3351-2013; Dauchet, Luc/HJH-7119-2023; Can, Günay/AAB-1669-2020; Brug, Johannes/A-8242-2018; Crujeiras, Ana B/ABA-8866-2021; Mohebbi, Iraj/G-1494-2017; Chiolero, Arnaud/A-4322-2010; Pikhart, Hynek/E-3074-2010; Sharman, Almaz/AGJ-4693-2022; Saki, Nader/Q-9926-2017; Gómez, Santiago Felipe/JFA-6171-2023; Vargas, Luz/AAB-4258-2020; Pedro, Joao/A-6556-2013; Pascanu, Maria/AAY-4174-2020; Padez, Cristina/B-3476-2012; Nie, Peng/AFO-4955-2022; Grøntved, Anders/G-7370-2015; Bacopoulou, Flora/AAH-1218-2019; Evans, Roger/N-8580-2019; Gonçalves, Mauer/LSK-9700-2024; Puhan, Milo/ABE-6298-2020; Shiri, Rahman/ABB-1780-2021; Silva, Diego Augusto Santos/AAB-9249-2020; Ghanbari sorkhi, Ali/ABE-5079-2021; Wu, Jianfeng/AAJ-4130-2020; de Bont, Jeroen/HZI-8523-2023; Gomula, Aleksandra/AAB-8821-2019; Clare, Philip/N-7884-2015; Gureje, Oye/J-1183-2014; Kengne, Ane Pascal/ABB-3696-2020; Donati, Maria/K-6606-2016; Meshram, Indrapal/AGD-7915-2022; Wong, Jyh Eiin/AAK-4382-2020; Kim, Hyeon/F-8796-2019; laamiri, fatima zahra/OEO-2455-2025; Ganapathy, Shubash/AAA-5809-2021; Vasconcelos, Francisco/I-9222-2016; Masinaei, Masoud/AAE-2481-2022; Schulze, Matthias B/AAH-6906-2021; Cardoso, Viviane/D-6254-2012; Bhutta, Zulfiqar/ADZ-0156-2022; Iwasaki, Masanori/HTM-9059-2023; motlagh, Mohammad/AAC-2653-2019; Confortin, Susana/KPB-8397-2024; TELLO, TANIA/GWZ-3894-2022; Charles, Marie/F-8567-2017; Giordani Vasques, Daniel/B-6578-2013; Munzel, Thomas/A-2912-2014; Noto, Davide/AAA-9208-2019; Mostafavi, Seyed-Ali/AAG-9898-2019; Kriaučionienė, Vilma/AHB-3528-2022; Theodoridis, Xenophon/AGS-2767-2022; Nenko, Ilona/F-7410-2010; TANG, Xun/L-8375-2013; Molnár, Dénes/AAB-6820-2022; Najafi, Farid/JSL-1581-2023; Jamil, Kazi/ABX-6965-2022; Roiguez-Villamizar, Laura Anea/GWC-8446-2022; Chin A Paw, Mai/N-1665-2019; Kemper, Han/N-9746-2019; Lotufo, Paulo/A-9843-2008; Stokwiszewski, Jakub/A-1065-2011; Kuciene, Renata/NFS-1747-2025; Grosso, Giuseppe/K-6730-2016; Sepanlou, Sadaf/H-9343-2016; Alkandari, Abdullah/AAI-5745-2021; Kengne, Ane Pascal/AAE-9620-2019; Cureau, Felipe/H-1021-2018; Osler, Merete/AAF-7885-2019; Ohlsson, Claes/HIR-6959-2022; Vioque, Jesus/A-1066-2008; Bikbov, Mukharram/AAO-7624-2021; Kozieł, Sławomir/AAE-1003-2022; Karki, Khem/AAM-8242-2021; nuhoglu, irfan/Z-1967-2018; Drygas, Wojciech/GLR-9863-2022; Staub, Kaspar/F-8567-2013; Mensink, Gert/B-2447-2009; Mathur, Prashant/AAY-9373-2020; Mocanu, Veronica/AAQ-6285-2020; Broer, Linda/IUO-3184-2023; Mridha, Malay Kanti/AAJ-5539-2020; Kindblom, Jenny/G-3415-2012; Moosazadeh, Mahmood/F-3730-2017; Trichopoulos, Dimitrios/G-6825-2012; Dulskiene, Virginija/NHP-9462-2025; Otero, Johanna/MGU-4434-2025; Furdela, Viktoriya/AAG-7081-2019; Galbarczyk, Andrzej/J-4657-2019; Wedderkopp, Niels/L-9810-2019; Grøntved, Anders/AAA-8025-2022; Bastos, Joao/AAG-4560-2019; Obreja, Galina/AFL-7328-2022; Pizarro, Andreia/AEG-1728-2022; Rech, Cassiano/AAU-4340-2020; Fagherazzi, Guy/P-3534-2017; Gonzalez-Chica, David/L-5316-2019; Czenczek- Lewandowska, Ewelina/KIB-1088-2024; ATI, Jalila/Y-5467-2018; Khalili, Davood/T-2913-2017; Echeverría, Guadalupe/GWV-3832-2022; Thankappan, Kavumpurathu/ABC-9551-2021; Al-Raddadi, Rajaa/F-8337-2010; Mendez Paz, Fabian/LKK-5470-2024; Miranda, J. Jaime/A-8482-2008; Banach, Maciej/A-1271-2009; Nguyen, Quang/Y-8745-2018; Ruiz Moreno, Emma/S-7210-2018; Gujral, Unjali/W-2640-2019; C Fuchs, Sana/T-2670-2019; Bahijri, Suhad/AAF-4141-2020; Mosquera, Miley/AGK-3087-2022; Puiu, Maria/F-3138-2016; Casajús, José/K-5718-2017; Afzal, Shoaib/B-6763-2012; Lassen, Tina Harmer/JFL-0493-2023; Silva, Kelly/AAX-8307-2020; Woodward, Mark/L-6817-2017; van den Born, Bert-Jan/IUQ-0970-2023; Isiguzo, Godsent/AAD-8102-2022; Bartosiewicz, Anna/K-9621-2019; McNulty, Breige/AAV-7265-2020; Hamzeh, Behrooz/S-6852-2017; Abbasi-Kangevari, Mohsen/AAB-8908-2022; Widyahening, Indah/ABB-9058-2021; Di Castelnuovo, Augusto Filippo/K-5517-2016; Sabanayagam, Charumathi/C-1294-2011; Aung, May Soe/AAX-3456-2021; Mistretta, Antonio/J-5770-2012; Dagaard, Camilla T/B-4866-2015; Braithwaite, Tasanee/HZL-8579-2023; Zimmet, Paul/H-7635-2013; Schneider, Alexandra/B-5347-2014; Salomaa, Veikko/AEO-8209-2022; Dyussupova, Azhar/F-2302-2017; Aguenaou, Hassan/KFA-1203-2024; zhao, minghui/MTG-4075-2025; Rühli, Frank/G-3836-2013; Hwalla, Nahla/MIO-6582-2025; Roigues, Daniela/AAR-1000-2020; Dika, Živka/AAX-7621-2021; Schramm, Sara/B-5415-2014; McFarlane, Shelly/AFU-7579-2022; Lo, Wei-Cheng/ABI-1448-2022; larijani, Bagher/ABE-3315-2020; Ekelund, Ulf/AAE-8471-2019; DZERVE, VILNIS/GRF-4184-2022; Łuszczki, Edyta/AAP-1883-2020; Ferguson, Trevor/Q-7209-2019; De Neve, Jan-Walter/D-7547-2017; Twig, Gilad/C-4373-2018; Christensen, Kaare/C-2360-2009; Tamosiunas, Abdonas/AAD-4274-2021; Tai, E/J-9831-2013; Basit, Abdul/NPI-3965-2025; Guallar-Castillon, Pilar/F-1533-2016; Baran, Joanna/T-8405-2019; dastgiri, saeed/S-9077-2016; Katzmarzyk, Peter/N-1974-2017; Marques, Larissa/AAJ-8457-2020; Van Herck, Koen/L-2549-2019; Kumar, Raman/AAU-9136-2020; Pouraram, Hamed/D-5409-2018; Farjam, Mojtaba/O-3475-2017; Gulliford, Martin/I-8606-2018; shayesteh, ali/R-1791-2017; Michaelsen, Kim F/AAH-9333-2019; martin, rosemarie/OGO-8793-2025; Cinteza, Eliza/J-1345-2019; Luksiene, Dalia/NJR-3024-2025; Colorado-Yohar, Sana/AAR-8824-2020; khader, yousef/ABB-3696-2020; Wang, Yaxing/AAL-2809-2020; GHAFFAR, SUHAILA/AAG-1965-2019; Iacoviello, Licia/AGX-7071-2022; Mello, Júlio/O-2112-2017; Müller-Nurasyid, Martina/I-8735-2018; Lachat, Carl/ABD-6622-2021; fakhradiyev, ildar/ABI-2183-2020; Peixoto, Sérgio/AAK-7335-2021; Barros, Aluisio/A-7417-2008; Wild, Philipp/M-2106-2019; Marques-Vidal, Pedro/C-9449-2009; Moradpour, Farhad/HGA-9768-2022; MARUF, FATAI/AFT-1209-2022; Rashidi, Mohammad-Mahdi/ABE-5059-2021; Peykari, Niloofar/L-4521-2016; Porta, Miquel/AAS-7928-2020; , Margus Punab/KXS-1159-2024; Mehlig, Kirsten/AAT-3468-2020; Censi, Laura/AAN-1674-2020; Gareta, Dickman/T-2670-2019; Martinez, Andrea/KHX-0081-2024; Hao, Jie/HSE-6117-2023; Stocks, Tanja/HPE-5538-2023; Dahm, Christina/G-9787-2014; Bjertness, Espen/LBH-4851-2024; russo, emanuela/KFT-2406-2024; Wambiya, Elvis/AAR-5832-2021; Balanova, Yulia/M-5911-2014; Iñiguez, Carmen/AAA-5866-2019; McGarvey, Stephen/I-1788-2014; Breteler, Monique/J-5058-2014; Bjerregaard, Peter/JGE-3401-2023; Smeeth, Liam/X-5862-2018; Gonçalves, Helen/M-1603-2017; Huerta, José María/N-8654-2015; Tzourio, Christophe/B-4015-2009; Reuter, Cezane/K-3311-2016; Bobak, Martin/K-2489-2013; Schutte, Aletta/E-5126-2018; Ansari-Moghaddam, Alireza/J-2406-2017; Topbas, Murat/AAT-1095-2020; Mohamed, Shukri/R-1769-2019; Buoncristiano, Marta/HJH-7657-2023; Raitakari, Olli/AAQ-7389-2021; Söderberg, Stefan/AAG-3881-2019; Nguyen, Quang/C-9373-2011; Zamani, Farhad/ABH-8503-2020; Al Asfoor, Deena/HJO-9139-2023; Guimaraes, Andre/OSJ-1146-2025; Makdisse, Marcia/AAY-9814-2020; Stein, Aryeh/J-9831-2012; Majer, Marjeta/AAF-9412-2021; Jonas, Jost/AEP-3841-2022; Chudek, Jerzy/I-2826-2019; cheraghian, bahman/L-8808-2017; Zaccagni, Luciana/ABD-2465-2020; Lukrafka, Janice Luisa/KAM-1968-2024; Islam, Sheikh Mohammed Shariful/B-1219-2011; Breda, Joao/J-9371-2014; Assah, Felix/HTQ-6564-2023; Viana Ramires, Virgílio/JTV-6901-2023; Brinduse, Lacramioara/JGE-2820-2023; Ritti-Dias, Raphael/G-4200-2013; Leung, Gabriel/C-4336-2009; Papadopoulou, Sousana/AAP-8678-2020; Wang, Qian/AFL-4514-2022; Onland-Moret, N Charlotte/G-9185-2011; Ortiz, Pedro/LPP-8332-2024; Santos, Diana/H-9086-2013; Fraser, Brooklyn/AAF-5132-2019; Sorić, Maroje/AAR-6770-2021; Nagalla, Balakrishna/GRR-4393-2022; Schroder, Helmut/G-2586-2015; Pavlyshyn, Halyna/H-2220-2018; Rivera, Juan A/AGG-2060-2022; Geleijnse, Johanna Marianna/Q-1586-2017; Howitt, Christina/MIK-9677-2025; Jurak, Gregor/F-6301-2015; Modesti, Pietro Amedeo/B-2638-2012; Cirillo, Massimo/G-5480-2018; Garcia de la Hera, Manuela/N-8908-2019; Lam, Tai/C-4317-2009; Vollenweider, Peter/Q-4603-2016; NARDONE, PAOLA/N-3198-2015; Hoogendijk, Emiel/ABA-2749-2020; de curtis, amalia/AAC-2829-2020; Tambalis, Konstantinos/JWO-7031-2024; Norton, Kevin/F-1606-2011; van der Schouw, Yvonne/F-8327-2014; León, Margot/ABD-4622-2020; Kiechl, Stefan/GQP-0351-2022; Sunyer, Jordi/G-6909-2014; Fattahi, Mohammad/C-2010-2018; Pistelli, Francesco/Y-8270-2019; Shengelia, Lela/LJL-4964-2024; Batista, Aline/Q-5353-2019; Baran, Rafal/OAJ-3083-2025; Zheng, Yingfeng/KGK-8305-2024; Hinnig, Patricia/Q-4262-2018; Carlsson, Axel C/L-9217-2013; Stefan, Adela Gabriela/OFM-4875-2025; khaledifar, rsalan/N-3117-2017; Godos, Justyna/AAC-1302-2019; Fujiati, Isti/GPF-3335-2022; Gonzalez, Angel/F-5832-2017; Steinsbekk, Silje/AFP-2666-2022; Gialluisi, Alessano/K-1195-2018; Sunkersing, David/AAB-7020-2021; Kulimbet, Mukhtar/AAR-3059-2021; holdsworth, michelle/AAH-5400-2020; Cohen, Emmanuel/ABE-1916-2021; Bekbolat, Zholdin/ABL-0799-2022; Guerchet, Maëlenn/ABB-5594-2020; BARKAT, Amina/ADG-2157-2022; Kobel, Susanne/HTP-4072-2023; Pilav, Aida/GLR-8893-2022; Diaz, Maria/AAO-4873-2020; Motta, Jorge/ABI-6006-2020; Salkhanova, Akkumis/ADB-3872-2022; Abdrakhmanova, Shynar/U-5619-2018; Porta, Miquel/F-3037-2015; Vatasescu, Radu/Y-7770-2018; Reynolds, Andrew/AAC-6282-2019; de Valois Correia Junior, Marco Aurélio/NGS-8387-2025; REDON, JOSEP/E-1719-2019; Walton, Janette/G-5149-2013; Ochoa-Avilés, Angélica/A-8713-2014; Noale, Marianna/IXD-2540-2023; Mota-Pinto, Anabela/M-1523-2013; khader, yousef/AAE-9620-2019; Qorbani, Mostafa/M-8171-2017</t>
  </si>
  <si>
    <t>, Carmen/0000-0003-3471-4928; Tan, Eng Joo/0000-0003-4449-4404; Nogueira, Helena/0000-0001-5724-3538; Michels, Nathalie/0000-0002-3069-7254; Platonova, Alina G/0000-0002-2487-6782; Islam, Sheikh Mohammed Shariful/0000-0001-7926-9368; Farzadfar, Farshad/0000-0001-8288-4046; Lachat, Carl/0000-0002-1389-8855; Hubler Figueiró, Thamara/0000-0001-6502-1396; Ibarluzea, Jesus/0000-0002-6933-5373; Wade, Alisha/0000-0002-1158-2523; Overvad, Kim/0000-0001-6429-7921; Henriques, Ana/0000-0001-9484-1887; Roiguez-Villamizar, Laura Anea/0000-0002-5551-2586; Schulze, Matthias B/0000-0002-0830-5277; Baker, Jennifer L/0000-0002-9649-6615; Mridha, Malay Kanti/0000-0001-9226-457X; Lachat, Carl/0000-0002-1389-8855; Ramos, Rafel/0000-0001-7970-5537; Tanser, Frank/0000-0001-9797-0000; Sueamran, Phalakorn/0000-0002-4421-0427; Alieva, Anna/0000-0002-4921-4494; B, Antonisamy/0000-0003-3582-2410; Gomes da Silva, Alanna/0000-0003-2587-5658; Sousa-Poza, Alfonso/0000-0002-6524-9654; Cooper, Cyrus/0000-0003-3510-0709; Nowak-Szczepanska, Natalia/0000-0003-2774-992X; Barbosa Filho, Valter/0000-0002-4769-4068; Valvi, Damaskini/0000-0003-4633-229X; Baker, Jennifer L/0000-0002-9649-6615; Riboli, Elio/0000-0001-6795-6080; Gupta, Rajeev/0000-0002-8356-3137; Assefa, Nega/0000-0003-0341-2329; Liliana, Dacica/0000-0003-4000-2580; Judge, Debra/0000-0003-0671-0743; Chamnan, Parinya/0000-0002-5202-4149; 宁, 光/0000-0002-9728-2897; Więcek, Anzej/0000-0002-8625-4188; Baretić, Maja/0000-0002-7242-8407; Joshi, Pradeep/0000-0002-6759-9236; Alkhatib, Buthaina/0000-0002-6105-0680; Mostafa, Aya/0000-0002-2803-2608; Lukrafka, Janice Luisa/0000-0002-9218-9204; Le Coroller, Gwenaëlle/0000-0002-3744-3572; Foo, Leng Huat/0000-0001-5578-3389; Sardinha, Luis/0000-0002-6230-6027; NARAKE, SAMEER/0000-0002-1355-5596; Barrera, Lena/0000-0001-9179-7796; You, Qi Sheng/0000-0003-0743-7320; Morejón Giraldoni, Alain Francisco/0000-0002-4652-1771; Peters, Annette/0000-0001-6645-0985; Bo, Simona/0000-0001-6862-8628; dos Santos Henrique, Rafael/0000-0003-3912-5559; Bugge, Anna/0000-0002-8345-1434; Cooper, Cyrus/0000-0003-3510-0709; Vale, Susana/0000-0002-1703-9361; Shi, Zumin/0000-0002-3099-3299; Narayan, KM Venkat/0000-0001-8621-5405; D'ARRIGO, GRAZIELLA/0000-0003-1831-7340; Ängquist, Lars/0000-0002-9516-4424; Linneberg, Allan/0000-0002-0994-0184; Dushpanova, Anar/0000-0001-6941-2773; González Gil, Esther María/0000-0003-2005-8229; Ghamari, Seyyed-Hadi/0000-0001-6028-3303; Sobek, Grzegorz/0000-0003-2504-0562; Odili, Augustine/0000-0002-4564-1587; Müller-Nurasyid, Martina/0000-0003-3793-5910; Bentham, James/0000-0001-5733-9417; Muc, Magdalena/0000-0001-6323-9973; khader, yousef/0000-0002-7830-6857; Botomba, Steve/0000-0003-3355-7449; Benedek, Theodora/0000-0001-8326-1537; Skoblina, Elena/0000-0002-6442-7922; Rosu, Magda/0009-0000-1009-9305; Ottendahl, Charlotte Brandstrup/0000-0002-9285-3099; Musa Asy’arie, Musa Asy’arie/0009-0005-8845-0915; Møllehave, Line Tang/0000-0001-7116-9346; Godara, Ramesh/0000-0001-5395-2767; Müller-Nurasyid, Martina/0000-0003-3793-5910; Shiri, Rahman/0000-0002-9312-3100; Cooper, Cyrus/0000-0003-3510-0709; Riboli, Elio/0000-0001-6795-6080; Topor-May, Roman/0000-0002-3091-6760; Maulik, Pallab Kumar/0000-0001-6835-6175; Cardol, Marloes/0000-0002-6783-2368; ygas, Wojciech/0000-0002-4351-6459; Csányi, Tamás/0000-0003-2037-9217; McNulty, Breige/0000-0003-0841-063X; Ahrendt Bjerregaard, Anne/0000-0002-0628-5292; Yankova Ivanova-Pandourska, Ivaila/0009-0001-6637-705X; Mostafa, Aya/0000-0002-2803-2608; Mariño, Joany/0000-0002-4657-3758; Gregório, Maria João/0000-0002-0380-7833; Vale, Susana/0000-0002-1703-9361; Lopez-Garcia, Esther/0000-0001-6202-4970; Mirrakhimov, Erkin/0000-0003-2982-6108; Batista, Rosangela/0000-0002-1529-0165; Mansour-Ghanaei, Fariborz/0000-0001-6747-0232; Gutiérrez-González, Enrique/0000-0002-5737-026X; Monterrubio Flores, Eric Alejano/0000-0003-1417-9243; Gudnason, Vilmundur/0000-0001-5696-0084; Ramke, Jacqueline/0000-0002-5764-1306; Brajkovich M, Imperia E/0000-0003-1734-0768; Shi, Zumin/0000-0002-3099-3299; Kovacs, Viktoria Anna/0000-0003-0741-7880; Cunha Soares, Fernanda/0000-0001-6465-3164; Cortes, Lilia Yadira/0000-0003-2789-3219; Dankner, Rachel/0000-0001-6454-6000; Overvad, Kim/0000-0001-6429-7921; Cooper, Cyrus/0000-0003-3510-0709; Sorić, Maroje/0000-0001-6835-1438; Poh, Bee Koon/0000-0003-0713-5197; Charchar, Fadi/0000-0002-6164-9941; Zhou, Bin/0000-0002-1741-8628; Westbury, Leo/0009-0008-5853-8096; Barreto, Marta/0000-0001-6464-548X; Riboli, Elio/0000-0001-6795-6080; Haghshenas, Rosa/0000-0001-8453-8446; Zhecheva, Yanitsa/0000-0002-6028-7440; Djordjic, Visnja/0000-0002-2788-493X; Gowri, Mahasampath/0000-0002-0251-0763; N, Skoblina/0000-0001-7348-9984; Khuong, Quynh Long/0000-0002-1232-6230; bi, hongsheng/0009-0009-1054-5067; NARDONE, PAOLA/0000-0002-1238-0114; Nguyễn, Hữu Chính/0009-0004-7883-378X; Pikhart, Hynek/0000-0001-5277-4049; Gómez, Santiago Felipe/0000-0003-3352-2510; Dziankowska-Zaborszczyk, Elzbieta/0000-0001-8423-9606; Padez, Cristina/0000-0002-1967-3497; Grøntved, Anders/0000-0003-1584-679X; Gonçalves, Mauer/0000-0001-7937-7430; Tolstrup, Janne/0000-0002-9796-3967; Shiri, Rahman/0000-0002-9312-3100; Carlsson, Axel C/0000-0001-6113-0472; de Bont, Jeroen/0000-0001-9924-5961; Clare, Philip/0000-0002-2009-7386; Kengne, Ane Pascal/0000-0002-5183-131X; Ferrer, Elidge/0000-0002-9915-7010; laamiri, fatima zahra/0000-0001-7181-5934; Gujral, Unjali/0000-0002-0352-813X; Galcheva, Sonya/0000-0002-3043-6740; Schulze, Matthias B/0000-0002-0830-5277; Giordani Vasques, Daniel/0000-0001-8955-9676; Overvad, Kim/0000-0001-6429-7921; Noto, Davide/0000-0002-5346-2829; Kriaučionienė, Vilma/0000-0001-5269-2895; TANG, Xun/0000-0002-6990-0168; Roiguez-Villamizar, Laura Anea/0000-0002-5551-2586; Endevelt, Ronit/0000-0002-0866-523X; Leth-Møller, Katja Biering/0000-0002-1624-9789; Chin A Paw, Mai/0000-0001-6259-2441; Stokwiszewski, Jakub/0000-0002-9328-4924; Kuciene, Renata/0000-0002-6296-3449; Alkandari, Abdullah/0000-0002-9452-7000; Farzadfar, Farshad/0000-0001-8288-4046; Kengne, Ane Pascal/0000-0002-5183-131X; Knoflach, Michael/0000-0001-5576-6562; Gareta, Dickman/0000-0002-4004-5655; Furdela, Viktoriya/0000-0003-2030-4071; Wedderkopp, Niels/0000-0002-9660-6618; Grøntved, Anders/0000-0003-1584-679X; muyer, marie-claire muel telo/0000-0001-6828-1265; Gonzalez-Chica, David/0000-0002-7153-2878; Puder, Jardena/0000-0002-0460-7614; Echeverría, Guadalupe/0000-0002-2915-0171; Al-Raddadi, Rajaa/0000-0002-4188-0169; Mendez Paz, Fabian/0000-0002-5201-8822; C Fuchs, Sana/0000-0001-6351-9588; Mosquera, Miley/0000-0003-0783-5839; Lassen, Tina Harmer/0009-0009-8724-510X; Kristensen, Peter Lund/0000-0002-5666-9614; McNulty, Breige/0000-0003-0841-063X; Wade, Alisha/0000-0002-1158-2523; Dagaard, Camilla T/0000-0002-5013-0562; Braithwaite, Tasanee/0000-0002-3025-4066; Brophy, Sinead/0000-0001-7417-2858; Aguenaou, Hassan/0000-0002-7137-1955; Rühli, Frank/0000-0001-7937-001X; Roigues, Daniela/0000-0002-4559-4303; Schramm, Sara/0000-0001-6493-6009; Buoncristiano, Marta/0000-0002-3978-8435; Ornelas, Rui/0000-0003-3737-7402; Christensen, Kaare/0000-0002-5429-5292; Nyirenda, Moffat/0000-0003-2120-4806; Basit, Abdul/0000-0001-8066-8219; Mohammadi, Zahra/0000-0003-0197-1186; Baran, Joanna/0000-0001-8354-1651; Katzmarzyk, Peter/0000-0002-9280-6022; Michaelsen, Kim F/0000-0003-0449-0839; Walton, Janette/0000-0003-4758-5328; Colorado-Yohar, Sana/0000-0002-6700-0780; khader, yousef/0000-0002-7830-6857; Joshi, Pradeep/0000-0002-6759-9236; Iacoviello, Licia/0000-0003-0514-5885; Ndip, Valirie Agbor/0000-0002-6708-6852; Müller-Nurasyid, Martina/0000-0003-3793-5910; Lachat, Carl/0000-0002-1389-8855; fakhradiyev, ildar/0000-0003-0528-3874; Wild, Philipp/0000-0003-4413-9752; Rashidi, Mohammad-Mahdi/0000-0002-7460-6000; Peykari, Niloofar/0000-0003-3219-3751; Porta, Miquel/0000-0003-1684-7428; Gareta, Dickman/0000-0002-4004-5655; Dahm, Christina/0000-0003-0481-2893; Bjerregaard, Peter/0000-0001-7153-8447; Mazur, Artur/0000-0001-5393-3515; Huerta, José María/0000-0002-9637-3869; Schutte, Aletta/0000-0001-9217-4937; qadir, muhammed/0009-0004-2257-7342; Buoncristiano, Marta/0000-0002-3978-8435; Al Asfoor, Deena/0000-0002-7973-1935; Chudek, Jerzy/0000-0002-6367-7794; Lukrafka, Janice Luisa/0000-0002-9218-9204; Islam, Sheikh Mohammed Shariful/0000-0001-7926-9368; Onland-Moret, N Charlotte/0000-0002-2360-913X; Stokwiszewski, Jakub/0000-0002-9328-4924; Sorić, Maroje/0000-0001-6835-1438; Nagalla, Balakrishna/0000-0002-5613-0942; Schroder, Helmut/0000-0003-2231-5081; Macieira, Luísa/0000-0003-2011-7655; Rivera, Juan A/0000-0003-2586-4908; Geleijnse, Johanna Marianna/0000-0001-7638-0589; Howitt, Christina/0000-0003-0002-4734; Modesti, Pietro Amedeo/0000-0002-9511-2173; Cirillo, Massimo/0000-0002-6409-3504; Garcia de la Hera, Manuela/0000-0001-5742-2704; Vollenweider, Peter/0000-0002-0765-896X; NARDONE, PAOLA/0000-0002-1238-0114; Hoogendijk, Emiel/0000-0001-9660-5108; de curtis, amalia/0000-0001-5104-0318; Tambalis, Konstantinos/0000-0002-5817-9395; Rach, Stefan/0000-0001-5241-0253; Pistelli, Francesco/0000-0001-5612-6364; Poh, Bee Koon/0000-0003-0713-5197; Carlsson, Axel C/0000-0001-6113-0472; Gkiouras, Konstantinos/0000-0002-6407-8494; Raay, Sheena/0000-0002-0391-9704; Tolonen, Hanna/0000-0003-3121-4303; Baur, Louise/0000-0002-4521-9482; Tolstrup, Janne/0000-0002-9796-3967; Gialluisi, Alessano/0000-0002-7388-4463; Bjerregaard, Peter/0000-0001-7153-8447; Kulimbet, Mukhtar/0000-0003-4399-700X; Ramos de Moura Silva, Caroline/0000-0002-8727-0024; BARKAT, Amina/0000-0002-5724-2751; Bringolf-Isler, Bettina/0000-0003-2893-2320; vanderschueren, dirk/0000-0003-1395-0104; Salkhanova, Akkumis/0000-0001-8159-6501; Mohanna, Salim/0000-0002-1486-3259; Porta, Miquel/0000-0003-1684-7428; de Valois Correia Junior, Marco Aurélio/0000-0003-0386-5256; Walton, Janette/0000-0003-4758-5328; Mota-Pinto, Anabela/0000-0002-0820-9568; khader, yousef/0000-0002-7830-6857;</t>
  </si>
  <si>
    <t>UK Medical Research Council [MR/V034057/1]; UK Research and Innovation (Research England Policy Support Fund); UK Research and Innovation (Innovate UK grant - European Union) [10103595, 101080250]; European Union (STOP Project) [774548]; Abdul Latif Jameel Institute for Disease and Emergency Analytics at Imperial College London; ESRC [ES/T002611/1] Funding Source: UKRI; MRC [MR/V034057/1] Funding Source: UKRI; Grants-in-Aid for Scientific Research [20H00045] Funding Source: KAKEN</t>
  </si>
  <si>
    <t>UK Medical Research Council(UK Research &amp; Innovation (UKRI)Medical Research Council UK (MRC)); UK Research and Innovation (Research England Policy Support Fund); UK Research and Innovation (Innovate UK grant - European Union); European Union (STOP Project)(European Union (EU)Marie Curie Actions); Abdul Latif Jameel Institute for Disease and Emergency Analytics at Imperial College London; ESRC(UK Research &amp; Innovation (UKRI)Economic &amp; Social Research Council (ESRC)); MRC(UK Research &amp; Innovation (UKRI)Medical Research Council UK (MRC)); Grants-in-Aid for Scientific Research(Ministry of Education, Culture, Sports, Science and Technology, Japan (MEXT)Japan Society for the Promotion of ScienceGrants-in-Aid for Scientific Research (KAKENHI))</t>
  </si>
  <si>
    <t>This study was funded by the UK Medical Research Council (grant number MR/V034057/1), the UK Research and Innovation (Research England Policy Support Fund), UK Research and Innovation (Innovate UK grant number 10103595, for participation in the OBCT consortium funded by the European Union grant agreement 101080250), and European Union (STOP Project grant agreement 774548). BZ is supported by a fellowship from the Abdul Latif Jameel Institute for Disease and Emergency Analytics at Imperial College London, funded by a donation from Community Jameel. For the purpose of open access, the author has applied a Creative Commons Attribution (CC BY) licence to the Author Accepted Manuscript version arising from this submission. The authors alone are responsible for the views expressed in this Article and they do not necessarily represent the views, decisions, or policies of the institutions with which they are affiliated.</t>
  </si>
  <si>
    <t>MAR 16</t>
  </si>
  <si>
    <t>10.1016/S0140-6736(23)02750-2</t>
  </si>
  <si>
    <t>ZC2Y9</t>
  </si>
  <si>
    <t>WOS:001273038800001</t>
  </si>
  <si>
    <t>Jakic, K; Selc, M; Razga, F; Nemethova, V; Mazancova, P; Havel, F; Sramek, M; Zarska, M; Proska, J; Masanova, V; Uhnakova, I; Makovicky, P; Novotova, M; Vykoukal, V; Babelova, A</t>
  </si>
  <si>
    <t>Jakic, Kristina; Selc, Michal; Razga, Filip; Nemethova, Veronika; Mazancova, Petra; Havel, Filip; Sramek, Michal; Zarska, Monika; Proska, Jan; Masanova, Vlasta; Uhnakova, Iveta; Makovicky, Peter; Novotova, Marta; Vykoukal, Vit; Babelova, Andrea</t>
  </si>
  <si>
    <t>Long-Term Accumulation, Biological Effects and Toxicity of BSA-Coated Gold Nanoparticles in the Mouse Liver, Spleen, and Kidneys</t>
  </si>
  <si>
    <t>INTERNATIONAL JOURNAL OF NANOMEDICINE</t>
  </si>
  <si>
    <t>AuNPs; in vivo; long-term accumulation; biodistribution; inflammation; fibrosis</t>
  </si>
  <si>
    <t>IN-VITRO; GENOTOXICITY; IMPACT; AGENTS; VIVO</t>
  </si>
  <si>
    <t>Introduction: Gold nanoparticles are promising candidates as vehicles for drug delivery systems and could be developed into effective anticancer treatments. However, concerns about their safety need to be identified, addressed, and satisfactorily answered. Although gold nanoparticles are considered biocompatible and nontoxic, most of the toxicology evidence originates from in vitro studies, which may not reflect the responses in complex living organisms. Methods: We used an animal model to study the long-term effects of 20 nm spherical AuNPs coated with bovine serum albumin. Mice received a 1 mg/kg single intravenous dose of nanoparticles, and the biodistribution and accumulation, as well as the organ changes caused by the nanoparticles, were characterized in the liver, spleen, and kidneys during 120 days. Results: The amount of nanoparticles in the organs remained high at 120 days compared with day 1, showing a 39% reduction in the liver, a 53% increase in the spleen, and a 150% increase in the kidneys. The biological effects of chronic nanoparticle exposure were associated with early inflammatory and fibrotic responses in the organs and were more pronounced in the kidneys, despite a negligible amount of nanoparticles found in renal tissues. Conclusion: Our data suggest, that although AuNPs belong to the safest nanomaterial platforms nowadays, due to their slow tissue elimination leading to long-term accumulation in the biological systems, they may induce toxic responses in the vital organs, and so understanding of their long-term biological impact is important to consider their potential therapeutic applications.</t>
  </si>
  <si>
    <t>[Jakic, Kristina; Selc, Michal; Babelova, Andrea] Slovak Acad Sci, Canc Res Inst, Biomed Res Ctr, Dept Nanobiol, Bratislava, Slovakia; [Selc, Michal; Babelova, Andrea] Slovak Acad Sci, Ctr Adv Mat Applicat, Bratislava, Slovakia; [Razga, Filip; Nemethova, Veronika; Mazancova, Petra] Selecta Biotech SE, Bratislava, Slovakia; [Havel, Filip; Proska, Jan] Czech Tech Univ, Fac Nucl Sci &amp; Phys Engn, Dept Phys Elect, Prague, Czech Republic; [Havel, Filip; Sramek, Michal; Zarska, Monika] Czech Acad Sci, Dept Genome Integr, Inst Mol Genet, Prague, Czech Republic; [Masanova, Vlasta; Uhnakova, Iveta] Slovak Med Univ, Fac Med, Dept Met, Bratislava, Slovakia; [Makovicky, Peter] Slovak Acad Sci, Canc Res Inst, Biomed Res Ctr, Dept Mol Oncol, Bratislava, Slovakia; [Novotova, Marta] Slovak Acad Sci, Inst Expt Endocrinol, Biomed Res Ctr, Dept Cellular Cardiol, Bratislava, Slovakia; [Vykoukal, Vit] Masaryk Univ, Fac Sci, Dept Chem, Brno, Czech Republic</t>
  </si>
  <si>
    <t>Slovak Academy of Sciences; Cancer Research Institute, SAS; Biomedical Research Center, SAS; Slovak Academy of Sciences; Centre for Advanced Material Application, SAS; Czech Technical University Prague; Czech Academy of Sciences; Institute of Molecular Genetics of the Czech Academy of Sciences; Comenius University Bratislava; Slovak Medical University Bratislava; Slovak Academy of Sciences; Cancer Research Institute, SAS; Biomedical Research Center, SAS; Slovak Academy of Sciences; Institute of Experimental Endocrinology, SAS; Biomedical Research Center, SAS; Masaryk University</t>
  </si>
  <si>
    <t>Babelova, A (corresponding author), Slovak Acad Sci, Canc Res Inst, Biomed Res Ctr, Dept Nanobiol, Bratislava, Slovakia.</t>
  </si>
  <si>
    <t>andrea.babelova@savba.sk</t>
  </si>
  <si>
    <t>Vykoukal, Vit/I-2016-2018; Jakič, Kristína/HHZ-4434-2022; Žárská, Monika/KMA-2557-2024; Babelova, Anea/E-7768-2018; Šelc, Michal/AAM-4452-2021; Proska, Jan/O-2486-2013; Nemethova, Veronika/AAD-9782-2019; Babiakova, Petra/AAO-8663-2020; Šrámek, Michal/JXM-5993-2024; Novotová, Marta/D-2578-2009; Uhnakova, Iveta/OFN-3567-2025; Razga, Filip/AAB-1627-2019; Masanova, Vlasta/JNR-6555-2023</t>
  </si>
  <si>
    <t>Jakič, Kristína/0000-0002-8251-5328; Žárská, Monika/0000-0001-7023-760X; Babelova, Anea/0000-0001-9548-6602; Šelc, Michal/0000-0002-7330-6655; Proska, Jan/0000-0002-2315-493X; Nemethova, Veronika/0009-0005-9287-741X; Šrámek, Michal/0000-0001-6818-4895; Novotová, Marta/0000-0002-1514-1995; Uhnakova, Iveta/0000-0001-9406-5582; Razga, Filip/0000-0002-5352-3193; Masanova, Vlasta/0009-0000-2379-4681</t>
  </si>
  <si>
    <t>Slovak Research and Development Agency [APVV-20-0494, 2/0116/22]; VEGA; [APVV-16-0579]</t>
  </si>
  <si>
    <t>Slovak Research and Development Agency(Slovak Research and Development Agency); VEGA(Vedecka grantova agentura MSVVaS SR a SAV (VEGA));</t>
  </si>
  <si>
    <t>This work was supported by the Slovak Research and Development Agency under Contract No. APVV-16-0579 and APVV-20-0494, and by VEGA grant no. 2/0116/22.</t>
  </si>
  <si>
    <t>DOVE MEDICAL PRESS LTD</t>
  </si>
  <si>
    <t>ALBANY</t>
  </si>
  <si>
    <t>PO BOX 300-008, ALBANY, AUCKLAND 0752, NEW ZEALAND</t>
  </si>
  <si>
    <t>1178-2013</t>
  </si>
  <si>
    <t>INT J NANOMED</t>
  </si>
  <si>
    <t>Int. J. Nanomed.</t>
  </si>
  <si>
    <t>10.2147/IJN.S443168</t>
  </si>
  <si>
    <t>Nanoscience &amp; Nanotechnology; Pharmacology &amp; Pharmacy</t>
  </si>
  <si>
    <t>Science &amp; Technology - Other Topics; Pharmacology &amp; Pharmacy</t>
  </si>
  <si>
    <t>QB1O0</t>
  </si>
  <si>
    <t>WOS:001218330700001</t>
  </si>
  <si>
    <t>Crous, PW; Costa, MM; Kandemir, H; Vermaas, M; Vu, D; Zhao, L; Arumugam, E; Flakus, A; Jurjevic, Z; Kaliyaperumal, M; Mahadevakumar, S; Murugadoss, R; Shivas, RG; Tan, YP; Wingfield, MJ; Abell, SE; Marney, TS; Danteswari, C; Darmostuk, V; Denchev, CM; Denchev, TT; Etayo, J; Gené, J; Gunaseelan, S; Hubka, V; Illescas, T; Jansen, GM; Kezo, K; Kumar, S; Larsson, E; Mufeeda, KT; Piatek, M; Rodriguez-Flakus, P; Sarma, PVSRN; Stryjak-Bogacka, M; Torres-Garcia, D; Vauras, J; Acal, DA; Akulov, A; Alhudaib, K; Asif, M; Balashov, S; Baral, HO; Baturo-Ciesniewska, A; Begerow, D; Beja-Pereira, A; Bianchinotti, MV; Bilanski, P; Chandranayaka, S; Chellappan, N; Cowan, DA; Custódio, FA; Czachura, P; Delgado, G; De Silva, NI; Dijksterhuis, J; Dueñas, M; Eisvand, P; Fachada, V; Fournier, J; Fritsche, Y; Fuljer, F; Ganga, KGG; Guerra, MP; Hansen, K; Hywel-Jones, N; Ismail, AM; Jacobs, CR; Jankowiak, R; Karich, A; Kemler, M; Kislo, K; Klofac, W; Krisai-Greilhuber, I; Latha, KPD; Lebeuf, R; Lopes, ME; Lumyong, S; Maciá-Vicente, JG; Maggs-Kölling, G; Magistà, D; Manimohan, P; Martín, MP; Mazur, E; Mehrabi-Koushki, M; Miller, AN; Mombert, A; Ossowska, EA; Patejuk, K; Pereira, OL; Piskorski, S; Plaza, M; Podile, AR; Polhorsky, A; Pusz, W; Raza, M; Ruszkiewicz-Michalska, M; Saba, M; Sánchez, RM; Singh, R; Sliwa, L; Smith, ME; Stefenon, VM; Strasiftáková, D; Suwannarach, N; Szczepanska, K; Telleria, MT; Tennakoon, DS; Thines, M; Thorn, RG; Urbaniak, J; van der Vegte, M; Vasan, V; Vila-Viçosa, C; Voglmayr, H; Wrzosek, M; Zappelini, J; Groenewald, JZ</t>
  </si>
  <si>
    <t>Crous, P. W.; Costa, M. M.; Kandemir, H.; Vermaas, M.; Vu, D.; Zhao, L.; Arumugam, E.; Flakus, A.; Jurjevic, Z.; Kaliyaperumal, M.; Mahadevakumar, S.; Murugadoss, R.; Shivas, R. G.; Tan, Y. P.; Wingfield, M. J.; Abell, S. E.; Marney, T. S.; Danteswari, C.; Darmostuk, V.; Denchev, C. M.; Denchev, T. T.; Etayo, J.; Gene, J.; Gunaseelan, S.; Hubka, V.; Illescas, T.; Jansen, G. M.; Kezo, K.; Kumar, S.; Larsson, E.; Mufeeda, K. T.; Piatek, M.; Rodriguez-Flakus, P.; Sarma, P. V. S. R. N.; Stryjak-Bogacka, M.; Torres-Garcia, D.; Vauras, J.; Acal, D. A.; Akulov, A.; Alhudaib, K.; Asif, M.; Balashov, S.; Baral, H. -O.; Baturo-Ciesniewska, A.; Begerow, D.; Beja-Pereira, A.; Bianchinotti, M. V.; Bilanski, P.; Chandranayaka, S.; Chellappan, N.; Cowan, D. A.; Custodio, F. A.; Czachura, P.; Delgado, G.; De Silva, N. I.; Dijksterhuis, J.; Duenas, M.; Eisvand, P.; Fachada, V.; Fournier, J.; Fritsche, Y.; Fuljer, F.; Ganga, K. G. G.; Guerra, M. P.; Hansen, K.; Hywel-Jones, N.; Ismail, A. M.; Jacobs, C. R.; Jankowiak, R.; Karich, A.; Kemler, M.; Kislo, K.; Klofac, W.; Krisai-Greilhuber, I.; Latha, K. P. D.; Lebeuf, R.; Lopes, M. E.; Lumyong, S.; Macia-Vicente, J. G.; Maggs-Kolling, G.; Magista, D.; Manimohan, P.; Martin, M. P.; Mazur, E.; Mehrabi-Koushki, M.; Miller, A. N.; Mombert, A.; Ossowska, E. A.; Patejuk, K.; Pereira, O. L.; Piskorski, S.; Plaza, M.; Podile, A. R.; Polhorsky, A.; Pusz, W.; Raza, M.; Ruszkiewicz-Michalska, M.; Saba, M.; Sanchez, R. M.; Singh, R.; Sliwa, L.; Smith, M. E.; Stefenon, V. M.; Strasiftakova, D.; Suwannarach, N.; Szczepanska, K.; Telleria, M. T.; Tennakoon, D. S.; Thines, M.; Thorn, R. G.; Urbaniak, J.; van der Vegte, M.; Vasan, V.; Vila-Vicosa, C.; Voglmayr, H.; Wrzosek, M.; Zappelini, J.; Groenewald, J. Z.</t>
  </si>
  <si>
    <t>Fungal Planet description sheets: 1550-1613</t>
  </si>
  <si>
    <t>PERSOONIA</t>
  </si>
  <si>
    <t>ITS nrDNA barcodes; LSU; new taxa; systematics</t>
  </si>
  <si>
    <t>MULTIPLE SEQUENCE ALIGNMENT; BAYESIAN PHYLOGENETIC INFERENCE; SP.-NOV.; PSILOPEZIOID FUNGI; SECTION VAGINATAE; SPECIES CONCEPT; CANARY-ISLANDS; 1ST REPORT; IQ-TREE; BASIDIOMYCOTA</t>
  </si>
  <si>
    <t>Novel species of fungi described in this study include those from various countries as follows: Argentina, Neocamarosporium halophilum in leaf spots of Atriplex undulata. Australia, Aschersonia merianiae on scale insect (Coccoidea), Curvularia huamulaniae isolated from air, Hevansia mainiae on dead spider, Ophiocordyceps poecilometigena on Poecilometis sp. Bolivia, Lecanora menthoides on sandstone, in open semi-desert montane areas, Sticta monlueckiorum corticolous in a forest, Trichonectria epimegalosporae on apothecia of corticolous Megalospora sulphurata var. sulphurata, Trichonectria puncteliae on the thallus of Punctelia borreri. Brazil, Catenomargarita pseudocercosporicola (incl. Catenomargarita gen. nov.) hyperparasitic on Pseudocercospora fijiensis on leaves of Musa acuminata, Tulasnella restingae on protocorms and roots of Epidendrum fulgens. Bulgaria, Anthracoidea umbrosae on Carex spp. Croatia, Hymenoscyphus radicis from surface-sterilised, asymptomatic roots of Microthlaspi erraticum, Orbilia multiserpentina on wood of decorticated branches of Quercus pubescens. France, Calosporella punctatispora on dead corticated twigs of Acer opalus. French West Indies (Martinique), Eutypella lechatii on dead corticated palm stem. Germany, Arrhenia alcalinophila on loamy soil. Iceland, Cistella blauvikensis on dead grass (Poaceae). India, Fulvifomes maritimus on living Peltophorum pterocarpum, Fulvifomes natarajanii on dead wood of Prosopis juliflora, Fulvifomes subazonatus on trunk of Azadirachta indica, Macrolepiota bharadwajii on moist soil near the forest, Narcissea delicata on decaying elephant dung, Paramyrothecium indicum on living leaves of Hibiscus hispidissimus, Trichoglossum syamviswanathii on moist soil near the base of a bamboo plantation. Iran, Vacuiphoma astragalicola from stem canker of Astragalus sarcocolla. Malaysia, Neoeriomycopsis fissistigmae (incl. Neoeriomycopsidaceae fam. nov.) on leaf spots on flower Fissistigma sp. Namibia, Exophiala lichenicola lichenicolous on Acarospora cf. luederitzensis. Netherlands, Entoloma occultatum on soil, Extremus caricis on dead leaves of Carex sp., Inocybe pseudomytiliodora on loamy soil. Norway, Inocybe guldeniae on calcareous soil, Inocybe rupestroides on gravelly soil. Pakistan, Hymenagaricus brunneodiscus on soil. Philippines, Ophiocordyceps philippinensis parasitic on Asilus sp. Poland, Hawksworthiomyces ciconiae isolated from Ciconia ciconia nest, Plectosphaerella vigrensis from leaf spots on Impatiens noli-tangere, Xenoramularia epitaxicola from sooty mould community on Taxus baccata. Portugal, Inocybe dagamae on clay soil. Saudi Arabia, Diaporthe jazanensis on branches of Coffea arabica. South Africa, Alternaria moraeae on dead leaves of Moraea sp., Bonitomyces buffelskloofinus (incl. Bonitomyces gen. nov.) on dead twigs of unknown tree, Constrictochalara koukolii on living leaves of Itea rhamnoides colonised by a Meliola sp., Cylindromonium lichenophilum on Parmelina tiliacea, Gamszarella buffelskloofina (incl. Gamszarella gen. nov.) on dead insect, Isthmosporiella africana (incl. Isthmosporiella gen. nov.) on dead twigs of unknown tree, Nothoeucasphaeria buffelskloofina (incl. Nothoeucasphaeria gen. nov.), on dead twigs of unknown tree, Nothomicrothyrium beaucarneae (incl. Nothomicrothyrium gen. nov.) on dead leaves of Beaucarnea stricta, Paramycosphaerella proteae on living leaves of Protea caffra, Querciphoma foliicola on leaf litter, Rachicladosporium conostomii on dead twigs of Conostomium natalense var. glabrum, Rhamphoriopsis synnematosa on dead twig of unknown tree, Waltergamsia mpumalanga on dead leaves of unknown tree. Spain, Amanita fulvogrisea on limestone soil, in mixed forest, Amanita herculis in open Quercus forest, Vuilleminia beltraniae on Cistus symphytifolius. Sweden, Pachyella pulchella on decaying wood on sand-silt riverbank. Thailand, Deniquelata cassiae on dead stem of Cassia fistula, Stomiopeltis thailandica on dead twigs of Magnolia champaca. Ukraine, Circinaria podoliana on natural limestone outcrops, Neonematogonum carpinicola (incl. Neonematogonum gen. nov.) on dead branches of Carpinus betulus. USA, Exophiala wilsonii water from cooling tower, Hygrophorus aesculeticola on soil in mixed forest, and Neocelosporium aereum from air in a house attic. Morphological and culture characteristics are supported by DNA barcodes.</t>
  </si>
  <si>
    <t>[Crous, P. W.; Costa, M. M.; Kandemir, H.; Vermaas, M.; Vu, D.; Zhao, L.; Dijksterhuis, J.; Groenewald, J. Z.] Westerdijk Fungal Biodivers Inst, POB 85167, NL-3508AD Utrecht, Netherlands; [Crous, P. W.; Wingfield, M. J.] Univ Pretoria, Forestry &amp; Agr Biotechnol Inst FABI, Dept Biochem Genet &amp; Microbiol, Pretoria, South Africa; [Arumugam, E.; Kaliyaperumal, M.; Murugadoss, R.; Gunaseelan, S.; Kezo, K.; Chellappan, N.; Vasan, V.] Univ Madras, Ctr Adv Studies Bot, Chennai, Tamil Nadu, India; [Flakus, A.; Darmostuk, V.; Piatek, M.; Rodriguez-Flakus, P.; Stryjak-Bogacka, M.; Czachura, P.; Mazur, E.; Sliwa, L.] Polish Acad Sci, Szafer Inst Bot, Lubicz 46, PL-31512 Krakow, Poland; [Jurjevic, Z.; Balashov, S.] EMSL Analyt Inc, 200 Route 130 North, Cinnaminson, NJ 08077 USA; [Mahadevakumar, S.] KSCSTE Kerala Forest Res Inst, Div Forest Protect, Forest Pathol Dept, Trichur 680653, Kerala, India; [Mahadevakumar, S.; Kumar, S.; Mufeeda, K. T.] Bot Survey India, Andaman &amp; Nicobar Reg Ctr, Port Blair 744102, South Andaman, India; [Shivas, R. G.] Univ Southern Queensland, Ctr Crop Hlth, Toowoomba, Qld 4350, Australia; [Tan, Y. P.] Queensland Plant Pathol Herbarium, Dept Agr &amp; Fisheries, Dutton Pk, Qld 4102, Australia; [Abell, S. E.] James Cook Univ, Australian Trop Herbarium, Smithfield, Qld 4878, Australia; [Danteswari, C.; Sarma, P. V. S. R. N.; Podile, A. R.] Univ Hyderabad, Dept Plant Sci, Hyderabad, Telangana, India; [Denchev, C. M.; Denchev, T. T.] Bulgarian Acad Sci, Inst Biodivers &amp; Ecosyst Res, 2 Gagarin St, Sofia 1113, Bulgaria; [Etayo, J.] Navarro Villoslada 16,3 cha, E-31003 Pamplona, Spain; [Gene, J.] Univ Rovira &amp; Virgili, Fac Med &amp; Ciencies Salut &amp; IU RESCAT, Unitat Micol &amp; Microbiol Ambiental, Reus, Catalonia, Spain; [Hubka, V.] Charles Univ Prague, Dept Bot, Fac Sci, Benatska 2, Prague 12801 2, Czech Republic; [Hubka, V.] Czech Acad Sci, Inst Microbiol, Videnska 1083, Prague 14220, Czech Republic; [Illescas, T.] Buenos Aires 3 Bajo 1, Cordoba 14006, Spain; [Jansen, G. M.] Ben Sikkenlaan 9, NL-6703JC Wageningen, Netherlands; [Larsson, E.] Univ Gothenburg, Biol &amp; Environm Sci, Box 463, SE-40530 Gothenburg, Sweden; [Larsson, E.] Gothenburg Global Biodivers Ctr, Box 463, SE-40530 Gothenburg, Sweden; [Vauras, J.] Univ Turku, Abo Akademi Univ, Biodivers Unit, Biol Collect, FI-20014 Herbarium, Finland; [Acal, D. A.] Univ Lodz, Fac Biol &amp; Environm Protect, Dept Invertebrate Zool &amp; Hydrobiol, Banacha 12-16, PL-90237 Lodz, Poland; [Akulov, A.] Kharkov Natl Univ, Dept Mycol &amp; Plant Resistance, Maidan Svobody 4, UA-61022 Kharkiv, Ukraine; [Alhudaib, K.; Ismail, A. M.] King Faisal Univ, Dept Arid Land Agr, Coll Agr &amp; Food Sci, Al Hasa 31982, Saudi Arabia; [Alhudaib, K.; Ismail, A. M.] King Faisal Univ, Coll Agr &amp; Food Sci, Pests &amp; Plant Dis Unit, Al Hasa 31982, Saudi Arabia; [Asif, M.; Saba, M.] Quaid i Azam Univ, Fac Biol Sci, Dept Plant Sci, Islamabad 45320, Pakistan; [Baral, H. -O.] Blaihofstr 42, D-72074 Tubingen, Germany; [Baturo-Ciesniewska, A.] Bydgoszcz Univ Sci &amp; Technol, Dept Biol &amp; Plant Protect, Al prof S Kaliskiego 7, PL-85796 Bydgoszcz, Poland; [Begerow, D.; Kemler, M.] Univ Hamburg, Inst Plant Sci &amp; Microbiol, Organism Bot &amp; Mycol, Ohnhorststr 18, D-22609 Hamburg, Germany; [Beja-Pereira, A.; Vila-Vicosa, C.] CIBIO, BIOPOLIS Program Genom Biodivers &amp; Land Planning, Campus Vairao, P-4485661 Vairao, Portugal; [Beja-Pereira, A.] Univ Porto, DGAOT, Fac Ciencias, Rua Campo Alegre 687, P-4169007 Porto, Portugal; [Bianchinotti, M. V.; Sanchez, R. M.] UNS, CERZOS, CONICET, Camino Carrindanga Km 7, RA-8000 Bahia Blanca, Buenos Aires, Argentina; [Bianchinotti, M. V.; Sanchez, R. M.] UNS, Depto Biol Bioquim &amp; Farm, San Juan 670, RA-8000 Bahia Blanca, Buenos Aires, Argentina; [Bilanski, P.; Jankowiak, R.] Agr Univ Krakow, Dept Forest Ecosyst Protect, Al 29 Listopada 46, PL-31425 Krakow, Poland; [Chandranayaka, S.] Univ Mysore, Dept Studies Biotechnol, Mysuru 570006, Karnataka, India; [Cowan, D. A.] Univ Pretoria, Dept Biochem Genet &amp; Microbiol, Ctr Microbial Ecol &amp; Genom, Private Bag X20, ZA-0028 Pretoria, South Africa; [Custodio, F. A.] Univ Fed Vicosa, Dept Fitopatol, BR-36570900 Vicosa, MG, Brazil; [Delgado, G.] Eurofins Built Environm, 6110 W 34th St, Houston, TX 77092 USA; [De Silva, N. I.; Suwannarach, N.] Chiang Mai Univ, Dept Biol, Fac Sci, Chiang Mai 50200, Thailand; [Duenas, M.] Real Jardin Bot CSIC, Dept Mycol, Pl Murillo 2, Madrid 28014, Spain; [Eisvand, P.] Shahid Chamran Univ Ahvaz, Dept Plant Protect, Fac Agr, Ahvaz, Khuzestan, Iran; [Fachada, V.] Univ Jyvaskyla, Neuromuscular Res Ctr, Rautpohjankatu 8, Jyvaskyla 40700, Finland; [Fachada, V.; Vila-Vicosa, C.] Univ Porto, MHNCUP Museu Hist Nat &amp; Ciencia, Praca Gomes Teixeira, P-4099002 Porto, Portugal; [Fritsche, Y.; Guerra, M. P.; Lopes, M. E.; Stefenon, V. M.; Zappelini, J.] Univ Fed Santa Catarina, Dept Plant Sci, Plant Dev Physiol &amp; Genet Lab, Florianopolis, SC, Brazil; [Fuljer, F.] Comenius Univ, Dept Bot, Fac Nat Sci, Revova 39, Bratislava 81102, Slovakia; [Ganga, K. G. G.; Latha, K. P. D.] Univ Calicut, Dept Bot, Calicut 673635, Kerala, India; [Hansen, K.] Swedish Museum Nat Hist, Dept Bot, POB 50007, SE-10405 Stockholm, Sweden; [Hywel-Jones, N.] Zhejiang BioAsia Inst Life Sci, Pinghu 314200, Zhejiang, Peoples R China; [Ismail, A. M.] Agr Res Ctr, Plant Pathol Res Inst, Vegetable Dis Res Dept, Giza 12619, Egypt; [Jacobs, C. R.] Bkejwanong Walpole Isl First Nation, Nin Da Wabb Jig Walpole Isl Heritage Ctr, 2185 River Rd North, Walpole Isl, ON N8A 4K9, Canada; [Karich, A.] Tech Univ Dresden, Int Inst Zittau, Unit Bio &amp; Environm Sci, Markt 23, D-02763 Zittau, Germany; [Kislo, K.; Wrzosek, M.] Univ Warsaw, Bot Garden, Aleje Ujazdowskie 4, PL-00478 Warsaw, Poland; [Klofac, W.] Mayerhofen 28, A-3074 Michelbach, Austria; [Krisai-Greilhuber, I.; Voglmayr, H.] Univ Vienna, Dept Bot &amp; Biodivers Res, Rennweg 14, A-1030 Vienna, Austria; [Lebeuf, R.] 775 Rang Rapide Nord, Quebec City, PQ G0A 3L0, Canada; [Macia-Vicente, J. G.] Wageningen Univ &amp; Res, Plant Ecol &amp; Nat Conservat, POB 47, NL-6700AA Wageningen, Netherlands; [Macia-Vicente, J. G.] Netherlands Inst Ecol NIOO KNAW, Dept Microbial Ecol, POB 50, NL-6700AB Wageningen, Netherlands; [Maggs-Kolling, G.] Gobabeb Namib Res Inst, Walvis Bay, Namibia; [Maggs-Kolling, G.] Northwest Univ, Unit Environm Sci &amp; Management, P Bag X1290, ZA-2520 Potchefstroom, South Africa; [Magista, D.] Univ Bari Moro, Dept Soil Plant &amp; Food Sci, I-70126 Bari, Italy; [Magista, D.] Natl Res Council CNR, Inst Sci Food Prod ISPA, I-70126 Bari, Italy; [Mehrabi-Koushki, M.] Shahid Chamran Univ Ahvaz, Biotechnol &amp; Biosci Res Ctr, Ahvaz, Iran; [Miller, A. N.] Univ Illinois, Illinois Nat Hist Survey, 1816 South Oak St, Champaign, IL 61820 USA; [Mombert, A.] 3 rue craie, F-25640 Corcelle Mieslot, France; [Ossowska, E. A.] Univ Gdansk, Fac Biol, Dept Plant Taxon &amp; Nat Conservat, Wita Stwosza 59, PL-80308 Gdansk, Poland; [Patejuk, K.] Wroclaw Univ Environm &amp; Life Sci, Dept Plant Protect, Pl Grunwaldzki 24a, PL-50363 Wroclaw, Poland; [Piskorski, S.; Ruszkiewicz-Michalska, M.] Univ Lodz, Fac Biol &amp; Environm Protect, Dept Algol &amp; Mycol, Banacha 12-16, PL-90237 Lodz, Poland; [Plaza, M.] La Angostura,20, Cadiz 11370, Spain; [Polhorsky, A.] Pezinska 14, Senec 90301, Slovakia; [Raza, M.] Xinjiang Acad Agr Sci, Inst Plant Protect, Key Lab Integrated Pest Management Crops Northwes, Minist Agr &amp; Rural Affairs, Urumqi 83009, Xinjiang, Peoples R China; [Singh, R.] Banaras Hindu Univ, Inst Sci, Ctr Adv Study Bot, Varanasi 221005, Uttar Pradesh, India; [Smith, M. E.] Univ Florida, Dept Plant Pathol, Gainesville, FL 32611 USA; [Strasiftakova, D.] Nat Hist Museum, Slovak Natl Museum, Vajanskeho nab 2,POB 13, Bratislava 81006, Slovakia; [Szczepanska, K.] Wroclaw Univ Environm &amp; Life Sci, Dept Bot &amp; Plant Ecol, Pl Grunwaldzki 24a, PL-50363 Wroclaw, Poland; [Thines, M.] Senckenberg Biodivers &amp; Climate Res Ctr SBiK F, Evolutionary Analyses &amp; Biol Arch, Senckenberganlage 25, D-60325 Frankfurt, Germany; [Thines, M.] LOEWE Ctr Translat Biodivers Genom, Georg Voigt Str 14 16, D-60325 Frankfurt, Germany; [Thines, M.] Goethe Univ, Inst Ecol Evolut &amp; Div, Dept Biol Sci, Max von Laue Str 9, D-60483 Frankfurt, Germany; [Thorn, R. G.] Univ Western Ontario, Dept Biol, London, ON N6A 5B7, Canada; [van der Vegte, M.] De Hucht 25, NL-704JN Heerenberg, Netherlands</t>
  </si>
  <si>
    <t>University of Pretoria; University of Madras; Polish Academy of Sciences; W. Szafer Institute of Botany of the Polish Academy of Sciences; Botanical Survey of India (BSI); University of Southern Queensland; James Cook University; University of Hyderabad; Bulgarian Academy of Sciences; Universitat Rovira i Virgili; Charles University Prague; Czech Academy of Sciences; Institute of Microbiology of the Czech Academy of Sciences; University of Gothenburg; University of Gothenburg; Abo Akademi University; University of Turku; University of Lodz; Ministry of Education &amp; Science of Ukraine; VN Karazin Kharkiv National University; King Faisal University; King Faisal University; Quaid I Azam University; Bydgoszcz University of Science &amp; Technology; University of Hamburg; Universidade do Porto; Universidade do Porto; Consejo Nacional de Investigaciones Cientificas y Tecnicas (CONICET); National University of the South; National University of the South; University of Agriculture in Krakow; University of Mysore; University of Pretoria; Universidade Federal de Vicosa; Eurofins Scientific; Chiang Mai University; Consejo Superior de Investigaciones Cientificas (CSIC); CSIC - Real Jardin Botanico de Madrid; Shahid Chamran University of Ahvaz; University of Jyvaskyla; Universidade do Porto; Universidade Federal de Santa Catarina (UFSC); Comenius University Bratislava; University of Calicut; Swedish Museum of Natural History; Egyptian Knowledge Bank (EKB); Agricultural Research Center - Egypt; Technische Universitat Dresden; University of Warsaw; University of Vienna; Wageningen University &amp; Research; Royal Netherlands Academy of Arts &amp; Sciences; Netherlands Institute of Ecology (NIOO-KNAW); North West University - South Africa; Universita degli Studi di Bari Aldo Moro; Consiglio Nazionale delle Ricerche (CNR); Istituto Scienze delle Produzioni Alimentari (ISPA-CNR); Shahid Chamran University of Ahvaz; University of Illinois System; University of Illinois Urbana-Champaign; Illinois Natural History Survey; Fahrenheit Universities; University of Gdansk; Wroclaw University of Environmental &amp; Life Sciences; University of Lodz; Xinjiang Academy of Agricultural Sciences; Banaras Hindu University (BHU); State University System of Florida; University of Florida; Wroclaw University of Environmental &amp; Life Sciences; Senckenberg Biodiversitat &amp; Klima- Forschungszentrum (BiK-F); Leibniz Association; Senckenberg Gesellschaft fur Naturforschung (SGN); Goethe University Frankfurt; Western University (University of Western Ontario)</t>
  </si>
  <si>
    <t>Crous, PW (corresponding author), Westerdijk Fungal Biodivers Inst, POB 85167, NL-3508AD Utrecht, Netherlands.</t>
  </si>
  <si>
    <t>Crous, Pedro/H-1489-2012; Thorn, R/I-3398-2012; Voglmayr, Hermann/B-1484-2013; Urbaniak, Justyna/HTT-1858-2023; Telleria, M./H-4928-2015; Pereira, Olinto/G-5405-2013; Groenewald, Johannes/F-4667-2011; Tennakoon, Danushka/AAY-9702-2021; Raza, Mubashar/AAO-1659-2020; Magistà, Donato/K-9916-2019; Fachada, Vasco/IWM-2493-2023; Stryjak-Bogacka, Monika/ABH-1108-2021; Podile, Appa/W-5077-2018; Mazur, Edyta/KHW-4360-2024; de Silva, Nimali/E-3234-2015; Gunaseelan, Sugantha/JPV-1057-2023; , Rodriguez-Flakus/E-6068-2018; Piskorski, Sebastian/KAM-3918-2024; Darmostuk, Valerii/V-9129-2017; Custódio, Fábio/GRO-4131-2022; Wingfield, Michael/A-9473-2008; Vila-Viçosa, Carlos/AAI-6016-2020; Hubka, Vit/L-4124-2014; Smith, Matthew E/A-8115-2012; Beja-Pereira, Albano/B-3681-2008; Abell-Davis, Sandra/G-9637-2011; Flakus, Adam/V-4849-2019; Krisai-Greilhuber, Irmgard/B-5023-2013; Kezo, Kezhocuyi/KBQ-3432-2024; stefenon, valdir/L-7125-2013; Mehrabi-Koushki, Mehdi/AAG-2178-2021; KANDEMIR, HAZAL/N-6304-2015; Asif, Muhammad/LPQ-4865-2024; Ossowska, Emilia/ITV-3505-2023; Martín, María/H-8069-2012; Macia-Vicente, Jose G/I-5665-2019; Ruszkiewicz-Michalska, Malgorzata/E-5397-2012; Hywel-Jones, Nigel/MEO-4809-2025; Vu, Duong/AFY-6646-2022; Patejuk, Katarzyna/AAC-7813-2022; Shivannegowda, Mahadevakumar/CAA-1248-2022</t>
  </si>
  <si>
    <t>Voglmayr, Hermann/0000-0001-7666-993X; Fritsche, Yohan/0000-0002-1048-071X; Acal, Dale Ann/0000-0002-8102-5116; Raza, Mubashar/0000-0001-7665-1457; Magistà, Donato/0000-0001-9453-3315; Wrzosek, Marta/0000-0002-5871-5020; Mazur, Edyta/0000-0003-2628-5473; Piskorski, Sebastian/0009-0005-5197-4395; Darmostuk, Valerii/0000-0003-1430-1755; Vila-Viçosa, Carlos/0000-0003-4285-8008; K T, Mufeeda/0009-0001-2625-2746; Hubka, Vit/0000-0003-4583-6496; Karich, Alexander/0009-0005-9295-4163; Smith, Matthew E/0000-0002-0878-0932; Beja-Pereira, Albano/0000-0002-1607-7382; Krisai-Greilhuber, Irmgard/0000-0003-1078-3080; Mehrabi-Koushki, Mehdi/0000-0002-1893-1458; KANDEMIR, HAZAL/0000-0003-0385-5840; Piątek, Marcin/0000-0002-4968-2861; Asif, Muhammad/0000-0001-7327-2072; Macia-Vicente, Jose G/0000-0002-7174-7270; Ruszkiewicz-Michalska, Malgorzata/0000-0001-8901-0552; Vu, Duong/0000-0001-7960-2765; Patejuk, Katarzyna/0000-0001-7236-8005;</t>
  </si>
  <si>
    <t>European Union's Horizon 2020 research and innovation program (RISE) [101008129]; Dutch NWO Roadmap [2020/ENW/00901156]; Asociacion Botanica y Micologica de Jaen; Bulgarian National Science Fund [KP06-N51/10/16.11.2021]; Austrian Federal Ministry of Education, Science and Research; Coordenacao de Aperfeicoamento de Pessoal de Nivel Superior, Brazil (CAPES) [001]; Fundacao de Amparo a Pesquisa do Estado de Minas Gerais (FAPEMIG); Conselho Nacional de Desenvolvimento Cientifico e Tecnologico (CNPq); Tamil Nadu State Council for Higher Education [RGP/2019-20/MU/HECP-0040]; CSIR -Junior Research Fellowship (JRF-NET), New Delhi, India [09/0115(13300)/2022-EMR-I]; Ministry of Science and Higher Education of the Republic of Poland [SUB/040013/D019]; National Science Centre, Poland [2017/27/B/NZ9/02902, 2016/21/B/NZ8/02463, 2021/41/B/NZ8/03456]; US National Science foundation [DEB-2106130]; NIFA-USDA [FLA-PLP-005289]; Landes-Offen-sive zur Entwicklung Wissenschaftlich-okonomischer Exzellenz (LOEWE) of the state of Hesse within the framework of the Cluster for Integrative Fungal Research (IPF) of Goethe University Frankfurt; Australian Biological Resources Study; Ger van Zaanen Fund [L4343844]; W. Szafer Institute of Botany, Polish Academy of Sciences; Department of Science and Technology, Govt. of India [JCB/2017/000053]; Ministry of Education, Govt. of India; Institution of Excellence Directorate, University of Hyderabad [UOH-IOE-RC3-21-065]; University Grants Commission (UGC), India [0/12/2015(ii) EU-V]; National Council for Scientific and Technical Research (CONICET) [PIP11220130100280CO]; Department of Science and Technology (DOST-SEI), Republic of Philippines; Operational Program of Integrated Infrastructure; European Fund for Regional Development (EFRD) [ITMS2014+313021W683]; Swedish Taxonomy Initiative, SLU Artdatabanken, Sweden; Science &amp; Engineering Research Board (SERB), Department of Science &amp; Technology (DST), Govt. of India [CRG/2019/005014]; State Forests National Forest Holding [EZ.0290.1.21.2021, EZ.0290.1.21.2022]; Wigry National Park [EZ.0290.1.21.2021, EZ.0290.1.21.2022]; SYNTHESYS Project - European Community Research Infrastructure Action under the FP7 'Capacities' Programme and University of Gdansk [DE-TAF-8180]; National Science Centre (NCN) in Poland [DEC-2013/11/D/NZ8/03274]; Research Council of Shahid Chamran University of Ahvaz [SCU. AP1401.294]; Plan Nacional I+D+I project [CGL2009-07231, 202030E059]; Czech Academy of Sciences Long-term Research Development Project [RVO: 61388971]; Deanship of Scientific Research, Vice Presidency for Graduate Studies and Scientific Research, King Faisal University, Saudi Arabia [4597]; LOEWE excellence initiative of the government of Hesse</t>
  </si>
  <si>
    <t>European Union's Horizon 2020 research and innovation program (RISE); Dutch NWO Roadmap; Asociacion Botanica y Micologica de Jaen; Bulgarian National Science Fund(National Science Fund of Bulgaria); Austrian Federal Ministry of Education, Science and Research; Coordenacao de Aperfeicoamento de Pessoal de Nivel Superior, Brazil (CAPES)(Coordenacao de Aperfeicoamento de Pessoal de Nivel Superior (CAPES)); Fundacao de Amparo a Pesquisa do Estado de Minas Gerais (FAPEMIG)(Fundacao de Amparo a Pesquisa do Estado de Minas Gerais (FAPEMIG)Fundacao de Amparo a Pesquisa e Inovacao do Estado de Santa Catarina (FAPESC)); Conselho Nacional de Desenvolvimento Cientifico e Tecnologico (CNPq)(Conselho Nacional de Desenvolvimento Cientifico e Tecnologico (CNPQ)); Tamil Nadu State Council for Higher Education; CSIR -Junior Research Fellowship (JRF-NET), New Delhi, India; Ministry of Science and Higher Education of the Republic of Poland(Ministry of Science and Higher Education, Poland); National Science Centre, Poland(National Science Centre, Poland); US National Science foundation(National Science Foundation (NSF)); NIFA-USDA(United States Department of Agriculture (USDA)); Landes-Offen-sive zur Entwicklung Wissenschaftlich-okonomischer Exzellenz (LOEWE) of the state of Hesse within the framework of the Cluster for Integrative Fungal Research (IPF) of Goethe University Frankfurt; Australian Biological Resources Study; Ger van Zaanen Fund; W. Szafer Institute of Botany, Polish Academy of Sciences; Department of Science and Technology, Govt. of India(Department of Science &amp; Technology (India)); Ministry of Education, Govt. of India; Institution of Excellence Directorate, University of Hyderabad; University Grants Commission (UGC), India(University Grants Commission, India); National Council for Scientific and Technical Research (CONICET)(Consejo Nacional de Investigaciones Cientificas y Tecnicas (CONICET)); Department of Science and Technology (DOST-SEI), Republic of Philippines(Department of Science &amp; Technology (DOST), PhilippinesDepartment of Science &amp; Technology (India)); Operational Program of Integrated Infrastructure; European Fund for Regional Development (EFRD)(European Union (EU)); Swedish Taxonomy Initiative, SLU Artdatabanken, Sweden; Science &amp; Engineering Research Board (SERB), Department of Science &amp; Technology (DST), Govt. of India(Department of Science &amp; Technology (India)Science Engineering Research Board (SERB), India); State Forests National Forest Holding; Wigry National Park; SYNTHESYS Project - European Community Research Infrastructure Action under the FP7 'Capacities' Programme and University of Gdansk; National Science Centre (NCN) in Poland(National Science Centre, Poland); Research Council of Shahid Chamran University of Ahvaz(Shahid Chamran University of Ahvaz); Plan Nacional I+D+I project; Czech Academy of Sciences Long-term Research Development Project; Deanship of Scientific Research, Vice Presidency for Graduate Studies and Scientific Research, King Faisal University, Saudi Arabia; LOEWE excellence initiative of the government of Hesse</t>
  </si>
  <si>
    <t>The work of P.W. Crous and colleagues benefitted from funding by the European Union's Horizon 2020 research and innovation program (RISE) under the Marie Sklodowska-Curie grant agreement No. 101008129, project acronym 'Mycobiomics', and the Dutch NWO Roadmap grant agreement No. 2020/ENW/00901156, project 'Netherlands Infrastructure for Ecosystem and Biodiversity Analysis -Authoritative and Rapid Identification System for Essential biodiversity information' (acronym NIEBAARISE). M. Plaza and T. Illescas are grateful to the Junta de Andalucia for facilitating their vehicle access to areas of special protection; and to both their daughters, C. Plaza and M. Illescas, for revising the English text, and the Asociacion Botanica y Micologica de Jaen, for funding part of the DNA sequences included in this study. The study of T.T. Denchev &amp; C.M. Denchev was supported by the Bulgarian National Science Fund (Grant no. KP06-N51/10/16.11.2021). K. Karasungur is thanked for technical help with the Austrian material of Arrhenia sequenced within the Austrian Barcode of Life project, supported by the Austrian Federal Ministry of Education, Science and Research. Y.P. Tan and colleagues acknowledge The Australian Biological Resources Study for funding. F.A. Custodio and O.L. Pereira are thankful to the Coordenacao de Aperfeicoamento de Pessoal de Nivel Superior, Brazil (CAPES), finance code 001, Fundacao de Amparo a Pesquisa do Estado de Minas Gerais (FAPEMIG), and Conselho Nacional de Desenvolvimento Cientifico e Tecnologico (CNPq) for their financial support. The authors acknowledge K. Bensch for the help with the Latin name of the new fungus. A. Miller would like to thank the Roy J. Carver Biotechnology Center at the University of Illinois for Sanger sequencing. J. Fournier is thankful to R. Courtecuisse (Lille University) for having organised field trips to Guadeloupe and Martinique from 2003 to 2016 and special thanks go to P.-A. Moreau who attended several of these forays and shared his image of C. Lechat at La Caravelle. V. Vasan, N. Chellappan, E. Arumugam, R. Murugadoss and M. Kaliyaperumal thank the Director, Centre of Advanced Studies in Botany, University of Madras for the laboratory facilities. M. Kaliyaperumal and E. Arumugam acknowledge the Tamil Nadu State Council for Higher Education (RGP/2019-20/MU/HECP-0040) for providing financial aid. The authors acknowledge C. Janagar Dhas, Centre of Advanced Studies in Botany, University of Madras for assistance with photography. R. Murugadoss would like to acknowledge CSIR -Junior Research Fellowship (JRF-NET), New Delhi, India (09/0115(13300)/2022-EMR-I) for the financial assistance. M. Kaliyaperumal and co-authors thank Dr. J. Bhat, for his suggestion with the nomenclature. M. Kaliyaperumal, E. Arumugam and S. Gunaseelan would like to thank Prof. N. Mathivanan, Director, Centre for Advanced Studies in Botany, University of Madras, Chennai, for providing laboratory facilities. The study of R. Jankowiak was funded by the Ministry of Science and Higher Education of the Republic of Poland (SUB/040013/D019) and by the National Science Centre, Poland (contract no. 2021/41/B/NZ8/03456). R.G. Thorn and co-authors thank the Walpole Island First Nation for providing permission to search for and collect Hygrophorus aesculeticola at Bkejwanong. Participation of M.E. Smith was supported by the US National Science foundation grant DEB-2106130 and NIFA-USDA award FLA-PLP-005289. Y. Lamoureux is acknowledged for microscopical work on his collection of Hygrophorus paludosoides. G. Delgado thanks W. Colbert and S. Ward (Eurofins Built Environment) for the provision of laboratory facilities. J.G. Macia-Vicente acknowledges the support of the Landes-Offen-sive zur Entwicklung Wissenschaftlich-okonomischer Exzellenz (LOEWE) of the state of Hesse within the framework of the Cluster for Integrative Fungal Research (IPF) of Goethe University Frankfurt. Both authors thank H.-O. Baral for providing sequence data and his feedback on the phylogeny of Hymenoscyphus. V. Fachada and co-authors would like to thank C. Vieira (MHNC-UP) for managing the voucher collections in the PO herbarium. We are grateful for the valuable assistance provided by K. Bensch and S. Pennycook in determining the correct taxonomic nomenclature. E. Larsson acknowledges the Swedish Taxonomy Initiative, SLU Artdatabanken, Uppsala, Sweden. G.M. Jansen is grateful to J. Vauras for making collections from TUR available and for his valuable ideas about neighbouring species, to M. Gotink, M. van der Vegte and M. Plekkenpol for their collections and their help in financing the sequencing, to D. Bandini for supplying a gill of the isotype of Inocybe mytiliodora for sequencing, to P.B. Matheny for making his description and sequence of his collection PBM1572 available and for sharing his ideas for rooting the tree, and to the Ger van Zaanen Fund for financing the sequencing of L4343844. The description of Inocybe pseudomytiliodora was critically reviewed by J. Vauras and P.B. Matheny, and their valuable suggestions and improvements are gratefully acknowledged. E. Mazur acknowledges the staff of the Herbario Nacional de Bolivia, Instituto de Ecologia, Universidad Mayor de San Andres, La Paz, for their generous long-term cooperation with lichenologists in the W. Szafer Institute of Botany, Polish Academy of Sciences, the collectors: A. Flakus, K. Wilk and B. Cykowska for making their material available for the study, and L. Sliwa who supervised her doctoral thesis. E. Mazur was supported by statutory funds from the W. Szafer Institute of Botany, Polish Academy of Sciences, and the National Science Centre, Poland, project 2016/21/B/NZ8/02463. A.R. Podile acknowledges the Department of Science and Technology, Govt. of India for the award of the JC Bose Fellowship (Grant No. JCB/2017/000053) and the Ministry of Education, Govt. of India and Institution of Excellence Directorate, University of Hyderabad for the award of the project (Grant No.UOH-IOE-RC3-21-065). S. Mahadevakumar thanks the Director, KSCSTE -Kerala Forest Research Institute &amp; Head of Office Botanical Survey of India, Andaman and Nicobar Regional Centre, Port Blair, M. Madappa, Department of Studies in Botany, University of Mysore and K.T. Mufeeda Forest PathologyDepartment,Kerala Forest Research Institute, Peechi, Thrissur for their kind support and technical assistance. K.G.G. Ganga acknowledges support from the University Grants Commission (UGC), India, in the form of a UGC research fellowship (Ref No. 20/12/2015(ii) EU-V). K.G.G. Ganga and coauthors also thank the authorities of the University of Calicut for providing facilities for this study. R.M. Sanchez and M.V. Bianchinotti acknowledge the National Council for Scientific and Technical Research (CONICET) for providing the funds for this research (PIP11220130100280CO). D.A. Acal would like to thank the Department of Science and Technology (DOST-SEI), Republic of Philippines for the financial support during the collection of material and the Department of Environmental and Natural Resources of Biodiversity Management Bureau (DENR-BMB), Republic of Philippines for the issuance of Wildlife Gratuitous Permits (no. 319). F. Fuljer was funded by the Operational Program of Integrated Infrastructure, co-financed with the European Fund for Regional Development (EFRD) ITMS2014+313021W683: 'DNA barcoding of Slovakia (SK-BOL), as a part of international initiative International Barcode of Life (iBOL)'. The authors would also like to thank I. Kusan and N. Matocec for conveying valuable information about bioclimatic zones of localities. K. Hansen is thankful to Juan Carlos Zamora, Ibai Olariaga and Timo Kosonen for their help on field, microscopic and molecular work, to Henning Knudsen for nomenclatural advice, Donald H. Pfister for discussions on the new species, and to C, CUP, NICE and UPS for arranging loans of specimens, and the Swedish Taxonomy Initiative, SLU Artdatabanken, Sweden for providing funding for this research. S. Kumar and co-authors are grateful to the Director, KSCSTE-Kerala Forest Research Institute, Peechi for providing library and laboratory facilities. They also acknowledge the Science &amp; Engineering Research Board (SERB), Department of Science &amp; Technology (DST), Govt. of India for financial support (CRG/2019/005014). The research of K. Patejuk, W. Pusz and A. BaturoCiesniewska (in part) was funded by the Forest Fund under the agreement concluded between the State Forests National Forest Holding andtheWigry National Park (contracts no. EZ.0290.1.21.2021 and EZ.0290.1.21.2022). E.A. Ossowska and co-authors are grateful to the members of Herbario Nacional de Bolivia, Instituto of Herbario Nacional de Bolivia, Instituto de Ecologia, Universidad Mayor de San Andres, La Paz, for the generous cooperation and M. Kukwa for help with the description. This research received support from the SYNTHESYS Project (DE-TAF-8180) http://www.synthesys.info/which is financed by European Community Research Infrastructure Action under the FP7 'Capacities' Programme and University of Gdansk, granted to EAO. V. Darmostuk and co-authors acknowledge our colleagues and all staff of the Herbario Nacional de Bolivia, Instituto de Ecologia, Universidad Mayor de San Andres, La Paz, for their generous long-term cooperation. They would also like to thank the SERNAP (http://sernap.gob.bo), and all protected areas staff, for providing permits for scientific studies, as well as their assistance and logistical support during the field works. This research was financially supported by the National Science Centre (NCN) in Poland (grant number DEC-2013/11/D/NZ8/03274). The study of P. EisvandandM.Mehrabi-Koushki was financially supported by grant (SCU. AP1401.294) from the Research Council of Shahid Chamran University of Ahvaz. Financial support to M. Duenas and colleagues was provided by Plan Nacional I+D+I project no. CGL2009-07231 and Ref. 202030E059. They also acknowledge M. Glenn (Seton Hall University, USA) for her kind English revision, and M. Ghobad-Nejhad for sending the ITS nrDNA alignment with sequences published in Ghobad-Nejhad &amp; Duhem (2014). The study of M. Piatek and co-authors was funded by the National Science Centre, Poland, under the project 2017/27/B/NZ9/02902. V. Hubka was supported by a Czech Academy of Sciences Long-term Research Development Project (RVO: 61388971). A. Ismail and co-authors thank the Deanship of Scientific Research, Vice Presidency for Graduate Studies and Scientific Research, King Faisal University, Saudi Arabia, for supporting this research for work through grant number (GRANT 4597). M. Thines acknowledges funding by the LOEWE excellence initiative of the government of Hesse, in the framework of the Centre for Translational Biodiversity Genomics (TBG).</t>
  </si>
  <si>
    <t>RIJKSHERBARIUM</t>
  </si>
  <si>
    <t>PO BOX 9514, 2300 RA LEIDEN, NETHERLANDS</t>
  </si>
  <si>
    <t>0031-5850</t>
  </si>
  <si>
    <t>Persoonia</t>
  </si>
  <si>
    <t>10.3767/persoonia.2023.51.08</t>
  </si>
  <si>
    <t>Mycology</t>
  </si>
  <si>
    <t>IC3Z3</t>
  </si>
  <si>
    <t>WOS:001164098000008</t>
  </si>
  <si>
    <t>Razavi, HA; Waked, I; Qureshi, H; Kondili, LA; Duberg, AS; Aleman, S; Tanaka, J; Lazarus, JV; Low-Beer, D; Abbas, Z; Abou Rached, A; Aghemo, A; Aho, I; Akarca, US; Al-Busafi, SA; Al-Hamoudi, WK; Al-Naamani, K; Alaama, AS; Aldar, MM; Alghamdi, M; Gonzalez, MA; Alserehi, H; Anand, AC; Asselah, T; Assiri, AM; Athanasakis, K; Atugonza, R; Ben-Ari, Z; Berg, T; Brandao-Mello, CE; Brown, ASM; Brown, KA; Brown, RS ; Bruggmann, P; Brunetto, MR; Buti, M; Cheinquer, H; Christensen, PB; Chulanov, V; Garza, LEC; Coffin, CS; Coppola, N; Craxi, A; Crespo, J; Cui, FQ; Dalgard, O; De La Torre, A; De Ledinghen, V; Dieterich, D; Drazilova, S; Dufour, JF; El-Kassas, M; Elbadri, M; Esmat, G; Mur, RE; Eurich, B; Faini, D; Ferreira, PRA; Flisiak, R; Frankova, S; Gaeta, GB; Gamkrelidze, I; Gane, EJ; Garcia, V; García-Samaniego, J; Gemilyan, M; Gottfredsson, M; Gschwantler, M; Gurski, APM; Hajarizadeh, B; Hamid, SS; Hatzakis, A; Hercun, J; Hockicková, I; Huang, JF; Hunyady, B; Hutchinson, SJ; Ishikawa, N; Izumi, K; Izzi, A; Janicko, M; Jarcuska, P; Jeruma, A; Johannessen, A; Kaliaskarova, KS; Kao, JH; Kielland, KB; Kodjoh, N; Kottilil, S; Kristian, P; Kwo, PY; Lagging, M; Lam, H; Lázaro, P; Lee, MH; Lens, S; Liakina, V; Lim, YS; Makara, M; Manns, M; Manzengo, CM; Memon, S; Mendes-Correa, MC; Messina, V; Midgard, H; Murphy, N; Musabaev, E; Naveira, MCM; Nde, H; Negro, F; Nim, N; Ocama, P; Olafsson, S; Omuemu, CE; Pamplona, J; Pan, CQ; Papatheodoridis, GV; Pimenov, N; Poustchi, H; Quaranta, MG; Ramji, A; Rautiainen, H; Razavi-Shearer, DM; Razavi-Shearer, K; Ridruejo, E; Ríos-Hincapié, CY; Sadirova, S; Sanai, FM; Sarrazin, C; Sarybayeva, G; Schréter, I; Seguin-Devaux, C; Sereno, LS; Shiha, G; Smith, J; Soliman, R; Sonderup, MW; Spearman, CW; Stauber, RE; Stedman, CAM; Sypsa, V; Tacke, F; Terrault, NA; Tolmane, I; Van Welzen, B; Voeller, AS; Waheed, Y; Wallace, C; Whittaker, RN; Wong, VWS; Ydreborg, M; Yesmembetov, K; Yu, ML; Zeuzem, S; Zuckerman, E</t>
  </si>
  <si>
    <t>Razavi, Homie A.; Waked, Imam; Qureshi, Huma; Kondili, Loreta A.; Duberg, Ann-Sofi; Aleman, Soo; Tanaka, Junko; Lazarus, Jeffrey V.; Low-Beer, Daniel; Abbas, Zaigham; Abou Rached, Antoine; Aghemo, Alessio; Aho, Inka; Akarca, Ulus S.; Al-Busafi, Said A.; Al-Hamoudi, Waleed K.; Al-Naamani, Khalid; Alaama, Ahmed Sabry; Aldar, Manahil M.; Alghamdi, Mohammed; Gonzalez, Monica Alonso; Alserehi, Haleema; Anand, Anil C.; Asselah, Tarik; Assiri, Abdullah M.; Athanasakis, Kostas; Atugonza, Rita; Ben-Ari, Ziv; Berg, Thomas; Brandao-Mello, Carlos E.; Brown, Ashley S. M.; Brown, Kimberly A.; Brown, Robert S., Jr.; Bruggmann, Philip; Brunetto, Maurizia R.; Buti, Maria; Cheinquer, Hugo; Christensen, Peer Brehm; Chulanov, Vladimir; Garza, Laura E. Cisneros; Coffin, Carla S.; Coppola, Nicola; Craxi, Antonio; Crespo, Javier; Cui, Fuqiang; Dalgard, Olav; De La Torre, Alethse; De Ledinghen, Victor; Dieterich, Douglas; Drazilova, Sylvia; Dufour, Jean-Francois; El-Kassas, Mohamed; Elbadri, Mohammed; Esmat, Gamal; Mur, Rafael Esteban; Eurich, Brandon; Faini, Diana; Ferreira, Paulo R. A.; Flisiak, Robert; Frankova, Sona; Gaeta, Giovanni B.; Gamkrelidze, Ivane; Gane, Edward J.; Garcia, Virginia; Garcia-Samaniego, Javier; Gemilyan, Manik; Gottfredsson, Magnus; Gschwantler, Michael; Gurski, Ana P. M.; Hajarizadeh, Behzad; Hamid, Saeed S.; Hatzakis, Angelos; Hercun, Julian; Hockickova, Ivana; Huang, Jee-Fu; Hunyady, Bela; Hutchinson, Sharon J.; Ishikawa, Naoko; Izumi, Kiyohiko; Izzi, Antonio; Janicko, Martin; Jarcuska, Peter; Jeruma, Agita; Johannessen, Asgeir; Kaliaskarova, Kulpash S.; Kao, Jia-Horng; Kielland, Knut B.; Kodjoh, Nicolas; Kottilil, Shyamasundaran; Kristian, Pavol; Kwo, Paul Y.; Lagging, Martin; Lam, Hilton; Lazaro, Pablo; Lee, Mei-Hsuan; Lens, Sabela; Liakina, Valentina; Lim, Young-Suk; Makara, Michael; Manns, Michael; Manzengo, Casimir Mingiedi; Memon, Sadik; Mendes-Correa, Maria Cassia; Messina, Vincenzo; Midgard, Havard; Murphy, Niamh; Musabaev, Erkin; Naveira, Marcelo C. M.; Nde, Helen; Negro, Francesco; Nim, Nirada; Ocama, Ponsiano; Olafsson, Sigurdur; Omuemu, Casimir E.; Pamplona, Javier; Pan, Calvin Q.; Papatheodoridis, George V.; Pimenov, Nikolay; Poustchi, Hossein; Quaranta, Maria Giovanna; Ramji, Alnoor; Rautiainen, Henna; Razavi-Shearer, Devin M.; Razavi-Shearer, Kathryn; Ridruejo, Ezequiel; Rios-Hincapie, Cielo Y.; Sadirova, Shakhlo; Sanai, Faisal M.; Sarrazin, Christoph; Sarybayeva, Gulya; Schreter, Ivan; Seguin-Devaux, Carole; Sereno, Leandro S.; Shiha, Gamal; Smith, Josie; Soliman, Riham; Sonderup, Mark W.; Spearman, C. Wendy; Stauber, Rudolf E.; Stedman, Catherine A. M.; Sypsa, Vana; Tacke, Frank; Terrault, Norah A.; Tolmane, Ieva; Van Welzen, Berend; Voeller, Alexis S.; Waheed, Yasir; Wallace, Carolyn; Whittaker, Robert N.; Wong, Vincent W-S; Ydreborg, Magdalena; Yesmembetov, Kakharman; Yu, Ming-Lung; Zeuzem, Stefan; Zuckerman, Eli</t>
  </si>
  <si>
    <t>Polaris Observ Collaborators</t>
  </si>
  <si>
    <t>Polaris Observatory; Regions; Global; WHO regions; World Bank regions</t>
  </si>
  <si>
    <t>ELIMINATION; PREVENTION; PREVALENCE</t>
  </si>
  <si>
    <t>Background &amp; Aims: The year 2023 marked the 10-year anniversary of the launch of direct-acting antivirals (DAAs) for the treatment of hepatitis C virus (HCV). Monitoring HCV treatment trends by country, region, and globally is important to assess progress toward the World Health Organization's 2030 elimination targets. Additionally, historical patterns can help predict the uptake of future therapies for other liver diseases. Methods: The number of people living with HCV (PLHCV) treated between 2014-2023 across 119 countries was estimated using national HCV registries, reported DAA sales data, pharmaceutical companies' reports, and estimates provided by national experts. For the countries with no available data, the average estimate of the corresponding Global Burden of Disease region was used. Results: An estimated 13,816,000 (95% uncertainty intervals: 13,221,000-16,415,000) PLHCV were treated, of whom 12,748,000 (12,226,000-15,231,000) were treated with DAAs, of which 11,081,000 (10,542,000-13,338,000) were sofosbuvir-based DAA regimens. Country-level data accounted for 97% of these estimates. In high-income countries, there was a 41% drop in treatment from its peak, and reimbursement was a large predictor of treatment. In low- and middle-income countries, price played an important role in expanding treatment access through the public and private markets, and treatment continues to increase slowly after a sharp drop at the end of the Egyptian national program. Conclusions: In the last 10 years, 21% of all HCV infections were treated with DAAs. Regional and temporal variations highlight the importance of active screening strategies. Without program enhancements, the number of treated PLHCV stalled in every country/region, which may not reflect a lower prevalence but may instead reflect the diminishing returns of existing strategies. (c) 2025 The Author(s). Published by Elsevier B.V. on behalf of European Association for the Study of the Liver. This is an open access article under the CC BY license (http://creativecommons.org/licenses/by/4.0/).</t>
  </si>
  <si>
    <t>[Razavi, Homie A.; Eurich, Brandon; Gamkrelidze, Ivane; Nde, Helen; Razavi-Shearer, Devin M.; Razavi-Shearer, Kathryn; Voeller, Alexis S.; Wallace, Carolyn] Ctr Dis Anal Fdn, Lafayette, CO USA; [Waked, Imam] Natl Liver Inst, Hepatol, Shibin Al Kawm, Egypt; [Qureshi, Huma] Minist Natl Hlth Serv Regulat &amp; Coordinat, Focal Point Hepatitis, Islamabad, Pakistan; [Kondili, Loreta A.] Ist Super Sanita, Natl Ctr Global Hlth, Rome, Italy; [Kondili, Loreta A.] UniCamillus St Camillus Int Univ Hlth Sci, Rome, Italy; [Duberg, Ann-Sofi] Orebro Univ, Fac Med &amp; Hlth, Dept Infect Dis, Orebro, Sweden; [Aleman, Soo] Karolinska Univ Hosp, Dept Infect Dis, Stockholm, Sweden; [Tanaka, Junko] Hiroshima Univ, Epidemiol Infect Dis Control &amp; Prevent, Hiroshima, Japan; [Lazarus, Jeffrey V.] CUNY, Grad Sch Publ Hlth &amp; Hlth Policy, New York, NY USA; [Lazarus, Jeffrey V.] Univ Barcelona, Hosp Clin, Barcelona Inst Global Hlth ISGlobal, Barcelona, Spain; [Low-Beer, Daniel; Ishikawa, Naoko] World Hlth Org, Global Hepatitis Programme, Geneva, Switzerland; [Abbas, Zaigham] Dr Ziauddin Univ Hosp, Hepatogastroenterol, Karachi, Pakistan; [Abou Rached, Antoine] Lebanese Univ, Fac Med Sci, Internal Med Gastroenterol, Beirut, Lebanon; [Aghemo, Alessio] Humanitas Univ, Dept Biomed Sci, Pieve Emanuele, Italy; [Aghemo, Alessio] Humanitas Res Hosp IRCCS, Dept Gastroenterol, Rozzano, Italy; [Aho, Inka] Helsinki Univ Hosp, Infect Dis, Helsinki, Finland; [Akarca, Ulus S.] Ege Univ, Sch Med, Dept Gastroenterol, Izmir, Turkiye; [Al-Busafi, Said A.] Sultan Qaboos Univ, Coll Med &amp; Hlth Sci, Med, AlKhoudh, Oman; [Al-Hamoudi, Waleed K.] King Saud Univ, Dept Med, Riyadh, Saudi Arabia; [Al-Naamani, Khalid] Armed Forces Hosp, Div Gastroenterol &amp; Hepatol, Internal Med, Muscat, Oman; [Alaama, Ahmed Sabry] World Hlth Org, Reg Off Eastern Mediterranean, Cairo, Egypt; [Aldar, Manahil M.] Minist Hlth, Viral Hepatitis Control Program, Ryiadh, Saudi Arabia; [Alghamdi, Mohammed] King Fahad Mil Med Complex, Dept Med, Gastroenterol Unit, Dhahran, Saudi Arabia; [Gonzalez, Monica Alonso; Sereno, Leandro S.] PAHO WHO, Washington, DC USA; [Alserehi, Haleema] MOH, Publ Hlth, Riyadh, Saudi Arabia; [Anand, Anil C.] Kalinga Inst Med Sci, Gastroenterol &amp; Hepatol, Bhubaneswar, India; [Asselah, Tarik] Univ Paris Cite, Hop Beaujon, AP HP, Hepatol Dept,INSERM UMR, Paris, France; [Assiri, Abdullah M.] Minist Hlth, Publ Hlth Dept, Riyadh, Saudi Arabia; [Athanasakis, Kostas] Univ West Attica, Dept Publ Hlth Policy, Athens, Greece; [Atugonza, Rita] Minist Hlth, Kampala, Uganda; [Ben-Ari, Ziv] Assuta Med Ctr, Liver Med Ctr Excellence, Tel Aviv, Israel; [Ben-Ari, Ziv] Tel Aviv Univ, Sackler Sch Med, Tel Aviv, Israel; [Berg, Thomas] Leipzig Univ Med Ctr, Dept Med 2, Div Hepatol, Leipzig, Germany; [Brandao-Mello, Carlos E.] Univ Rio de Janeiro, Internal Med &amp; Gastroenterol, Rio De Janeiro, Brazil; [Brandao-Mello, Carlos E.] Clin Doencas Figado, Rio De Janeiro, Brazil; [Brown, Ashley S. M.] Imperial Coll Healthcare NHS Trust, Dept Hepatol, London, England; [Brown, Kimberly A.] Henry Ford Hosp, Dept Med, Detroit, MI USA; [Brown, Robert S., Jr.] Weill Cornell Med, Med, New York, NY USA; [Bruggmann, Philip] Arud Ctr Addict Med, Zurich, Switzerland; [Brunetto, Maurizia R.] Univ Pisa, Clin &amp; Expt Med, Pisa, Italy; [Brunetto, Maurizia R.] Univ Hosp Pisa, Hepatol Unit, Pisa, Italy; [Buti, Maria] Univ Autonoma Barcelona, Hosp Univ Vall dHebron, Liver Unit, Barcelona, Spain; [Buti, Maria] Univ Autonoma Barcelona, CIBEREHD, Inst Carlos III, Barcelona, Spain; [Cheinquer, Hugo] Hosp Clin Porto Alegre HCPA, Dept Gastroenterol &amp; Hepatol, Porto Alegre, RS, Brazil; [Christensen, Peer Brehm] Odense Univ Hosp, Dept Infect Dis, Odense, Denmark; [Christensen, Peer Brehm] Univ Southern Denmark, Dept Clin Res, Odense, Denmark; [Chulanov, Vladimir; Pimenov, Nikolay] Natl Med Res Ctr Phthisiopulmonol &amp; Infect Dis, Moscow, Russia; [Chulanov, Vladimir] IM Sechenov First Moscow State Med Univ, Sechenov Univ, Dept Infect Dis, Moscow, Russia; [Garza, Laura E. Cisneros] Hosp Christus Muguerza Alta Especialidad, Dept Hepatol, Monterrey, Mexico; [Coffin, Carla S.] Univ Calgary, Cumming Sch Med, Med Microbiol &amp; Infect Dis Dept, Calgary, AB, Canada; [Coppola, Nicola] Univ Campania, Mental Hlth &amp; Publ Med, Naples, Italy; [Craxi, Antonio] Univ Palermo, Sch Med, PROMISE, Palermo, Italy; [Crespo, Javier] Marques de Valdecilla Univ Hosp, Valdecilla Res Inst IDIVAL, Gastroenterol &amp; Hepatol Dept, Clin &amp; Translat Res Digest Dis, Santander, Spain; [Crespo, Javier] Univ Cantabria, Sch Med, Santander, Spain; [Cui, Fuqiang] Peking Univ, Sch Publ Hlth, Beijing, Peoples R China; [Dalgard, Olav] Akershus Univ Hosp, Dept Infect Dis, Lorenskog, Norway; [De Ledinghen, Victor] CHU, Serv Hepatol &amp; Trans Plantat Hepat, Bordeaux, France; [Dieterich, Douglas] Icahn Sch Med Mt Sinai, Inst Liver Med, New York, NY USA; [Drazilova, Sylvia; Janicko, Martin; Jarcuska, Peter] Safarik Univ, Fac Med, Dept Internal Med 2, Kosice, Slovakia; [Drazilova, Sylvia; Janicko, Martin; Jarcuska, Peter] L Pasteur Univ Hosp, Kosice, Slovakia; [Dufour, Jean-Francois] Ctr Malad Digest, Lausanne, Switzerland; [El-Kassas, Mohamed] Helwan Univ, Endem Med Dept, Cairo, Egypt; [Elbadri, Mohammed] Hamad Med Corp, Dept Gastroenterol, Doha, Qatar; [Esmat, Gamal] Cairo Univ Hosp, Endem Med Dept, Cairo, Egypt; [Mur, Rafael Esteban] Hosp Univ Vall dHebron, Dept Hepatol, Barcelona, Spain; [Faini, Diana] WHO, Global Hepatitis Programme, Geneva, Switzerland; [Ferreira, Paulo R. A.] Univ Fed Sao Paulo, Div Infect Dis, Sao Paulo, Brazil; [Flisiak, Robert] Med Univ Bialystok, Dept Infect Dis &amp; Hepatol, Bialystok, Poland; [Frankova, Sona] Inst Clin &amp; Expt Med, Dept Hepatogastroenterol, Prague, Czech Republic; [Gaeta, Giovanni B.] Univ Vanvitelli, Infect Dis, Naples, Italy; [Gane, Edward J.] Auckland City Hosp, New Zealand Liver Transplant Unit, Auckland, New Zealand; [Garcia, Virginia] Univ Autonoma Santo Domingo, Santo Domingo, Dominican Rep; [Garcia, Virginia] Ctr Endoscopico Digest Integral, Santo Domingo, Dominican Rep; [Garcia, Virginia] Hlth Minist Dominican Republ, Santo Domingo, Dominican Rep; [Garcia-Samaniego, Javier] Univ Autonoma Madrid, Hosp Univ La Paz, Liver Unit, CIBERehd,IdiPAZ, Madrid, Spain; [Gemilyan, Manik] Yerevan State Med Univ, Dept Gastroenterol &amp; Hepatol, Yerevan, Armenia; [Gottfredsson, Magnus] Landspitali Univ Hosp, Dept Sci, Reykjavik, Iceland; [Gottfredsson, Magnus] Landspitali Univ Hosp, Dept Infect Dis, Reykjavik, Iceland; [Gottfredsson, Magnus] Univ Iceland, Fac Med, Reykjavik, Iceland; [Gschwantler, Michael] Klin Ottakring, Dept Internal Med 4, Vienna, Austria; [Gschwantler, Michael] Sigmund Freud Univ, Vienna, Austria; [Gurski, Ana P. M.] Minist Hlth, Dept HIV Aids TB Viral Hepatitis &amp; Sexuall Transm, Brasilia, DF, Brazil; [Hajarizadeh, Behzad] UNSW, Kirby Inst, Sydney, NSW, Australia; [Hamid, Saeed S.] Aga Khan Univ, Med, Karachi, Pakistan; [Hatzakis, Angelos; Sypsa, Vana] Natl &amp; Kapodistrian Univ Athens, Sch Med, Dept Hyg Epidemiol &amp; Med Stat, Athens, Greece; [Hercun, Julian] Ctr Hosp Univ Montreal, Liver Unit, Montreal, PQ, Canada; [Hockickova, Ivana; Kristian, Pavol] Safarik Univ, Fac Med, Dept Infectol &amp; Travel Med, Kosice, Slovakia; [Hockickova, Ivana; Kristian, Pavol] L Pasteur Univ Hosp, Kosice, Slovakia; [Huang, Jee-Fu] Kaohsiung Med Univ, Kaohsiung Med Univ Hosp, Dept Internal Med, Hepatobiliary Div, Kaohsiung, Taiwan; [Huang, Jee-Fu] Kaohsiung Med Univ, Kaohsiung Med Univ Hosp, Hepatitis Ctr, Kaohsiung, Taiwan; [Hunyady, Bela] Univ Pecs, Ctr Clin, Dept Med 1, Div Gastroenterol, Pecs, Hungary; [Hutchinson, Sharon J.] Glasgow Caledonian Univ, Sch Hlth &amp; Life Sci, Glasgow, Lanark, Scotland; [Hutchinson, Sharon J.] Publ Hlth Scotland, Clin &amp; Protecting Hlth Directorate, Glasgow, Lanark, Scotland; [Izumi, Kiyohiko] World Hlth Org, Reg Off Western Pacific, Div Programmes Dis Control, Manila, Philippines; [Izzi, Antonio] D Cotugno Hosp, Div Highly Contagious Infect Dis, Dept Infect Dis &amp; Emergency Infect Dis, Naples, Italy; [Jeruma, Agita] Riga East Univ Hosp, Riga, Latvia; [Jeruma, Agita] Riga Stradins Univ, Fac Med, Riga, Latvia; [Johannessen, Asgeir] Vestfold Hosp Trust, Tonsberg, Norway; [Kaliaskarova, Kulpash S.] Natl Res Oncol Ctr, Astana, Kazakhstan; [Kao, Jia-Horng] Natl Taiwan Univ Hosp, Hepatitis Res Ctr, Taipei, Taiwan; [Kielland, Knut B.] Innlandet Hosp Trust, Res Ctr Substance Use Disorders &amp; Mental Illness, Brumunddal, Norway; [Kodjoh, Nicolas] Univ Abomey Calavi, Fac Sci Sante, Cotonou, Benin; [Kottilil, Shyamasundaran] Univ Maryland, Sch Med, Inst Human Virol, Baltimore, MD USA; [Kwo, Paul Y.] Stanford Univ, Sch Med, Med, Redwood City, CA USA; [Lagging, Martin] Univ Gothenburg, Sahlgrenska Acad, Inst Biomed, Dept Infect Dis Virol, Gothenburg, Sweden; [Lagging, Martin] Sahlgrens Univ Hosp, Dept Clin Microbiol, Gothenburg, Sweden; [Lam, Hilton] Univ Philippines, Inst Hlth Policy &amp; Dev Studies, Manila, Philippines; [Lee, Mei-Hsuan] Natl Yang Ming Chiao Tung Univ, Inst Clin Med, Taipei, Taiwan; [Lens, Sabela] Univ Barcelona, Liver Unit, Hosp Clin, IDIBAPS,CIBERehd, Barcelona, Spain; [Liakina, Valentina] Vilnius Univ, Fac Med, Inst Clin Med, Clin Gastroenterol Nephrourol &amp; Surg, Vilnius, Lithuania; [Liakina, Valentina] Vilnius Gediminas Tech Univ, Fac Fundamental Sci, Dept Chem &amp; Bioengn, Vilnius, Lithuania; [Lim, Young-Suk] Univ Ulsan, Coll Med, Asan Med Ctr, Gastroenterol, Seoul, South Korea; [Makara, Michael] Natl Inst Hematol &amp; Infect Dis, Cent Hosp Southern Pest, Budapest, Hungary; [Manns, Michael] Hannover Med Sch, Dept Gastroenterol Hepatol &amp; Endocrinol, Hannover, Germany; [Manzengo, Casimir Mingiedi] WHO, HIV Aids TB &amp; Hepatitis, Ouagadougou, Burkina Faso; [Memon, Sadik] Asian Inst Med Sci AIMS, Gastroenterol, Hyderabad, Pakistan; [Mendes-Correa, Maria Cassia] Univ Sao Paulo, Sch Med, Dept Infect Dis, Sao Paulo, SP, Brazil; [Messina, Vincenzo] Azienda Osped St Anna &amp; San Sebastiano Caserta, Dept Infect Dis &amp; Viral Hepatitis, Caserta, Italy; [Midgard, Havard] Oslo Univ Hosp, Dept Gastroenterol, Oslo, Norway; [Murphy, Niamh] Hlth Protect Surveillance Ctr, HSE, Dublin, Ireland; [Musabaev, Erkin] Res Inst Virol, Virol, Tashkent, Uzbekistan; [Naveira, Marcelo C. M.] World Hlth Org, Reg Off Europe, Communicable Dis Environm &amp; Hlth, Copenhagen, Denmark; [Negro, Francesco] Univ Geneva, Med, Geneva, Switzerland; [Nim, Nirada] WHO, CD Team, Phnom Penh, Cambodia; [Ocama, Ponsiano] Makerere Univ, Internal Med, Kampala, Uganda; [Olafsson, Sigurdur] Landspitali Natl Univ Hosp Iceland, Dept Gastroenterol &amp; Hepatol, Reykjavik, Iceland; [Omuemu, Casimir E.] Univ Benin, Dept Med, Benin, Nigeria; [Pamplona, Javier] Hosp Santa Caterina, Salt, Girona, Spain; [Pan, Calvin Q.] NYU, Grossman Sch Med, NYU Langone Hlth, Div Gastroenterol &amp; Hepatol,Dept Med, New York, NY USA; [Papatheodoridis, George V.] Natl &amp; Kapodistrian Univ Athens, Sch Med, Dept Gastroenterol 1, Athens, Greece; [Pimenov, Nikolay] IM Sechenov First Moscow State Med Univ Sechenov, Martsinovsky Inst Med Parasitol Trop &amp; Vector Bor, Moscow, Russia; [Poustchi, Hossein] Univ Tehran Med Sci, Digest Dis Res Inst, Tehran, Iran; [Quaranta, Maria Giovanna] Ist Super Sanita, Ctr Global Hlth, Rome, Italy; [Ramji, Alnoor] Univ British Columbia, Dept Med, Vancouver, BC, Canada; [Rautiainen, Henna] Helsinki Univ Hosp, Abdominal Ctr, Gastroenterol &amp; Internal Med, Helsinki, Finland; [Ridruejo, Ezequiel] Ctr Educ Med &amp; Invest Clin Norberto Quirno CEMIC, Dept Med, Hepatol Sect, Buenos Aires, DF, Argentina; [Rios-Hincapie, Cielo Y.] Minist Salud &amp; Protecc Social, Direcc Promoc Prevenc, Bogota, Colombia; [Sadirova, Shakhlo] Republican Specialized Sci Pract Med Ctr Epidemio, Res Inst Virol, Tashkent, Uzbekistan; [Sanai, Faisal M.] King Abdul Aziz Med City, Gastroenterol, Jeddah, Saudi Arabia; [Sarrazin, Christoph] St Josefs Hosp, Med Klin 2, Wiesbaden, Germany; [Sarrazin, Christoph] Goethe Univ, Med Klin 1, Frankfurt, Germany; [Sarybayeva, Gulya] Kazakh Sci Ctr Dermatol &amp; Infect Dis, Dept Sci &amp; Int Cooperat, Alma Ata, Kazakhstan; [Schreter, Ivan] Safarik Univ, Fac Med, Dept Infectol &amp; Travel Med, Kosice, Slovakia; [Seguin-Devaux, Carole] Luxembourg Inst Hlth, Dept Infect &amp; Immun, Esch Sur Alzette, Luxembourg; [Shiha, Gamal] Mansoura Univ, Fac Med, Dept Internal Med, Hepatol &amp; Gastroenterol Unit, Mansoura, Egypt; [Shiha, Gamal] Egyptian Liver Res Inst &amp; Hosp, Mansoura, Egypt; [Smith, Josie] Publ Hlth Wales, Hlth Protect, Communicable Dis Surveillance Ctr, Cardiff, Wales; [Soliman, Riham] Port Said Univ, Gastroenterol &amp; Hepatol, Port Said, Egypt; [Soliman, Riham] Egyptian Liver Res Inst &amp; Hosp ELRIAH, Mansoura, Egypt; [Sonderup, Mark W.; Spearman, C. Wendy] Univ Cape Town, Dept Med, Fac Hlth Sci, Div Hepatol, Cape Town, South Africa; [Stauber, Rudolf E.] Med Univ Graz, Div Gastroenterol &amp; Hepatol, Dept Internal Med, Graz, Austria; [Stedman, Catherine A. M.] Univ Otago, Dept Med, Christchurch, New Zealand; [Stedman, Catherine A. M.] Christchurch Hosp, Gastroenterol, Christchurch, New Zealand; [Tacke, Frank] Charite Univ Med Berlin, Dept Hepatol &amp; Gastroenterol, Berlin, Germany; [Terrault, Norah A.] Univ Southern Calif, Keck Med, Los Angeles, CA USA; [Tolmane, Ieva] Riga East Univ Hosp, Latvian Ctr Infect Dis, Hepatol Dept, Riga, Latvia; [Tolmane, Ieva] Univ Latvia, Fac Med, Riga, Latvia; [Van Welzen, Berend] Univ Med Ctr Utrecht, Internal Med &amp; Infect Dis, Utrecht, Netherlands; [Waheed, Yasir] Natl Univ Sci &amp; Technol NUST, NUST Sch Hlth Sci, H-12, Islamabad, Pakistan; [Waheed, Yasir] European Univ Lefke, Adv Res Ctr, TR-10 Lefke, Northern Cyprus, Turkiye; [Whittaker, Robert N.] Norwegian Inst Publ Hlth, Infect Control &amp; Vaccines, Oslo, Norway; [Wong, Vincent W-S] Chinese Univ Hong Kong, Dept Med &amp; Therapeut, Med Data Analyt Ctr MDAC, Hong Kong, Peoples R China; [Wong, Vincent W-S] Chinese Univ Hong Kong, Inst Digest Dis, State Key Lab Digest Dis, Hong Kong, Peoples R China; [Ydreborg, Magdalena] Sahlgrens Univ Hosp, Infect Dis, Gothenburg, Sweden; [Yesmembetov, Kakharman] NROC, Gastroenterol &amp; Hepatol, Astana, Kazakhstan; [Yesmembetov, Kakharman] RWTH Univ Hosp Aachen, Dept Med 3, Aachen, Germany; [Yu, Ming-Lung] Natl Sun Yat Sen Univ, Coll Med, Sch Med, Kaohsiung, Taiwan; [Yu, Ming-Lung] Natl Sun Yat Sen Univ, Ctr Excellence Metab Associated Fatty Liver Dis, Kaohsiung, Taiwan; [Yu, Ming-Lung] Kaohsiung Med Univ, Kaohsiung Med Univ Hosp, Dept Internal Med, Hepatobiliary Sect, Kaohsiung, Taiwan; [Yu, Ming-Lung] Kaohsiung Med Univ, Kaohsiung Med Univ Hosp, Hepatitis Ctr, Kaohsiung, Taiwan; [Yu, Ming-Lung] Kaohsiung Med Univ, Coll Med, Sch Med, Kaohsiung, Taiwan; [Yu, Ming-Lung] Kaohsiung Med Univ, Coll Med, Hepatitis Res Ctr, Kaohsiung, Taiwan; [Zeuzem, Stefan] Goethe Univ, Univ Hosp, Dept Med, Frankfurt, Germany; [Zuckerman, Eli] Technion Israel Inst Technol, Fac Med, Carmel Med Ctr, Liver Unit, Haifa, Israel</t>
  </si>
  <si>
    <t>Istituto Superiore di Sanita (ISS); Orebro University; Karolinska Institutet; Karolinska University Hospital; Hiroshima University; City University of New York (CUNY) System; ISGlobal; University of Barcelona; Hospital Clinic de Barcelona; World Health Organization; Lebanese University; Humanitas University; IRCCS Humanitas Research Hospital; University of Helsinki; Helsinki University Central Hospital; Ege University; Sultan Qaboos University; King Saud University; World Health Organization; Egyptian Knowledge Bank (EKB); World Health Organization Egypt; King Fahd Military Medical Complex; Kalinga Institute of Industrial Technology (KIIT); Universite Paris Cite; Institut National de la Sante et de la Recherche Medicale (Inserm); Assistance Publique Hopitaux Paris (APHP); Hopital Universitaire Beaujon - APHP; Ministry of Health - Saudi Arabia; University of West Attica; Ministry of Health - Uganda; Tel Aviv University; Sackler Faculty of Medicine; Universidade Federal do Rio de Janeiro; Universidade do Grande Rio; Imperial College London; Henry Ford Health System; Henry Ford Hospital; Cornell University; Weill Cornell Medicine; University of Pisa; University of Pisa; Azienda Ospedaliero Universitaria Pisana; Hospital Universitari Vall d'Hebron; Autonomous University of Barcelona; CIBER - Centro de Investigacion Biomedica en Red; CIBEREHD; Autonomous University of Barcelona; Hospital de Clinicas de Porto Alegre; University of Southern Denmark; Odense University Hospital; University of Southern Denmark; National Medical Research Center of Phthisiopulmonology &amp; Infectious Diseases; Sechenov First Moscow State Medical University; University of Calgary; Universita della Campania Vanvitelli; University of Palermo; Hospital Universitario Marques de Valdecilla (HUMV); Universidad de Cantabria; Peking University; University of Oslo; CHU Bordeaux; Universite de Bordeaux; Icahn School of Medicine at Mount Sinai; University of Pavol Jozef Safarik Kosice; Egyptian Knowledge Bank (EKB); Capital University - Egypt; Hamad Medical Corporation; Egyptian Knowledge Bank (EKB); Cairo University; Cairo University Hospital; Hospital Universitari Vall d'Hebron; World Health Organization; Universidade Federal de Sao Paulo (UNIFESP); Medical University of Bialystok; Institute for Clinical &amp; Experimental Medicine (IKEM); Universita della Campania Vanvitelli; Auckland City Hospital; Universidad Autonoma de Santo Domingo; Hospital Universitario La Paz; CIBER - Centro de Investigacion Biomedica en Red; CIBEREHD; Autonomous University of Madrid; Yerevan State Medical University; Landspitali National University Hospital; Landspitali National University Hospital; University of Iceland; University of New South Wales Sydney; Kirby Institute; Aga Khan University; National &amp; Kapodistrian University of Athens; Universite de Montreal; University of Pavol Jozef Safarik Kosice; Kaohsiung Medical University; Kaohsiung Medical University Hospital; Kaohsiung Medical University; Kaohsiung Medical University Hospital; University of Pecs; Glasgow Caledonian University; World Health Organization; Riga East University Hospital; Riga Stradins University; National Taiwan University; National Taiwan University Hospital; Innlandet Hospital Trust; University of Abomey Calavi; University System of Maryland; University of Maryland Baltimore; Stanford University; University of Gothenburg; Sahlgrenska University Hospital; University of the Philippines System; University of the Philippines Manila; National Yang Ming Chiao Tung University; University of Barcelona; Hospital Clinic de Barcelona; IDIBAPS; CIBER - Centro de Investigacion Biomedica en Red; CIBEREHD; Vilnius University; Vilnius Gediminas Technical University; University of Ulsan; Asan Medical Center; Hannover Medical School; World Health Organization; Universidade de Sao Paulo; University of Oslo; World Health Organization; University of Geneva; World Health Organization; Makerere University; University of Benin; NYU Langone Medical Center; New York University; National &amp; Kapodistrian University of Athens; Sechenov First Moscow State Medical University; Tehran University of Medical Sciences; Istituto Superiore di Sanita (ISS); University of British Columbia; University of Helsinki; Helsinki University Central Hospital; Centro de Educacion Medica e Investigaciones Clinicas (CEMIC); King Saud Bin Abdulaziz University for Health Sciences; King Abdulaziz Medical City - Jeddah; Goethe University Frankfurt; University of Pavol Jozef Safarik Kosice; Luxembourg Institute of Health; Egyptian Knowledge Bank (EKB); Mansoura University; Egyptian Knowledge Bank (EKB); Port Said University; University of Cape Town; Medical University of Graz; University of Otago; Christchurch Hospital New Zealand; Free University of Berlin; Humboldt University of Berlin; Charite Universitatsmedizin Berlin; University of Southern California; Riga East University Hospital; University of Latvia; Utrecht University; Utrecht University Medical Center; National University of Sciences &amp; Technology - Pakistan; Lefke Avrupa University; Norwegian Institute of Public Health (NIPH); Chinese University of Hong Kong; Chinese University of Hong Kong; Sahlgrenska University Hospital; RWTH Aachen University; RWTH Aachen University Hospital; National Sun Yat Sen University; National Sun Yat Sen University; Kaohsiung Medical University; Kaohsiung Medical University Hospital; Kaohsiung Medical University; Kaohsiung Medical University Hospital; Kaohsiung Medical University; Kaohsiung Medical University; Goethe University Frankfurt; Goethe University Frankfurt Hospital; Clalit Health Services; Carmel Medical Center; Technion Israel Institute of Technology; Rappaport Faculty of Medicine</t>
  </si>
  <si>
    <t>Razavi, HA (corresponding author), 1120 W South Boulder Rd,Suite 102, Lafayette, CO 80026 USA.</t>
  </si>
  <si>
    <t>hrazavi@cdafound.org</t>
  </si>
  <si>
    <t>Hockickova, Ivana/JVN-9182-2024; Waheed, Yasir/F-6390-2015; Hutchinson, Sharon/Y-3949-2019; Aho, Inka/K-8567-2014; Sarybayeva, Gulya/O-3920-2016; Qureshi, Huma/JCP-4488-2023; Sonderup, Mark/H-8582-2015; Lens, Sabela/L-4750-2018; Lim, Young-Suk/AFQ-5165-2022; KONDILI, LORETA/J-8784-2016; Aleman, Soo/HKV-7462-2023; Kao, JH/AAB-8947-2019; QUARANTA, MARIA GIOVANNA/HKV-1760-2023; Gottfredsson, Magnus/AAD-9086-2020; Wong, Vincent/K-3864-2014; Duberg, Ann-Sofi/AEK-7456-2022; Lazarus, Jeffrey/R-6248-2018; Christensen, Peer Brehm/B-8042-2015; Stedman, Catherine/AFM-4210-2022; Ferreira, Paulo/A-5703-2016; Gane, Edward/AGN-7071-2022; Razavi, Homie/PBW-5505-2025; Peykari, Niloofar/L-4521-2016; Spearman, C.Wendy/R-8173-2019; Hajarizadeh, Behzad/AAY-9361-2021; Janičko, Martin/HCI-1378-2022; Kristian, Pavol/AAH-5564-2019; Dufour, Jean/AAL-9866-2020; Ridruejo, Ezequiel/H-7965-2019; Al-Busafi, Said/E-6414-2017; Chulanov, Vladimir/S-4708-2016; Aghemo, Alessio/ABE-5976-2021; Akarca, Ulus/AAA-8847-2021; Yu, Ming-Lung/AAZ-4306-2020; assiri, abdullah/AAF-5665-2021; El-Kassas, Mohamed/F-8306-2019; Tacke, Frank/ABF-2212-2020; SYPSA, VANA/A-5082-2008; Papatheodoridis, George/A-4603-2008; Waked/V-1221-2018</t>
  </si>
  <si>
    <t>Waheed, Yasir/0000-0002-5789-4215; Sonderup, Mark/0000-0001-7128-8329; Aleman, Soo/0000-0003-0461-4870; Duberg, Ann-Sofi/0000-0001-7248-0910; Christensen, Peer Brehm/0000-0003-1394-058X; Naveira, Marcelo/0000-0002-0555-5254;</t>
  </si>
  <si>
    <t>John C. Martin Foundation; Gilead Sciences [IN-US-987-5808]; Zeshan Foundation [2021-0101-1-CDA-HEP-10]; AbbVie; Hepatitis Fund; World Health Organization</t>
  </si>
  <si>
    <t>John C. Martin Foundation; Gilead Sciences(Gilead Sciences); Zeshan Foundation(ACEV Foundation); AbbVie(AbbVie); Hepatitis Fund; World Health Organization(World Health Organization)</t>
  </si>
  <si>
    <t>This project was made possible by the Polaris Observatory, which was fully funded by the John C. Martin Foundation (G62), a privately funded foundation, in 2024. Since inception, Polaris has received 79% of its funding from the John C. Martin Foundation (G01, G02, G11, G24, G39, &amp; G62), 8% from private donors, 4% from Gilead Sciences (investigator-sponsored research grant IN-US-987-5808), 3% from the Zeshan Foundation (2021-0101-1-CDA-HEP-10), 1.5% from AbbVie, 1.5% from the Hepatitis Fund, 1.3% from the World Health Organization, and the remaining from other donors. The funders had no role in the study design, data collection, data analysis, data interpretation, or preparation of the manuscript.</t>
  </si>
  <si>
    <t>10.1016/j.jhep.2025.01.013</t>
  </si>
  <si>
    <t>6GR5F</t>
  </si>
  <si>
    <t>WOS:001552926100001</t>
  </si>
  <si>
    <t>Zollner, K; Kurpas, M; Gmitra, M; Fabian, J</t>
  </si>
  <si>
    <t>Zollner, Klaus; Kurpas, Marcin; Gmitra, Martin; Fabian, Jaroslav</t>
  </si>
  <si>
    <t>First-principles determination of spin-orbit coupling parameters in two-dimensional materials</t>
  </si>
  <si>
    <t>NATURE REVIEWS PHYSICS</t>
  </si>
  <si>
    <t>BLACK PHOSPHORUS; ELECTRONIC-STRUCTURE; TRANSITION; GRAPHENE; RELAXATION; STATE; SUPERCONDUCTIVITY; SEMICONDUCTOR; TRANSPORT; ORDER</t>
  </si>
  <si>
    <t>Spin-orbit coupling (SOC) is fundamental to many phenomena in solid-state physics. Two-dimensional materials and van der Waals heterostructures provide researchers with exquisite control over this interaction; the ability to fine-tune SOC has impacts on spin transport and relaxation, topological states, optoelectronics, magnetization dynamics and even superconductivity and other correlated states. This Technical Review covers both the theoretical methodology and experimentally relevant phenomenology of SOC in 2D materials, by providing essential insights into the process of extracting the spin interactions from the underlying electronic structure obtained from first-principles density functional theory calculations. This Technical Review begins with graphene. Its SOC has a surprisingly complicated origin yet graphene remains the benchmark for other elemental centrosymmetric 2D materials in which SOC leads to a mixing of spin-up and spin-down components of the Bloch states. We then discuss spin-orbit materials, such as transition-metal dichalcogenides, in which strong SOC and the lack of space-inversion symmetry yield large spin splittings of the valence and conduction bands. This enables highly efficient optical spin orientation or robust valley Hall effect in transition-metal dichalcogenides. Next, we give guidelines for extracting the spin-orbit characteristics of van der Waals heterostructures, such as graphene/WSe2, which serve as a platform for SOC engineering. For these representative systems, we highlight the essentials of first-principles-based methodology, including supercell formation, strain artefacts, twisting, gating and lattice relaxation. Finally, we briefly discuss the effects of proximity exchange coupling, which is another relevant spin interaction for spintronics.</t>
  </si>
  <si>
    <t>[Zollner, Klaus; Fabian, Jaroslav] Univ Regensburg, Inst Theoret Phys, Regensburg, Germany; [Kurpas, Marcin] Univ Silesia Katowice, Inst Phys, Katowice, Poland; [Gmitra, Martin] Pavol Jozef Safarik Univ, Inst Phys, Kosice, Slovakia; [Gmitra, Martin] Slovak Acad Sci, Inst Expt Phys, Kosice, Slovakia</t>
  </si>
  <si>
    <t>University of Regensburg; University of Silesia in Katowice; University of Pavol Jozef Safarik Kosice; Slovak Academy of Sciences</t>
  </si>
  <si>
    <t>Fabian, J (corresponding author), Univ Regensburg, Inst Theoret Phys, Regensburg, Germany.</t>
  </si>
  <si>
    <t>jaroslav.fabian@ur.de</t>
  </si>
  <si>
    <t>Gmitra, Martin/J-3214-2016; Fabian, Jaroslav/K-1700-2013</t>
  </si>
  <si>
    <t>Gmitra, Martin/0000-0003-1118-3028; Fabian, Jaroslav/0000-0002-3009-4525</t>
  </si>
  <si>
    <t>Deutsche Forschungsgemeinschaft (DFG, German Research Foundation) [SFB 1277, 314695032]; DFG [SPP 2244, 443416183, 101135853 (2DSPIN-TECH)]; FLAGERA project [2DSOTECH]; Slovak Research and Development Agency; APVV [SK-CZ-RD-21-0114]; Slovak Academy of Sciences [IMPULZ IM-2021-42]; Ministry of Education, Research, Development and Youth the Slovak Republic; VEGA [1/0104/25]; National Center for Research and Development under the V4-Japan [BGapEng V4-JAPAN/2/46/BGapEng/2022]</t>
  </si>
  <si>
    <t>Deutsche Forschungsgemeinschaft (DFG, German Research Foundation)(German Research Foundation (DFG)); DFG(German Research Foundation (DFG)); FLAGERA project; Slovak Research and Development Agency(Slovak Research and Development Agency); APVV(Slovak Research and Development Agency); Slovak Academy of Sciences(Slovak Academy of Sciences); Ministry of Education, Research, Development and Youth the Slovak Republic; VEGA(Vedecka grantova agentura MSVVaS SR a SAV (VEGA)); National Center for Research and Development under the V4-Japan</t>
  </si>
  <si>
    <t>K.Z. and J.F. acknowledge funding through the Deutsche Forschungsgemeinschaft (DFG, German Research Foundation), SFB 1277 (Project No. 314695032), DFG SPP 2244 (Project No. 443416183), Horizon Europe Project 101135853 (2DSPIN-TECH) and FLAGERA project 2DSOTECH. M.G. acknowledges support from the Slovak Research and Development Agency under Contract No. APVV SK-CZ-RD-21-0114, Slovak Academy of Sciences project IMPULZ IM-2021-42, and Ministry of Education, Research, Development and Youth the Slovak Republic provided under Grant No. VEGA 1/0104/25. M.K. acknowledges financial support from the National Center for Research and Development under the V4-Japan project BGapEng V4-JAPAN/2/46/BGapEng/2022.</t>
  </si>
  <si>
    <t>2522-5820</t>
  </si>
  <si>
    <t>NAT REV PHYS</t>
  </si>
  <si>
    <t>Nat. Rev. Phys.</t>
  </si>
  <si>
    <t>10.1038/s42254-025-00818-4</t>
  </si>
  <si>
    <t>Physics, Applied; Physics, Multidisciplinary</t>
  </si>
  <si>
    <t>2JH4W</t>
  </si>
  <si>
    <t>WOS:001451277000001</t>
  </si>
  <si>
    <t>Timkova, V; Mikula, P; Nagyova, I</t>
  </si>
  <si>
    <t>Timkova, Vladimira; Mikula, Pavol; Nagyova, Iveta</t>
  </si>
  <si>
    <t>Psychosocial distress in people with overweight and obesity: the role of weight stigma and social support</t>
  </si>
  <si>
    <t>FRONTIERS IN PSYCHOLOGY</t>
  </si>
  <si>
    <t>overweight; obesity; weight stigma; social support; psychosocial distress</t>
  </si>
  <si>
    <t>WELL; HEALTH; LONELINESS; DEPRESSION; VALIDITY; BIAS; ASSOCIATION; ANXIETY; TESTS</t>
  </si>
  <si>
    <t>We aimed to assess the role of weight stigma and social support in depression, anxiety, and loneliness controlling for sociodemographic and clinical variables. A total of 189 adults with overweight/obesity were included. Participants were recruited from outpatient clinics by general practitioners which covered all regions of Slovakia. Correlation analyses and multiple linear regression were used to analyze the data. Participants experienced weight-related teasing (40.4%), unfair treatment (18.0%), and discrimination (14.1%). We found an association between lower age, female sex and psychological distress. No role of obesity indicators in psychosocial distress was identified, except for a small association between body mass index and depression in correlation analyses. Significant associations between experienced weight stigma/self-stigmatization and psychosocial distress weakened when variables related to the social support system were added to the linear regression. Poor social support was strongly associated with depression, anxiety, and loneliness. The explained variance in the final regression models was 42, 44, and 54%, respectively. Weight stigma negatively affects mental health and a sense of belonging while it seems to be a more significant contributor to psychosocial distress compared to obesity per se. Interventions targeting weight-related self-stigmatization and social relationships may mitigate the negative impact of weight stigma on psychosocial well-being.</t>
  </si>
  <si>
    <t>[Timkova, Vladimira; Mikula, Pavol; Nagyova, Iveta] PJ Safarik Univ Kosice, Fac Med, Dept Social &amp; Behav Med, Kosice, Slovakia</t>
  </si>
  <si>
    <t>Timkova, V (corresponding author), PJ Safarik Univ Kosice, Fac Med, Dept Social &amp; Behav Med, Kosice, Slovakia.</t>
  </si>
  <si>
    <t>vladimira.timkova@upjs.sk</t>
  </si>
  <si>
    <t>Nagyova, Iveta/0000-0002-9528-5234</t>
  </si>
  <si>
    <t>Ministry of Education10.13039/501100002701</t>
  </si>
  <si>
    <t>Ministry of Education10.13039/501100002701(Ministry of Health - Singapore)</t>
  </si>
  <si>
    <t>We would like to thank all people who participated in this research. We would like to express our gratitude to all general practitioners, nurses, and public health professionals for the recruitment of patients.</t>
  </si>
  <si>
    <t>1664-1078</t>
  </si>
  <si>
    <t>FRONT PSYCHOL</t>
  </si>
  <si>
    <t>Front. Psychol.</t>
  </si>
  <si>
    <t>10.3389/fpsyg.2024.1474844</t>
  </si>
  <si>
    <t>S8I2S</t>
  </si>
  <si>
    <t>WOS:001400586200001</t>
  </si>
  <si>
    <t>Nagy, M; Figura, M; Valaskova, K; Lazaroiu, G</t>
  </si>
  <si>
    <t>Nagy, Marek; Figura, Marcel; Valaskova, Katarina; Lazaroiu, George</t>
  </si>
  <si>
    <t>Predictive Maintenance Algorithms, Artificial Intelligence Digital Twin Technologies, and Internet of Robotic Things in Big Data-Driven Industry 4.0 Manufacturing Systems</t>
  </si>
  <si>
    <t>predictive maintenance; internet of robotic things; industry 4.0 manufacturing; artificial intelligence digital twin technologies</t>
  </si>
  <si>
    <t>DECISION-MAKING; MANAGEMENT; SIMULATION; ENTERPRISE; METAVERSE; SCIENCE</t>
  </si>
  <si>
    <t>In Industry 4.0, predictive maintenance (PdM) is key to optimising production processes. While its popularity among companies grows, most studies highlight theoretical benefits, with few providing empirical evidence on its economic impact. This study aims to fill this gap by quantifying the economic performance of manufacturing companies in the Visegrad Group countries through PdM algorithms. The purpose of our research is to assess whether these companies generate higher operational profits and lower sales costs. Using descriptive statistics, non-parametric tests, the Hodges-Lehmann median difference estimate, and linear regression, the authors analysed data of 1094 enterprises. Results show that PdM significantly improves economic performance, with variations based on geographic scope. Regression analysis confirmed PdM as an essential predictor of performance, even after considering factors like company size, legal structure, and geographic scope. Enterprises with more effective cost management and lower net sales were more likely to adopt PdM, as revealed by decision tree analysis. Our findings provide empirical evidence of the economic benefits of PdM algorithms and highlight their potential to enhance competitiveness, offering a valuable foundation for business managers to make informed investment decisions and encouraging further research in other industries.</t>
  </si>
  <si>
    <t>[Nagy, Marek; Figura, Marcel; Valaskova, Katarina] Univ Zilina, Fac Operat &amp; Econ Transport &amp; Commun, Univerzitna 1, Zilina 01026, Slovakia; [Lazaroiu, George] Curtin Univ, Fac Sci &amp; Engn, Bentley, WA 6102, Australia; [Lazaroiu, George] Toronto Metropolitan Univ, Intelligent Commun &amp; Comp Lab, Toronto, ON M5B 2K3, Canada; [Lazaroiu, George] Cardiff Metropolitan Univ, Creat Comp Res Ctr, Cardiff CF5 2YB, Wales; [Lazaroiu, George] Spiru Haret Univ, Dept Econ Sci, Bucharest 030045, Romania</t>
  </si>
  <si>
    <t>University of Zilina; Curtin University; Toronto Metropolitan University; Cardiff Metropolitan University; Spiru Haret University</t>
  </si>
  <si>
    <t>Lazaroiu, G (corresponding author), Curtin Univ, Fac Sci &amp; Engn, Bentley, WA 6102, Australia.;Lazaroiu, G (corresponding author), Toronto Metropolitan Univ, Intelligent Commun &amp; Comp Lab, Toronto, ON M5B 2K3, Canada.;Lazaroiu, G (corresponding author), Cardiff Metropolitan Univ, Creat Comp Res Ctr, Cardiff CF5 2YB, Wales.;Lazaroiu, G (corresponding author), Spiru Haret Univ, Dept Econ Sci, Bucharest 030045, Romania.</t>
  </si>
  <si>
    <t>marek.nagy@stud.uniza.sk; marcel.figura@stud.uniza.sk; katarina.valaskova@uniza.sk; george.lazaroiu@spiruharet.ro</t>
  </si>
  <si>
    <t>, Marcel Figura/MVT-7044-2025; Nagy, Marek/DEM-8067-2022; Valaskova, Katarina/DEM-8067-2022; Lazaroiu, George/A-2262-2015; Valaskova, Katarina/O-9250-2015</t>
  </si>
  <si>
    <t>, Marcel Figura/0009-0004-9685-084X; Nagy, Marek/0000-0003-0740-6268; Valaskova, Katarina/0000-0003-4223-7519; Lazaroiu, George/0000-0002-3422-6310; Valaskova, Katarina/0000-0003-4223-7519</t>
  </si>
  <si>
    <t>Slovak Research and Development Agency [1/0494/24, 4/FPEDAS/2024]; Slovak Research and Development Agency Grant VEGA</t>
  </si>
  <si>
    <t>Slovak Research and Development Agency(Slovak Research and Development Agency); Slovak Research and Development Agency Grant VEGA(Vedecka grantova agentura MSVVaS SR a SAV (VEGA))</t>
  </si>
  <si>
    <t>This research was financially supported by the Slovak Research and Development Agency Grant VEGA 1/0494/24: Metamorphoses and causalities of indebtedness, liquidity and solvency of companies in the context of the global environment and faculty institutional project 4/FPEDAS/2024.</t>
  </si>
  <si>
    <t>MAR 17</t>
  </si>
  <si>
    <t>10.3390/math13060981</t>
  </si>
  <si>
    <t>0OU2L</t>
  </si>
  <si>
    <t>WOS:001452445200001</t>
  </si>
  <si>
    <t>Anwar, MS; Yang, J; Frnda, J; Choi, A; Baghaei, N; Ali, M</t>
  </si>
  <si>
    <t>Anwar, Muhammad Shahid; Yang, Jie; Frnda, Jaroslav; Choi, Ahyoung; Baghaei, Nilufar; Ali, Miram</t>
  </si>
  <si>
    <t>Metaverse and XR for cultural heritage education: applications, standards, architecture, and technological insights for enhanced immersive experience</t>
  </si>
  <si>
    <t>VIRTUAL REALITY</t>
  </si>
  <si>
    <t>Metaverse; Education; Cultural heritage; Gamification; User experience (UX); Virtual reality (VR); Virtual museum</t>
  </si>
  <si>
    <t>VIRTUAL-REALITY; AUGMENTED REALITY; USER EXPERIENCE; QUESTIONNAIRE; ENVIRONMENTS; QOE; VIDEOS</t>
  </si>
  <si>
    <t>The growing attention towards immersive technologies such as augmented reality (AR), virtual reality (VR), mixed reality (MR), extended reality (XR), and the metaverse are revolutionizing cultural heritage education and tourism. Such technologies offer immersive and interactive experiences that transform the user's exploration of museums, cultural heritage sites, educational content, and historical landmarks. This article presents a structured framework that addresses the advancement and application of these technologies in cultural heritage education to improve user experience, learning, emotional connection, and motivation. To further explore recent trends, issues, and opportunities, the article offers a comprehensive overview of the impact of state-of-the-art immersive technology on user experience within heritage education environments . The study also outlined standard questionnaires and effective methodologies for user experience evaluations. Furthermore, the article addresses the influence of standards and guidelines recommended by standardized bodies and organizations on XR and metaverse applications. It discussed how these standards and recommendations can play a role in setting protocols that shape the development of immersive heritage education environments. Finally, we introduce an architecture model for XR and metaverse applications that can assess developers, researchers, and stakeholders to enable immersive and interactive educational experiences, bridging geographical and physical barriers. This research is intended to help academic and industry stakeholders understand the integration of digital heritage preservation tools and user experience standards critical to advancing educational engagement in cultural heritage.</t>
  </si>
  <si>
    <t>[Anwar, Muhammad Shahid; Choi, Ahyoung] Gachon Univ, Dept AI &amp; Software, Seongnam 13120, South Korea; [Yang, Jie] Beijing Inst Graph Commun, Sch New Media, 1 Sect 2,Xinghua St, Beijing 102600, Peoples R China; [Frnda, Jaroslav] Univ Zilina, Fac Operat &amp; Econ Transport &amp; Commun, Dept Quantitat Methods &amp; Econ Informat, Zilina 01026, Slovakia; [Frnda, Jaroslav] VSB Tech Univ Ostrava, Fac Elect Engn &amp; Comp Sci, Dept Telecommun, Ostrava 0800, Czech Republic; [Baghaei, Nilufar] Univ Queensland, Sch Elect Engn &amp; Comp Sci, St Lucia, Australia; [Ali, Miram] Onaizah Coll, Coll Engn &amp; Informat Technol, Dept Architecture, Qasim, Saudi Arabia</t>
  </si>
  <si>
    <t>Gachon University; University of Zilina; Technical University of Ostrava; University of Queensland; Onaizah Colleges</t>
  </si>
  <si>
    <t>Yang, J (corresponding author), Beijing Inst Graph Commun, Sch New Media, 1 Sect 2,Xinghua St, Beijing 102600, Peoples R China.</t>
  </si>
  <si>
    <t>shahidanwar786@gachon.ac.kr; j.yang@bigc.edu.cn; jaroslav.frnda@uniza.sk; aychoi@gachon.ac.kr; n.baghaei@uq.edu.au; Miramali@oc.edu.sa</t>
  </si>
  <si>
    <t>Baghaei, Nilufar/GYQ-6448-2022; Anwar, Muhammad Shahid/AAY-4485-2020; Ali, Miram/HSH-5839-2023; Frnda, Jaroslav/M-1454-2019; Yang, Jie/LXB-2149-2024</t>
  </si>
  <si>
    <t>Baghaei, Nilufar/0000-0003-1776-7075; Ali, Miram/0009-0005-8240-888X; Yang, Jie/0000-0001-9637-3423</t>
  </si>
  <si>
    <t>This study was supported in part by the institutional research of the Faculty of Operation and Economics of Transport and Communications-University of Zilina, no. 3/FPEDAS/2024. [3/FPEDAS/2024]</t>
  </si>
  <si>
    <t>This study was supported in part by the institutional research of the Faculty of Operation and Economics of Transport and Communications-University of Zilina, no. 3/FPEDAS/2024.</t>
  </si>
  <si>
    <t>1359-4338</t>
  </si>
  <si>
    <t>1434-9957</t>
  </si>
  <si>
    <t>VIRTUAL REAL-LONDON</t>
  </si>
  <si>
    <t>Virtual Real.</t>
  </si>
  <si>
    <t>10.1007/s10055-025-01126-z</t>
  </si>
  <si>
    <t>Computer Science, Interdisciplinary Applications; Computer Science, Software Engineering; Imaging Science &amp; Photographic Technology</t>
  </si>
  <si>
    <t>Computer Science; Imaging Science &amp; Photographic Technology</t>
  </si>
  <si>
    <t>0DO0R</t>
  </si>
  <si>
    <t>WOS:001444814200001</t>
  </si>
  <si>
    <t>Forliano, C; Battisti, E; de Bernardi, P; Kliestik, T</t>
  </si>
  <si>
    <t>Forliano, Canio; Battisti, Enrico; de Bernardi, Paola; Kliestik, Tomas</t>
  </si>
  <si>
    <t>Mapping the greenwashing research landscape: a theoretical and field analysis</t>
  </si>
  <si>
    <t>Greenwashing; Corporate social responsibility; Symbolic management; Systematic literature review; Bibliometric analysis; Network analysis; D21; L2; L5; M00; Q5</t>
  </si>
  <si>
    <t>CORPORATE SOCIAL-RESPONSIBILITY; LEGITIMACY; CONSUMERS; TRUST; DISCLOSURE; MANAGEMENT; INNOVATION; INDUSTRY; MEDIA</t>
  </si>
  <si>
    <t>This study provides a comprehensive overview of greenwashing research in business and management, focusing on its conceptual and theoretical foundations. Through a systematic literature review of 97 peer-reviewed articles from Scopus and Web of Science, we use bibliometric analysis to map the evolution of greenwashing studies and network analysis and identify four thematic clusters: (1) symbolic management and CSR communication, (2) environmental regulations and institutional complexity, (3) performance and sustainable practices, and (4) marketing, perception, and trust. Additionally, we perform a full-text analysis to map the theoretical frameworks employed across these clusters, revealing the dominance of macro-level theories (e.g., legitimacy, institutional, and stakeholder theories) and their cross-level interactions with meso- and micro-level approaches. By developing a multi-level theoretical framework, we provide a structured approach to understanding greenwashing across different analytical layers. Then, focusing on the theories used to investigate greenwashing, we identify some avenues for future research. This study has practical implications for understanding how greenwashing affects corporate governance, financial performance, and stakeholder trust, providing insights for enhancing transparency and accountability in sustainable business practices.</t>
  </si>
  <si>
    <t>[Forliano, Canio; Battisti, Enrico; de Bernardi, Paola] Univ Turin, Dept Management, Turin, Italy; [Kliestik, Tomas] Univ Zilina, Dept Finance &amp; Financial Management, Zilina, Slovakia</t>
  </si>
  <si>
    <t>University of Turin; University of Zilina</t>
  </si>
  <si>
    <t>Forliano, C (corresponding author), Univ Turin, Dept Management, Turin, Italy.</t>
  </si>
  <si>
    <t>canio.forliano@unito.it; enrico.battisti@unito.it; paola.debernardi@unito.it; tomas.kliestik@fpedas.uniza.sk</t>
  </si>
  <si>
    <t>Kliestik, Tomas/O-8070-2015; Battisti, Enrico/AFP-9381-2022; FORLIANO, CANIO/AAL-9933-2020; DE BERNARDI, PAOLA/I-4807-2018</t>
  </si>
  <si>
    <t>FORLIANO, CANIO/0000-0002-6428-1740;</t>
  </si>
  <si>
    <t>GRINS -Growing Resilient, INclusive and Sustainable [GRINS PE00000018- CUP D13C22002160001]; European Union</t>
  </si>
  <si>
    <t>GRINS -Growing Resilient, INclusive and Sustainable; European Union(European Union (EU))</t>
  </si>
  <si>
    <t>This study was funded by the European Union-NextGenerationEU, Mission 4, Component 2, in the framework of the GRINS -Growing Resilient, INclusive and Sustainable project (GRINS PE00000018- CUP D13C22002160001). The views and opinions expressed are solely those of the authors and do not necessarily reflect those of the European Union, nor can the European Union be held responsible for them.</t>
  </si>
  <si>
    <t>10.1007/s11846-025-00856-3</t>
  </si>
  <si>
    <t>8MQ9Q</t>
  </si>
  <si>
    <t>WOS:001431841200001</t>
  </si>
  <si>
    <t>* HCP, ktoré pribudli do databázy od posledného monitorovaného obdobia (k 30.9.2025)</t>
  </si>
  <si>
    <r>
      <rPr>
        <b/>
        <sz val="10"/>
        <rFont val="Arial"/>
        <family val="2"/>
      </rPr>
      <t>Timestamp</t>
    </r>
    <r>
      <rPr>
        <sz val="10"/>
        <rFont val="Arial"/>
        <family val="2"/>
      </rPr>
      <t>: 31.1.2026</t>
    </r>
  </si>
  <si>
    <t xml:space="preserve">Fakulta  </t>
  </si>
  <si>
    <t>ID</t>
  </si>
  <si>
    <t>Názov</t>
  </si>
  <si>
    <t>Typ dokumentu</t>
  </si>
  <si>
    <t>Miesto registrácie</t>
  </si>
  <si>
    <t>Dátum vydania</t>
  </si>
  <si>
    <t>Dátum udelenia patentu</t>
  </si>
  <si>
    <t>Trvalý odkaz - CREPČ</t>
  </si>
  <si>
    <t>Mníchov (Nemecko) : European Patent Office</t>
  </si>
  <si>
    <t>Alexandria (USA) : United States Patent and Trademark Office</t>
  </si>
  <si>
    <t>Strojnícka fakulta</t>
  </si>
  <si>
    <t>Patent</t>
  </si>
  <si>
    <t>Fakulta matematiky, fyziky a informatiky UK</t>
  </si>
  <si>
    <t>03.08.2023</t>
  </si>
  <si>
    <r>
      <rPr>
        <b/>
        <sz val="11"/>
        <color theme="1"/>
        <rFont val="Aptos Narrow"/>
        <family val="2"/>
        <scheme val="minor"/>
      </rPr>
      <t>Zdroj</t>
    </r>
    <r>
      <rPr>
        <sz val="11"/>
        <color theme="1"/>
        <rFont val="Aptos Narrow"/>
        <family val="2"/>
        <scheme val="minor"/>
      </rPr>
      <t>: Centrálny register publikačnej činnosti</t>
    </r>
  </si>
  <si>
    <t>Pull and push device for connecting wagons, in particular freight wagons</t>
  </si>
  <si>
    <t>23.04.2025</t>
  </si>
  <si>
    <t>https://app.crepc.sk/?fn=detailBiblioFormChildUS0FP&amp;sid=A067BA41CFE566E7B383143B6C3F&amp;seo=CREP%C4%8C-detail-patent</t>
  </si>
  <si>
    <t>Stavebná fakulta</t>
  </si>
  <si>
    <t>Hybrid thermal energy storage with oily sludges and mill scale from steelworks</t>
  </si>
  <si>
    <t>20.12.2023</t>
  </si>
  <si>
    <t>25.06.2025</t>
  </si>
  <si>
    <t>https://app.crepc.sk/?fn=detailBiblioFormChildASNBQ&amp;sid=F2FAE62FE51E8196DDA97D2DB6AB&amp;seo=CREP%C4%8C-detail-patent</t>
  </si>
  <si>
    <t>A Cryogenic Amplification Device</t>
  </si>
  <si>
    <t>22.03.2024</t>
  </si>
  <si>
    <t>24.09.2025</t>
  </si>
  <si>
    <t>https://app.crepc.sk/?fn=detailBiblioFormChildKTB04&amp;sid=F3DF709D807E60926367A4153052&amp;seo=CREP%C4%8C-detail-patent</t>
  </si>
  <si>
    <t>Pracoviská UVLF</t>
  </si>
  <si>
    <t>Composite biocement system</t>
  </si>
  <si>
    <t>12.06.2024</t>
  </si>
  <si>
    <t>09.07.2025</t>
  </si>
  <si>
    <t>https://app.crepc.sk/?fn=detailBiblioFormChildWTP4O&amp;sid=6D7E2994FB8F4DECAE09ED160810&amp;seo=CREP%C4%8C-detail-patent</t>
  </si>
  <si>
    <t>Ekonomická fakulta</t>
  </si>
  <si>
    <t>Machine learning-based processing entity status synchronization</t>
  </si>
  <si>
    <t>07.03.2024</t>
  </si>
  <si>
    <t>17.06.2025</t>
  </si>
  <si>
    <t>https://app.crepc.sk/?fn=detailBiblioFormChildQUGPV&amp;sid=A513BA47383E37739EF1697602A6&amp;seo=CREP%C4%8C-detail-patent</t>
  </si>
  <si>
    <t xml:space="preserve">Fakulta managementu </t>
  </si>
  <si>
    <t>Allocation metering for virtual machines and containers</t>
  </si>
  <si>
    <t>08.07.2025</t>
  </si>
  <si>
    <t>https://app.crepc.sk/?fn=detailBiblioFormChildEUS1C&amp;sid=58E56B393942DD456BFF27CCE25A&amp;seo=CREP%C4%8C-detail-patent</t>
  </si>
  <si>
    <t>*patenty, ktoré boli registrované v CREPČ od posledného sledovaného obdobia (k 30.9.2025)</t>
  </si>
  <si>
    <r>
      <rPr>
        <b/>
        <sz val="11"/>
        <color theme="1"/>
        <rFont val="Aptos Narrow"/>
        <family val="2"/>
        <scheme val="minor"/>
      </rPr>
      <t>Timestamp:</t>
    </r>
    <r>
      <rPr>
        <sz val="11"/>
        <color theme="1"/>
        <rFont val="Aptos Narrow"/>
        <family val="2"/>
        <scheme val="minor"/>
      </rPr>
      <t xml:space="preserve"> 31.1.2026 </t>
    </r>
  </si>
  <si>
    <t>Druh dokumentu</t>
  </si>
  <si>
    <t>Kategória</t>
  </si>
  <si>
    <t>ČU</t>
  </si>
  <si>
    <t>ISBD</t>
  </si>
  <si>
    <t>OPENURL</t>
  </si>
  <si>
    <t>automat</t>
  </si>
  <si>
    <t>entita</t>
  </si>
  <si>
    <t>VŠ</t>
  </si>
  <si>
    <t>Umelecké diela</t>
  </si>
  <si>
    <t>ČU2022</t>
  </si>
  <si>
    <t>PO</t>
  </si>
  <si>
    <t>AKU</t>
  </si>
  <si>
    <t>ČU2025</t>
  </si>
  <si>
    <t>Mezinarodni festival dokumentarnich filmu Ji.hlava</t>
  </si>
  <si>
    <t>VŠVU</t>
  </si>
  <si>
    <t>ČU2024</t>
  </si>
  <si>
    <t>VŠMU</t>
  </si>
  <si>
    <t>Umelecké výkony</t>
  </si>
  <si>
    <t>TUKE</t>
  </si>
  <si>
    <t>ČU2023</t>
  </si>
  <si>
    <t>1260608</t>
  </si>
  <si>
    <t>EM1</t>
  </si>
  <si>
    <t>Araucaria Araucana [kresba, maľba] : Floating Arboretum [Araucaria Araucana, Plávajúce arborétum] / Hudec, Oto [Výtvarník, 108004, 100%]. – Benátky (Taliansko) : Medzinárodná výstava umenia La Biennale di Venezia, 60, 20.04.2024-24.11.2024. – [2024]. – 581 cm x 228 cm : farba na vápennej báze na omietke. – (Floating Arboretum). – [DUC VU]. – [Realizácia]</t>
  </si>
  <si>
    <t>https://app.creuc.sk/?fn=detailBiblioForm&amp;sid=A620642252F04BC5EA18A48602AE</t>
  </si>
  <si>
    <t>PO_La Biennale di Venezia</t>
  </si>
  <si>
    <t>1279808</t>
  </si>
  <si>
    <t>Architektúra ČSSR 58-89 [dokumentárne dielo - film] / Zajíček, Jan [Režisér, 100%] ; Hečko, Maroš [Producent, AUBBFDUKFD, 25%] ; Veverka, Peter [Producent, 25%] ; Stojáková, Karla [Producent, 25%] ; Berčík, Pavel [Producent, 25%] ; Dedík, Ladislav [Producent VFX, VSMUFTFAVE, 100%] ; Dóci, Ondrej [Autor 3D modelov, STUFADUD, 100%]. – Karlovy Vary (Česko) : Mezinárodní filmový festival Karlovy Vary: KVIFF, 58, 28.06.2024-06.07.2024. – [2024]. – 00.02:06:00. – [DUC AU]</t>
  </si>
  <si>
    <t>https://app.creuc.sk/?fn=detailBiblioForm&amp;sid=24C6E28F89ED84B9256538F8EBFA</t>
  </si>
  <si>
    <t>Český lev - nominácia</t>
  </si>
  <si>
    <t>OC</t>
  </si>
  <si>
    <t>AKU, STU, VŠMU</t>
  </si>
  <si>
    <t>Mezinarodni filmovy festival Karlovy Vary</t>
  </si>
  <si>
    <t>Národní divadlo Praha</t>
  </si>
  <si>
    <t>INŠ</t>
  </si>
  <si>
    <t>1260622</t>
  </si>
  <si>
    <t>Arolla Pine [kresba, maľba] : Floating Arboretum [Borovica Limba, Plávajúce arborétum] / Hudec, Oto [Výtvarník, 108004, 60%] ; Sokolová, Juliana [Výtvarník, 20%] ; Király, František [Výtvarník, 20%]. – Benátky (Taliansko) : Medzinárodná výstava umenia La Biennale di Venezia, 60, 20.04.2024-24.11.2024. – [2024]. – 581 cm x 228 cm : farba na vápennej báze na omietke, kovová tabuľka, digitálna tlač na alubonde, webová stránka, báseň a zvuková nahrávka. – (Floating Arboretum). – [DUC VU]. – [Realizácia]</t>
  </si>
  <si>
    <t>https://app.creuc.sk/?fn=detailBiblioForm&amp;sid=A620642252F04BC5EA1AAE8602AE</t>
  </si>
  <si>
    <t>1007304</t>
  </si>
  <si>
    <t>Arvéd [hrané dielo - film] / Mašek, Vojtěch [Režisér, 100%] ; Mischura, Tomáš [Herec vo vedľajšej úlohe, AUBBFDUKHT, 20%] ; Ostrochovský, Ivan [Producent, AUBBFDUKDT, 33.334%] ; Štorková, Pavlína [Herec vo vedľajšej úlohe, 20%] ; Lakčevič, Zvonko [Herec vo vedľajšej úlohe, 20%] ; Mikulčík, Milan [Herec vo vedľajšej úlohe, 20%] ; Uhlířová, Ivana [Herec vo vedľajšej úlohe, 20%] ; Michálek, Tomáš [Producent, 33.333%] ; Michalek Květová, Kristýna [Producent, 33.333%]. – Uherské Hradiště (Česko) : 49. Letní filmová škola, 29.07.2022-04.08.2022. – [2022]. – 00.02:00:00. – [DUC AU]</t>
  </si>
  <si>
    <t>https://app.creuc.sk/?fn=detailBiblioForm&amp;sid=183355140A0C930106F37A250170</t>
  </si>
  <si>
    <t>Český lev</t>
  </si>
  <si>
    <t>1260625</t>
  </si>
  <si>
    <t>Ash Tree [kresba, maľba] : Floating Arboretum [Jaseň, Plávajúce arborétum] / Hudec, Oto [Výtvarník, 108004, 60%] ; Sokolová, Juliana [Výtvarník, 20%] ; Király, František [Výtvarník, 20%]. – Benátky (Taliansko) : Medzinárodná výstava umenia La Biennale di Venezia, 60, 20.04.2024-24.11.2024. – [2024]. – 450 cm x 350 cm : farba na vápennej báze na omietke, kovová tabuľka, digitálna tlač na alubonde, webová stránka, báseň a zvuková nahrávka. – (Floating Arboretum). – [DUC VU]. – [Realizácia]</t>
  </si>
  <si>
    <t>https://app.creuc.sk/?fn=detailBiblioForm&amp;sid=A620642252F04BC5EA1AA98602AE</t>
  </si>
  <si>
    <t>1395302</t>
  </si>
  <si>
    <t>Asteroid City [hrané dielo - film] [Asteroid City - Flower Stages] / Grolmus, Marián [Autor 3D modelov, VŠVU VSVKS, 100%] ; Anderson, Wes [Režisér, 100%]. – Cannes (Francúzsko) : Festival de Cannes, 76, 16.05.2023-27.05.2023. – [2023]. – 00.01:44:00 : 3D modelovanie a 3D tlač. – [DUC AU]</t>
  </si>
  <si>
    <t>https://app.creuc.sk/?fn=detailBiblioForm&amp;sid=2753E74A420B011D71D779F66F50</t>
  </si>
  <si>
    <t>Festival de Cannes</t>
  </si>
  <si>
    <t>Prague International Design Festival</t>
  </si>
  <si>
    <t>STU</t>
  </si>
  <si>
    <t>Milano design week</t>
  </si>
  <si>
    <t>TUZVO</t>
  </si>
  <si>
    <t>1128331</t>
  </si>
  <si>
    <t>Brutální vedro [hrané dielo - film] [Brutal Heat] / Hospodářský, Albert [Režisér, 100%] ; Ostrochovský, Ivan [Producent, AUBBFDUKDT, 20%] ; Kokeš, Lukáš [Producent, 20%] ; Lukeš, Ondřej [Producent, 20%] ; Tomková, Katarína [Producent, 20%] ; Malinovský, Albert [Producent, 20%]. – Karlove Vary (Česko) : Mezinárodní filmový festival Karlovy VARY, 57, 30.06.2023-08.07.2023. – [2023]. – 00.01:15:00. – [DUC AU]</t>
  </si>
  <si>
    <t>https://app.creuc.sk/?fn=detailBiblioForm&amp;sid=B13AEFF39C4E73C41A87F2817B0B</t>
  </si>
  <si>
    <t>PÖFF - Black Nights Film Festival</t>
  </si>
  <si>
    <t>AKU, VŠMU</t>
  </si>
  <si>
    <t>Divadelni Flora</t>
  </si>
  <si>
    <t>1260635</t>
  </si>
  <si>
    <t>Coast Redwood “Luna” [kresba, maľba] : Floating Arboretum [Sekvoja Luna, Plávajúce arborétum] / Hudec, Oto [Výtvarník, 108004, 60%] ; Sokolová, Juliana [Výtvarník, 20%] ; Király, František [Výtvarník, 20%]. – Benátky (Taliansko) : Medzinárodná výstava umenia La Biennale di Venezia, 60, 20.04.2024-24.11.2024. – [2024]. – 581 cm x 228 cm : farba na vápennej báze na omietke, kovová tabuľka, digitálna tlač na alubonde, webová stránka, báseň a zvuková nahrávka. – (Floating Arboretum). – [DUC VU]. – [Realizácia]</t>
  </si>
  <si>
    <t>https://app.creuc.sk/?fn=detailBiblioForm&amp;sid=A620642252F04BC5EA1BA98602AE</t>
  </si>
  <si>
    <t>524936</t>
  </si>
  <si>
    <t>Čiapka [hrané dielo - film] = Beanie / Maksimovič, Slobodan [Režisér] ; Raýmanová, Vanda [Producent, VSMUFTFAAT, 25%] ; Weis, Ida [Producent, 25%] ; Škop, Marina [Producent, 25%] ; Assal, Adolf [Producent, 25%]. – Luxemburg (Luxembursko) : City Film Festival Luxemburg, 02.03.2022-12.03.2022. – [2022]. – 00.01:26:00. – [DUC AU]</t>
  </si>
  <si>
    <t>https://app.creuc.sk/?fn=detailBiblioForm&amp;sid=623554388C2D670216458D0C3C</t>
  </si>
  <si>
    <t>517707</t>
  </si>
  <si>
    <t>Čierne na bielom koni / Goldilocks and the glorious losers [hrané dielo - film] / Mischura, Tomáš [Herec vo vedľajšej úlohe, AUBBFDUKHT, 16.67%] ; Boroš, Rastislav [Režisér, 100%] ; Neveďal, Peter [Producent, AUBBFDUKDT, 25%] ; Niňaj, Jaroslav [Producent, 25%] ; Balkóová, Zuzana [Producent, 25%] ; Niubó, Jordi [Producent, 25%] ; Mokos, Attila [Herec vo vedľajšej úlohe, 16.666%] ; Kovalčiková, Jana [Herec vo vedľajšej úlohe, 16.666%] ; Mucsi, Zoltán [Herec vo vedľajšej úlohe, 16.666%] ; Vaněk, Petr [Herec vo vedľajšej úlohe, 16.666%] ; Jeřábek, Tomáš [Herec vo vedľajšej úlohe, 16.666%]. – San Antonio (USA) : 28th Anniversary SAFILM, 02.08.2022. – [2022]. – 00.01:34:00. – [DUC AU]</t>
  </si>
  <si>
    <t>https://app.creuc.sk/?fn=detailBiblioForm&amp;sid=A25112E8C7212580E3F602E98F</t>
  </si>
  <si>
    <t>Warszawski Festiwal Filmowy</t>
  </si>
  <si>
    <t>1260641</t>
  </si>
  <si>
    <t>Daintree Pine [kresba, maľba] : Floating Arboretum [Prasličník Daintree, Plávajúce arborétum] / Hudec, Oto [Výtvarník, 108004, 60%] ; Sokolová, Juliana [Výtvarník, 20%] ; Király, František [Výtvarník, 20%]. – Benátky (Taliansko) : Medzinárodná výstava umenia La Biennale di Venezia, 60, 20.04.2024-24.11.2024. – [2024]. – 581 cm x 228 cm : farba na vápennej báze na omietke, kovová tabuľka, digitálna tlač na alubonde, webová stránka, báseň a zvuková nahrávka. – (Floating Arboretum). – [DUC VU]. – [Realizácia]</t>
  </si>
  <si>
    <t>https://app.creuc.sk/?fn=detailBiblioForm&amp;sid=A620642252F04BC5EA1CAD8602AE</t>
  </si>
  <si>
    <t>1078449</t>
  </si>
  <si>
    <t>Deti [činohra] / Vajdička, Michal [Režisér, VSMUDIFKHE, 100%] ; Majling, Daniel [Dramaturg, VSMUDIFKRD, 100%] ; Fischer, Daniel [Herec vo vedľajšej úlohe, 20%] ; Horváth, Emil [Herec vo vedľajšej úlohe, 20%] ; Hégli, Bence [Herec vo vedľajšej úlohe, 20%] ; Poláková, Rebeka [Herec vo vedľajšej úlohe, 20%] ; Hološka, Gregor [Herec vo vedľajšej úlohe, 20%]. – Plzeň (Česko) : Mezinárodní festival Divadlo, 31, 12.09.2023-20.09.2023. – 00.03:00:00. – [DUC DU]
UD: 1054578 | Deti /  [činohra] / Slančíková-Timrava, Božena [Autor námetu]. – [DUC DU]</t>
  </si>
  <si>
    <t>https://app.creuc.sk/?fn=detailBiblioForm&amp;sid=01139F9B2F6BD7AE7385A2D0FA7F</t>
  </si>
  <si>
    <t>Mezinarodni festival Divadlo</t>
  </si>
  <si>
    <t>Divadelni svet Brno</t>
  </si>
  <si>
    <t>1260647</t>
  </si>
  <si>
    <t>Dragon Tree [kresba, maľba] : Floating Arboretum [Dračí strom, Plávajúce arborétum] / Hudec, Oto [Výtvarník, 108004, 100%]. – Benátky (Taliansko) : Medzinárodná výstava umenia La Biennale di Venezia, 60, 20.04.2024-24.11.2024. – [2024]. – 581 cm x 228 cm : farba na vápennej báze na omietke. – (Floating Arboretum). – [DUC VU]. – [Realizácia]</t>
  </si>
  <si>
    <t>https://app.creuc.sk/?fn=detailBiblioForm&amp;sid=A620642252F04BC5EA1CAB8602AE</t>
  </si>
  <si>
    <t>1464775</t>
  </si>
  <si>
    <t>Duchoň [hrané dielo - film] / Havelka, Jiří [Autor scenára, 50%] ; Mankovecký, Róbert [Autor scenára, 50%] ; Bebjak, Peter [Režisér, VSMUFTFAFR, 100%] ; Plevčík, Vladislav [Herec v hlavnej úlohe, 9.1%] ; Jakab Rakovská, Anna [Herec v hlavnej úlohe, 9.09%] ; Hološka, Gregor [Herec v hlavnej úlohe, 9.09%] ; Spišáková, Agáta [Herec v hlavnej úlohe, 9.09%] ; Maštalír, Tomáš [Herec v hlavnej úlohe, VSMUDIFKHE, 9.09%] ; Jastraban, Adrian [Herec v hlavnej úlohe, 9.09%] ; Pajtinková, Alena [Herec v hlavnej úlohe, 9.09%] ; Fischer, Daniel [Herec v hlavnej úlohe, 9.09%] ; Žulčák, Daniel [Herec v hlavnej úlohe, 9.09%] ; Hrčka, Juraj [Herec v hlavnej úlohe, 9.09%] ; Bača, Juraj [Herec v hlavnej úlohe, 9.09%] ; Bebjak, Peter [Producent, VSMUFTFAFR, 50%] ; Šesták, Rasťo [Producent, 50%] ; Dedík, Ladislav [Supervízor vizuálnych efektov, VSMUFTFAVE, 50%] ; Azor, Ondrej [Supervízor vizuálnych efektov, 50%] ; Dedík, Ladislav [Producent VFX, VSMUFTFAVE, 100%] ; Hazlinger, Marek [Autor 3D vizuálov, 33.334%] ; Kraus, Miroslav [Autor 3D vizuálov, 33.333%] ; Vrábelová, Andrea [Autor 3D vizuálov, VSMUFTFAVE, 33.333%] ; Korec, Juraj [Autor pohybovej spolupráce, VSMUHTFKTT, 100%]. – Karlovy Vary (Česko) : Mezinárodní filmový festival Karlovy Vary, 59, 04.07.2025-12.07.2025. – [2025]. – 00.01:39:00. – [DUC AU]</t>
  </si>
  <si>
    <t>https://app.creuc.sk/?fn=detailBiblioForm&amp;sid=DFA67B8070F30CA1E199CF00DAEA</t>
  </si>
  <si>
    <t>1196116</t>
  </si>
  <si>
    <t>Ema a smrtihlav [hrané dielo - film] = Hungarian Dressmaker / Grófová, Iveta [Režisér, 50%] ; Szöke, Dávid [Herec vo vedľajšej úlohe, AUBBFDUKHT, 50%] ; Jekkel, Filip [Herec vo vedľajšej úlohe, AUBBFDUKHT, 50%] ; Krištúfek, Peter [Režisér, 50%] ; Potočný, Tobiáš [Majster zvuku, VSMUFTFAZS, 50%] ; Hlaváč, Matej [Majster zvuku, 50%] ; Potočný, Tobiáš [Zvukár, VSMUFTFAZS, 33.334%] ; Kuchta, Adam [Zvukár, 33.333%] ; Baláž, Juraj [Zvukár, 33.333%] ; Kozák, Dušan [Asistent zvuku, VSMUFTFAZS, 20%] ; Hinšt, Ján [Asistent zvuku, 20%] ; Hrubý, Adam [Asistent zvuku, 20%] ; Kulifaj, Karol [Asistent zvuku, 20%] ; Paluga, Michal [Asistent zvuku, 20%]. – Karlovy Vary (Česko) : Mezinárodní filmový festival Karlovy Vary: KVIFF, 58, 28.06.2024-06.07.2024. – [2024]. – 00.02:09:00. – [DUC AU]</t>
  </si>
  <si>
    <t>https://app.creuc.sk/?fn=detailBiblioForm&amp;sid=2EA293C8B5A34C456F3899942649</t>
  </si>
  <si>
    <t>1260660</t>
  </si>
  <si>
    <t>Eucalyptus Tree [kresba, maľba] : Floating Arboretum [Eukalyptus, Plávajúce arborétum] / Hudec, Oto [Výtvarník, 108004, 100%]. – Benátky (Taliansko) : Medzinárodná výstava umenia La Biennale di Venezia, 60, 20.04.2024-24.11.2024. – [2024]. – 450 cm x 350 cm : farba na vápennej báze na omietke. – (Floating Arboretum). – [DUC VU]. – [Realizácia]</t>
  </si>
  <si>
    <t>https://app.creuc.sk/?fn=detailBiblioForm&amp;sid=A620642252F04BC5EA1EAC8602AE</t>
  </si>
  <si>
    <t>1260677</t>
  </si>
  <si>
    <t>European Oak, Emperor of the South [kresba, maľba] : Floating Arboretum [Dub, Vládca juhu, Plávajúce arborétum] / Hudec, Oto [Výtvarník, 108004, 60%] ; Sokolová, Juliana [Výtvarník, 20%] ; Király, František [Výtvarník, 20%]. – Benátky (Taliansko) : Medzinárodná výstava umenia La Biennale di Venezia, 60, 20.04.2024-24.11.2024. – [2024]. – 581 cm x 228 cm : farba na vápennej báze na omietke, kovová tabuľka, digitálna tlač na alubonde, webová stránka, báseň a zvuková nahrávka. – (Floating Arboretum). – [DUC VU]. – [Realizácia]</t>
  </si>
  <si>
    <t>https://app.creuc.sk/?fn=detailBiblioForm&amp;sid=A620642252F04BC5EA1FAB8602AE</t>
  </si>
  <si>
    <t>1260671</t>
  </si>
  <si>
    <t>European Oak, Hambach [kresba, maľba] : Floating Arboretum [Dub, Hambach, Plávajúce arborétum] / Hudec, Oto [Výtvarník, 108004, 60%] ; Sokolová, Juliana [Výtvarník, 20%] ; Király, František [Výtvarník, 20%]. – Benátky (Taliansko) : Medzinárodná výstava umenia La Biennale di Venezia, 60, 20.04.2024-24.11.2024. – [2024]. – 581 cm x 228 cm : farba na vápennej báze na omietke, kovová tabuľka, digitálna tlač na alubonde, webová stránka, báseň a zvuková nahrávka. – (Floating Arboretum). – [DUC VU]. – [Realizácia]</t>
  </si>
  <si>
    <t>https://app.creuc.sk/?fn=detailBiblioForm&amp;sid=A620642252F04BC5EA1FAD8602AE</t>
  </si>
  <si>
    <t>1194164</t>
  </si>
  <si>
    <t>Floating arboretum [akčné a performatívne umenie] / Mazalán, Peter [Výtvarník, STUFADUIV, 100%]. – Benátky (Taliansko) : Medzinárodná výstava umenia La Biennale di Venezia, 60, 20.04.2024-24.11.2024. – [2024]. – 00.00:27:00 : elektronický audio-systém, ampliónový objekt, pochôdzny mlat,  objekty z dreva a travertínu  . – [DUC VU]. – [Realizácia]</t>
  </si>
  <si>
    <t>https://app.creuc.sk/?fn=detailBiblioForm&amp;sid=F36B9AAD60772977F65522FBC048</t>
  </si>
  <si>
    <t>1260783</t>
  </si>
  <si>
    <t>Floating Arboretum, loď [socha, plastika, objekt] : objekt lode [Plávajúce arborétum, objekt lode] / Hudec, Oto [Výtvarník, 108004, 100%]. – Benátky (Taliansko) : Medzinárodná výstava umenia La Biennale di Venezia, 60, 20.04.2024-24.11.2024. – [2024]. – 5,5 m x 1,5 m x 1,4 m : preglejka, drevo, akryl, kameň, kov, audiosystém. – (Floating Arboretum). – [DUC VU]. – [Realizácia]</t>
  </si>
  <si>
    <t>https://app.creuc.sk/?fn=detailBiblioForm&amp;sid=A620642252F04BC5EB10AF8602AE</t>
  </si>
  <si>
    <t>1190420</t>
  </si>
  <si>
    <t xml:space="preserve">floatingarboretum.sng.sk [elektronické a digitálne umenie] [webová aplikácia] / Slovenská národná galéria [Produkčná spoločnosť] ; Rjabinin, Igor [Výtvarník, VŠVU, 25%] ; Ratulovský, Gorazd [Výtvarník, 25%] ; Pôbišová, Alena [Výtvarník, 25%] ; Sebestyén, František Michal [Výtvarník, 25%]. – (Slovensko) : Slovenská národná galéria, 2024. – [2024]. – 00.00:15:00 : digitálne dielo. – [DUC VU]. – [Realizácia]
Neverejná poznámka: Slovenská reprezentácia na 60. medzinárodnej výstave umenia La Biennale di Venezia.
</t>
  </si>
  <si>
    <t>https://app.creuc.sk/?fn=detailBiblioForm&amp;sid=48914484AAB39F5B9B0A52F8116B</t>
  </si>
  <si>
    <t>528554</t>
  </si>
  <si>
    <t>Fragile memory [dokumentárne dielo - film] / Rumanová, Anna [Producent, VSMUFTFKPM, 20%] ; Kerekes, Peter [Producent, VSMUFTFADT, 20%] ; Ivanko, Ihor [Režisér, 100%] ; Bratyshchenko, Alexandra [Producent, 20%] ; Ponomarova, Mariina [Producent, 20%] ; Ivanko, Igor [Producent, 20%]. – Krakov (Poľsko) : Krakow Film Festival, 29.05.2022-12.06.2022. – [2022]. – 00.01:25:00. – [DUC AU]</t>
  </si>
  <si>
    <t>https://app.creuc.sk/?fn=detailBiblioForm&amp;sid=5A07435B6EB64C5C0CA54A400C</t>
  </si>
  <si>
    <t>Krakow Film Festival</t>
  </si>
  <si>
    <t>1365970</t>
  </si>
  <si>
    <t>Hekuba [činohra] / Brutovský, Lukáš [Režisér, VSMUDIFKRD, 100%] ; Dacho, Miroslav [Dramaturg, VSMUDIFKRD, 100%] ; Vlčeková, Stanislava [Autor pohybovej spolupráce, VSMUDIFKHE, 100%] ; Mischura, Tomáš [Herec, AUBBFDUKHT, 12.5%] ; Jašková, Lucia [Herec, 12.5%] ; Geišberg, Marek [Herec, 12.5%] ; Rohoňová, Zuzana [Herec, 12.5%] ; Palčíková, Barbora [Herec, 12.5%] ; Vladařová, Nadežda [Herec, 12.5%] ; Babej, Matej [Herec, 12.5%] ; Dobrík, Ján [Herec, 12.5%]. – Olomouc (Česko) : Divadelní Flora, 09.05.2025-19.05.2025. – 00.01:45:00. – [DUC DU]
UD: 1029895 | Hekuba /  [činohra] / Carr, Marina [Autor textu]. – [DUC DU]</t>
  </si>
  <si>
    <t>https://app.creuc.sk/?fn=detailBiblioForm&amp;sid=8CC1582F9CFC8AB064E25E5278BF</t>
  </si>
  <si>
    <t>1260681</t>
  </si>
  <si>
    <t>Honey Locust [kresba, maľba] : Floating Arboretum [Gledíčia trojtŕňová, Plávajúce arborétum] / Hudec, Oto [Výtvarník, 108004, 60%] ; Sokolová, Juliana [Výtvarník, 20%] ; Király, František [Výtvarník, 20%]. – Benátky (Taliansko) : Medzinárodná výstava umenia La Biennale di Venezia, 60, 20.04.2024-24.11.2024. – [2024]. – 581 cm x 228 cm : farba na vápennej báze na omietke, kovová tabuľka, digitálna tlač na alubonde, webová stránka, báseň a zvuková nahrávka. – (Floating Arboretum). – [DUC VU]. – [Realizácia]</t>
  </si>
  <si>
    <t>https://app.creuc.sk/?fn=detailBiblioForm&amp;sid=A620642252F04BC5EA10AD8602AE</t>
  </si>
  <si>
    <t>1469638</t>
  </si>
  <si>
    <t xml:space="preserve">Hybrid Skin × Fashion Design [elektronické a digitálne umenie] : video umenie, digitálne prototypovanie v móde / Baumann Pobočková, Mária [Výtvarník, VŠVU VSVKTT, 100%]. – Bratislava (Slovensko) : BMW Art Cars, 27.05.2025-01.06.2025. – [2025]. – 94,5 m x m. – 00.00:03:28 : video nahrávka a prezentácia na TV monitore (uhlopriečka 65", 165,1 cm). – [DUC VU]. – [Realizácia]
Neverejná poznámka: V tlačovej správe alebo v pozvánkach autorka nie je uvádzaná, nakoľko to bolo v rámci Svetové turné BMW Art Cars a organizátori na Slovensku nedokázali vložiť tieto informácie.  
</t>
  </si>
  <si>
    <t>https://app.creuc.sk/?fn=detailBiblioForm&amp;sid=093FABE64BBAAF120138F36F11AD</t>
  </si>
  <si>
    <t>1266007</t>
  </si>
  <si>
    <t>Janžurka [dokumentárne dielo - film] / Remundová, Teodora [Režisér, 100%] ; Kirchhoff, Róbert [Dramaturg, VSMUFTFADT, 20%] ; Formanová, Klára [Dramaturg, 20%] ; Krincvajová, Viera [Dramaturg, 20%] ; Poláček, Vít [Dramaturg, 20%] ; Arsenjev, Ivan [Dramaturg, 20%]. – Karlovy Vary (Česko) : Mezinárodní filmový festival Karlovy Vary: KVIFF, 58, 28.06.2024-06.07.2024. – [2024]. – 00.01:50:00. – [DUC AU]</t>
  </si>
  <si>
    <t>https://app.creuc.sk/?fn=detailBiblioForm&amp;sid=06719C3F6DCEB01FAC85CFB821C0</t>
  </si>
  <si>
    <t>1260696</t>
  </si>
  <si>
    <t>Jatoba Tree [kresba, maľba] : Floating Arboretum [Strom Jatoba, Plávajúce arborétum] / Hudec, Oto [Výtvarník, 108004, 60%] ; Sokolová, Juliana [Výtvarník, 20%] ; Király, František [Výtvarník, 20%]. – Benátky (Taliansko) : Medzinárodná výstava umenia La Biennale di Venezia, 60, 20.04.2024-24.11.2024. – [2024]. – 581 cm x 228 cm : farba na vápennej báze na omietke, kovová tabuľka, digitálna tlač na alubonde, webová stránka, báseň a zvuková nahrávka. – (Floating Arboretum). – [DUC VU]. – [Realizácia]</t>
  </si>
  <si>
    <t>https://app.creuc.sk/?fn=detailBiblioForm&amp;sid=A620642252F04BC5EA11AA8602AE</t>
  </si>
  <si>
    <t>1017961</t>
  </si>
  <si>
    <t>Kambium 1492 [multimédia, video/sound art] / Kozerawski, Denis [Výtvarník, VŠVU VSVKI, 50%] ; Kašpar, Peter [Výtvarník, 50%]. – Praha (Česko) : BIENÁLE VE VĚCI UMĚNÍ 2022, 21.07.2022-23.10.2022. – [2022]. – 01.00:24:00 : film. – [DUC VU]. – [Realizácia]</t>
  </si>
  <si>
    <t>https://app.creuc.sk/?fn=detailBiblioForm&amp;sid=D451BFA92DE77BAEDBD680939D8F</t>
  </si>
  <si>
    <t>International Film Festival Rotterdam</t>
  </si>
  <si>
    <t>489475</t>
  </si>
  <si>
    <t>Konec rudého člověka [činohra] / Alexijevičová, Sviatlana [Autor dramatického diela] ; Majling, Daniel [Autor dramatizácie literárneho diela, VSMUDIFKRD, 100%]. – Praha (Česko) : Divadlo v Dlouhé, 03.03.2022. – 00.02:50:00. – [DUC DU]</t>
  </si>
  <si>
    <t>https://app.creuc.sk/?fn=detailBiblioForm&amp;sid=E4CFB1F8661A7B1CFFE041E33B</t>
  </si>
  <si>
    <t>Cena divadelní kritiky</t>
  </si>
  <si>
    <t>1260706</t>
  </si>
  <si>
    <t>Lebanese Cedar [kresba, maľba] : Floating Arboretum [Libanonský céder, Plávajúce arborétum] / Hudec, Oto [Výtvarník, 108004, 60%] ; Sokolová, Juliana [Výtvarník, 20%] ; Király, František [Výtvarník, 20%]. – Benátky (Taliansko) : Medzinárodná výstava umenia La Biennale di Venezia, 60, 20.04.2024-24.11.2024. – [2024]. – 450 cm x 350 cm : farba na vápennej báze na omietke, kovová tabuľka, digitálna tlač na alubonde, webová stránka, báseň a zvuková nahrávka. – [DUC VU]. – [Realizácia]</t>
  </si>
  <si>
    <t>https://app.creuc.sk/?fn=detailBiblioForm&amp;sid=A620642252F04BC5EB18AA8602AE</t>
  </si>
  <si>
    <t>1394565</t>
  </si>
  <si>
    <t>Like a tree in the wind [art dizajn] = Ako stom vo vetre / Tončíková, Zuzana [Dizajnér, KDNI, 50%] ; Ihring, Marián [Dizajnér, KDNI, 50%]. – Miláno (Taliansko) : Milano Design Week 2025, 07.04.2025-13.04.2025. – [2025]. – 300 cm x 250 cm x 150 cm : veľkoformátová 3D tlač (filament s 40% podielom drevného prachu v PLA a PETG) a 3D tlač transparentného resinu UV vytvrdzovaním s vysokou presnosťou, materiál: bio-degradovateľný materiál drevo s PLA a živica, PET-G,  LED technológia zabezpečujúca svietenie. – (bioWdesign  [biowoodesign]). – [DUC DI]. – [Realizácia]</t>
  </si>
  <si>
    <t>https://app.creuc.sk/?fn=detailBiblioForm&amp;sid=A3F3DC538E4836F27A90D215D2E8</t>
  </si>
  <si>
    <t>1260725</t>
  </si>
  <si>
    <t>Lutzerath Tree Seattle Cedar [kresba, maľba] : Floating Arboretum [Strom z Lutzerathu, céder zo Seattlu, Plávajúce arborétum] / Hudec, Oto [Výtvarník, 108004, 100%]. – Benátky (Taliansko) : Medzinárodná výstava umenia La Biennale di Venezia, 60, 20.04.2024-24.11.2024. – [2024]. – 450 cm x 350 cm : farba na vápennej báze na omietke. – (Floating Arboretum). – [DUC VU]. – [Realizácia]</t>
  </si>
  <si>
    <t>https://app.creuc.sk/?fn=detailBiblioForm&amp;sid=A620642252F04BC5EB1AA98602AE</t>
  </si>
  <si>
    <t>1402350</t>
  </si>
  <si>
    <t>Malý princ [opera] / Simandl, Daniel [Zbormajster, AUBBFMUKVI, 100%] ; Popovič, Martin [Spevák - sólista, AUBBFMUKVI, 9.1%] ; Bíró, Leonard [Spevák - sólista, 9.09%] ; Procházková, Katarína [Spevák - sólista, 9.09%] ; Šimo, Dušan [Spevák - sólista, 9.09%] ; Malovec, Patrícia [Spevák - sólista, 9.09%] ; Kušteková, Michaela [Spevák - sólista, 9.09%] ; Svitok, Šimon [Spevák - sólista, 9.09%] ; Zvarík, Ivan [Spevák - sólista, HUAJAKHI, 9.09%] ; Vongrey, Zoltán [Spevák - sólista, 9.09%] ; Račko, Peter [Spevák - sólista, 9.09%] ; Vancel, Andrej [Spevák - sólista, 9.09%]. – (Česko) : Národní divadlo, 07.02.2025. – 00.02:00:00. – [DUC HU]
UD: 642850 | Malý princ /  [opera] / Portman, Rachel [Autor hudby, 100%]. – [DUC HU]</t>
  </si>
  <si>
    <t>https://app.creuc.sk/?fn=detailBiblioForm&amp;sid=4A220BA9C567A84918033ED1351D</t>
  </si>
  <si>
    <t>AKU, HUAJA</t>
  </si>
  <si>
    <t>1004322</t>
  </si>
  <si>
    <t xml:space="preserve">Mestský úrad Leopoldov [architektúra (Rekonštrukcia/prestavba)] / Eristavi, Irakli [Architekt, 709090000, 40%] ; Šilla, Pavol [Architekt, 108003, 35%] ; Červený, Juraj [Architekt, 25%]. – Leopoldov (Slovensko) : Mesto Leopoldov, 24.05.2022. – [2022]. – 1988,5 m x m. – [DUC AR]. – [Realizácia]
Neverejná poznámka: CEZAAR 2023, v kategórii občianske a priemyselné stavby
</t>
  </si>
  <si>
    <t>https://app.creuc.sk/?fn=detailBiblioForm&amp;sid=3695A652D9372D3799417AAF52A9</t>
  </si>
  <si>
    <t>CE ZA AR</t>
  </si>
  <si>
    <t>1104488</t>
  </si>
  <si>
    <t>MIMI [hrané dielo - film] : She - Hero / Fornay, Mira [Režisér, 100%] ; Švec, Štefan [Supervízor postprodukcie, VSMUFTFASS, 100%]. – Berlín (Nemecko) : Internationale Filmfestspiele Berlin, 16.02.2023-26.02.2023. – [2023]. – 00.01:23:00. – [DUC AU]</t>
  </si>
  <si>
    <t>https://app.creuc.sk/?fn=detailBiblioForm&amp;sid=2CF8ED5028B5B7F177D154AD0983</t>
  </si>
  <si>
    <t>Internationale Filmfestspiele Berlin</t>
  </si>
  <si>
    <t>1052075</t>
  </si>
  <si>
    <t>Moc [hrané dielo - film] = Power / Leščák, Marek [Autor scenára, VSMUFTFADS, 50%] ; Prikler, Mátyás [Autor scenára, 50%] ; Prikler, Mátyás [Režisér, 100%] ; Lošonský, Michal [Scénograf, VSMUDIFKSV, 100%] ; Timková, Ingrid [Herec vo vedľajšej úlohe, VSMUDIFKHE, 5.565%] ; Polák, Roman [Herec vo vedľajšej úlohe, VSMUDIFKRD, 5.555%] ; Kačer, Jan [Herec vo vedľajšej úlohe, 5.555%] ; Hajdu, Szabolcs [Herec vo vedľajšej úlohe, 5.555%] ; Kormoš, Mihály [Herec vo vedľajšej úlohe, 5.555%] ; Mokos, Attila [Herec vo vedľajšej úlohe, 5.555%] ; Bandor, Éva [Herec vo vedľajšej úlohe, 5.555%] ; Zaujecová, Mária [Herec vo vedľajšej úlohe, 5.555%] ; Kašová, Lucia [Herec vo vedľajšej úlohe, 5.555%] ; Oszlík, Peter [Herec vo vedľajšej úlohe, 5.555%] ; Oľhová, Jana [Herec vo vedľajšej úlohe, 5.555%] ; Krobot, Miroslav [Herec vo vedľajšej úlohe, 5.555%] ; Olasz, István [Herec vo vedľajšej úlohe, 5.555%] ; Vörös, Lajos [Herec vo vedľajšej úlohe, 5.555%] ; Láng, Annamária [Herec vo vedľajšej úlohe, 5.555%] ; Katona, László [Herec vo vedľajšej úlohe, 5.555%] ; Bánfalvi, Eszter [Herec vo vedľajšej úlohe, 5.555%] ; Vojtela, Milan [Herec vo vedľajšej úlohe, 5.555%] ; Kozák, Dušan [Majster zvuku, VSMUFTFAZS, 50%] ; Potočný, Tobiáš [Majster zvuku, VSMUFTFAZS, 50%]. – Rotterdam (Holandsko) : International Film Festival Rotterdam 2023, 25.01.2023-04.02.2023. – [2023]. – 00.01:18:00. – [DUC AU]</t>
  </si>
  <si>
    <t>https://app.creuc.sk/?fn=detailBiblioForm&amp;sid=4156E77560192824B4671A96D6BB</t>
  </si>
  <si>
    <t>1069412</t>
  </si>
  <si>
    <t>Na značky! [dokumentárne dielo - film] / Pinčíková, Mária [Režisér, AUBBFDUKDT, 100%] ; Pinčíková, Mária [Autor námetu, AUBBFDUKDT, 50%] ; Baran, Peter [Autor námetu, 50%] ; Pinčíková, Mária [Autor scenára, AUBBFDUKDT, 50%] ; Medvecký, Jakub [Autor scenára, 50%]. – Krakov (Poľsko) : Krakow Film Festival, 29.05.2022-12.06.2022. – 00.01:19:00. – [DUC AU]</t>
  </si>
  <si>
    <t>https://app.creuc.sk/?fn=detailBiblioForm&amp;sid=5E43C523DBCDA7252A1F4E2678B9</t>
  </si>
  <si>
    <t>Locarno Film Festival</t>
  </si>
  <si>
    <t>1271884</t>
  </si>
  <si>
    <t>Nikto ma nemá rád [hrané dielo - film] / Kazda, Petr [Režisér, 50%] ; Weinreb, Tomáš [Režisér, 50%] ; Lehotský, Juraj [Producent, AUBBFDUKDT, 16.67%] ; Weinreb, Tomáš [Producent, 16.666%] ; Kazda, Petr [Producent, 16.666%] ; Frič, Vojtech [Producent, 16.666%] ; Jelenek, Miša [Producent, 16.666%] ; de Seille, Guillaume [Producent, 16.666%]. – Tallin (Estónsko) : PÖFF - Black Nights Film Festival, 08.11.2024-24.11.2024. – [2024]. – 00.01:45:00. – [DUC AU]</t>
  </si>
  <si>
    <t>https://app.creuc.sk/?fn=detailBiblioForm&amp;sid=06A19284842164CC080B98C8E116</t>
  </si>
  <si>
    <t>1368689</t>
  </si>
  <si>
    <t>Odliv [činohra] / Brutovský, Lukáš [Režisér, VSMUDIFKRD, 100%] ; Dacho, Miroslav [Dramaturg, VSMUDIFKRD, 100%]. – Brno (Česko) : Divadelní svět Brno 2025, 16, 17.05.2025-28.05.2025. – 00.01:30:00. – [DUC DU]
UD: 1177762 | Odliv /  [činohra] / Brutovský, Lukáš [Autor textu, 100%]. – [DUC DU]</t>
  </si>
  <si>
    <t>https://app.creuc.sk/?fn=detailBiblioForm&amp;sid=A5DD033C69C3F08FCB430AED4A35</t>
  </si>
  <si>
    <t>1260732</t>
  </si>
  <si>
    <t>Olive Tree [kresba, maľba] : Floating Arboretum [Oliva, Plávajúce arborétum] / Hudec, Oto [Výtvarník, 108004, 100%]. – Benátky (Taliansko) : Medzinárodná výstava umenia La Biennale di Venezia, 60, 20.04.2024-24.11.2024. – [2024]. – 581 cm x 228 cm : farba na vápennej báze na omietke. – (Floating Arboretum). – [DUC VU]. – [Realizácia]</t>
  </si>
  <si>
    <t>https://app.creuc.sk/?fn=detailBiblioForm&amp;sid=A620642252F04BC5EB1BAE8602AE</t>
  </si>
  <si>
    <t>1468412</t>
  </si>
  <si>
    <t>Otec [hrané dielo - film] = Father / Nvotová, Tereza [Autor scenára, 50%] ; Budzak, Dušan [Autor scenára, 50%] ; Nvotová, Tereza [Režisér, 100%] ; Ondrík, Milan [Herec v hlavnej úlohe, 11.112%] ; Morávková, Dominika [Herec v hlavnej úlohe, 11.111%] ; Zajcz, Dominika [Herec v hlavnej úlohe, 11.111%] ; Sľúková, Martina [Herec v hlavnej úlohe, 11.111%] ; Geislerová, Aňa [Herec v hlavnej úlohe, 11.111%] ; Ondrejička, Peter [Herec v hlavnej úlohe, 11.111%] ; Bebjak, Peter [Herec v hlavnej úlohe, VSMUFTFAFR, 11.111%] ; Timková, Ingrid [Herec v hlavnej úlohe, VSMUDIFKHE, 11.111%] ; Polák, Roman [Herec v hlavnej úlohe, VSMUDIFKRD, 11.111%]. – Lido di Venezia (Taliansko) : La Biennale di Venezia, 82, 27.08.2025-06.09.2025. – [2025]. – 00.01:43:00. – [DUC AU]</t>
  </si>
  <si>
    <t>https://app.creuc.sk/?fn=detailBiblioForm&amp;sid=94F27843EBD77D7A053048FA680C</t>
  </si>
  <si>
    <t>1260739</t>
  </si>
  <si>
    <t>Penduculate Oak [kresba, maľba] : Floating Arboretum [Dub Letný, Plávajúce arborétum] / Hudec, Oto [Výtvarník, 108004, 100%]. – Benátky (Taliansko) : Medzinárodná výstava umenia La Biennale di Venezia, 60, 20.04.2024-24.11.2024. – [2024]. – 581 cm x 228 cm : farba na vápennej báze na omietke. – (Floating Arboretum). – [DUC VU]. – [Realizácia]</t>
  </si>
  <si>
    <t>https://app.creuc.sk/?fn=detailBiblioForm&amp;sid=A620642252F04BC5EB1BA58602AE</t>
  </si>
  <si>
    <t>1476067</t>
  </si>
  <si>
    <t>Perla [hrané dielo - film] / Makarová, Alexandra [Režisér, 100%] ; Makarová, Alexandra [Autor námetu, 100%] ; Makarová, Alexandra [Autor scenára, 100%] ; Timková, Ingrid [Herec vo vedľajšej úlohe, VSMUDIFKHE, 14.29%] ; Dalik, Hilde [Herec vo vedľajšej úlohe, 14.285%] ; Beleš, František [Herec vo vedľajšej úlohe, 14.285%] ; Asztalos, Oliver [Herec vo vedľajšej úlohe, 14.285%] ; Konečná, Zuzana [Herec vo vedľajšej úlohe, 14.285%] ; Šándor, Ivan [Herec vo vedľajšej úlohe, 14.285%] ; Romančík, Ivan [Herec vo vedľajšej úlohe, 14.285%]. – Rotterdam (Holandsko) : International Film Festival Rotterdam, 29.01.2025-08.02.2025. – [2025]. – 00.01:48:00. – [DUC AU]</t>
  </si>
  <si>
    <t>https://app.creuc.sk/?fn=detailBiblioForm&amp;sid=1F2DA89437FD00828B4BA2DF5675</t>
  </si>
  <si>
    <t>1260751</t>
  </si>
  <si>
    <t>Perrier's Baobab [kresba, maľba] : Floating Arboretum [Perrierov baobab, Plávajúce arborétum] / Hudec, Oto [Výtvarník, 108004, 100%]. – Benátky (Taliansko) : Medzinárodná výstava umenia La Biennale di Venezia, 60, 20.04.2024-24.11.2024. – [2024]. – 581 cm x 228 cm : farba na vápennej báze na omietke. – (Floating Arboretum). – [DUC VU]. – [Realizácia]</t>
  </si>
  <si>
    <t>https://app.creuc.sk/?fn=detailBiblioForm&amp;sid=A620642252F04BC5EB1DAD8602AE</t>
  </si>
  <si>
    <t>1263452</t>
  </si>
  <si>
    <t>Pes na ceste [činohra] / Pařízek, Dušan D. [Režisér, 100%] ; Bárta, Alexander [Herec v hlavnej úlohe, 25%] ; Kostelný, Ľuboš [Herec v hlavnej úlohe, VSMUDIFKHE, 25%] ; Roth, Robert [Herec v hlavnej úlohe, 25%] ; Stanke, Richard [Herec v hlavnej úlohe, 25%]. – Plzeň (Česko) : Mezinárodní festival Divadlo, 32, 11.09.2024-19.09.2024. – 00.02:00:00. – [DUC DU]
UD: 1238708 | Pes na ceste /  [činohra] / Vilikovský, Pavel [Autor textu, 100%]. – [DUC DU]</t>
  </si>
  <si>
    <t>https://app.creuc.sk/?fn=detailBiblioForm&amp;sid=728DDAFCA0C23A4505FC6655699D</t>
  </si>
  <si>
    <t>1260760</t>
  </si>
  <si>
    <t>Pipeline Protest Monopod [kresba, maľba] : Floating Arboretum [Protest proti plynovodu, monopod, Plávajúce arborétum] / Hudec, Oto [Výtvarník, 108004, 100%]. – Benátky (Taliansko) : Medzinárodná výstava umenia La Biennale di Venezia, 60, 20.04.2024-24.11.2024. – [224]. – 581 cm x 228 cm : farba na vápennej báze na omietke. – (Floating Arboretum). – [DUC VU]. – [Realizácia]</t>
  </si>
  <si>
    <t>https://app.creuc.sk/?fn=detailBiblioForm&amp;sid=A620642252F04BC5EB1EAC8602AE</t>
  </si>
  <si>
    <t>1010795</t>
  </si>
  <si>
    <t>Plastic Symphony [hrané dielo - film] / Lehotský, Juraj [Režisér, 100%] ; Gogola, Jan [Dramaturg, AUBBFDUKFD, 100%] ; Polák, Roman [Herec vo vedľajšej úlohe, VSMUDIFKRD, 10%]. – Tallinn (Estónsko) : Tallinn Black Nights Film Festival, 2022. – 00.01:30:00. – [DUC AU]</t>
  </si>
  <si>
    <t>https://app.creuc.sk/?fn=detailBiblioForm&amp;sid=849D4996E9A7E8D3AC703F048753</t>
  </si>
  <si>
    <t>1009289</t>
  </si>
  <si>
    <t xml:space="preserve">Plávajúce záhrady [socha, plastika, objekt] [Floating Gardens] / Németh, Ilona [Výtvarník, STUFADUD, 100%]. – Kassel (Nemecko) : Documenta, 15, 18.06.2022-25.09.2022. – [2022]. – 90 cm x 300 cm x 400 cm : polypropylénový obal, pôda, rastliny, solárne panely, vodné pumpy. – [DUC VU]. – [Realizácia]
Neverejná poznámka: Rozsah diela 21,6 m3.
</t>
  </si>
  <si>
    <t>https://app.creuc.sk/?fn=detailBiblioForm&amp;sid=1A965244A0E4343C7816F67AD83C</t>
  </si>
  <si>
    <t>Documenta</t>
  </si>
  <si>
    <t>1262213</t>
  </si>
  <si>
    <t>Prezidentka [dokumentárne dielo - film] / Šulík, Marek [Režisér, VSMUFTFADT, 100%] ; Šulík, Marek [Autor námetu, VSMUFTFADT, 100%] ; Šulík, Marek [Autor scenára, VSMUFTFADT, 100%] ; Feglová, Barbara [Producent, VSMUFTFADT, 50%] ; Šulík, Marek [Kameraman, VSMUFTFADT, 33.334%] ; Moučka, Marek [Kameraman, 33.333%] ; Jurči, Martin [Kameraman, 33.333%] ; Šulík, Marek [Zvukár, VSMUFTFADT, 25%] ; Fűlek, Richard [Zvukár, 25%] ; Jursa, Dominik [Zvukár, 25%] ; Horváth, Michal [Zvukár, 25%] ; Šulík, Marek [Strihač, VSMUFTFADT, 50%] ; Vlčková, Jana [Strihač, 50%] ; Šulík, Marek [Producent, VSMUFTFADT, 50%] ; Kirchhoff, Róbert [Dramaturg, VSMUFTFADT, 50%] ; Bojar, Tomáš [Dramaturg, 50%]. – Jihlava (Česko) : Mezinárodní festival dokumentárních filmů Ji.hlava, 28, 25.10.2024-03.11.2024. – [2024]. – 00.01:48:00. – [DUC AU]</t>
  </si>
  <si>
    <t>https://app.creuc.sk/?fn=detailBiblioForm&amp;sid=8099C97397A4BA66A93A8E8B8810</t>
  </si>
  <si>
    <t>1127949</t>
  </si>
  <si>
    <t>Proces [činohra] / Galdík, Peter [Dramaturg, AUBBFDUKHT, 100%] ; Holec, Jan [Režisér]. – Plzeň (Česko) : Mezinárodní festival Divadlo, 31, 12.09.2023-20.09.2023. – 00.02:00:00. – [DUC DU]
UD: 1067570 | Proces /  [činohra] / Kafka, Franz [Autor textu]. – 00.02:00:00. – [DUC DU]</t>
  </si>
  <si>
    <t>https://app.creuc.sk/?fn=detailBiblioForm&amp;sid=F6EEFE579F4910CC9A65549E441D</t>
  </si>
  <si>
    <t>CE ZA AR - nominácia</t>
  </si>
  <si>
    <t>1046519</t>
  </si>
  <si>
    <t>Rekonštrukcia, modernizácia a dostavba areálu SNG Bratislava [architektúra (Rekonštrukcia/prestavba)] / Kusý, Martin [Architekt, STUFADUAOB, 41%] ; Paňák, Pavel [Architekt, STUFADDEK, 41%] ; Michalič Kusá, Mária [Architekt, 6%] ; Kusý, Martin [Architekt, 6%] ; Paňáková, Jana [Architekt, 6%]. – (Slovensko) : Slovenská národná galéria, 11.12.2022. – [2022]. – 27911 m x m. – [DUC AR]. – [Realizácia]</t>
  </si>
  <si>
    <t>https://app.creuc.sk/?fn=detailBiblioForm&amp;sid=5F8F25FA85E06C2F90D767EE2700</t>
  </si>
  <si>
    <t>Mies van der Rohe Award - nominácia</t>
  </si>
  <si>
    <t>1249724</t>
  </si>
  <si>
    <t>Rok vdovy [hrané dielo - film] / Lišková, Veronika [Režisér, 100%] ; Kerekes, Peter [Producent, VSMUFTFADT, 33.334%] ; Cogelja, Miljenka [Producent, 33.333%] ; Rumanová, Anna [Producent, VSMUFTFKPM, 33.333%]. – Plzeň (Česko) : Festival Finále Plzeň, 37, 20.09.2024-25.09.2024. – [2024]. – 00.01:48:00. – [DUC AU]</t>
  </si>
  <si>
    <t>https://app.creuc.sk/?fn=detailBiblioForm&amp;sid=5D21D4E84343AF6ACE924A636BBE</t>
  </si>
  <si>
    <t>1125450</t>
  </si>
  <si>
    <t>Siréna [animované dielo - film] = The Siren = La Siréna / Farsi, Sepideh [Režisér, 100%] ; Danay, Tomáš [Režisér animácie, VSMUFTFAAT, 100%] ; Danay, Tomáš [Autor animácie, VSMUFTFAAT, 50%] ; Lomnický, Tomáš [Autor animácie, 50%] ; Danay, Tomáš [Vedúci produkcie, VSMUFTFAAT, 50%] ; Trúsik, Marek [Vedúci produkcie, 50%]. – Berlín (Nemecko) : Internationale Filmfestspiele Berlin, 16.02.2023-26.02.2023. – [2023]. – 00.01:40:00. – [DUC AU]</t>
  </si>
  <si>
    <t>https://app.creuc.sk/?fn=detailBiblioForm&amp;sid=3BDBB36CA09E1926FC88A380E219</t>
  </si>
  <si>
    <t>Annecy International Animation Film Festival</t>
  </si>
  <si>
    <t>1011745</t>
  </si>
  <si>
    <t>Slovo [hrané dielo - film] / Nvota, Juraj [Herec vo vedľajšej úlohe, VSMUDIFKRD, 6.676%] ; Hečko, Maroš [Producent, AUBBFDUKFD, 16.67%] ; Parkanová, Beata [Režisér, 100%] ; Frič, Vojtech [Producent, 16.666%] ; Kulhánek, Ondřej [Producent, 16.666%] ; Veverka, Peter [Producent, 16.666%] ; Uldrichová, Helena [Producent, 16.666%] ; Gawlita, Anna [Producent, 16.666%]. – Karlovy Vary (Česko) : Mezinárodní filmový festival Karlovy Vary, 2022. – 00.01:44:00. – [DUC AU]</t>
  </si>
  <si>
    <t>https://app.creuc.sk/?fn=detailBiblioForm&amp;sid=656F2D580309C9D6AA2E87658777</t>
  </si>
  <si>
    <t>1260830</t>
  </si>
  <si>
    <t>Songs for Planetary Articulation/Plávajúce Arborétum, performance [akčné a performatívne umenie] [Plávajúce arborétum, performance] / Hudec, Oto [Výtvarník, 108004, 20%] ; Király, František [Výtvarník, 20%] ; Sokolová, Juliana [Výtvarník, 20%] ; Bednárová, Michaela [Výtvarník, 20%] ; Fornayová, Petra [Výtvarník, 20%]. – Benátky (Taliansko) : Medzinárodná výstava umenia La Biennale di Venezia, 60, 20.04.2024-24.11.2024. – [2024]. – 00.00:20:00 : performance. – (Floating Arboretum). – [DUC VU]. – [Realizácia]</t>
  </si>
  <si>
    <t>https://app.creuc.sk/?fn=detailBiblioForm&amp;sid=A620642252F04BC5E41BAC8602AE</t>
  </si>
  <si>
    <t>1084203</t>
  </si>
  <si>
    <t>Stepné [hrané dielo - film] / Vrodastudio [Produkčná spoločnosť] ; KEREKES FILM [Produkčná spoločnosť] ; New Europe Film Sales [Produkčná spoločnosť] ; Tandem production [Produkčná spoločnosť] ; Film University Babelsberg [Podporujúca inštitúcia] ; Vroda, Maryna [Režisér, 100%] ; Šulík, Marek [Strihač, VSMUFTFADT, 33.334%] ; Wenzel, Franziska [Strihač, 33.333%] ; Vroda, Maryna [Strihač, 33.333%] ; Kerekes, Peter [Producent, VSMUFTFADT, 16.67%] ; Dziedzic, Agnieszka [Producent, 16.666%] ; Burakiewicz, Jakub [Producent, 16.666%] ; Naszewski, Jan [Producent, 16.666%] ; Luczaj, Martin [Producent, 16.666%] ; Rumanová, Anna [Producent, 16.666%]. – Locarno (Švajčiarsko) : Locarno Film Festival, 76, 02.08.2023-12.08.2023. – [2023]. – 00.01:57:00. – [DUC AU]</t>
  </si>
  <si>
    <t>https://app.creuc.sk/?fn=detailBiblioForm&amp;sid=93163887A3AEFB5C720C10C2B6B8</t>
  </si>
  <si>
    <t>1275568</t>
  </si>
  <si>
    <t>Svetielka [hrané dielo - film] [Světýlka] / Parkanová, Beata [Režisér, 100%] ; Frič, Vojtech [Producent, 25%] ; Kulhánek, Ondřej [Producent, 25%] ; Hečko, Maroš [Producent, AUBBFDUKFD, 25%] ; Veverka, Peter [Producent, 25%]. – Karlovy Vary (Česko) : Mezinárodní filmový festival Karlovy Vary: KVIFF, 58, 28.06.2024-06.07.2024. – [2024]. – 00.01:18:00. – [DUC AU]</t>
  </si>
  <si>
    <t>https://app.creuc.sk/?fn=detailBiblioForm&amp;sid=DBEBBE2C2F1C2B14A686EFD96E82</t>
  </si>
  <si>
    <t>1095049</t>
  </si>
  <si>
    <t>Svetloplachosť [hrané dielo - film] = Photophobia / Ostrochovský, Ivan [Autor námetu, AUBBFDUKDT, 50%] ; Pekarčík, Pavol [Autor námetu, 50%] ; Ostrochovský, Ivan [Režisér, AUBBFDUKDT, 50%] ; Ostrochovský, Ivan [Autor scenára, AUBBFDUKDT, 33.334%] ; Leščák, Marek [Autor scenára, VSMUFTFADS, 33.333%] ; Ostrochovský, Ivan [Kameraman, AUBBFDUKDT, 50%] ; Ostrochovský, Ivan [Strihač, AUBBFDUKDT, 33.334%] ; Piga, Martin [Strihač, 33.333%] ; Ostrochovský, Ivan [Producent, AUBBFDUKDT, 20%] ; Malinovský, Albert [Producent, 20%] ; Tomková, Katarína [Producent, 20%] ; Michálek, Tomáš [Producent, 20%] ; Květová, Kristýna [Producent, 20%] ; Pekarčík, Pavol [Režisér, 50%] ; Pekarčík, Pavol [Autor scenára, 33.333%] ; Pekarčík, Pavol [Kameraman, 50%] ; Pekarčík, Pavol [Strihač, 33.333%] ; Kozák, Dušan [Majster zvuku, VSMUFTFAZS, 50%] ; Jurásek, Jakub [Majster zvuku, 50%] ; Šlapeta, Maroš [Asistent strihu, VSMUFTFASS, 33.334%] ; Malo, Martin [Asistent strihu, 33.333%] ; Tasovská, Klára [Asistent strihu, 33.333%] ; Viluda, Ľubomír [Dramaturg, AUBBFDUKDT, 100%]. – Benátky (Taliansko) : GIORNATE degli AUTORI, 30.08.2023-09.09.2023. – [2023]. – 00.01:11:00. – [DUC AU]</t>
  </si>
  <si>
    <t>https://app.creuc.sk/?fn=detailBiblioForm&amp;sid=CF0733CC879F468F71054F407A32</t>
  </si>
  <si>
    <t>DOK Leipzig</t>
  </si>
  <si>
    <t>Human Rights Film Festival - San Sebastián</t>
  </si>
  <si>
    <t>1260768</t>
  </si>
  <si>
    <t>Sycamore Tree [kresba, maľba] : Floating Arboretum [Platan, Plávajúce arborétum] / Hudec, Oto [Výtvarník, 108004, 100%]. – Benátky (Taliansko) : Medzinárodná výstava umenia La Biennale di Venezia, 60, 20.04.2024-24.11.2024. – [2024]. – 581 cm x 228 cm : farba na vápennej báze na omietke. – (Floating Arboretum). – [DUC VU]. – [Realizácia]</t>
  </si>
  <si>
    <t>https://app.creuc.sk/?fn=detailBiblioForm&amp;sid=A620642252F04BC5EB1EA48602AE</t>
  </si>
  <si>
    <t>1262248</t>
  </si>
  <si>
    <t>Šedá zóna [dokumentárne dielo - film] / Rusnoková, Daniela [Režisér, 100%] ; Mojžišová, Zuzana [Dramaturg, VSMUFTFKFS, 50%] ; Gojdičová, Alexandra [Dramaturg, 50%] ; Mojžišová, Zuzana [Autor scenára, VSMUFTFKFS, 50%] ; Rusnoková, Daniela [Autor scenára, 50%] ; Šiller, Ivan [Autor hudby, UKOPDUM, 80%] ; Šillerová, Lenka [Autor hudby, 20%]. – Piešťany (Slovensko) : Cinematik, 19, 10.09.2024-15.09.2024. – [2024]. – 00.01:25:00. – [DUC AU]</t>
  </si>
  <si>
    <t>https://app.creuc.sk/?fn=detailBiblioForm&amp;sid=8099C97397A4BA66A93F858B8810</t>
  </si>
  <si>
    <t>UKO, VŠMU</t>
  </si>
  <si>
    <t>1008456</t>
  </si>
  <si>
    <t>Tieňohra [hrané dielo - film] = Stínohra / Bebjak, Peter [Režisér, VSMUFTFAFR, 100%]. – Bratislava (Slovensko) : Cinemax, 07.04.2022. – [2022]. – 00.01:43:00. – [DUC AU]</t>
  </si>
  <si>
    <t>https://app.creuc.sk/?fn=detailBiblioForm&amp;sid=C2DCC5E65C22781D3E64B776C4BB</t>
  </si>
  <si>
    <t>1126275</t>
  </si>
  <si>
    <t>Tretí koniec palice [dokumentárne dielo - film] / Leščák, Marek [Autor scenára, VSMUFTFADS, 50%] ; Leščák, Marek [Dramaturg, VSMUFTFADS, 50%] ; Ruppeldtová, Vlasta [Dramaturg, 50%] ; Vojtek, Jaroslav [Autor námetu, AUBBFDUKDT, 100%] ; Vojtek, Jaroslav [Autor scenára, AUBBFDUKDT, 50%] ; Vojtek, Jaroslav [Režisér, AUBBFDUKDT, 100%]. – Jihlava (Česko) : Mezinárodní festival dokumentárních filmů Ji.hlava, 27, 24.10.2023-29.10.2023. – [2023]. – 00.01:28:00. – [DUC AU]</t>
  </si>
  <si>
    <t>https://app.creuc.sk/?fn=detailBiblioForm&amp;sid=0E8977C560C300761C1F41DFD3E6</t>
  </si>
  <si>
    <t>501168</t>
  </si>
  <si>
    <t>Tri sestry [činohra] / Mischura, Tomáš [Herec vo vedľajšej úlohe, AUBBFDUKHT, 20%] ; Výrostko, František [Herec vo vedľajšej úlohe, AUBBFDUKHT, 20%] ; Vajdička, Ľubomír [Prekladateľ, VSMUDIFKRD, 100%] ; Amsler, Marián [Autor úpravy dramatického diela, VSMUDIFKRD, 100%] ; Amsler, Marián [Režisér, VSMUDIFKRD, 100%] ; Vlčeková, Stanislava [Choreograf, VSMUDIFKHE, 100%] ; Krkošková, Ľubomíra [Herec vo vedľajšej úlohe, 20%] ; Gazdík, Michal [Herec vo vedľajšej úlohe, 20%] ; Urban, Matej [Herec vo vedľajšej úlohe, 20%]. – Olomouc (Česko) : Divadelní Flora 2022, 09.05.2022-21.05.2022. – 00.02:40:00. – [DUC DU]
UD: 499229 | Tri sestry /  [činohra] / Čechov, Anton Pavlovič [Autor dramatického diela, 100%]. – [1900]. – [DUC DU]</t>
  </si>
  <si>
    <t>https://app.creuc.sk/?fn=detailBiblioForm&amp;sid=B8981159056D2DBA188793ECBB</t>
  </si>
  <si>
    <t>941775</t>
  </si>
  <si>
    <t>Veľká Premiéra [hrané dielo - film] / Krobot, Miroslav [Režisér, 100%] ; Kozák, Dušan [Majster zvuku, VSMUFTFAZS, 100%]. – Karlovy Vary (Česko) : Mezinárodní filmový festival Karlovy Vary, 2022. – [2022]. – 00.01:30:00. – [DUC AU]</t>
  </si>
  <si>
    <t>https://app.creuc.sk/?fn=detailBiblioForm&amp;sid=09B49460C440A20168CE90C81E</t>
  </si>
  <si>
    <t>1484547</t>
  </si>
  <si>
    <t>Veľký vlastenecký výlet [dokumentárne dielo - film] [Change My Mind] / Kvapil, Robin [Režisér, 100%] ; Gič, Tomáš [Výkonný producent, VSMUFTFKPM, 50%] ; Hala, Zdeněk [Výkonný producent, 50%]. – Praha (Česko) : Kino Lucerna, 19.08.2025. – [2025]. – 00.01:43:00. – [DUC AU]</t>
  </si>
  <si>
    <t>https://app.creuc.sk/?fn=detailBiblioForm&amp;sid=432D5F57058EEAA05C942161F036</t>
  </si>
  <si>
    <t>1219485</t>
  </si>
  <si>
    <t>Vlny [hrané dielo - film] / Mádl, Jiří [Režisér, 100%] ; Vodochodský, Vojtěch [Herec v hlavnej úlohe, 10%] ; Pauhofová, Tatiana [Herec v hlavnej úlohe, VSMUDIFKHE, 10%] ; Majer, Stanislav [Herec v hlavnej úlohe, 10%] ; Maštalír, Tomáš [Herec v hlavnej úlohe, VSMUDIFKHE, 10%] ; Hofmann, Martin [Herec v hlavnej úlohe, 10%] ; Kotek, Vojtěch [Herec v hlavnej úlohe, 10%] ; Stupka, Ondřej [Herec v hlavnej úlohe, 10%] ; Libezňuk, Jevgenij [Herec v hlavnej úlohe, 10%] ; Šoposká, Marika [Herec v hlavnej úlohe, 10%] ; Majerníková, Michaela [Herec v hlavnej úlohe, 10%]. – Karlovy Vary (Česko) : Mezinárodní filmový festival Karlovy Vary: KVIFF, 58, 28.06.2024-06.07.2024. – [2024]. – 00.02:10:00. – [DUC AU]</t>
  </si>
  <si>
    <t>https://app.creuc.sk/?fn=detailBiblioForm&amp;sid=BF793C73F52F4090C29EDA692F01</t>
  </si>
  <si>
    <t>1265972</t>
  </si>
  <si>
    <t>Vojnový spravodajca [dokumentárne dielo - film] = War Correspondent / Čálek, David [Režisér, 50%] ; Tuček, Benjamin [Režisér, 50%] ; Kirchhoff, Róbert [Producent, VSMUFTFADT, 50%] ; Chazan, Natalia [Producent, 50%]. – Waršava (Poľsko) : Warszawski Festiwal Filmowy, 40, 11.10.2024-20.10.2024. – [2024]. – 00.01:18:00. – [DUC AU]</t>
  </si>
  <si>
    <t>https://app.creuc.sk/?fn=detailBiblioForm&amp;sid=E1EB09B8FB1C593BB566A5A871F3</t>
  </si>
  <si>
    <t>1097876</t>
  </si>
  <si>
    <t>Všetci ľudia budú bratia [dokumentárne dielo - film] = All Men Become Brothers / Kirchhoff, Róbert [Režisér, VSMUFTFADT, 100%] ; Šulík, Marek [Strihač, VSMUFTFADT, 50%] ; Vlčková, Jana [Strihač, 50%] ; Kirchhoff, Róbert [Autor scenára, VSMUFTFADT, 100%]. – Karlove Vary (Česko) : Mezinárodní filmový festival Karlovy VARY, 57, 30.06.2023-08.07.2023. – [2023]. – 00.01:56:00. – [DUC AU]</t>
  </si>
  <si>
    <t>https://app.creuc.sk/?fn=detailBiblioForm&amp;sid=3A85F488E2E5A93AA7B8715C63EE</t>
  </si>
  <si>
    <t>530546</t>
  </si>
  <si>
    <t>Vybudovanie nového urgentného príjmu [architektúra] / Majcher, Stanislav [Architekt, STUFADUAOB, 80%] ; Jablonský, Marek [Architekt, 20%]. – (Slovensko) : Mesto Bojnice, 17.06.2022. – [2022]. – 1050 m x m : Konštrukčný systém - montovaný skelet v osovom module 4 x 6 metrov, vŕtané hlbinné pilóty, presklené fasády, antracitové hliníkové okná,. – [DUC AR]. – [Realizácia]</t>
  </si>
  <si>
    <t>https://app.creuc.sk/?fn=detailBiblioForm&amp;sid=FE3B80D31EC11EBE5A06C95443</t>
  </si>
  <si>
    <t>1249186</t>
  </si>
  <si>
    <t>Wishing on a Star [dokumentárne dielo - film] [Je to ve hvězdách] / Kerekes, Peter [Režisér, VSMUFTFADT, 100%] ; Šulík, Marek [Strihač, VSMUFTFADT, 100%] ; Kerekes, Peter [Producent, VSMUFTFADT, 11.112%] ; Rumanová, Anna [Producent, 11.111%] ; Barbiani, Erica [Producent, 11.111%] ; Candelpergher, Lucia [Producent, 11.111%] ; Wieser, Ralph [Producent, 11.111%] ; Schmarc, Vít [Producent, 11.111%] ; Jambrovič, Vanja [Producent, 11.111%] ; Keser, Tibor [Producent, 11.111%] ; Centini, Stefano [Producent, 11.111%] ; Kollár, Martin [Kameraman, AUBBFDUKDT, 100%]. – Benátky (Taliansko) : Mostra Internazionale D ́Arte Cinematografica La Biennale Di Venezia, 28.08.2024-07.09.2024. – [2024]. – 00.01:39:00. – [DUC AU]</t>
  </si>
  <si>
    <t>https://app.creuc.sk/?fn=detailBiblioForm&amp;sid=5D21D4E84343AF6AC89848636BBE</t>
  </si>
  <si>
    <t>Toronto International Film Festival</t>
  </si>
  <si>
    <t>Venice Film Festival (Italy)</t>
  </si>
  <si>
    <t>1487662</t>
  </si>
  <si>
    <t>Zbormajster/Sbormistr/Broken Voices [hrané dielo - film] / Provazník, Ondřej [Režisér] ; Ostrochovský, Ivan [Producent, AUBBFDUKDT, 50%] ; Konečný, Jiří [Producent, 50%]. – Karlovy Vary (Česko) : Mezinárodní filmový festival Karlovy Vary, 59, 04.07.2025-12.07.2025. – [2025]. – 00.01:46:00. – [DUC AU]</t>
  </si>
  <si>
    <t>https://app.creuc.sk/?fn=detailBiblioForm&amp;sid=03D0BDF1F4ACE5DDE92BBB092E75</t>
  </si>
  <si>
    <t>1386433</t>
  </si>
  <si>
    <t>Právnická fakulta</t>
  </si>
  <si>
    <t>1292542</t>
  </si>
  <si>
    <t>Evanjelická bohoslovecká fakulta</t>
  </si>
  <si>
    <t>1506781</t>
  </si>
  <si>
    <t>1507295</t>
  </si>
  <si>
    <t>1272309</t>
  </si>
  <si>
    <t>Fakulta prírodných vied</t>
  </si>
  <si>
    <t>Univerzita Mateja Bela v Banskej Bystrici</t>
  </si>
  <si>
    <t>1480599</t>
  </si>
  <si>
    <t>Filozofická fakulta</t>
  </si>
  <si>
    <t>1442754</t>
  </si>
  <si>
    <t>1374111</t>
  </si>
  <si>
    <t>1304750</t>
  </si>
  <si>
    <t>*unikátne publikácie, ktoré v zozname pribudli v časovom rozmedzí od 1.11.2024 - 31.10.2025 oproti posledným sledovaným obdobiam</t>
  </si>
  <si>
    <t>Pracovisko VŠ</t>
  </si>
  <si>
    <t>CREPČ ID</t>
  </si>
  <si>
    <t>Názov monografie</t>
  </si>
  <si>
    <t>*monografie vydané vo vydavateľstvách, ktoré sú v Nordic list vedené ako level 2 (rok 2025)</t>
  </si>
  <si>
    <r>
      <rPr>
        <b/>
        <sz val="11"/>
        <color theme="1"/>
        <rFont val="Aptos Narrow"/>
        <family val="2"/>
        <scheme val="minor"/>
      </rPr>
      <t>Time frame</t>
    </r>
    <r>
      <rPr>
        <sz val="11"/>
        <color theme="1"/>
        <rFont val="Aptos Narrow"/>
        <family val="2"/>
        <scheme val="minor"/>
      </rPr>
      <t>: vykazovacie obdobie 2025</t>
    </r>
  </si>
  <si>
    <r>
      <rPr>
        <b/>
        <sz val="11"/>
        <color theme="1"/>
        <rFont val="Aptos Narrow"/>
        <family val="2"/>
        <scheme val="minor"/>
      </rPr>
      <t>Time stamp</t>
    </r>
    <r>
      <rPr>
        <sz val="11"/>
        <color theme="1"/>
        <rFont val="Aptos Narrow"/>
        <family val="2"/>
        <scheme val="minor"/>
      </rPr>
      <t>: 31.1.2026</t>
    </r>
  </si>
  <si>
    <t>Odkaz na záznam v CREPČ</t>
  </si>
  <si>
    <r>
      <t xml:space="preserve">Machinácie pri verejnom obstarávaní [textový dokument (print)]  [monografia] / Strémy, Tomáš [Autor, UKOPATP, 34%] ; Kordík, Marek [Autor, UKOPATP, 33%] ; Repa, Ondrej [Autor, 33%] ; Gřivna, Tomáš [Recenzent] ; Szabová, Eva [Recenzent]. – 1. vyd. – Bratislava (Slovensko) : </t>
    </r>
    <r>
      <rPr>
        <b/>
        <sz val="11"/>
        <color theme="1"/>
        <rFont val="Aptos Narrow"/>
        <family val="2"/>
        <scheme val="minor"/>
      </rPr>
      <t>C.H. Beck</t>
    </r>
    <r>
      <rPr>
        <sz val="11"/>
        <color theme="1"/>
        <rFont val="Aptos Narrow"/>
        <family val="2"/>
        <scheme val="minor"/>
      </rPr>
      <t>, 2025. – 190 s. [tlačená forma]. – [slovenčina]. – [OV 070]. – [ŠO 6835]. – ISBN 978-80-8232-064-3</t>
    </r>
  </si>
  <si>
    <r>
      <t xml:space="preserve">Leonard Stöckel – Teacher of Hungary [monografia] / Valčo, Michal [Autor, UKOEBST, 10%] ; Valčová, Katarína [Autor, UKOEBPT, 90%]. – 1. vyd. – Wien (Rakúsko) : </t>
    </r>
    <r>
      <rPr>
        <b/>
        <sz val="11"/>
        <color theme="1"/>
        <rFont val="Aptos Narrow"/>
        <family val="2"/>
        <scheme val="minor"/>
      </rPr>
      <t>LIT Verlag</t>
    </r>
    <r>
      <rPr>
        <sz val="11"/>
        <color theme="1"/>
        <rFont val="Aptos Narrow"/>
        <family val="2"/>
        <scheme val="minor"/>
      </rPr>
      <t>, 2025. – 518 s. [tlačená forma] [online]. – [angličtina]. – [OV 020]. – [ŠO 6171]. – [recenzované]. – ISBN 978-3-643-91701-0. – ISBN 978-3-643-96701-5</t>
    </r>
  </si>
  <si>
    <r>
      <t xml:space="preserve">Súkromnoprávne aspekty právnej úpravy digitálneho dedičstva [textový dokument (print)]  [monografia] / Raková, Karin [Autor, UKOPAOP, 100%] ; Novotná, Marianna [Recenzent] ; Zajác Ševcová, Katarína [Recenzent] ; Valová, Katarína [Recenzent]. – 1. vyd. – Praha (Česko) : </t>
    </r>
    <r>
      <rPr>
        <b/>
        <sz val="11"/>
        <color theme="1"/>
        <rFont val="Aptos Narrow"/>
        <family val="2"/>
        <scheme val="minor"/>
      </rPr>
      <t>C.H. Beck</t>
    </r>
    <r>
      <rPr>
        <sz val="11"/>
        <color theme="1"/>
        <rFont val="Aptos Narrow"/>
        <family val="2"/>
        <scheme val="minor"/>
      </rPr>
      <t>, 2025. – 154 s. [11 AH] [tlačená forma] : text. – (Beckova edícia právne inštitúty). – [slovenčina]. – [OV 070]. – [ŠO 6835]. – ISBN 978-80-7699-049-4</t>
    </r>
  </si>
  <si>
    <r>
      <t xml:space="preserve">Zásahy do práv v záujme ochrany prírody a krajiny [textový dokument (print)]  [monografia] / Šmelková, Jana [Autor, UKOPASP, 100%] ; Pekár, Bernard [Recenzent] ; Srebalová, Mária [Recenzent] ; Maslen, Michal [Recenzent]. – 1. vyd. – Bratislava (Slovensko) : </t>
    </r>
    <r>
      <rPr>
        <b/>
        <sz val="11"/>
        <color theme="1"/>
        <rFont val="Aptos Narrow"/>
        <family val="2"/>
        <scheme val="minor"/>
      </rPr>
      <t>C.H. Beck</t>
    </r>
    <r>
      <rPr>
        <sz val="11"/>
        <color theme="1"/>
        <rFont val="Aptos Narrow"/>
        <family val="2"/>
        <scheme val="minor"/>
      </rPr>
      <t>, 2025. – 104 s. [7,1 AH] [tlačená forma] : text. – [slovenčina]. – [OV 070]. – [ŠO 6835]. – ISBN 978-80-8232-076-6</t>
    </r>
  </si>
  <si>
    <r>
      <t xml:space="preserve">Subfossil Chironomidae of the Western and Eastern Carpathians [textový dokument (print)] [elektronický dokument]  [monografia] : an identification guide to larval remains from lake sediments / Bitušík, Peter [Autor, UMBFP09, 34%] ; Hamerlík, Ladislav [Autor, UMBFP09, 33%] ; Chamutiová, Tímea [Autor, UMBFP09, 33%]. – 1. vyd. – Leiden  (Holandsko) : </t>
    </r>
    <r>
      <rPr>
        <b/>
        <sz val="11"/>
        <color theme="1"/>
        <rFont val="Aptos Narrow"/>
        <family val="2"/>
        <scheme val="minor"/>
      </rPr>
      <t>Brill</t>
    </r>
    <r>
      <rPr>
        <sz val="11"/>
        <color theme="1"/>
        <rFont val="Aptos Narrow"/>
        <family val="2"/>
        <scheme val="minor"/>
      </rPr>
      <t>, 2025. – 214 s. [10,70 AH] [tlačená forma] [online]. – [angličtina]. – [OV 100]. – [ŠO 1610]. – [recenzované]. – ISBN 978-90-04-69466-8. – ISBN (online) 978-90-04-69478-1. – DOI 10.1163/9789004694781. – SCO</t>
    </r>
  </si>
  <si>
    <r>
      <t>Onomatopoeia. The colourful world of sounds [textový dokument (print)]  [monografia] [Onomatopoje. Pestrofarebný svet zvukov] / Körtvélyessy, Lívia [Autor, UPS15010, 100%]. – 1. vyd. – Cambridge (Veľká Británia) :</t>
    </r>
    <r>
      <rPr>
        <b/>
        <sz val="11"/>
        <color theme="1"/>
        <rFont val="Aptos Narrow"/>
        <family val="2"/>
        <scheme val="minor"/>
      </rPr>
      <t xml:space="preserve"> Cambridge University Press</t>
    </r>
    <r>
      <rPr>
        <sz val="11"/>
        <color theme="1"/>
        <rFont val="Aptos Narrow"/>
        <family val="2"/>
        <scheme val="minor"/>
      </rPr>
      <t>, 2025. – 420 s. [22,4 AH] [tlačená forma]. – [angličtina]. – [OV 020]. – [ŠO 7320]. – [recenzované]. – ISBN 978-1-009-43801-8. – DOI 10.1017/9781009438001. – sign UPJS FSEP 013537. – WOS CC ; BKCI-SSH</t>
    </r>
  </si>
  <si>
    <r>
      <t xml:space="preserve">Obnova konania v trestnom procese [textový dokument (print)]  [monografia] / Michaľov, Lukáš [Autor, UPS61140, 33%] ; Tomaš, Lukáš [Autor, UPS61110, 33%] ; Baločko, Martin [Autor, UPS61140, 34%] ; Klimek, Libor [Recenzent] ; Szabová, Eva [Recenzent] ; Šamko, Peter [Recenzent]. – 1. vyd. – Praha (Česko) : </t>
    </r>
    <r>
      <rPr>
        <b/>
        <sz val="11"/>
        <color theme="1"/>
        <rFont val="Aptos Narrow"/>
        <family val="2"/>
        <scheme val="minor"/>
      </rPr>
      <t>C.H. Beck</t>
    </r>
    <r>
      <rPr>
        <sz val="11"/>
        <color theme="1"/>
        <rFont val="Aptos Narrow"/>
        <family val="2"/>
        <scheme val="minor"/>
      </rPr>
      <t>. Nakaladatelství C.H. Beck, 2025. – 320 s. [tlačená forma] : text. – [slovenčina]. – [OV 070]. – [ŠO 6835]. – ISBN 978-80-7699-035-7. – sign UPJS LSEP 011287</t>
    </r>
  </si>
  <si>
    <r>
      <t>Regulácia nezákonného obsahu a súvisiacich deliktov na internete [textový dokument (print)]  [monografia] / Bachňáková Rózenfeldová, Laura [Autor, UPS61110, 100%] ; Andraško, Jozef [Recenzent] ; Bačárová, Renáta [Recenzent] ; Gábriš, Tomáš [Recenzent]. – 1. vyd. – Bratislava (Slovensko) :</t>
    </r>
    <r>
      <rPr>
        <b/>
        <sz val="11"/>
        <color theme="1"/>
        <rFont val="Aptos Narrow"/>
        <family val="2"/>
        <scheme val="minor"/>
      </rPr>
      <t xml:space="preserve"> C.H. Beck</t>
    </r>
    <r>
      <rPr>
        <sz val="11"/>
        <color theme="1"/>
        <rFont val="Aptos Narrow"/>
        <family val="2"/>
        <scheme val="minor"/>
      </rPr>
      <t>, 2025. – 324 s. : text. – [slovenčina]. – [OV 070]. – [ŠO 6835]. – ISBN 978-80-8232-063-6. – sign UPJS LSEP 011196</t>
    </r>
  </si>
  <si>
    <r>
      <t xml:space="preserve">Restoring the Reich [textový dokument (print)]  [monografia] : The Language of the Reichsbürger / Schuppener, Georg [Autor, UCMFIFKGER, 100%] ; Štefančík, Radoslav [Recenzent] ; Ernst, Peter [Recenzent]. – 1. vyd. – Göttingen (Nemecko) : </t>
    </r>
    <r>
      <rPr>
        <b/>
        <sz val="11"/>
        <color theme="1"/>
        <rFont val="Aptos Narrow"/>
        <family val="2"/>
        <scheme val="minor"/>
      </rPr>
      <t>Vandenhoeck &amp;amp; Ruprecht</t>
    </r>
    <r>
      <rPr>
        <sz val="11"/>
        <color theme="1"/>
        <rFont val="Aptos Narrow"/>
        <family val="2"/>
        <scheme val="minor"/>
      </rPr>
      <t>, 2025. – 196 s. [tlačená forma]. – (Fields of Linguistics - Aktuelle Fragestellungen und Herausforderungen ; Band 12). – [angličtina]. – [OV 020]. – [ŠO 7320]. – ISBN 978-3-8471-1802-2. – ISSN 2941-7465</t>
    </r>
  </si>
  <si>
    <t>Nature Index</t>
  </si>
  <si>
    <t>Účelová časť (pre osoby)</t>
  </si>
  <si>
    <t>Neúčelová časť (pre VŠ)</t>
  </si>
  <si>
    <t>Súčet</t>
  </si>
  <si>
    <t>ROZPIS január 2026 (62)</t>
  </si>
  <si>
    <t>Vysoko citované výstupy</t>
  </si>
  <si>
    <t>ROZPIS január 2026 (54)</t>
  </si>
  <si>
    <t>Európske a americké patenty</t>
  </si>
  <si>
    <t>ROZPIS január 2026 (6)</t>
  </si>
  <si>
    <r>
      <rPr>
        <b/>
        <sz val="11"/>
        <color rgb="FF000000"/>
        <rFont val="Arial"/>
        <family val="2"/>
        <charset val="238"/>
      </rPr>
      <t>Zdroj</t>
    </r>
    <r>
      <rPr>
        <sz val="11"/>
        <color theme="1"/>
        <rFont val="Arial"/>
        <family val="2"/>
        <charset val="238"/>
      </rPr>
      <t xml:space="preserve">: https://www.nature.com/nature-index/ </t>
    </r>
  </si>
  <si>
    <r>
      <rPr>
        <b/>
        <sz val="11"/>
        <color rgb="FF000000"/>
        <rFont val="Arial"/>
        <family val="2"/>
        <charset val="238"/>
      </rPr>
      <t>Time frame</t>
    </r>
    <r>
      <rPr>
        <sz val="11"/>
        <color theme="1"/>
        <rFont val="Arial"/>
        <family val="2"/>
        <charset val="238"/>
      </rPr>
      <t>: 1 November 2024 - 31 October 2025</t>
    </r>
  </si>
  <si>
    <r>
      <rPr>
        <b/>
        <sz val="11"/>
        <color rgb="FF000000"/>
        <rFont val="Arial"/>
        <family val="2"/>
        <charset val="238"/>
      </rPr>
      <t>Timestamp</t>
    </r>
    <r>
      <rPr>
        <sz val="11"/>
        <color theme="1"/>
        <rFont val="Arial"/>
        <family val="2"/>
        <charset val="238"/>
      </rPr>
      <t>: 31 Jan 2026</t>
    </r>
  </si>
  <si>
    <r>
      <rPr>
        <b/>
        <sz val="11"/>
        <color theme="1"/>
        <rFont val="Arial"/>
        <family val="2"/>
        <charset val="238"/>
      </rPr>
      <t>Zdroj</t>
    </r>
    <r>
      <rPr>
        <sz val="11"/>
        <color theme="1"/>
        <rFont val="Arial"/>
        <family val="2"/>
        <charset val="238"/>
      </rPr>
      <t>: Centrálny register publikačnej činnosti</t>
    </r>
  </si>
  <si>
    <r>
      <rPr>
        <b/>
        <sz val="11"/>
        <color theme="1"/>
        <rFont val="Arial"/>
        <family val="2"/>
        <charset val="238"/>
      </rPr>
      <t>Timestamp:</t>
    </r>
    <r>
      <rPr>
        <sz val="11"/>
        <color theme="1"/>
        <rFont val="Arial"/>
        <family val="2"/>
        <charset val="238"/>
      </rPr>
      <t xml:space="preserve"> 31.1.2026 </t>
    </r>
  </si>
  <si>
    <r>
      <rPr>
        <b/>
        <sz val="11"/>
        <rFont val="Arial"/>
        <family val="2"/>
        <charset val="238"/>
      </rPr>
      <t>Zdroj</t>
    </r>
    <r>
      <rPr>
        <sz val="11"/>
        <rFont val="Arial"/>
        <family val="2"/>
        <charset val="238"/>
      </rPr>
      <t>: Web of Science</t>
    </r>
  </si>
  <si>
    <r>
      <rPr>
        <b/>
        <sz val="11"/>
        <rFont val="Arial"/>
        <family val="2"/>
        <charset val="238"/>
      </rPr>
      <t>Timestamp</t>
    </r>
    <r>
      <rPr>
        <sz val="11"/>
        <rFont val="Arial"/>
        <family val="2"/>
        <charset val="238"/>
      </rPr>
      <t>: 31.1.2026</t>
    </r>
  </si>
  <si>
    <t>Monografie Nordic list úroveň 2</t>
  </si>
  <si>
    <r>
      <rPr>
        <b/>
        <sz val="11"/>
        <color theme="1"/>
        <rFont val="Arial"/>
        <family val="2"/>
        <charset val="238"/>
      </rPr>
      <t>Time frame</t>
    </r>
    <r>
      <rPr>
        <sz val="11"/>
        <color theme="1"/>
        <rFont val="Arial"/>
        <family val="2"/>
        <charset val="238"/>
      </rPr>
      <t>: vykazovacie obdobie 2025</t>
    </r>
  </si>
  <si>
    <r>
      <rPr>
        <b/>
        <sz val="11"/>
        <color theme="1"/>
        <rFont val="Arial"/>
        <family val="2"/>
        <charset val="238"/>
      </rPr>
      <t>Time stamp</t>
    </r>
    <r>
      <rPr>
        <sz val="11"/>
        <color theme="1"/>
        <rFont val="Arial"/>
        <family val="2"/>
        <charset val="238"/>
      </rPr>
      <t>: 31.1.2026</t>
    </r>
  </si>
  <si>
    <t>ROZPIS január 2026 (9)</t>
  </si>
  <si>
    <t>Svetové umelecké výstupy</t>
  </si>
  <si>
    <t xml:space="preserve">EM1, kategória ocenenia/podujatia/inštalácie </t>
  </si>
  <si>
    <t>Akadémia umení v Banskej Bystrici</t>
  </si>
  <si>
    <t>Vysoká škola múzických umení v Bratislave</t>
  </si>
  <si>
    <t>Vysoká škola výtvarných umení v Bratislave</t>
  </si>
  <si>
    <t>ROZPIS január 2026 (107)</t>
  </si>
  <si>
    <r>
      <rPr>
        <b/>
        <sz val="11"/>
        <color theme="1"/>
        <rFont val="Arial"/>
        <family val="2"/>
        <charset val="238"/>
      </rPr>
      <t>Zdroj</t>
    </r>
    <r>
      <rPr>
        <sz val="11"/>
        <color theme="1"/>
        <rFont val="Arial"/>
        <family val="2"/>
        <charset val="238"/>
      </rPr>
      <t>: Centrálny register umeleckej činnosti</t>
    </r>
  </si>
  <si>
    <t>ROZPIS (január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</si>
</sst>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dd/mm/yy;@"/>
    <numFmt numFmtId="165" formatCode="#,##0.00\ &quot;€&quot;"/>
    <numFmt numFmtId="166" formatCode="#,##0\ &quot;€&quot;"/>
  </numFmts>
  <fonts count="24" x14ac:knownFonts="1">
    <font>
      <sz val="11"/>
      <color theme="1"/>
      <name val="Aptos Narrow"/>
      <family val="2"/>
      <scheme val="minor"/>
    </font>
    <font>
      <sz val="11"/>
      <color theme="1"/>
      <name val="Aptos Narrow"/>
      <family val="2"/>
      <scheme val="minor"/>
    </font>
    <font>
      <b/>
      <sz val="11"/>
      <color theme="1"/>
      <name val="Aptos Narrow"/>
      <family val="2"/>
      <scheme val="minor"/>
    </font>
    <font>
      <sz val="11"/>
      <color rgb="FF000000"/>
      <name val="Calibri"/>
      <family val="2"/>
    </font>
    <font>
      <b/>
      <sz val="11"/>
      <color rgb="FF000000"/>
      <name val="Calibri"/>
      <family val="2"/>
    </font>
    <font>
      <u/>
      <sz val="11"/>
      <color theme="10"/>
      <name val="Aptos Narrow"/>
      <family val="2"/>
      <scheme val="minor"/>
    </font>
    <font>
      <sz val="10"/>
      <name val="Arial"/>
    </font>
    <font>
      <sz val="10"/>
      <name val="Arial"/>
      <family val="2"/>
      <charset val="238"/>
    </font>
    <font>
      <b/>
      <sz val="10"/>
      <name val="Arial"/>
      <family val="2"/>
    </font>
    <font>
      <sz val="10"/>
      <name val="Arial"/>
      <family val="2"/>
    </font>
    <font>
      <i/>
      <sz val="11"/>
      <color theme="1"/>
      <name val="Aptos Narrow"/>
      <family val="2"/>
      <scheme val="minor"/>
    </font>
    <font>
      <sz val="11"/>
      <color theme="0"/>
      <name val="Aptos Narrow"/>
      <family val="2"/>
      <charset val="238"/>
      <scheme val="minor"/>
    </font>
    <font>
      <b/>
      <sz val="14"/>
      <color theme="0"/>
      <name val="Aptos Narrow"/>
      <family val="2"/>
      <scheme val="minor"/>
    </font>
    <font>
      <sz val="14"/>
      <color theme="0"/>
      <name val="Aptos Narrow"/>
      <family val="2"/>
      <charset val="238"/>
      <scheme val="minor"/>
    </font>
    <font>
      <b/>
      <sz val="11"/>
      <color theme="1"/>
      <name val="Aptos Narrow"/>
      <family val="2"/>
      <charset val="238"/>
      <scheme val="minor"/>
    </font>
    <font>
      <i/>
      <sz val="11"/>
      <color rgb="FF000000"/>
      <name val="Calibri"/>
      <family val="2"/>
    </font>
    <font>
      <b/>
      <sz val="11"/>
      <name val="Arial"/>
      <family val="2"/>
      <charset val="238"/>
    </font>
    <font>
      <sz val="11"/>
      <name val="Arial"/>
      <family val="2"/>
      <charset val="238"/>
    </font>
    <font>
      <b/>
      <sz val="11"/>
      <color theme="1"/>
      <name val="Arial"/>
      <family val="2"/>
      <charset val="238"/>
    </font>
    <font>
      <sz val="11"/>
      <color theme="1"/>
      <name val="Arial"/>
      <family val="2"/>
      <charset val="238"/>
    </font>
    <font>
      <i/>
      <sz val="11"/>
      <color rgb="FF000000"/>
      <name val="Arial"/>
      <family val="2"/>
      <charset val="238"/>
    </font>
    <font>
      <sz val="11"/>
      <color rgb="FF000000"/>
      <name val="Arial"/>
      <family val="2"/>
      <charset val="238"/>
    </font>
    <font>
      <b/>
      <sz val="11"/>
      <color rgb="FF000000"/>
      <name val="Arial"/>
      <family val="2"/>
      <charset val="238"/>
    </font>
    <font>
      <i/>
      <sz val="11"/>
      <color theme="1"/>
      <name val="Arial"/>
      <family val="2"/>
      <charset val="238"/>
    </font>
  </fonts>
  <fills count="3">
    <fill>
      <patternFill patternType="none"/>
    </fill>
    <fill>
      <patternFill patternType="gray125"/>
    </fill>
    <fill>
      <patternFill patternType="solid">
        <fgColor theme="4"/>
      </patternFill>
    </fill>
  </fills>
  <borders count="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8">
    <xf numFmtId="0" fontId="0" fillId="0" borderId="0"/>
    <xf numFmtId="0" fontId="3" fillId="0" borderId="0">
      <alignment vertical="center"/>
    </xf>
    <xf numFmtId="0" fontId="5" fillId="0" borderId="0" applyNumberFormat="0" applyFill="0" applyBorder="0" applyAlignment="0" applyProtection="0"/>
    <xf numFmtId="0" fontId="1" fillId="0" borderId="0"/>
    <xf numFmtId="0" fontId="6" fillId="0" borderId="0"/>
    <xf numFmtId="0" fontId="9" fillId="0" borderId="0"/>
    <xf numFmtId="0" fontId="11" fillId="2" borderId="0" applyNumberFormat="0" applyBorder="0" applyAlignment="0" applyProtection="0"/>
    <xf numFmtId="0" fontId="7" fillId="0" borderId="0"/>
  </cellStyleXfs>
  <cellXfs count="61">
    <xf numFmtId="0" fontId="0" fillId="0" borderId="0" xfId="0"/>
    <xf numFmtId="0" fontId="3" fillId="0" borderId="0" xfId="1">
      <alignment vertical="center"/>
    </xf>
    <xf numFmtId="2" fontId="3" fillId="0" borderId="0" xfId="1" applyNumberFormat="1">
      <alignment vertical="center"/>
    </xf>
    <xf numFmtId="164" fontId="3" fillId="0" borderId="0" xfId="1" applyNumberFormat="1">
      <alignment vertical="center"/>
    </xf>
    <xf numFmtId="0" fontId="0" fillId="0" borderId="0" xfId="1" applyFont="1">
      <alignment vertical="center"/>
    </xf>
    <xf numFmtId="0" fontId="4" fillId="0" borderId="0" xfId="1" applyFont="1">
      <alignment vertical="center"/>
    </xf>
    <xf numFmtId="164" fontId="4" fillId="0" borderId="0" xfId="1" applyNumberFormat="1" applyFont="1">
      <alignment vertical="center"/>
    </xf>
    <xf numFmtId="0" fontId="8" fillId="0" borderId="0" xfId="4" applyFont="1"/>
    <xf numFmtId="0" fontId="6" fillId="0" borderId="0" xfId="4"/>
    <xf numFmtId="0" fontId="9" fillId="0" borderId="0" xfId="4" applyFont="1"/>
    <xf numFmtId="0" fontId="2" fillId="0" borderId="0" xfId="0" applyFont="1"/>
    <xf numFmtId="0" fontId="0" fillId="0" borderId="0" xfId="0" applyAlignment="1">
      <alignment wrapText="1"/>
    </xf>
    <xf numFmtId="0" fontId="5" fillId="0" borderId="0" xfId="2"/>
    <xf numFmtId="0" fontId="10" fillId="0" borderId="0" xfId="0" applyFont="1"/>
    <xf numFmtId="0" fontId="12" fillId="2" borderId="1" xfId="6" applyNumberFormat="1" applyFont="1" applyBorder="1"/>
    <xf numFmtId="0" fontId="12" fillId="2" borderId="2" xfId="6" applyNumberFormat="1" applyFont="1" applyBorder="1"/>
    <xf numFmtId="0" fontId="13" fillId="2" borderId="2" xfId="6" applyNumberFormat="1" applyFont="1" applyBorder="1" applyAlignment="1">
      <alignment wrapText="1"/>
    </xf>
    <xf numFmtId="0" fontId="13" fillId="2" borderId="2" xfId="6" applyNumberFormat="1" applyFont="1" applyBorder="1"/>
    <xf numFmtId="0" fontId="7" fillId="0" borderId="0" xfId="7"/>
    <xf numFmtId="0" fontId="2" fillId="0" borderId="0" xfId="7" applyFont="1"/>
    <xf numFmtId="0" fontId="7" fillId="0" borderId="0" xfId="7" applyAlignment="1">
      <alignment wrapText="1"/>
    </xf>
    <xf numFmtId="0" fontId="2" fillId="0" borderId="0" xfId="7" applyFont="1" applyAlignment="1">
      <alignment wrapText="1"/>
    </xf>
    <xf numFmtId="1" fontId="14" fillId="0" borderId="0" xfId="0" applyNumberFormat="1" applyFont="1" applyAlignment="1">
      <alignment horizontal="left" wrapText="1"/>
    </xf>
    <xf numFmtId="1" fontId="0" fillId="0" borderId="0" xfId="0" applyNumberFormat="1" applyAlignment="1">
      <alignment horizontal="center" wrapText="1"/>
    </xf>
    <xf numFmtId="0" fontId="0" fillId="0" borderId="0" xfId="0" applyAlignment="1">
      <alignment horizontal="left" wrapText="1"/>
    </xf>
    <xf numFmtId="0" fontId="15" fillId="0" borderId="0" xfId="1" applyFont="1">
      <alignment vertical="center"/>
    </xf>
    <xf numFmtId="0" fontId="2" fillId="0" borderId="0" xfId="0" applyFont="1" applyAlignment="1">
      <alignment horizontal="center"/>
    </xf>
    <xf numFmtId="0" fontId="0" fillId="0" borderId="0" xfId="0" applyAlignment="1">
      <alignment horizontal="left" wrapText="1"/>
    </xf>
    <xf numFmtId="0" fontId="16" fillId="0" borderId="3" xfId="3" applyFont="1" applyBorder="1" applyAlignment="1">
      <alignment horizontal="center"/>
    </xf>
    <xf numFmtId="165" fontId="17" fillId="0" borderId="3" xfId="3" applyNumberFormat="1" applyFont="1" applyBorder="1"/>
    <xf numFmtId="10" fontId="16" fillId="0" borderId="3" xfId="3" applyNumberFormat="1" applyFont="1" applyBorder="1"/>
    <xf numFmtId="0" fontId="17" fillId="0" borderId="0" xfId="4" applyFont="1"/>
    <xf numFmtId="0" fontId="18" fillId="0" borderId="3" xfId="0" applyFont="1" applyBorder="1"/>
    <xf numFmtId="0" fontId="19" fillId="0" borderId="3" xfId="0" applyFont="1" applyBorder="1"/>
    <xf numFmtId="0" fontId="18" fillId="0" borderId="3" xfId="0" applyFont="1" applyBorder="1" applyAlignment="1">
      <alignment horizontal="center"/>
    </xf>
    <xf numFmtId="0" fontId="18" fillId="0" borderId="3" xfId="0" applyFont="1" applyBorder="1" applyAlignment="1">
      <alignment horizontal="center" vertical="center"/>
    </xf>
    <xf numFmtId="166" fontId="19" fillId="0" borderId="3" xfId="0" applyNumberFormat="1" applyFont="1" applyBorder="1"/>
    <xf numFmtId="10" fontId="17" fillId="0" borderId="3" xfId="3" applyNumberFormat="1" applyFont="1" applyBorder="1"/>
    <xf numFmtId="166" fontId="18" fillId="0" borderId="3" xfId="0" applyNumberFormat="1" applyFont="1" applyBorder="1"/>
    <xf numFmtId="10" fontId="18" fillId="0" borderId="3" xfId="0" applyNumberFormat="1" applyFont="1" applyBorder="1"/>
    <xf numFmtId="0" fontId="18" fillId="0" borderId="0" xfId="0" applyFont="1" applyAlignment="1">
      <alignment horizontal="left"/>
    </xf>
    <xf numFmtId="0" fontId="19" fillId="0" borderId="0" xfId="0" applyFont="1"/>
    <xf numFmtId="0" fontId="20" fillId="0" borderId="0" xfId="1" applyFont="1" applyAlignment="1">
      <alignment horizontal="left" vertical="center"/>
    </xf>
    <xf numFmtId="0" fontId="21" fillId="0" borderId="0" xfId="1" applyFont="1">
      <alignment vertical="center"/>
    </xf>
    <xf numFmtId="0" fontId="19" fillId="0" borderId="0" xfId="1" applyFont="1">
      <alignment vertical="center"/>
    </xf>
    <xf numFmtId="0" fontId="19" fillId="0" borderId="3" xfId="3" applyFont="1" applyBorder="1"/>
    <xf numFmtId="165" fontId="19" fillId="0" borderId="3" xfId="3" applyNumberFormat="1" applyFont="1" applyBorder="1"/>
    <xf numFmtId="10" fontId="19" fillId="0" borderId="3" xfId="3" applyNumberFormat="1" applyFont="1" applyBorder="1"/>
    <xf numFmtId="165" fontId="18" fillId="0" borderId="0" xfId="3" applyNumberFormat="1" applyFont="1" applyFill="1" applyBorder="1"/>
    <xf numFmtId="0" fontId="18" fillId="0" borderId="0" xfId="0" applyFont="1"/>
    <xf numFmtId="0" fontId="5" fillId="0" borderId="0" xfId="2" applyAlignment="1">
      <alignment wrapText="1"/>
    </xf>
    <xf numFmtId="0" fontId="20" fillId="0" borderId="0" xfId="1" applyFont="1" applyAlignment="1">
      <alignment vertical="center"/>
    </xf>
    <xf numFmtId="0" fontId="17" fillId="0" borderId="0" xfId="4" applyFont="1" applyAlignment="1">
      <alignment horizontal="left"/>
    </xf>
    <xf numFmtId="0" fontId="23" fillId="0" borderId="0" xfId="0" applyFont="1" applyAlignment="1">
      <alignment horizontal="left"/>
    </xf>
    <xf numFmtId="0" fontId="17" fillId="0" borderId="3" xfId="4" applyFont="1" applyBorder="1"/>
    <xf numFmtId="0" fontId="16" fillId="0" borderId="3" xfId="4" applyFont="1" applyBorder="1" applyAlignment="1">
      <alignment horizontal="center"/>
    </xf>
    <xf numFmtId="165" fontId="17" fillId="0" borderId="3" xfId="4" applyNumberFormat="1" applyFont="1" applyBorder="1"/>
    <xf numFmtId="10" fontId="17" fillId="0" borderId="3" xfId="4" applyNumberFormat="1" applyFont="1" applyBorder="1"/>
    <xf numFmtId="166" fontId="19" fillId="0" borderId="3" xfId="3" applyNumberFormat="1" applyFont="1" applyBorder="1"/>
    <xf numFmtId="166" fontId="16" fillId="0" borderId="3" xfId="3" applyNumberFormat="1" applyFont="1" applyBorder="1"/>
    <xf numFmtId="166" fontId="17" fillId="0" borderId="3" xfId="4" applyNumberFormat="1" applyFont="1" applyBorder="1"/>
  </cellXfs>
  <cellStyles count="8">
    <cellStyle name="Hypertextové prepojenie" xfId="2" builtinId="8"/>
    <cellStyle name="Normálna" xfId="0" builtinId="0"/>
    <cellStyle name="Normálna 2" xfId="3" xr:uid="{EDBF1EEE-B76D-45BA-9A99-B7415C667190}"/>
    <cellStyle name="Normálna 2 2" xfId="4" xr:uid="{A9024ADD-96F8-46EF-BC07-5CB1F16CD18D}"/>
    <cellStyle name="Normálna 3" xfId="5" xr:uid="{DEE3A53A-D119-4BF8-BB85-2EFE257A6ABC}"/>
    <cellStyle name="Normálna 4" xfId="1" xr:uid="{55E74AFB-3DC2-4791-9BD4-230056A6380C}"/>
    <cellStyle name="Normálna 5" xfId="7" xr:uid="{C27D103E-82A1-4398-9AD8-8CD010AC8016}"/>
    <cellStyle name="Zvýraznenie1 2" xfId="6" xr:uid="{D8264572-1628-4AE8-9FFC-BB2AE5958A57}"/>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hyperlink" Target="https://app.crepc.sk/?fn=detailBiblioFormChildKTB04&amp;sid=F3DF709D807E60926367A4153052&amp;seo=CREP%C4%8C-detail-patent" TargetMode="External"/><Relationship Id="rId7" Type="http://schemas.openxmlformats.org/officeDocument/2006/relationships/printerSettings" Target="../printerSettings/printerSettings3.bin"/><Relationship Id="rId2" Type="http://schemas.openxmlformats.org/officeDocument/2006/relationships/hyperlink" Target="https://app.crepc.sk/?fn=detailBiblioFormChildASNBQ&amp;sid=F2FAE62FE51E8196DDA97D2DB6AB&amp;seo=CREP%C4%8C-detail-patent" TargetMode="External"/><Relationship Id="rId1" Type="http://schemas.openxmlformats.org/officeDocument/2006/relationships/hyperlink" Target="https://app.crepc.sk/?fn=detailBiblioFormChildUS0FP&amp;sid=A067BA41CFE566E7B383143B6C3F&amp;seo=CREP%C4%8C-detail-patent" TargetMode="External"/><Relationship Id="rId6" Type="http://schemas.openxmlformats.org/officeDocument/2006/relationships/hyperlink" Target="https://app.crepc.sk/?fn=detailBiblioFormChildEUS1C&amp;sid=58E56B393942DD456BFF27CCE25A&amp;seo=CREP%C4%8C-detail-patent" TargetMode="External"/><Relationship Id="rId5" Type="http://schemas.openxmlformats.org/officeDocument/2006/relationships/hyperlink" Target="https://app.crepc.sk/?fn=detailBiblioFormChildQUGPV&amp;sid=A513BA47383E37739EF1697602A6&amp;seo=CREP%C4%8C-detail-patent" TargetMode="External"/><Relationship Id="rId4" Type="http://schemas.openxmlformats.org/officeDocument/2006/relationships/hyperlink" Target="https://app.crepc.sk/?fn=detailBiblioFormChildWTP4O&amp;sid=6D7E2994FB8F4DECAE09ED160810&amp;seo=CREP%C4%8C-detail-patent"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app.creuc.sk/?fn=detailBiblioForm&amp;sid=8099C97397A4BA66A93F858B881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E0693B-DC5E-498C-973F-E25F6A96F381}">
  <dimension ref="A2:K81"/>
  <sheetViews>
    <sheetView tabSelected="1" workbookViewId="0">
      <selection activeCell="H26" sqref="H26"/>
    </sheetView>
  </sheetViews>
  <sheetFormatPr defaultRowHeight="13.8" x14ac:dyDescent="0.25"/>
  <cols>
    <col min="1" max="1" width="53" style="41" customWidth="1"/>
    <col min="2" max="2" width="25.88671875" style="41" bestFit="1" customWidth="1"/>
    <col min="3" max="3" width="25" style="41" bestFit="1" customWidth="1"/>
    <col min="4" max="4" width="12.6640625" style="41" bestFit="1" customWidth="1"/>
    <col min="5" max="5" width="12.77734375" style="41" bestFit="1" customWidth="1"/>
    <col min="6" max="6" width="8.88671875" style="41"/>
    <col min="7" max="7" width="53.5546875" style="41" bestFit="1" customWidth="1"/>
    <col min="8" max="8" width="25.88671875" style="41" bestFit="1" customWidth="1"/>
    <col min="9" max="9" width="25" style="41" bestFit="1" customWidth="1"/>
    <col min="10" max="10" width="12.6640625" style="41" bestFit="1" customWidth="1"/>
    <col min="11" max="11" width="11.88671875" style="41" bestFit="1" customWidth="1"/>
    <col min="12" max="16384" width="8.88671875" style="41"/>
  </cols>
  <sheetData>
    <row r="2" spans="1:11" x14ac:dyDescent="0.25">
      <c r="A2" s="40" t="s">
        <v>1705</v>
      </c>
      <c r="B2" s="40"/>
      <c r="G2" s="32" t="s">
        <v>1732</v>
      </c>
      <c r="H2" s="33"/>
      <c r="I2" s="33"/>
      <c r="J2" s="33"/>
      <c r="K2" s="54"/>
    </row>
    <row r="3" spans="1:11" ht="14.4" x14ac:dyDescent="0.25">
      <c r="A3" s="42" t="s">
        <v>1688</v>
      </c>
      <c r="B3" s="42"/>
      <c r="C3" s="42"/>
      <c r="D3" s="42"/>
      <c r="E3" s="42"/>
      <c r="F3" s="51"/>
      <c r="G3" s="32" t="s">
        <v>95</v>
      </c>
      <c r="H3" s="34" t="s">
        <v>1706</v>
      </c>
      <c r="I3" s="34" t="s">
        <v>1707</v>
      </c>
      <c r="J3" s="35" t="s">
        <v>1708</v>
      </c>
      <c r="K3" s="55" t="s">
        <v>80</v>
      </c>
    </row>
    <row r="4" spans="1:11" x14ac:dyDescent="0.25">
      <c r="A4" s="43" t="s">
        <v>1714</v>
      </c>
      <c r="G4" s="56" t="s">
        <v>1727</v>
      </c>
      <c r="H4" s="60">
        <f>B74</f>
        <v>81000</v>
      </c>
      <c r="I4" s="60">
        <f>C74</f>
        <v>81000</v>
      </c>
      <c r="J4" s="60">
        <f>SUM(H4:I4)</f>
        <v>162000</v>
      </c>
      <c r="K4" s="57">
        <f>J4/J$22</f>
        <v>0.11203319502074689</v>
      </c>
    </row>
    <row r="5" spans="1:11" x14ac:dyDescent="0.25">
      <c r="A5" s="44" t="s">
        <v>1715</v>
      </c>
      <c r="G5" s="56" t="s">
        <v>189</v>
      </c>
      <c r="H5" s="60">
        <f>B24</f>
        <v>3000</v>
      </c>
      <c r="I5" s="60">
        <f>C24</f>
        <v>3000</v>
      </c>
      <c r="J5" s="60">
        <f t="shared" ref="J5:J21" si="0">SUM(H5:I5)</f>
        <v>6000</v>
      </c>
      <c r="K5" s="57">
        <f t="shared" ref="K5:K21" si="1">J5/J$22</f>
        <v>4.1493775933609959E-3</v>
      </c>
    </row>
    <row r="6" spans="1:11" x14ac:dyDescent="0.25">
      <c r="A6" s="44" t="s">
        <v>1716</v>
      </c>
      <c r="G6" s="56" t="s">
        <v>226</v>
      </c>
      <c r="H6" s="60">
        <f>B25</f>
        <v>12000</v>
      </c>
      <c r="I6" s="60">
        <f>C25</f>
        <v>12000</v>
      </c>
      <c r="J6" s="60">
        <f t="shared" si="0"/>
        <v>24000</v>
      </c>
      <c r="K6" s="57">
        <f t="shared" si="1"/>
        <v>1.6597510373443983E-2</v>
      </c>
    </row>
    <row r="7" spans="1:11" x14ac:dyDescent="0.25">
      <c r="G7" s="56" t="s">
        <v>63</v>
      </c>
      <c r="H7" s="60">
        <f>(B10+B26+B48+B75)</f>
        <v>54000</v>
      </c>
      <c r="I7" s="60">
        <f>(C10+C26+C48+C75)</f>
        <v>54000</v>
      </c>
      <c r="J7" s="60">
        <f t="shared" si="0"/>
        <v>108000</v>
      </c>
      <c r="K7" s="57">
        <f t="shared" si="1"/>
        <v>7.4688796680497924E-2</v>
      </c>
    </row>
    <row r="8" spans="1:11" x14ac:dyDescent="0.25">
      <c r="A8" s="32" t="s">
        <v>1709</v>
      </c>
      <c r="B8" s="33"/>
      <c r="C8" s="33"/>
      <c r="D8" s="33"/>
      <c r="E8" s="45"/>
      <c r="G8" s="56" t="s">
        <v>70</v>
      </c>
      <c r="H8" s="60">
        <f>(B11+B27+B49+B76)</f>
        <v>93000</v>
      </c>
      <c r="I8" s="60">
        <f>(C11+C27+C49+C76)</f>
        <v>93000</v>
      </c>
      <c r="J8" s="60">
        <f t="shared" si="0"/>
        <v>186000</v>
      </c>
      <c r="K8" s="57">
        <f t="shared" si="1"/>
        <v>0.12863070539419086</v>
      </c>
    </row>
    <row r="9" spans="1:11" x14ac:dyDescent="0.25">
      <c r="A9" s="32" t="s">
        <v>95</v>
      </c>
      <c r="B9" s="34" t="s">
        <v>1706</v>
      </c>
      <c r="C9" s="34" t="s">
        <v>1707</v>
      </c>
      <c r="D9" s="35" t="s">
        <v>1708</v>
      </c>
      <c r="E9" s="28" t="s">
        <v>80</v>
      </c>
      <c r="G9" s="56" t="s">
        <v>91</v>
      </c>
      <c r="H9" s="60">
        <f>B28+B77</f>
        <v>21000</v>
      </c>
      <c r="I9" s="60">
        <f>C28+C77</f>
        <v>21000</v>
      </c>
      <c r="J9" s="60">
        <f t="shared" si="0"/>
        <v>42000</v>
      </c>
      <c r="K9" s="57">
        <f t="shared" si="1"/>
        <v>2.9045643153526972E-2</v>
      </c>
    </row>
    <row r="10" spans="1:11" x14ac:dyDescent="0.25">
      <c r="A10" s="29" t="s">
        <v>63</v>
      </c>
      <c r="B10" s="58">
        <v>12000</v>
      </c>
      <c r="C10" s="58">
        <v>12000</v>
      </c>
      <c r="D10" s="58">
        <f>SUM(B10:C10)</f>
        <v>24000</v>
      </c>
      <c r="E10" s="47">
        <f>D10/D$15</f>
        <v>6.4516129032258063E-2</v>
      </c>
      <c r="G10" s="56" t="s">
        <v>98</v>
      </c>
      <c r="H10" s="60">
        <f>B29</f>
        <v>12000</v>
      </c>
      <c r="I10" s="60">
        <f>C29</f>
        <v>12000</v>
      </c>
      <c r="J10" s="60">
        <f t="shared" si="0"/>
        <v>24000</v>
      </c>
      <c r="K10" s="57">
        <f t="shared" si="1"/>
        <v>1.6597510373443983E-2</v>
      </c>
    </row>
    <row r="11" spans="1:11" x14ac:dyDescent="0.25">
      <c r="A11" s="29" t="s">
        <v>70</v>
      </c>
      <c r="B11" s="58">
        <v>21000</v>
      </c>
      <c r="C11" s="58">
        <v>21000</v>
      </c>
      <c r="D11" s="58">
        <f>SUM(B11:C11)</f>
        <v>42000</v>
      </c>
      <c r="E11" s="47">
        <f>D11/D$15</f>
        <v>0.11290322580645161</v>
      </c>
      <c r="G11" s="56" t="s">
        <v>72</v>
      </c>
      <c r="H11" s="60">
        <f>B14+B30</f>
        <v>9000</v>
      </c>
      <c r="I11" s="60">
        <f>C14+C30</f>
        <v>9000</v>
      </c>
      <c r="J11" s="60">
        <f t="shared" si="0"/>
        <v>18000</v>
      </c>
      <c r="K11" s="57">
        <f t="shared" si="1"/>
        <v>1.2448132780082987E-2</v>
      </c>
    </row>
    <row r="12" spans="1:11" x14ac:dyDescent="0.25">
      <c r="A12" s="46" t="s">
        <v>0</v>
      </c>
      <c r="B12" s="58">
        <v>126000</v>
      </c>
      <c r="C12" s="58">
        <v>126000</v>
      </c>
      <c r="D12" s="58">
        <f>SUM(B12:C12)</f>
        <v>252000</v>
      </c>
      <c r="E12" s="47">
        <f>D12/D$15</f>
        <v>0.67741935483870963</v>
      </c>
      <c r="G12" s="56" t="s">
        <v>331</v>
      </c>
      <c r="H12" s="60">
        <f>B31</f>
        <v>3000</v>
      </c>
      <c r="I12" s="60">
        <f>C31</f>
        <v>3000</v>
      </c>
      <c r="J12" s="60">
        <f t="shared" si="0"/>
        <v>6000</v>
      </c>
      <c r="K12" s="57">
        <f t="shared" si="1"/>
        <v>4.1493775933609959E-3</v>
      </c>
    </row>
    <row r="13" spans="1:11" x14ac:dyDescent="0.25">
      <c r="A13" s="46" t="s">
        <v>71</v>
      </c>
      <c r="B13" s="58">
        <v>24000</v>
      </c>
      <c r="C13" s="58">
        <v>24000</v>
      </c>
      <c r="D13" s="58">
        <f>SUM(B13:C13)</f>
        <v>48000</v>
      </c>
      <c r="E13" s="47">
        <f>D13/D$15</f>
        <v>0.12903225806451613</v>
      </c>
      <c r="G13" s="56" t="s">
        <v>0</v>
      </c>
      <c r="H13" s="60">
        <f>(B12+B32+B46+B60+B78)</f>
        <v>204000</v>
      </c>
      <c r="I13" s="60">
        <f>(C12+C32+C46+C60+C78)</f>
        <v>204000</v>
      </c>
      <c r="J13" s="60">
        <f t="shared" si="0"/>
        <v>408000</v>
      </c>
      <c r="K13" s="57">
        <f t="shared" si="1"/>
        <v>0.28215767634854771</v>
      </c>
    </row>
    <row r="14" spans="1:11" x14ac:dyDescent="0.25">
      <c r="A14" s="46" t="s">
        <v>72</v>
      </c>
      <c r="B14" s="58">
        <v>3000</v>
      </c>
      <c r="C14" s="58">
        <v>3000</v>
      </c>
      <c r="D14" s="58">
        <f>SUM(B14:C14)</f>
        <v>6000</v>
      </c>
      <c r="E14" s="47">
        <f>D14/D$15</f>
        <v>1.6129032258064516E-2</v>
      </c>
      <c r="G14" s="56" t="s">
        <v>100</v>
      </c>
      <c r="H14" s="60">
        <f>B33</f>
        <v>12000</v>
      </c>
      <c r="I14" s="60">
        <f>C33</f>
        <v>12000</v>
      </c>
      <c r="J14" s="60">
        <f t="shared" si="0"/>
        <v>24000</v>
      </c>
      <c r="K14" s="57">
        <f t="shared" si="1"/>
        <v>1.6597510373443983E-2</v>
      </c>
    </row>
    <row r="15" spans="1:11" x14ac:dyDescent="0.25">
      <c r="A15" s="46"/>
      <c r="B15" s="58"/>
      <c r="C15" s="58"/>
      <c r="D15" s="59">
        <f>SUM(D10:D14)</f>
        <v>372000</v>
      </c>
      <c r="E15" s="30">
        <f>SUM(E10:E14)</f>
        <v>0.99999999999999989</v>
      </c>
      <c r="G15" s="56" t="s">
        <v>1682</v>
      </c>
      <c r="H15" s="60">
        <f>B61</f>
        <v>3000</v>
      </c>
      <c r="I15" s="60">
        <f>C61</f>
        <v>3000</v>
      </c>
      <c r="J15" s="60">
        <f t="shared" si="0"/>
        <v>6000</v>
      </c>
      <c r="K15" s="57">
        <f t="shared" si="1"/>
        <v>4.1493775933609959E-3</v>
      </c>
    </row>
    <row r="16" spans="1:11" x14ac:dyDescent="0.25">
      <c r="G16" s="56" t="s">
        <v>71</v>
      </c>
      <c r="H16" s="60">
        <f>(B13+B34+B62)</f>
        <v>48000</v>
      </c>
      <c r="I16" s="60">
        <f>(C13+C34+C62)</f>
        <v>48000</v>
      </c>
      <c r="J16" s="60">
        <f t="shared" si="0"/>
        <v>96000</v>
      </c>
      <c r="K16" s="57">
        <f t="shared" si="1"/>
        <v>6.6390041493775934E-2</v>
      </c>
    </row>
    <row r="17" spans="1:11" x14ac:dyDescent="0.25">
      <c r="A17" s="48" t="s">
        <v>1710</v>
      </c>
      <c r="G17" s="56" t="s">
        <v>89</v>
      </c>
      <c r="H17" s="60">
        <f>B35+B63</f>
        <v>6000</v>
      </c>
      <c r="I17" s="60">
        <f>C35+C63</f>
        <v>6000</v>
      </c>
      <c r="J17" s="60">
        <f t="shared" si="0"/>
        <v>12000</v>
      </c>
      <c r="K17" s="57">
        <f t="shared" si="1"/>
        <v>8.2987551867219917E-3</v>
      </c>
    </row>
    <row r="18" spans="1:11" x14ac:dyDescent="0.25">
      <c r="A18" s="52" t="s">
        <v>1360</v>
      </c>
      <c r="B18" s="52"/>
      <c r="G18" s="56" t="s">
        <v>382</v>
      </c>
      <c r="H18" s="60">
        <f>B47</f>
        <v>3000</v>
      </c>
      <c r="I18" s="60">
        <f>C47</f>
        <v>3000</v>
      </c>
      <c r="J18" s="60">
        <f t="shared" si="0"/>
        <v>6000</v>
      </c>
      <c r="K18" s="57">
        <f t="shared" si="1"/>
        <v>4.1493775933609959E-3</v>
      </c>
    </row>
    <row r="19" spans="1:11" x14ac:dyDescent="0.25">
      <c r="A19" s="31" t="s">
        <v>1719</v>
      </c>
      <c r="G19" s="46" t="s">
        <v>1728</v>
      </c>
      <c r="H19" s="60">
        <f>B79</f>
        <v>138000</v>
      </c>
      <c r="I19" s="60">
        <f>C79</f>
        <v>138000</v>
      </c>
      <c r="J19" s="60">
        <f t="shared" si="0"/>
        <v>276000</v>
      </c>
      <c r="K19" s="57">
        <f t="shared" si="1"/>
        <v>0.1908713692946058</v>
      </c>
    </row>
    <row r="20" spans="1:11" x14ac:dyDescent="0.25">
      <c r="A20" s="31" t="s">
        <v>1720</v>
      </c>
      <c r="G20" s="46" t="s">
        <v>1729</v>
      </c>
      <c r="H20" s="60">
        <f>B80</f>
        <v>12000</v>
      </c>
      <c r="I20" s="60">
        <f>C80</f>
        <v>12000</v>
      </c>
      <c r="J20" s="60">
        <f t="shared" si="0"/>
        <v>24000</v>
      </c>
      <c r="K20" s="57">
        <f t="shared" si="1"/>
        <v>1.6597510373443983E-2</v>
      </c>
    </row>
    <row r="21" spans="1:11" x14ac:dyDescent="0.25">
      <c r="G21" s="56" t="s">
        <v>383</v>
      </c>
      <c r="H21" s="60">
        <f>B36</f>
        <v>9000</v>
      </c>
      <c r="I21" s="60">
        <f>C36</f>
        <v>9000</v>
      </c>
      <c r="J21" s="60">
        <f t="shared" si="0"/>
        <v>18000</v>
      </c>
      <c r="K21" s="57">
        <f t="shared" si="1"/>
        <v>1.2448132780082987E-2</v>
      </c>
    </row>
    <row r="22" spans="1:11" x14ac:dyDescent="0.25">
      <c r="A22" s="32" t="s">
        <v>1711</v>
      </c>
      <c r="B22" s="33"/>
      <c r="C22" s="33"/>
      <c r="D22" s="33"/>
      <c r="E22" s="45"/>
      <c r="G22" s="33"/>
      <c r="H22" s="36"/>
      <c r="I22" s="36"/>
      <c r="J22" s="38">
        <f>SUM(J4:J21)</f>
        <v>1446000</v>
      </c>
      <c r="K22" s="39">
        <f>SUM(K4:K21)</f>
        <v>1</v>
      </c>
    </row>
    <row r="23" spans="1:11" x14ac:dyDescent="0.25">
      <c r="A23" s="32" t="s">
        <v>95</v>
      </c>
      <c r="B23" s="34" t="s">
        <v>1706</v>
      </c>
      <c r="C23" s="34" t="s">
        <v>1707</v>
      </c>
      <c r="D23" s="35" t="s">
        <v>1708</v>
      </c>
      <c r="E23" s="28" t="s">
        <v>80</v>
      </c>
    </row>
    <row r="24" spans="1:11" x14ac:dyDescent="0.25">
      <c r="A24" s="46" t="s">
        <v>189</v>
      </c>
      <c r="B24" s="58">
        <v>3000</v>
      </c>
      <c r="C24" s="58">
        <v>3000</v>
      </c>
      <c r="D24" s="58">
        <f>SUM(B24:C24)</f>
        <v>6000</v>
      </c>
      <c r="E24" s="47">
        <f>D24/D$37</f>
        <v>1.7543859649122806E-2</v>
      </c>
    </row>
    <row r="25" spans="1:11" x14ac:dyDescent="0.25">
      <c r="A25" s="29" t="s">
        <v>226</v>
      </c>
      <c r="B25" s="58">
        <v>12000</v>
      </c>
      <c r="C25" s="58">
        <v>12000</v>
      </c>
      <c r="D25" s="58">
        <f t="shared" ref="D25:D36" si="2">SUM(B25:C25)</f>
        <v>24000</v>
      </c>
      <c r="E25" s="47">
        <f t="shared" ref="E25:E36" si="3">D25/D$37</f>
        <v>7.0175438596491224E-2</v>
      </c>
    </row>
    <row r="26" spans="1:11" x14ac:dyDescent="0.25">
      <c r="A26" s="29" t="s">
        <v>63</v>
      </c>
      <c r="B26" s="58">
        <v>18000</v>
      </c>
      <c r="C26" s="58">
        <v>18000</v>
      </c>
      <c r="D26" s="58">
        <f t="shared" si="2"/>
        <v>36000</v>
      </c>
      <c r="E26" s="47">
        <f t="shared" si="3"/>
        <v>0.10526315789473684</v>
      </c>
    </row>
    <row r="27" spans="1:11" x14ac:dyDescent="0.25">
      <c r="A27" s="29" t="s">
        <v>70</v>
      </c>
      <c r="B27" s="58">
        <v>3000</v>
      </c>
      <c r="C27" s="58">
        <v>3000</v>
      </c>
      <c r="D27" s="58">
        <f t="shared" si="2"/>
        <v>6000</v>
      </c>
      <c r="E27" s="47">
        <f t="shared" si="3"/>
        <v>1.7543859649122806E-2</v>
      </c>
    </row>
    <row r="28" spans="1:11" x14ac:dyDescent="0.25">
      <c r="A28" s="46" t="s">
        <v>91</v>
      </c>
      <c r="B28" s="58">
        <v>18000</v>
      </c>
      <c r="C28" s="58">
        <v>18000</v>
      </c>
      <c r="D28" s="58">
        <f t="shared" si="2"/>
        <v>36000</v>
      </c>
      <c r="E28" s="47">
        <f t="shared" si="3"/>
        <v>0.10526315789473684</v>
      </c>
    </row>
    <row r="29" spans="1:11" x14ac:dyDescent="0.25">
      <c r="A29" s="46" t="s">
        <v>98</v>
      </c>
      <c r="B29" s="58">
        <v>12000</v>
      </c>
      <c r="C29" s="58">
        <v>12000</v>
      </c>
      <c r="D29" s="58">
        <f t="shared" si="2"/>
        <v>24000</v>
      </c>
      <c r="E29" s="47">
        <f t="shared" si="3"/>
        <v>7.0175438596491224E-2</v>
      </c>
    </row>
    <row r="30" spans="1:11" x14ac:dyDescent="0.25">
      <c r="A30" s="46" t="s">
        <v>72</v>
      </c>
      <c r="B30" s="58">
        <v>6000</v>
      </c>
      <c r="C30" s="58">
        <v>6000</v>
      </c>
      <c r="D30" s="58">
        <f t="shared" si="2"/>
        <v>12000</v>
      </c>
      <c r="E30" s="47">
        <f t="shared" si="3"/>
        <v>3.5087719298245612E-2</v>
      </c>
    </row>
    <row r="31" spans="1:11" x14ac:dyDescent="0.25">
      <c r="A31" s="46" t="s">
        <v>331</v>
      </c>
      <c r="B31" s="58">
        <v>3000</v>
      </c>
      <c r="C31" s="58">
        <v>3000</v>
      </c>
      <c r="D31" s="58">
        <f t="shared" si="2"/>
        <v>6000</v>
      </c>
      <c r="E31" s="47">
        <f t="shared" si="3"/>
        <v>1.7543859649122806E-2</v>
      </c>
    </row>
    <row r="32" spans="1:11" x14ac:dyDescent="0.25">
      <c r="A32" s="46" t="s">
        <v>0</v>
      </c>
      <c r="B32" s="58">
        <v>57000</v>
      </c>
      <c r="C32" s="58">
        <v>57000</v>
      </c>
      <c r="D32" s="58">
        <f t="shared" si="2"/>
        <v>114000</v>
      </c>
      <c r="E32" s="47">
        <f t="shared" si="3"/>
        <v>0.33333333333333331</v>
      </c>
    </row>
    <row r="33" spans="1:5" x14ac:dyDescent="0.25">
      <c r="A33" s="46" t="s">
        <v>100</v>
      </c>
      <c r="B33" s="58">
        <v>12000</v>
      </c>
      <c r="C33" s="58">
        <v>12000</v>
      </c>
      <c r="D33" s="58">
        <f t="shared" si="2"/>
        <v>24000</v>
      </c>
      <c r="E33" s="47">
        <f t="shared" si="3"/>
        <v>7.0175438596491224E-2</v>
      </c>
    </row>
    <row r="34" spans="1:5" x14ac:dyDescent="0.25">
      <c r="A34" s="46" t="s">
        <v>71</v>
      </c>
      <c r="B34" s="58">
        <v>15000</v>
      </c>
      <c r="C34" s="58">
        <v>15000</v>
      </c>
      <c r="D34" s="58">
        <f t="shared" si="2"/>
        <v>30000</v>
      </c>
      <c r="E34" s="47">
        <f t="shared" si="3"/>
        <v>8.771929824561403E-2</v>
      </c>
    </row>
    <row r="35" spans="1:5" x14ac:dyDescent="0.25">
      <c r="A35" s="46" t="s">
        <v>89</v>
      </c>
      <c r="B35" s="58">
        <v>3000</v>
      </c>
      <c r="C35" s="58">
        <v>3000</v>
      </c>
      <c r="D35" s="58">
        <f t="shared" si="2"/>
        <v>6000</v>
      </c>
      <c r="E35" s="47">
        <f t="shared" si="3"/>
        <v>1.7543859649122806E-2</v>
      </c>
    </row>
    <row r="36" spans="1:5" x14ac:dyDescent="0.25">
      <c r="A36" s="29" t="s">
        <v>383</v>
      </c>
      <c r="B36" s="58">
        <v>9000</v>
      </c>
      <c r="C36" s="58">
        <v>9000</v>
      </c>
      <c r="D36" s="58">
        <f t="shared" si="2"/>
        <v>18000</v>
      </c>
      <c r="E36" s="47">
        <f t="shared" si="3"/>
        <v>5.2631578947368418E-2</v>
      </c>
    </row>
    <row r="37" spans="1:5" x14ac:dyDescent="0.25">
      <c r="A37" s="46"/>
      <c r="B37" s="58"/>
      <c r="C37" s="58"/>
      <c r="D37" s="59">
        <f>SUM(D24:D36)</f>
        <v>342000</v>
      </c>
      <c r="E37" s="30">
        <f>SUM(E24:E36)</f>
        <v>1</v>
      </c>
    </row>
    <row r="39" spans="1:5" x14ac:dyDescent="0.25">
      <c r="A39" s="48" t="s">
        <v>1712</v>
      </c>
    </row>
    <row r="40" spans="1:5" ht="14.4" x14ac:dyDescent="0.3">
      <c r="A40" s="53" t="s">
        <v>1403</v>
      </c>
      <c r="B40" s="53"/>
      <c r="C40" s="53"/>
    </row>
    <row r="41" spans="1:5" x14ac:dyDescent="0.25">
      <c r="A41" s="41" t="s">
        <v>1717</v>
      </c>
    </row>
    <row r="42" spans="1:5" x14ac:dyDescent="0.25">
      <c r="A42" s="41" t="s">
        <v>1718</v>
      </c>
    </row>
    <row r="44" spans="1:5" x14ac:dyDescent="0.25">
      <c r="A44" s="32" t="s">
        <v>1713</v>
      </c>
      <c r="B44" s="33"/>
      <c r="C44" s="33"/>
      <c r="D44" s="33"/>
      <c r="E44" s="33"/>
    </row>
    <row r="45" spans="1:5" x14ac:dyDescent="0.25">
      <c r="A45" s="32" t="s">
        <v>95</v>
      </c>
      <c r="B45" s="34" t="s">
        <v>1706</v>
      </c>
      <c r="C45" s="34" t="s">
        <v>1707</v>
      </c>
      <c r="D45" s="35" t="s">
        <v>1708</v>
      </c>
      <c r="E45" s="28" t="s">
        <v>80</v>
      </c>
    </row>
    <row r="46" spans="1:5" x14ac:dyDescent="0.25">
      <c r="A46" s="33" t="s">
        <v>0</v>
      </c>
      <c r="B46" s="36">
        <v>6000</v>
      </c>
      <c r="C46" s="36">
        <v>6000</v>
      </c>
      <c r="D46" s="36">
        <f>SUM(B46:C46)</f>
        <v>12000</v>
      </c>
      <c r="E46" s="37">
        <f>D46/D$50</f>
        <v>0.33333333333333331</v>
      </c>
    </row>
    <row r="47" spans="1:5" x14ac:dyDescent="0.25">
      <c r="A47" s="33" t="s">
        <v>382</v>
      </c>
      <c r="B47" s="36">
        <v>3000</v>
      </c>
      <c r="C47" s="36">
        <v>3000</v>
      </c>
      <c r="D47" s="36">
        <f>SUM(B47:C47)</f>
        <v>6000</v>
      </c>
      <c r="E47" s="37">
        <f>D47/D$50</f>
        <v>0.16666666666666666</v>
      </c>
    </row>
    <row r="48" spans="1:5" x14ac:dyDescent="0.25">
      <c r="A48" s="29" t="s">
        <v>63</v>
      </c>
      <c r="B48" s="36">
        <v>3000</v>
      </c>
      <c r="C48" s="36">
        <v>3000</v>
      </c>
      <c r="D48" s="36">
        <f>SUM(B48:C48)</f>
        <v>6000</v>
      </c>
      <c r="E48" s="37">
        <f>D48/D$50</f>
        <v>0.16666666666666666</v>
      </c>
    </row>
    <row r="49" spans="1:5" x14ac:dyDescent="0.25">
      <c r="A49" s="29" t="s">
        <v>70</v>
      </c>
      <c r="B49" s="36">
        <v>6000</v>
      </c>
      <c r="C49" s="36">
        <v>6000</v>
      </c>
      <c r="D49" s="36">
        <f>SUM(B49:C49)</f>
        <v>12000</v>
      </c>
      <c r="E49" s="37">
        <f>D49/D$50</f>
        <v>0.33333333333333331</v>
      </c>
    </row>
    <row r="50" spans="1:5" x14ac:dyDescent="0.25">
      <c r="A50" s="33"/>
      <c r="B50" s="36"/>
      <c r="C50" s="36"/>
      <c r="D50" s="38">
        <f>SUM(D46:D49)</f>
        <v>36000</v>
      </c>
      <c r="E50" s="39">
        <f>SUM(E46:E47)</f>
        <v>0.5</v>
      </c>
    </row>
    <row r="52" spans="1:5" x14ac:dyDescent="0.25">
      <c r="A52" s="49" t="s">
        <v>1721</v>
      </c>
    </row>
    <row r="53" spans="1:5" ht="14.4" x14ac:dyDescent="0.3">
      <c r="A53" s="53" t="s">
        <v>1692</v>
      </c>
      <c r="B53" s="53"/>
      <c r="C53" s="53"/>
    </row>
    <row r="54" spans="1:5" x14ac:dyDescent="0.25">
      <c r="A54" s="41" t="s">
        <v>1717</v>
      </c>
    </row>
    <row r="55" spans="1:5" x14ac:dyDescent="0.25">
      <c r="A55" s="41" t="s">
        <v>1722</v>
      </c>
    </row>
    <row r="56" spans="1:5" ht="14.4" x14ac:dyDescent="0.3">
      <c r="A56" s="41" t="s">
        <v>1723</v>
      </c>
      <c r="B56"/>
    </row>
    <row r="58" spans="1:5" x14ac:dyDescent="0.25">
      <c r="A58" s="32" t="s">
        <v>1724</v>
      </c>
      <c r="B58" s="33"/>
      <c r="C58" s="33"/>
      <c r="D58" s="33"/>
      <c r="E58" s="33"/>
    </row>
    <row r="59" spans="1:5" x14ac:dyDescent="0.25">
      <c r="A59" s="32" t="s">
        <v>95</v>
      </c>
      <c r="B59" s="34" t="s">
        <v>1706</v>
      </c>
      <c r="C59" s="34" t="s">
        <v>1707</v>
      </c>
      <c r="D59" s="35" t="s">
        <v>1708</v>
      </c>
      <c r="E59" s="28" t="s">
        <v>80</v>
      </c>
    </row>
    <row r="60" spans="1:5" x14ac:dyDescent="0.25">
      <c r="A60" s="33" t="s">
        <v>0</v>
      </c>
      <c r="B60" s="36">
        <v>12000</v>
      </c>
      <c r="C60" s="36">
        <v>12000</v>
      </c>
      <c r="D60" s="36">
        <f>SUM(B60:C60)</f>
        <v>24000</v>
      </c>
      <c r="E60" s="37">
        <f>D60/D$64</f>
        <v>0.44444444444444442</v>
      </c>
    </row>
    <row r="61" spans="1:5" x14ac:dyDescent="0.25">
      <c r="A61" s="33" t="s">
        <v>1682</v>
      </c>
      <c r="B61" s="36">
        <v>3000</v>
      </c>
      <c r="C61" s="36">
        <v>3000</v>
      </c>
      <c r="D61" s="36">
        <f>SUM(B61:C61)</f>
        <v>6000</v>
      </c>
      <c r="E61" s="37">
        <f>D61/D$64</f>
        <v>0.1111111111111111</v>
      </c>
    </row>
    <row r="62" spans="1:5" x14ac:dyDescent="0.25">
      <c r="A62" s="46" t="s">
        <v>71</v>
      </c>
      <c r="B62" s="36">
        <v>9000</v>
      </c>
      <c r="C62" s="36">
        <v>9000</v>
      </c>
      <c r="D62" s="36">
        <f>SUM(B62:C62)</f>
        <v>18000</v>
      </c>
      <c r="E62" s="37">
        <f>D62/D$64</f>
        <v>0.33333333333333331</v>
      </c>
    </row>
    <row r="63" spans="1:5" x14ac:dyDescent="0.25">
      <c r="A63" s="46" t="s">
        <v>89</v>
      </c>
      <c r="B63" s="36">
        <v>3000</v>
      </c>
      <c r="C63" s="36">
        <v>3000</v>
      </c>
      <c r="D63" s="36">
        <f>SUM(B63:C63)</f>
        <v>6000</v>
      </c>
      <c r="E63" s="37">
        <f>D63/D$64</f>
        <v>0.1111111111111111</v>
      </c>
    </row>
    <row r="64" spans="1:5" x14ac:dyDescent="0.25">
      <c r="A64" s="33"/>
      <c r="B64" s="36"/>
      <c r="C64" s="36"/>
      <c r="D64" s="38">
        <f>SUM(D60:D63)</f>
        <v>54000</v>
      </c>
      <c r="E64" s="39">
        <f>SUM(E60:E63)</f>
        <v>1</v>
      </c>
    </row>
    <row r="66" spans="1:5" x14ac:dyDescent="0.25">
      <c r="A66" s="49" t="s">
        <v>1725</v>
      </c>
    </row>
    <row r="67" spans="1:5" x14ac:dyDescent="0.25">
      <c r="A67" s="41" t="s">
        <v>1726</v>
      </c>
    </row>
    <row r="68" spans="1:5" x14ac:dyDescent="0.25">
      <c r="A68" s="41" t="s">
        <v>1731</v>
      </c>
    </row>
    <row r="69" spans="1:5" x14ac:dyDescent="0.25">
      <c r="A69" s="41" t="s">
        <v>1722</v>
      </c>
    </row>
    <row r="70" spans="1:5" x14ac:dyDescent="0.25">
      <c r="A70" s="41" t="s">
        <v>1723</v>
      </c>
    </row>
    <row r="72" spans="1:5" x14ac:dyDescent="0.25">
      <c r="A72" s="32" t="s">
        <v>1730</v>
      </c>
      <c r="B72" s="33"/>
      <c r="C72" s="33"/>
      <c r="D72" s="33"/>
      <c r="E72" s="45"/>
    </row>
    <row r="73" spans="1:5" x14ac:dyDescent="0.25">
      <c r="A73" s="32" t="s">
        <v>95</v>
      </c>
      <c r="B73" s="34" t="s">
        <v>1706</v>
      </c>
      <c r="C73" s="34" t="s">
        <v>1707</v>
      </c>
      <c r="D73" s="35" t="s">
        <v>1708</v>
      </c>
      <c r="E73" s="28" t="s">
        <v>80</v>
      </c>
    </row>
    <row r="74" spans="1:5" x14ac:dyDescent="0.25">
      <c r="A74" s="29" t="s">
        <v>1727</v>
      </c>
      <c r="B74" s="58">
        <v>81000</v>
      </c>
      <c r="C74" s="58">
        <v>81000</v>
      </c>
      <c r="D74" s="58">
        <f>SUM(B74:C74)</f>
        <v>162000</v>
      </c>
      <c r="E74" s="47">
        <f>D74/D$81</f>
        <v>0.25233644859813081</v>
      </c>
    </row>
    <row r="75" spans="1:5" x14ac:dyDescent="0.25">
      <c r="A75" s="29" t="s">
        <v>63</v>
      </c>
      <c r="B75" s="58">
        <v>21000</v>
      </c>
      <c r="C75" s="58">
        <v>21000</v>
      </c>
      <c r="D75" s="58">
        <f>SUM(B75:C75)</f>
        <v>42000</v>
      </c>
      <c r="E75" s="47">
        <f>D75/D$81</f>
        <v>6.5420560747663545E-2</v>
      </c>
    </row>
    <row r="76" spans="1:5" x14ac:dyDescent="0.25">
      <c r="A76" s="29" t="s">
        <v>70</v>
      </c>
      <c r="B76" s="58">
        <v>63000</v>
      </c>
      <c r="C76" s="58">
        <v>63000</v>
      </c>
      <c r="D76" s="58">
        <f>SUM(B76:C76)</f>
        <v>126000</v>
      </c>
      <c r="E76" s="47">
        <f>D76/D$81</f>
        <v>0.19626168224299065</v>
      </c>
    </row>
    <row r="77" spans="1:5" x14ac:dyDescent="0.25">
      <c r="A77" s="46" t="s">
        <v>91</v>
      </c>
      <c r="B77" s="58">
        <v>3000</v>
      </c>
      <c r="C77" s="58">
        <v>3000</v>
      </c>
      <c r="D77" s="58">
        <f>SUM(B77:C77)</f>
        <v>6000</v>
      </c>
      <c r="E77" s="47">
        <f>D77/D$81</f>
        <v>9.3457943925233638E-3</v>
      </c>
    </row>
    <row r="78" spans="1:5" x14ac:dyDescent="0.25">
      <c r="A78" s="33" t="s">
        <v>0</v>
      </c>
      <c r="B78" s="58">
        <v>3000</v>
      </c>
      <c r="C78" s="58">
        <v>3000</v>
      </c>
      <c r="D78" s="58">
        <f>SUM(B78:C78)</f>
        <v>6000</v>
      </c>
      <c r="E78" s="47">
        <f>D78/D$81</f>
        <v>9.3457943925233638E-3</v>
      </c>
    </row>
    <row r="79" spans="1:5" x14ac:dyDescent="0.25">
      <c r="A79" s="46" t="s">
        <v>1728</v>
      </c>
      <c r="B79" s="58">
        <v>138000</v>
      </c>
      <c r="C79" s="58">
        <v>138000</v>
      </c>
      <c r="D79" s="58">
        <f>SUM(B79:C79)</f>
        <v>276000</v>
      </c>
      <c r="E79" s="47">
        <f>D79/D$81</f>
        <v>0.42990654205607476</v>
      </c>
    </row>
    <row r="80" spans="1:5" x14ac:dyDescent="0.25">
      <c r="A80" s="46" t="s">
        <v>1729</v>
      </c>
      <c r="B80" s="58">
        <v>12000</v>
      </c>
      <c r="C80" s="58">
        <v>12000</v>
      </c>
      <c r="D80" s="58">
        <f>SUM(B80:C80)</f>
        <v>24000</v>
      </c>
      <c r="E80" s="47">
        <f>D80/D$81</f>
        <v>3.7383177570093455E-2</v>
      </c>
    </row>
    <row r="81" spans="1:5" x14ac:dyDescent="0.25">
      <c r="A81" s="46"/>
      <c r="B81" s="58"/>
      <c r="C81" s="58"/>
      <c r="D81" s="59">
        <f>SUM(D74:D80)</f>
        <v>642000</v>
      </c>
      <c r="E81" s="30">
        <f>SUM(E74:E80)</f>
        <v>1</v>
      </c>
    </row>
  </sheetData>
  <mergeCells count="5">
    <mergeCell ref="A40:C40"/>
    <mergeCell ref="A53:C53"/>
    <mergeCell ref="A2:B2"/>
    <mergeCell ref="A3:E3"/>
    <mergeCell ref="A18:B18"/>
  </mergeCells>
  <pageMargins left="0.7" right="0.7" top="0.75" bottom="0.75" header="0.3" footer="0.3"/>
  <ignoredErrors>
    <ignoredError sqref="H11:I11 H13:I13"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6E3EF4-D8AA-42BC-BF23-76DF8D814710}">
  <dimension ref="A1:K68"/>
  <sheetViews>
    <sheetView zoomScale="110" zoomScaleNormal="110" workbookViewId="0">
      <selection activeCell="A2" sqref="A2:A63"/>
    </sheetView>
  </sheetViews>
  <sheetFormatPr defaultColWidth="9.6640625" defaultRowHeight="14.4" x14ac:dyDescent="0.3"/>
  <cols>
    <col min="1" max="1" width="51" style="1" bestFit="1" customWidth="1"/>
    <col min="2" max="2" width="76.33203125" style="1" customWidth="1"/>
    <col min="3" max="3" width="22.33203125" style="2" bestFit="1" customWidth="1"/>
    <col min="4" max="6" width="17.88671875" style="1" customWidth="1"/>
    <col min="7" max="7" width="27.88671875" style="1" customWidth="1"/>
    <col min="8" max="8" width="10" style="1" bestFit="1" customWidth="1"/>
    <col min="9" max="10" width="9.6640625" style="1" customWidth="1"/>
    <col min="11" max="11" width="12.6640625" style="3" customWidth="1"/>
    <col min="12" max="16384" width="9.6640625" style="1"/>
  </cols>
  <sheetData>
    <row r="1" spans="1:11" s="5" customFormat="1" x14ac:dyDescent="0.3">
      <c r="A1" s="5" t="s">
        <v>78</v>
      </c>
      <c r="B1" s="5" t="s">
        <v>79</v>
      </c>
      <c r="C1" s="5" t="s">
        <v>80</v>
      </c>
      <c r="D1" s="5" t="s">
        <v>81</v>
      </c>
      <c r="E1" s="5" t="s">
        <v>82</v>
      </c>
      <c r="F1" s="5" t="s">
        <v>83</v>
      </c>
      <c r="G1" s="5" t="s">
        <v>84</v>
      </c>
      <c r="H1" s="5" t="s">
        <v>85</v>
      </c>
      <c r="I1" s="5" t="s">
        <v>86</v>
      </c>
      <c r="J1" s="5" t="s">
        <v>87</v>
      </c>
      <c r="K1" s="6" t="s">
        <v>88</v>
      </c>
    </row>
    <row r="2" spans="1:11" x14ac:dyDescent="0.3">
      <c r="A2" s="1" t="s">
        <v>0</v>
      </c>
      <c r="B2" s="1" t="s">
        <v>39</v>
      </c>
      <c r="C2" s="2">
        <v>1</v>
      </c>
      <c r="D2" s="1" t="s">
        <v>23</v>
      </c>
      <c r="G2" s="1" t="s">
        <v>36</v>
      </c>
      <c r="H2" s="1">
        <v>271</v>
      </c>
      <c r="I2" s="1">
        <v>2925</v>
      </c>
      <c r="J2" s="1">
        <v>0</v>
      </c>
      <c r="K2" s="3">
        <v>45937</v>
      </c>
    </row>
    <row r="3" spans="1:11" x14ac:dyDescent="0.3">
      <c r="A3" s="1" t="s">
        <v>0</v>
      </c>
      <c r="B3" s="1" t="s">
        <v>40</v>
      </c>
      <c r="C3" s="2">
        <v>1</v>
      </c>
      <c r="D3" s="1" t="s">
        <v>23</v>
      </c>
      <c r="G3" s="1" t="s">
        <v>36</v>
      </c>
      <c r="H3" s="1">
        <v>277</v>
      </c>
      <c r="I3" s="1">
        <v>2935</v>
      </c>
      <c r="J3" s="1">
        <v>0</v>
      </c>
      <c r="K3" s="3">
        <v>45908</v>
      </c>
    </row>
    <row r="4" spans="1:11" x14ac:dyDescent="0.3">
      <c r="A4" s="1" t="s">
        <v>0</v>
      </c>
      <c r="B4" s="1" t="s">
        <v>22</v>
      </c>
      <c r="C4" s="2">
        <v>1</v>
      </c>
      <c r="D4" s="1" t="s">
        <v>20</v>
      </c>
      <c r="E4" s="1" t="s">
        <v>23</v>
      </c>
      <c r="G4" s="1" t="s">
        <v>24</v>
      </c>
      <c r="H4" s="1">
        <v>2</v>
      </c>
      <c r="I4" s="1">
        <v>3</v>
      </c>
      <c r="J4" s="1">
        <v>0.5</v>
      </c>
      <c r="K4" s="3">
        <v>45961</v>
      </c>
    </row>
    <row r="5" spans="1:11" x14ac:dyDescent="0.3">
      <c r="A5" s="1" t="s">
        <v>0</v>
      </c>
      <c r="B5" s="1" t="s">
        <v>62</v>
      </c>
      <c r="C5" s="2">
        <v>1</v>
      </c>
      <c r="D5" s="1" t="s">
        <v>23</v>
      </c>
      <c r="G5" s="1" t="s">
        <v>60</v>
      </c>
      <c r="H5" s="1">
        <v>11</v>
      </c>
      <c r="I5" s="1">
        <v>37</v>
      </c>
      <c r="J5" s="1">
        <v>0.08</v>
      </c>
      <c r="K5" s="3">
        <v>45840</v>
      </c>
    </row>
    <row r="6" spans="1:11" x14ac:dyDescent="0.3">
      <c r="A6" s="1" t="s">
        <v>0</v>
      </c>
      <c r="B6" s="1" t="s">
        <v>31</v>
      </c>
      <c r="C6" s="2">
        <v>0.33</v>
      </c>
      <c r="D6" s="1" t="s">
        <v>23</v>
      </c>
      <c r="G6" s="1" t="s">
        <v>30</v>
      </c>
      <c r="H6" s="1">
        <v>156</v>
      </c>
      <c r="I6" s="1">
        <v>1077</v>
      </c>
      <c r="J6" s="1">
        <v>0</v>
      </c>
      <c r="K6" s="3">
        <v>45898</v>
      </c>
    </row>
    <row r="7" spans="1:11" x14ac:dyDescent="0.3">
      <c r="A7" s="1" t="s">
        <v>70</v>
      </c>
      <c r="B7" s="1" t="s">
        <v>31</v>
      </c>
      <c r="C7" s="2">
        <v>0.33</v>
      </c>
      <c r="D7" s="1" t="s">
        <v>23</v>
      </c>
      <c r="G7" s="1" t="s">
        <v>30</v>
      </c>
      <c r="H7" s="1">
        <v>156</v>
      </c>
      <c r="I7" s="1">
        <v>1077</v>
      </c>
      <c r="J7" s="1">
        <v>0</v>
      </c>
      <c r="K7" s="3">
        <v>45898</v>
      </c>
    </row>
    <row r="8" spans="1:11" x14ac:dyDescent="0.3">
      <c r="A8" s="1" t="s">
        <v>71</v>
      </c>
      <c r="B8" s="1" t="s">
        <v>31</v>
      </c>
      <c r="C8" s="2">
        <v>0.33</v>
      </c>
      <c r="D8" s="1" t="s">
        <v>23</v>
      </c>
      <c r="G8" s="1" t="s">
        <v>30</v>
      </c>
      <c r="H8" s="1">
        <v>156</v>
      </c>
      <c r="I8" s="1">
        <v>1077</v>
      </c>
      <c r="J8" s="1">
        <v>0.01</v>
      </c>
      <c r="K8" s="3">
        <v>45898</v>
      </c>
    </row>
    <row r="9" spans="1:11" x14ac:dyDescent="0.3">
      <c r="A9" s="1" t="s">
        <v>0</v>
      </c>
      <c r="B9" s="1" t="s">
        <v>25</v>
      </c>
      <c r="C9" s="2">
        <v>0.5</v>
      </c>
      <c r="D9" s="1" t="s">
        <v>5</v>
      </c>
      <c r="G9" s="1" t="s">
        <v>26</v>
      </c>
      <c r="H9" s="1">
        <v>69</v>
      </c>
      <c r="I9" s="1">
        <v>83</v>
      </c>
      <c r="J9" s="1">
        <v>0.02</v>
      </c>
      <c r="K9" s="3">
        <v>45870</v>
      </c>
    </row>
    <row r="10" spans="1:11" x14ac:dyDescent="0.3">
      <c r="A10" s="1" t="s">
        <v>71</v>
      </c>
      <c r="B10" s="1" t="s">
        <v>25</v>
      </c>
      <c r="C10" s="2">
        <v>0.5</v>
      </c>
      <c r="D10" s="1" t="s">
        <v>5</v>
      </c>
      <c r="G10" s="1" t="s">
        <v>26</v>
      </c>
      <c r="H10" s="1">
        <v>69</v>
      </c>
      <c r="I10" s="1">
        <v>83</v>
      </c>
      <c r="J10" s="1">
        <v>0.05</v>
      </c>
      <c r="K10" s="3">
        <v>45870</v>
      </c>
    </row>
    <row r="11" spans="1:11" x14ac:dyDescent="0.3">
      <c r="A11" s="1" t="s">
        <v>0</v>
      </c>
      <c r="B11" s="1" t="s">
        <v>33</v>
      </c>
      <c r="C11" s="2">
        <v>1</v>
      </c>
      <c r="D11" s="1" t="s">
        <v>23</v>
      </c>
      <c r="G11" s="1" t="s">
        <v>30</v>
      </c>
      <c r="H11" s="1">
        <v>284</v>
      </c>
      <c r="I11" s="1">
        <v>2875</v>
      </c>
      <c r="J11" s="1">
        <v>0</v>
      </c>
      <c r="K11" s="3">
        <v>45842</v>
      </c>
    </row>
    <row r="12" spans="1:11" x14ac:dyDescent="0.3">
      <c r="A12" s="1" t="s">
        <v>0</v>
      </c>
      <c r="B12" s="1" t="s">
        <v>8</v>
      </c>
      <c r="C12" s="2">
        <v>1</v>
      </c>
      <c r="D12" s="1" t="s">
        <v>2</v>
      </c>
      <c r="G12" s="1" t="s">
        <v>9</v>
      </c>
      <c r="H12" s="1">
        <v>28</v>
      </c>
      <c r="I12" s="1">
        <v>38</v>
      </c>
      <c r="J12" s="1">
        <v>0.05</v>
      </c>
      <c r="K12" s="3">
        <v>45882</v>
      </c>
    </row>
    <row r="13" spans="1:11" x14ac:dyDescent="0.3">
      <c r="A13" s="1" t="s">
        <v>0</v>
      </c>
      <c r="B13" s="1" t="s">
        <v>50</v>
      </c>
      <c r="C13" s="2">
        <v>1</v>
      </c>
      <c r="D13" s="1" t="s">
        <v>23</v>
      </c>
      <c r="G13" s="1" t="s">
        <v>36</v>
      </c>
      <c r="H13" s="1">
        <v>271</v>
      </c>
      <c r="I13" s="1">
        <v>2934</v>
      </c>
      <c r="J13" s="1">
        <v>0</v>
      </c>
      <c r="K13" s="3">
        <v>45842</v>
      </c>
    </row>
    <row r="14" spans="1:11" x14ac:dyDescent="0.3">
      <c r="A14" s="1" t="s">
        <v>0</v>
      </c>
      <c r="B14" s="1" t="s">
        <v>14</v>
      </c>
      <c r="C14" s="2">
        <v>1</v>
      </c>
      <c r="D14" s="1" t="s">
        <v>11</v>
      </c>
      <c r="G14" s="1" t="s">
        <v>12</v>
      </c>
      <c r="H14" s="1">
        <v>4</v>
      </c>
      <c r="I14" s="1">
        <v>5</v>
      </c>
      <c r="J14" s="1">
        <v>0.2</v>
      </c>
      <c r="K14" s="3">
        <v>45860</v>
      </c>
    </row>
    <row r="15" spans="1:11" x14ac:dyDescent="0.3">
      <c r="A15" s="1" t="s">
        <v>0</v>
      </c>
      <c r="B15" s="1" t="s">
        <v>10</v>
      </c>
      <c r="C15" s="2">
        <v>1</v>
      </c>
      <c r="D15" s="1" t="s">
        <v>11</v>
      </c>
      <c r="G15" s="1" t="s">
        <v>12</v>
      </c>
      <c r="H15" s="1">
        <v>4</v>
      </c>
      <c r="I15" s="1">
        <v>6</v>
      </c>
      <c r="J15" s="1">
        <v>0.17</v>
      </c>
      <c r="K15" s="3">
        <v>45908</v>
      </c>
    </row>
    <row r="16" spans="1:11" x14ac:dyDescent="0.3">
      <c r="A16" s="1" t="s">
        <v>0</v>
      </c>
      <c r="B16" s="1" t="s">
        <v>15</v>
      </c>
      <c r="C16" s="2">
        <v>1</v>
      </c>
      <c r="D16" s="1" t="s">
        <v>11</v>
      </c>
      <c r="G16" s="1" t="s">
        <v>16</v>
      </c>
      <c r="H16" s="1">
        <v>2</v>
      </c>
      <c r="I16" s="1">
        <v>4</v>
      </c>
      <c r="J16" s="1">
        <v>0.75</v>
      </c>
      <c r="K16" s="3">
        <v>45845</v>
      </c>
    </row>
    <row r="17" spans="1:11" x14ac:dyDescent="0.3">
      <c r="A17" s="1" t="s">
        <v>0</v>
      </c>
      <c r="B17" s="1" t="s">
        <v>55</v>
      </c>
      <c r="C17" s="2">
        <v>1</v>
      </c>
      <c r="D17" s="1" t="s">
        <v>23</v>
      </c>
      <c r="G17" s="1" t="s">
        <v>56</v>
      </c>
      <c r="H17" s="1">
        <v>242</v>
      </c>
      <c r="I17" s="1">
        <v>2870</v>
      </c>
      <c r="J17" s="1">
        <v>0</v>
      </c>
      <c r="K17" s="3">
        <v>45910</v>
      </c>
    </row>
    <row r="18" spans="1:11" x14ac:dyDescent="0.3">
      <c r="A18" s="1" t="s">
        <v>0</v>
      </c>
      <c r="B18" s="1" t="s">
        <v>29</v>
      </c>
      <c r="C18" s="2">
        <v>1</v>
      </c>
      <c r="D18" s="1" t="s">
        <v>23</v>
      </c>
      <c r="G18" s="1" t="s">
        <v>30</v>
      </c>
      <c r="H18" s="1">
        <v>1</v>
      </c>
      <c r="I18" s="1">
        <v>2</v>
      </c>
      <c r="J18" s="1">
        <v>1</v>
      </c>
      <c r="K18" s="3">
        <v>45930</v>
      </c>
    </row>
    <row r="19" spans="1:11" x14ac:dyDescent="0.3">
      <c r="A19" s="1" t="s">
        <v>0</v>
      </c>
      <c r="B19" s="1" t="s">
        <v>35</v>
      </c>
      <c r="C19" s="2">
        <v>0.33</v>
      </c>
      <c r="D19" s="1" t="s">
        <v>23</v>
      </c>
      <c r="G19" s="1" t="s">
        <v>36</v>
      </c>
      <c r="H19" s="1">
        <v>156</v>
      </c>
      <c r="I19" s="1">
        <v>1071</v>
      </c>
      <c r="J19" s="1">
        <v>0</v>
      </c>
      <c r="K19" s="3">
        <v>45940</v>
      </c>
    </row>
    <row r="20" spans="1:11" x14ac:dyDescent="0.3">
      <c r="A20" s="1" t="s">
        <v>70</v>
      </c>
      <c r="B20" s="1" t="s">
        <v>35</v>
      </c>
      <c r="C20" s="2">
        <v>0.33</v>
      </c>
      <c r="D20" s="1" t="s">
        <v>23</v>
      </c>
      <c r="G20" s="1" t="s">
        <v>36</v>
      </c>
      <c r="H20" s="1">
        <v>156</v>
      </c>
      <c r="I20" s="1">
        <v>1071</v>
      </c>
      <c r="J20" s="1">
        <v>0</v>
      </c>
      <c r="K20" s="3">
        <v>45940</v>
      </c>
    </row>
    <row r="21" spans="1:11" x14ac:dyDescent="0.3">
      <c r="A21" s="1" t="s">
        <v>71</v>
      </c>
      <c r="B21" s="1" t="s">
        <v>35</v>
      </c>
      <c r="C21" s="2">
        <v>0.33</v>
      </c>
      <c r="D21" s="1" t="s">
        <v>23</v>
      </c>
      <c r="G21" s="1" t="s">
        <v>36</v>
      </c>
      <c r="H21" s="1">
        <v>156</v>
      </c>
      <c r="I21" s="1">
        <v>1071</v>
      </c>
      <c r="J21" s="1">
        <v>0.01</v>
      </c>
      <c r="K21" s="3">
        <v>45940</v>
      </c>
    </row>
    <row r="22" spans="1:11" x14ac:dyDescent="0.3">
      <c r="A22" s="1" t="s">
        <v>0</v>
      </c>
      <c r="B22" s="1" t="s">
        <v>53</v>
      </c>
      <c r="C22" s="2">
        <v>1</v>
      </c>
      <c r="D22" s="1" t="s">
        <v>23</v>
      </c>
      <c r="G22" s="1" t="s">
        <v>54</v>
      </c>
      <c r="H22" s="1">
        <v>2</v>
      </c>
      <c r="I22" s="1">
        <v>2</v>
      </c>
      <c r="J22" s="1">
        <v>0.25</v>
      </c>
      <c r="K22" s="3">
        <v>45868</v>
      </c>
    </row>
    <row r="23" spans="1:11" x14ac:dyDescent="0.3">
      <c r="A23" s="1" t="s">
        <v>0</v>
      </c>
      <c r="B23" s="1" t="s">
        <v>7</v>
      </c>
      <c r="C23" s="2">
        <v>1</v>
      </c>
      <c r="D23" s="1" t="s">
        <v>2</v>
      </c>
      <c r="E23" s="1" t="s">
        <v>5</v>
      </c>
      <c r="G23" s="1" t="s">
        <v>6</v>
      </c>
      <c r="H23" s="1">
        <v>10</v>
      </c>
      <c r="I23" s="1">
        <v>18</v>
      </c>
      <c r="J23" s="1">
        <v>0.02</v>
      </c>
      <c r="K23" s="3">
        <v>45885</v>
      </c>
    </row>
    <row r="24" spans="1:11" x14ac:dyDescent="0.3">
      <c r="A24" s="1" t="s">
        <v>0</v>
      </c>
      <c r="B24" s="1" t="s">
        <v>57</v>
      </c>
      <c r="C24" s="2">
        <v>1</v>
      </c>
      <c r="D24" s="1" t="s">
        <v>23</v>
      </c>
      <c r="G24" s="1" t="s">
        <v>56</v>
      </c>
      <c r="H24" s="1">
        <v>39</v>
      </c>
      <c r="I24" s="1">
        <v>125</v>
      </c>
      <c r="J24" s="1">
        <v>0</v>
      </c>
      <c r="K24" s="3">
        <v>45891</v>
      </c>
    </row>
    <row r="25" spans="1:11" x14ac:dyDescent="0.3">
      <c r="A25" s="1" t="s">
        <v>63</v>
      </c>
      <c r="B25" s="1" t="s">
        <v>67</v>
      </c>
      <c r="C25" s="2">
        <v>1</v>
      </c>
      <c r="D25" s="1" t="s">
        <v>11</v>
      </c>
      <c r="G25" s="1" t="s">
        <v>16</v>
      </c>
      <c r="H25" s="1">
        <v>2</v>
      </c>
      <c r="I25" s="1">
        <v>3</v>
      </c>
      <c r="J25" s="1">
        <v>0.83</v>
      </c>
      <c r="K25" s="3">
        <v>45873</v>
      </c>
    </row>
    <row r="26" spans="1:11" x14ac:dyDescent="0.3">
      <c r="A26" s="1" t="s">
        <v>0</v>
      </c>
      <c r="B26" s="1" t="s">
        <v>51</v>
      </c>
      <c r="C26" s="2">
        <v>0.33</v>
      </c>
      <c r="D26" s="1" t="s">
        <v>23</v>
      </c>
      <c r="G26" s="1" t="s">
        <v>36</v>
      </c>
      <c r="H26" s="1">
        <v>158</v>
      </c>
      <c r="I26" s="1">
        <v>1081</v>
      </c>
      <c r="J26" s="1">
        <v>0</v>
      </c>
      <c r="K26" s="3">
        <v>45840</v>
      </c>
    </row>
    <row r="27" spans="1:11" x14ac:dyDescent="0.3">
      <c r="A27" s="1" t="s">
        <v>70</v>
      </c>
      <c r="B27" s="1" t="s">
        <v>51</v>
      </c>
      <c r="C27" s="2">
        <v>0.33</v>
      </c>
      <c r="D27" s="1" t="s">
        <v>23</v>
      </c>
      <c r="G27" s="1" t="s">
        <v>36</v>
      </c>
      <c r="H27" s="1">
        <v>158</v>
      </c>
      <c r="I27" s="1">
        <v>1081</v>
      </c>
      <c r="J27" s="1">
        <v>0</v>
      </c>
      <c r="K27" s="3">
        <v>45840</v>
      </c>
    </row>
    <row r="28" spans="1:11" x14ac:dyDescent="0.3">
      <c r="A28" s="1" t="s">
        <v>71</v>
      </c>
      <c r="B28" s="1" t="s">
        <v>51</v>
      </c>
      <c r="C28" s="2">
        <v>0.33</v>
      </c>
      <c r="D28" s="1" t="s">
        <v>23</v>
      </c>
      <c r="G28" s="1" t="s">
        <v>36</v>
      </c>
      <c r="H28" s="1">
        <v>158</v>
      </c>
      <c r="I28" s="1">
        <v>1081</v>
      </c>
      <c r="J28" s="1">
        <v>0.01</v>
      </c>
      <c r="K28" s="3">
        <v>45840</v>
      </c>
    </row>
    <row r="29" spans="1:11" x14ac:dyDescent="0.3">
      <c r="A29" s="1" t="s">
        <v>0</v>
      </c>
      <c r="B29" s="1" t="s">
        <v>44</v>
      </c>
      <c r="C29" s="2">
        <v>0.33</v>
      </c>
      <c r="D29" s="1" t="s">
        <v>23</v>
      </c>
      <c r="G29" s="1" t="s">
        <v>36</v>
      </c>
      <c r="H29" s="1">
        <v>156</v>
      </c>
      <c r="I29" s="1">
        <v>1073</v>
      </c>
      <c r="J29" s="1">
        <v>0</v>
      </c>
      <c r="K29" s="3">
        <v>45874</v>
      </c>
    </row>
    <row r="30" spans="1:11" x14ac:dyDescent="0.3">
      <c r="A30" s="1" t="s">
        <v>70</v>
      </c>
      <c r="B30" s="1" t="s">
        <v>44</v>
      </c>
      <c r="C30" s="2">
        <v>0.33</v>
      </c>
      <c r="D30" s="1" t="s">
        <v>23</v>
      </c>
      <c r="G30" s="1" t="s">
        <v>36</v>
      </c>
      <c r="H30" s="1">
        <v>156</v>
      </c>
      <c r="I30" s="1">
        <v>1073</v>
      </c>
      <c r="J30" s="1">
        <v>0</v>
      </c>
      <c r="K30" s="3">
        <v>45874</v>
      </c>
    </row>
    <row r="31" spans="1:11" x14ac:dyDescent="0.3">
      <c r="A31" s="1" t="s">
        <v>71</v>
      </c>
      <c r="B31" s="1" t="s">
        <v>44</v>
      </c>
      <c r="C31" s="2">
        <v>0.33</v>
      </c>
      <c r="D31" s="1" t="s">
        <v>23</v>
      </c>
      <c r="G31" s="1" t="s">
        <v>36</v>
      </c>
      <c r="H31" s="1">
        <v>156</v>
      </c>
      <c r="I31" s="1">
        <v>1073</v>
      </c>
      <c r="J31" s="1">
        <v>0.01</v>
      </c>
      <c r="K31" s="3">
        <v>45874</v>
      </c>
    </row>
    <row r="32" spans="1:11" x14ac:dyDescent="0.3">
      <c r="A32" s="1" t="s">
        <v>0</v>
      </c>
      <c r="B32" s="1" t="s">
        <v>17</v>
      </c>
      <c r="C32" s="2">
        <v>1</v>
      </c>
      <c r="D32" s="1" t="s">
        <v>11</v>
      </c>
      <c r="G32" s="1" t="s">
        <v>18</v>
      </c>
      <c r="H32" s="1">
        <v>6</v>
      </c>
      <c r="I32" s="1">
        <v>6</v>
      </c>
      <c r="J32" s="1">
        <v>0.22</v>
      </c>
      <c r="K32" s="3">
        <v>45897</v>
      </c>
    </row>
    <row r="33" spans="1:11" x14ac:dyDescent="0.3">
      <c r="A33" s="1" t="s">
        <v>0</v>
      </c>
      <c r="B33" s="1" t="s">
        <v>41</v>
      </c>
      <c r="C33" s="2">
        <v>0.33</v>
      </c>
      <c r="D33" s="1" t="s">
        <v>23</v>
      </c>
      <c r="G33" s="1" t="s">
        <v>36</v>
      </c>
      <c r="H33" s="1">
        <v>155</v>
      </c>
      <c r="I33" s="1">
        <v>1073</v>
      </c>
      <c r="J33" s="1">
        <v>0</v>
      </c>
      <c r="K33" s="3">
        <v>45895</v>
      </c>
    </row>
    <row r="34" spans="1:11" x14ac:dyDescent="0.3">
      <c r="A34" s="1" t="s">
        <v>70</v>
      </c>
      <c r="B34" s="1" t="s">
        <v>41</v>
      </c>
      <c r="C34" s="2">
        <v>0.33</v>
      </c>
      <c r="D34" s="1" t="s">
        <v>23</v>
      </c>
      <c r="G34" s="1" t="s">
        <v>36</v>
      </c>
      <c r="H34" s="1">
        <v>155</v>
      </c>
      <c r="I34" s="1">
        <v>1073</v>
      </c>
      <c r="J34" s="1">
        <v>0</v>
      </c>
      <c r="K34" s="3">
        <v>45895</v>
      </c>
    </row>
    <row r="35" spans="1:11" x14ac:dyDescent="0.3">
      <c r="A35" s="1" t="s">
        <v>71</v>
      </c>
      <c r="B35" s="1" t="s">
        <v>41</v>
      </c>
      <c r="C35" s="2">
        <v>0.33</v>
      </c>
      <c r="D35" s="1" t="s">
        <v>23</v>
      </c>
      <c r="G35" s="1" t="s">
        <v>36</v>
      </c>
      <c r="H35" s="1">
        <v>155</v>
      </c>
      <c r="I35" s="1">
        <v>1073</v>
      </c>
      <c r="J35" s="1">
        <v>0.01</v>
      </c>
      <c r="K35" s="3">
        <v>45895</v>
      </c>
    </row>
    <row r="36" spans="1:11" x14ac:dyDescent="0.3">
      <c r="A36" s="1" t="s">
        <v>0</v>
      </c>
      <c r="B36" s="1" t="s">
        <v>52</v>
      </c>
      <c r="C36" s="2">
        <v>1</v>
      </c>
      <c r="D36" s="1" t="s">
        <v>23</v>
      </c>
      <c r="G36" s="1" t="s">
        <v>36</v>
      </c>
      <c r="H36" s="1">
        <v>276</v>
      </c>
      <c r="I36" s="1">
        <v>2917</v>
      </c>
      <c r="J36" s="1">
        <v>0</v>
      </c>
      <c r="K36" s="3">
        <v>45840</v>
      </c>
    </row>
    <row r="37" spans="1:11" x14ac:dyDescent="0.3">
      <c r="A37" s="1" t="s">
        <v>0</v>
      </c>
      <c r="B37" s="1" t="s">
        <v>42</v>
      </c>
      <c r="C37" s="2">
        <v>1</v>
      </c>
      <c r="D37" s="1" t="s">
        <v>23</v>
      </c>
      <c r="G37" s="1" t="s">
        <v>36</v>
      </c>
      <c r="H37" s="1">
        <v>269</v>
      </c>
      <c r="I37" s="1">
        <v>2934</v>
      </c>
      <c r="J37" s="1">
        <v>0</v>
      </c>
      <c r="K37" s="3">
        <v>45888</v>
      </c>
    </row>
    <row r="38" spans="1:11" x14ac:dyDescent="0.3">
      <c r="A38" s="1" t="s">
        <v>0</v>
      </c>
      <c r="B38" s="1" t="s">
        <v>45</v>
      </c>
      <c r="C38" s="2">
        <v>1</v>
      </c>
      <c r="D38" s="1" t="s">
        <v>23</v>
      </c>
      <c r="G38" s="1" t="s">
        <v>36</v>
      </c>
      <c r="H38" s="1">
        <v>273</v>
      </c>
      <c r="I38" s="1">
        <v>2947</v>
      </c>
      <c r="J38" s="1">
        <v>0</v>
      </c>
      <c r="K38" s="3">
        <v>45874</v>
      </c>
    </row>
    <row r="39" spans="1:11" x14ac:dyDescent="0.3">
      <c r="A39" s="1" t="s">
        <v>63</v>
      </c>
      <c r="B39" s="1" t="s">
        <v>65</v>
      </c>
      <c r="C39" s="2">
        <v>1</v>
      </c>
      <c r="D39" s="1" t="s">
        <v>11</v>
      </c>
      <c r="G39" s="1" t="s">
        <v>66</v>
      </c>
      <c r="H39" s="1">
        <v>2</v>
      </c>
      <c r="I39" s="1">
        <v>3</v>
      </c>
      <c r="J39" s="1">
        <v>0.83</v>
      </c>
      <c r="K39" s="3">
        <v>45923</v>
      </c>
    </row>
    <row r="40" spans="1:11" x14ac:dyDescent="0.3">
      <c r="A40" s="1" t="s">
        <v>0</v>
      </c>
      <c r="B40" s="1" t="s">
        <v>32</v>
      </c>
      <c r="C40" s="2">
        <v>1</v>
      </c>
      <c r="D40" s="1" t="s">
        <v>23</v>
      </c>
      <c r="G40" s="1" t="s">
        <v>30</v>
      </c>
      <c r="H40" s="1">
        <v>1</v>
      </c>
      <c r="I40" s="1">
        <v>4</v>
      </c>
      <c r="J40" s="1">
        <v>1</v>
      </c>
      <c r="K40" s="3">
        <v>45862</v>
      </c>
    </row>
    <row r="41" spans="1:11" x14ac:dyDescent="0.3">
      <c r="A41" s="1" t="s">
        <v>0</v>
      </c>
      <c r="B41" s="1" t="s">
        <v>4</v>
      </c>
      <c r="C41" s="2">
        <v>1</v>
      </c>
      <c r="D41" s="1" t="s">
        <v>2</v>
      </c>
      <c r="E41" s="1" t="s">
        <v>5</v>
      </c>
      <c r="G41" s="1" t="s">
        <v>6</v>
      </c>
      <c r="H41" s="1">
        <v>15</v>
      </c>
      <c r="I41" s="1">
        <v>30</v>
      </c>
      <c r="J41" s="1">
        <v>0.02</v>
      </c>
      <c r="K41" s="3">
        <v>45933</v>
      </c>
    </row>
    <row r="42" spans="1:11" x14ac:dyDescent="0.3">
      <c r="A42" s="1" t="s">
        <v>0</v>
      </c>
      <c r="B42" s="1" t="s">
        <v>46</v>
      </c>
      <c r="C42" s="2">
        <v>0.33</v>
      </c>
      <c r="D42" s="1" t="s">
        <v>23</v>
      </c>
      <c r="G42" s="1" t="s">
        <v>36</v>
      </c>
      <c r="H42" s="1">
        <v>157</v>
      </c>
      <c r="I42" s="1">
        <v>1072</v>
      </c>
      <c r="J42" s="1">
        <v>0</v>
      </c>
      <c r="K42" s="3">
        <v>45861</v>
      </c>
    </row>
    <row r="43" spans="1:11" x14ac:dyDescent="0.3">
      <c r="A43" s="1" t="s">
        <v>70</v>
      </c>
      <c r="B43" s="1" t="s">
        <v>46</v>
      </c>
      <c r="C43" s="2">
        <v>0.33</v>
      </c>
      <c r="D43" s="1" t="s">
        <v>23</v>
      </c>
      <c r="G43" s="1" t="s">
        <v>36</v>
      </c>
      <c r="H43" s="1">
        <v>157</v>
      </c>
      <c r="I43" s="1">
        <v>1072</v>
      </c>
      <c r="J43" s="1">
        <v>0</v>
      </c>
      <c r="K43" s="3">
        <v>45861</v>
      </c>
    </row>
    <row r="44" spans="1:11" x14ac:dyDescent="0.3">
      <c r="A44" s="1" t="s">
        <v>71</v>
      </c>
      <c r="B44" s="1" t="s">
        <v>46</v>
      </c>
      <c r="C44" s="2">
        <v>0.33</v>
      </c>
      <c r="D44" s="1" t="s">
        <v>23</v>
      </c>
      <c r="G44" s="1" t="s">
        <v>36</v>
      </c>
      <c r="H44" s="1">
        <v>157</v>
      </c>
      <c r="I44" s="1">
        <v>1072</v>
      </c>
      <c r="J44" s="1">
        <v>0.01</v>
      </c>
      <c r="K44" s="3">
        <v>45861</v>
      </c>
    </row>
    <row r="45" spans="1:11" x14ac:dyDescent="0.3">
      <c r="A45" s="1" t="s">
        <v>0</v>
      </c>
      <c r="B45" s="1" t="s">
        <v>27</v>
      </c>
      <c r="C45" s="2">
        <v>1</v>
      </c>
      <c r="D45" s="1" t="s">
        <v>5</v>
      </c>
      <c r="G45" s="1" t="s">
        <v>28</v>
      </c>
      <c r="H45" s="1">
        <v>45</v>
      </c>
      <c r="I45" s="1">
        <v>32</v>
      </c>
      <c r="J45" s="1">
        <v>0.02</v>
      </c>
      <c r="K45" s="3">
        <v>45862</v>
      </c>
    </row>
    <row r="46" spans="1:11" x14ac:dyDescent="0.3">
      <c r="A46" s="1" t="s">
        <v>0</v>
      </c>
      <c r="B46" s="1" t="s">
        <v>37</v>
      </c>
      <c r="C46" s="2">
        <v>1</v>
      </c>
      <c r="D46" s="1" t="s">
        <v>23</v>
      </c>
      <c r="G46" s="1" t="s">
        <v>36</v>
      </c>
      <c r="H46" s="1">
        <v>276</v>
      </c>
      <c r="I46" s="1">
        <v>2927</v>
      </c>
      <c r="J46" s="1">
        <v>0</v>
      </c>
      <c r="K46" s="3">
        <v>45940</v>
      </c>
    </row>
    <row r="47" spans="1:11" x14ac:dyDescent="0.3">
      <c r="A47" s="1" t="s">
        <v>0</v>
      </c>
      <c r="B47" s="1" t="s">
        <v>13</v>
      </c>
      <c r="C47" s="2">
        <v>1</v>
      </c>
      <c r="D47" s="1" t="s">
        <v>11</v>
      </c>
      <c r="G47" s="1" t="s">
        <v>12</v>
      </c>
      <c r="H47" s="1">
        <v>2</v>
      </c>
      <c r="I47" s="1">
        <v>3</v>
      </c>
      <c r="J47" s="1">
        <v>0.67</v>
      </c>
      <c r="K47" s="3">
        <v>45881</v>
      </c>
    </row>
    <row r="48" spans="1:11" x14ac:dyDescent="0.3">
      <c r="A48" s="1" t="s">
        <v>63</v>
      </c>
      <c r="B48" s="1" t="s">
        <v>64</v>
      </c>
      <c r="C48" s="2">
        <v>1</v>
      </c>
      <c r="D48" s="1" t="s">
        <v>2</v>
      </c>
      <c r="E48" s="1" t="s">
        <v>11</v>
      </c>
      <c r="G48" s="1" t="s">
        <v>6</v>
      </c>
      <c r="H48" s="1">
        <v>8</v>
      </c>
      <c r="I48" s="1">
        <v>10</v>
      </c>
      <c r="J48" s="1">
        <v>0.05</v>
      </c>
      <c r="K48" s="3">
        <v>45891</v>
      </c>
    </row>
    <row r="49" spans="1:11" x14ac:dyDescent="0.3">
      <c r="A49" s="1" t="s">
        <v>0</v>
      </c>
      <c r="B49" s="1" t="s">
        <v>59</v>
      </c>
      <c r="C49" s="2">
        <v>1</v>
      </c>
      <c r="D49" s="1" t="s">
        <v>23</v>
      </c>
      <c r="G49" s="1" t="s">
        <v>60</v>
      </c>
      <c r="H49" s="1">
        <v>3</v>
      </c>
      <c r="I49" s="1">
        <v>5</v>
      </c>
      <c r="J49" s="1">
        <v>0.33</v>
      </c>
      <c r="K49" s="3">
        <v>45894</v>
      </c>
    </row>
    <row r="50" spans="1:11" x14ac:dyDescent="0.3">
      <c r="A50" s="1" t="s">
        <v>0</v>
      </c>
      <c r="B50" s="1" t="s">
        <v>48</v>
      </c>
      <c r="C50" s="2">
        <v>1</v>
      </c>
      <c r="D50" s="1" t="s">
        <v>23</v>
      </c>
      <c r="G50" s="1" t="s">
        <v>36</v>
      </c>
      <c r="H50" s="1">
        <v>276</v>
      </c>
      <c r="I50" s="1">
        <v>2913</v>
      </c>
      <c r="J50" s="1">
        <v>0</v>
      </c>
      <c r="K50" s="3">
        <v>45855</v>
      </c>
    </row>
    <row r="51" spans="1:11" x14ac:dyDescent="0.3">
      <c r="A51" s="1" t="s">
        <v>0</v>
      </c>
      <c r="B51" s="1" t="s">
        <v>49</v>
      </c>
      <c r="C51" s="2">
        <v>1</v>
      </c>
      <c r="D51" s="1" t="s">
        <v>23</v>
      </c>
      <c r="G51" s="1" t="s">
        <v>36</v>
      </c>
      <c r="H51" s="1">
        <v>278</v>
      </c>
      <c r="I51" s="1">
        <v>2916</v>
      </c>
      <c r="J51" s="1">
        <v>0</v>
      </c>
      <c r="K51" s="3">
        <v>45849</v>
      </c>
    </row>
    <row r="52" spans="1:11" x14ac:dyDescent="0.3">
      <c r="A52" s="1" t="s">
        <v>0</v>
      </c>
      <c r="B52" s="1" t="s">
        <v>58</v>
      </c>
      <c r="C52" s="2">
        <v>0.33</v>
      </c>
      <c r="D52" s="1" t="s">
        <v>23</v>
      </c>
      <c r="G52" s="1" t="s">
        <v>56</v>
      </c>
      <c r="H52" s="1">
        <v>152</v>
      </c>
      <c r="I52" s="1">
        <v>1068</v>
      </c>
      <c r="J52" s="1">
        <v>0</v>
      </c>
      <c r="K52" s="3">
        <v>45854</v>
      </c>
    </row>
    <row r="53" spans="1:11" x14ac:dyDescent="0.3">
      <c r="A53" s="1" t="s">
        <v>70</v>
      </c>
      <c r="B53" s="1" t="s">
        <v>58</v>
      </c>
      <c r="C53" s="2">
        <v>0.33</v>
      </c>
      <c r="D53" s="1" t="s">
        <v>23</v>
      </c>
      <c r="G53" s="1" t="s">
        <v>56</v>
      </c>
      <c r="H53" s="1">
        <v>152</v>
      </c>
      <c r="I53" s="1">
        <v>1068</v>
      </c>
      <c r="J53" s="1">
        <v>0</v>
      </c>
      <c r="K53" s="3">
        <v>45854</v>
      </c>
    </row>
    <row r="54" spans="1:11" x14ac:dyDescent="0.3">
      <c r="A54" s="1" t="s">
        <v>71</v>
      </c>
      <c r="B54" s="1" t="s">
        <v>58</v>
      </c>
      <c r="C54" s="2">
        <v>0.33</v>
      </c>
      <c r="D54" s="1" t="s">
        <v>23</v>
      </c>
      <c r="G54" s="1" t="s">
        <v>56</v>
      </c>
      <c r="H54" s="1">
        <v>152</v>
      </c>
      <c r="I54" s="1">
        <v>1068</v>
      </c>
      <c r="J54" s="1">
        <v>0.01</v>
      </c>
      <c r="K54" s="3">
        <v>45854</v>
      </c>
    </row>
    <row r="55" spans="1:11" x14ac:dyDescent="0.3">
      <c r="A55" s="1" t="s">
        <v>0</v>
      </c>
      <c r="B55" s="1" t="s">
        <v>38</v>
      </c>
      <c r="C55" s="2">
        <v>1</v>
      </c>
      <c r="D55" s="1" t="s">
        <v>23</v>
      </c>
      <c r="G55" s="1" t="s">
        <v>36</v>
      </c>
      <c r="H55" s="1">
        <v>276</v>
      </c>
      <c r="I55" s="1">
        <v>2935</v>
      </c>
      <c r="J55" s="1">
        <v>0</v>
      </c>
      <c r="K55" s="3">
        <v>45940</v>
      </c>
    </row>
    <row r="56" spans="1:11" x14ac:dyDescent="0.3">
      <c r="A56" s="1" t="s">
        <v>0</v>
      </c>
      <c r="B56" s="1" t="s">
        <v>43</v>
      </c>
      <c r="C56" s="2">
        <v>1</v>
      </c>
      <c r="D56" s="1" t="s">
        <v>23</v>
      </c>
      <c r="G56" s="1" t="s">
        <v>36</v>
      </c>
      <c r="H56" s="1">
        <v>275</v>
      </c>
      <c r="I56" s="1">
        <v>2909</v>
      </c>
      <c r="J56" s="1">
        <v>0</v>
      </c>
      <c r="K56" s="3">
        <v>45875</v>
      </c>
    </row>
    <row r="57" spans="1:11" x14ac:dyDescent="0.3">
      <c r="A57" s="1" t="s">
        <v>0</v>
      </c>
      <c r="B57" s="1" t="s">
        <v>1</v>
      </c>
      <c r="C57" s="2">
        <v>1</v>
      </c>
      <c r="D57" s="1" t="s">
        <v>2</v>
      </c>
      <c r="G57" s="1" t="s">
        <v>3</v>
      </c>
      <c r="H57" s="1">
        <v>2</v>
      </c>
      <c r="I57" s="1">
        <v>6</v>
      </c>
      <c r="J57" s="1">
        <v>0.08</v>
      </c>
      <c r="K57" s="3">
        <v>45839</v>
      </c>
    </row>
    <row r="58" spans="1:11" x14ac:dyDescent="0.3">
      <c r="A58" s="1" t="s">
        <v>0</v>
      </c>
      <c r="B58" s="1" t="s">
        <v>34</v>
      </c>
      <c r="C58" s="2">
        <v>1</v>
      </c>
      <c r="D58" s="1" t="s">
        <v>23</v>
      </c>
      <c r="G58" s="1" t="s">
        <v>30</v>
      </c>
      <c r="H58" s="1">
        <v>8</v>
      </c>
      <c r="I58" s="1">
        <v>20</v>
      </c>
      <c r="J58" s="1">
        <v>0.1</v>
      </c>
      <c r="K58" s="3">
        <v>45840</v>
      </c>
    </row>
    <row r="59" spans="1:11" x14ac:dyDescent="0.3">
      <c r="A59" s="1" t="s">
        <v>0</v>
      </c>
      <c r="B59" s="1" t="s">
        <v>19</v>
      </c>
      <c r="C59" s="2">
        <v>1</v>
      </c>
      <c r="D59" s="1" t="s">
        <v>20</v>
      </c>
      <c r="G59" s="1" t="s">
        <v>21</v>
      </c>
      <c r="H59" s="1">
        <v>14</v>
      </c>
      <c r="I59" s="1">
        <v>22</v>
      </c>
      <c r="J59" s="1">
        <v>0.05</v>
      </c>
      <c r="K59" s="3">
        <v>45891</v>
      </c>
    </row>
    <row r="60" spans="1:11" x14ac:dyDescent="0.3">
      <c r="A60" s="1" t="s">
        <v>0</v>
      </c>
      <c r="B60" s="1" t="s">
        <v>47</v>
      </c>
      <c r="C60" s="2">
        <v>1</v>
      </c>
      <c r="D60" s="1" t="s">
        <v>23</v>
      </c>
      <c r="G60" s="1" t="s">
        <v>36</v>
      </c>
      <c r="H60" s="1">
        <v>60</v>
      </c>
      <c r="I60" s="1">
        <v>276</v>
      </c>
      <c r="J60" s="1">
        <v>0.01</v>
      </c>
      <c r="K60" s="3">
        <v>45860</v>
      </c>
    </row>
    <row r="61" spans="1:11" x14ac:dyDescent="0.3">
      <c r="A61" s="1" t="s">
        <v>72</v>
      </c>
      <c r="B61" s="1" t="s">
        <v>73</v>
      </c>
      <c r="C61" s="2">
        <v>1</v>
      </c>
      <c r="D61" s="1" t="s">
        <v>5</v>
      </c>
      <c r="G61" s="1" t="s">
        <v>74</v>
      </c>
      <c r="H61" s="1">
        <v>1625</v>
      </c>
      <c r="I61" s="1">
        <v>1378</v>
      </c>
      <c r="J61" s="1">
        <v>0</v>
      </c>
      <c r="K61" s="3">
        <v>45926</v>
      </c>
    </row>
    <row r="62" spans="1:11" x14ac:dyDescent="0.3">
      <c r="A62" s="1" t="s">
        <v>0</v>
      </c>
      <c r="B62" s="1" t="s">
        <v>61</v>
      </c>
      <c r="C62" s="2">
        <v>1</v>
      </c>
      <c r="D62" s="1" t="s">
        <v>23</v>
      </c>
      <c r="G62" s="1" t="s">
        <v>60</v>
      </c>
      <c r="H62" s="1">
        <v>62</v>
      </c>
      <c r="I62" s="1">
        <v>292</v>
      </c>
      <c r="J62" s="1">
        <v>0.01</v>
      </c>
      <c r="K62" s="3">
        <v>45853</v>
      </c>
    </row>
    <row r="63" spans="1:11" x14ac:dyDescent="0.3">
      <c r="A63" s="1" t="s">
        <v>63</v>
      </c>
      <c r="B63" s="1" t="s">
        <v>68</v>
      </c>
      <c r="C63" s="2">
        <v>1</v>
      </c>
      <c r="D63" s="1" t="s">
        <v>11</v>
      </c>
      <c r="G63" s="1" t="s">
        <v>69</v>
      </c>
      <c r="H63" s="1">
        <v>5</v>
      </c>
      <c r="I63" s="1">
        <v>13</v>
      </c>
      <c r="J63" s="1">
        <v>0.12</v>
      </c>
      <c r="K63" s="3">
        <v>45888</v>
      </c>
    </row>
    <row r="65" spans="1:11" x14ac:dyDescent="0.3">
      <c r="A65" s="25" t="s">
        <v>1688</v>
      </c>
      <c r="C65" s="1"/>
      <c r="J65" s="3"/>
      <c r="K65" s="1"/>
    </row>
    <row r="66" spans="1:11" x14ac:dyDescent="0.3">
      <c r="A66" s="1" t="s">
        <v>75</v>
      </c>
    </row>
    <row r="67" spans="1:11" x14ac:dyDescent="0.3">
      <c r="A67" s="4" t="s">
        <v>76</v>
      </c>
    </row>
    <row r="68" spans="1:11" x14ac:dyDescent="0.3">
      <c r="A68" s="4" t="s">
        <v>77</v>
      </c>
    </row>
  </sheetData>
  <autoFilter ref="A1:L63" xr:uid="{00000000-0009-0000-0000-000001000000}">
    <sortState xmlns:xlrd2="http://schemas.microsoft.com/office/spreadsheetml/2017/richdata2" ref="A2:K63">
      <sortCondition ref="B1"/>
    </sortState>
  </autoFilter>
  <pageMargins left="0.75000000000000011" right="0.75000000000000011" top="1" bottom="1" header="0.5" footer="0.5"/>
  <pageSetup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480296-2E34-4CEA-B086-DD0FA7332448}">
  <sheetPr filterMode="1"/>
  <dimension ref="A1:CM59"/>
  <sheetViews>
    <sheetView zoomScaleNormal="100" workbookViewId="0">
      <pane ySplit="1" topLeftCell="A34" activePane="bottomLeft" state="frozen"/>
      <selection pane="bottomLeft" activeCell="B51" sqref="B51"/>
    </sheetView>
  </sheetViews>
  <sheetFormatPr defaultColWidth="9.109375" defaultRowHeight="13.2" x14ac:dyDescent="0.25"/>
  <cols>
    <col min="1" max="1" width="10" style="8" bestFit="1" customWidth="1"/>
    <col min="2" max="2" width="49.6640625" style="8" bestFit="1" customWidth="1"/>
    <col min="3" max="11" width="9.109375" style="8"/>
    <col min="12" max="12" width="62" style="8" customWidth="1"/>
    <col min="13" max="16384" width="9.109375" style="8"/>
  </cols>
  <sheetData>
    <row r="1" spans="1:91" s="7" customFormat="1" x14ac:dyDescent="0.25">
      <c r="A1" s="7" t="s">
        <v>101</v>
      </c>
      <c r="B1" s="7" t="s">
        <v>102</v>
      </c>
      <c r="C1" s="7" t="s">
        <v>103</v>
      </c>
      <c r="D1" s="7" t="s">
        <v>86</v>
      </c>
      <c r="E1" s="7" t="s">
        <v>80</v>
      </c>
      <c r="F1" s="7" t="s">
        <v>104</v>
      </c>
      <c r="G1" s="7" t="s">
        <v>105</v>
      </c>
      <c r="H1" s="7" t="s">
        <v>106</v>
      </c>
      <c r="I1" s="7" t="s">
        <v>107</v>
      </c>
      <c r="J1" s="7" t="s">
        <v>108</v>
      </c>
      <c r="K1" s="7" t="s">
        <v>109</v>
      </c>
      <c r="L1" s="7" t="s">
        <v>110</v>
      </c>
      <c r="M1" s="7" t="s">
        <v>111</v>
      </c>
      <c r="N1" s="7" t="s">
        <v>112</v>
      </c>
      <c r="O1" s="7" t="s">
        <v>113</v>
      </c>
      <c r="P1" s="7" t="s">
        <v>114</v>
      </c>
      <c r="Q1" s="7" t="s">
        <v>115</v>
      </c>
      <c r="R1" s="7" t="s">
        <v>116</v>
      </c>
      <c r="S1" s="7" t="s">
        <v>117</v>
      </c>
      <c r="T1" s="7" t="s">
        <v>118</v>
      </c>
      <c r="U1" s="7" t="s">
        <v>119</v>
      </c>
      <c r="V1" s="7" t="s">
        <v>120</v>
      </c>
      <c r="W1" s="7" t="s">
        <v>121</v>
      </c>
      <c r="X1" s="7" t="s">
        <v>122</v>
      </c>
      <c r="Y1" s="7" t="s">
        <v>123</v>
      </c>
      <c r="Z1" s="7" t="s">
        <v>124</v>
      </c>
      <c r="AA1" s="7" t="s">
        <v>85</v>
      </c>
      <c r="AB1" s="7" t="s">
        <v>125</v>
      </c>
      <c r="AC1" s="7" t="s">
        <v>126</v>
      </c>
      <c r="AD1" s="7" t="s">
        <v>127</v>
      </c>
      <c r="AE1" s="7" t="s">
        <v>128</v>
      </c>
      <c r="AF1" s="7" t="s">
        <v>129</v>
      </c>
      <c r="AG1" s="7" t="s">
        <v>130</v>
      </c>
      <c r="AH1" s="7" t="s">
        <v>131</v>
      </c>
      <c r="AI1" s="7" t="s">
        <v>132</v>
      </c>
      <c r="AJ1" s="7" t="s">
        <v>133</v>
      </c>
      <c r="AK1" s="7" t="s">
        <v>134</v>
      </c>
      <c r="AL1" s="7" t="s">
        <v>135</v>
      </c>
      <c r="AM1" s="7" t="s">
        <v>136</v>
      </c>
      <c r="AN1" s="7" t="s">
        <v>137</v>
      </c>
      <c r="AO1" s="7" t="s">
        <v>138</v>
      </c>
      <c r="AP1" s="7" t="s">
        <v>139</v>
      </c>
      <c r="AQ1" s="7" t="s">
        <v>140</v>
      </c>
      <c r="AR1" s="7" t="s">
        <v>141</v>
      </c>
      <c r="AS1" s="7" t="s">
        <v>142</v>
      </c>
      <c r="AT1" s="7" t="s">
        <v>143</v>
      </c>
      <c r="AU1" s="7" t="s">
        <v>144</v>
      </c>
      <c r="AV1" s="7" t="s">
        <v>145</v>
      </c>
      <c r="AW1" s="7" t="s">
        <v>146</v>
      </c>
      <c r="AX1" s="7" t="s">
        <v>147</v>
      </c>
      <c r="AY1" s="7" t="s">
        <v>148</v>
      </c>
      <c r="AZ1" s="7" t="s">
        <v>149</v>
      </c>
      <c r="BA1" s="7" t="s">
        <v>150</v>
      </c>
      <c r="BB1" s="7" t="s">
        <v>151</v>
      </c>
      <c r="BC1" s="7" t="s">
        <v>152</v>
      </c>
      <c r="BD1" s="7" t="s">
        <v>153</v>
      </c>
      <c r="BE1" s="7" t="s">
        <v>154</v>
      </c>
      <c r="BF1" s="7" t="s">
        <v>155</v>
      </c>
      <c r="BG1" s="7" t="s">
        <v>156</v>
      </c>
      <c r="BH1" s="7" t="s">
        <v>157</v>
      </c>
      <c r="BI1" s="7" t="s">
        <v>158</v>
      </c>
      <c r="BJ1" s="7" t="s">
        <v>159</v>
      </c>
      <c r="BK1" s="7" t="s">
        <v>160</v>
      </c>
      <c r="BL1" s="7" t="s">
        <v>161</v>
      </c>
      <c r="BM1" s="7" t="s">
        <v>162</v>
      </c>
      <c r="BN1" s="7" t="s">
        <v>163</v>
      </c>
      <c r="BO1" s="7" t="s">
        <v>164</v>
      </c>
      <c r="BP1" s="7" t="s">
        <v>165</v>
      </c>
      <c r="BQ1" s="7" t="s">
        <v>166</v>
      </c>
      <c r="BR1" s="7" t="s">
        <v>167</v>
      </c>
      <c r="BS1" s="7" t="s">
        <v>168</v>
      </c>
      <c r="BT1" s="7" t="s">
        <v>169</v>
      </c>
      <c r="BU1" s="7" t="s">
        <v>170</v>
      </c>
      <c r="BV1" s="7" t="s">
        <v>171</v>
      </c>
      <c r="BW1" s="7" t="s">
        <v>172</v>
      </c>
    </row>
    <row r="2" spans="1:91" ht="14.4" hidden="1" x14ac:dyDescent="0.3">
      <c r="A2" s="9">
        <v>701000000</v>
      </c>
      <c r="B2" s="9" t="s">
        <v>0</v>
      </c>
      <c r="C2" t="s">
        <v>173</v>
      </c>
      <c r="D2" t="s">
        <v>1098</v>
      </c>
      <c r="E2">
        <v>1</v>
      </c>
      <c r="F2" t="s">
        <v>174</v>
      </c>
      <c r="G2" t="s">
        <v>174</v>
      </c>
      <c r="H2" t="s">
        <v>174</v>
      </c>
      <c r="I2" t="s">
        <v>1099</v>
      </c>
      <c r="J2" t="s">
        <v>174</v>
      </c>
      <c r="K2" t="s">
        <v>174</v>
      </c>
      <c r="L2" t="s">
        <v>1100</v>
      </c>
      <c r="M2" t="s">
        <v>1101</v>
      </c>
      <c r="N2" t="s">
        <v>174</v>
      </c>
      <c r="O2" t="s">
        <v>174</v>
      </c>
      <c r="P2" t="s">
        <v>176</v>
      </c>
      <c r="Q2" t="s">
        <v>79</v>
      </c>
      <c r="R2" t="s">
        <v>174</v>
      </c>
      <c r="S2" t="s">
        <v>174</v>
      </c>
      <c r="T2" t="s">
        <v>174</v>
      </c>
      <c r="U2" t="s">
        <v>174</v>
      </c>
      <c r="V2" t="s">
        <v>174</v>
      </c>
      <c r="W2" t="s">
        <v>1102</v>
      </c>
      <c r="X2" t="s">
        <v>1103</v>
      </c>
      <c r="Y2" t="s">
        <v>1104</v>
      </c>
      <c r="Z2" t="s">
        <v>1105</v>
      </c>
      <c r="AA2" t="s">
        <v>346</v>
      </c>
      <c r="AB2" t="s">
        <v>1106</v>
      </c>
      <c r="AC2" t="s">
        <v>1107</v>
      </c>
      <c r="AD2" t="s">
        <v>1108</v>
      </c>
      <c r="AE2" t="s">
        <v>174</v>
      </c>
      <c r="AF2" t="s">
        <v>174</v>
      </c>
      <c r="AG2" t="s">
        <v>174</v>
      </c>
      <c r="AH2" t="s">
        <v>174</v>
      </c>
      <c r="AI2" t="s">
        <v>174</v>
      </c>
      <c r="AJ2">
        <v>263</v>
      </c>
      <c r="AK2">
        <v>49</v>
      </c>
      <c r="AL2">
        <v>49</v>
      </c>
      <c r="AM2">
        <v>5</v>
      </c>
      <c r="AN2">
        <v>28</v>
      </c>
      <c r="AO2" t="s">
        <v>197</v>
      </c>
      <c r="AP2" t="s">
        <v>198</v>
      </c>
      <c r="AQ2" t="s">
        <v>199</v>
      </c>
      <c r="AR2" t="s">
        <v>174</v>
      </c>
      <c r="AS2" t="s">
        <v>1109</v>
      </c>
      <c r="AT2" t="s">
        <v>174</v>
      </c>
      <c r="AU2" t="s">
        <v>1110</v>
      </c>
      <c r="AV2" t="s">
        <v>1111</v>
      </c>
      <c r="AW2" t="s">
        <v>227</v>
      </c>
      <c r="AX2">
        <v>2024</v>
      </c>
      <c r="AY2">
        <v>8</v>
      </c>
      <c r="AZ2" t="s">
        <v>174</v>
      </c>
      <c r="BA2" t="s">
        <v>174</v>
      </c>
      <c r="BB2" t="s">
        <v>174</v>
      </c>
      <c r="BC2" t="s">
        <v>174</v>
      </c>
      <c r="BD2" t="s">
        <v>174</v>
      </c>
      <c r="BE2" t="s">
        <v>174</v>
      </c>
      <c r="BF2" t="s">
        <v>174</v>
      </c>
      <c r="BG2">
        <v>100281</v>
      </c>
      <c r="BH2" t="s">
        <v>1112</v>
      </c>
      <c r="BI2" t="str">
        <f>HYPERLINK("http://dx.doi.org/10.1016/j.ijpx.2024.100281","http://dx.doi.org/10.1016/j.ijpx.2024.100281")</f>
        <v>http://dx.doi.org/10.1016/j.ijpx.2024.100281</v>
      </c>
      <c r="BJ2" t="s">
        <v>174</v>
      </c>
      <c r="BK2" t="s">
        <v>174</v>
      </c>
      <c r="BL2">
        <v>36</v>
      </c>
      <c r="BM2" t="s">
        <v>370</v>
      </c>
      <c r="BN2" t="s">
        <v>184</v>
      </c>
      <c r="BO2" t="s">
        <v>370</v>
      </c>
      <c r="BP2" t="s">
        <v>1113</v>
      </c>
      <c r="BQ2">
        <v>39297017</v>
      </c>
      <c r="BR2" t="s">
        <v>332</v>
      </c>
      <c r="BS2" t="s">
        <v>186</v>
      </c>
      <c r="BT2" t="s">
        <v>187</v>
      </c>
      <c r="BU2" t="s">
        <v>412</v>
      </c>
      <c r="BV2" t="s">
        <v>1114</v>
      </c>
      <c r="BW2" t="str">
        <f>HYPERLINK("https%3A%2F%2Fwww.webofscience.com%2Fwos%2Fwoscc%2Ffull-record%2FWOS:001309627100001","View Full Record in Web of Science")</f>
        <v>View Full Record in Web of Science</v>
      </c>
      <c r="BX2"/>
      <c r="BY2"/>
      <c r="BZ2"/>
    </row>
    <row r="3" spans="1:91" ht="14.4" hidden="1" x14ac:dyDescent="0.3">
      <c r="A3" s="8">
        <v>709000000</v>
      </c>
      <c r="B3" s="9" t="s">
        <v>70</v>
      </c>
      <c r="C3" t="s">
        <v>173</v>
      </c>
      <c r="D3" t="s">
        <v>678</v>
      </c>
      <c r="E3">
        <v>1</v>
      </c>
      <c r="F3" t="s">
        <v>174</v>
      </c>
      <c r="G3" t="s">
        <v>174</v>
      </c>
      <c r="H3" t="s">
        <v>174</v>
      </c>
      <c r="I3" t="s">
        <v>679</v>
      </c>
      <c r="J3" t="s">
        <v>174</v>
      </c>
      <c r="K3" t="s">
        <v>174</v>
      </c>
      <c r="L3" t="s">
        <v>680</v>
      </c>
      <c r="M3" t="s">
        <v>681</v>
      </c>
      <c r="N3" t="s">
        <v>174</v>
      </c>
      <c r="O3" t="s">
        <v>174</v>
      </c>
      <c r="P3" t="s">
        <v>176</v>
      </c>
      <c r="Q3" t="s">
        <v>79</v>
      </c>
      <c r="R3" t="s">
        <v>174</v>
      </c>
      <c r="S3" t="s">
        <v>174</v>
      </c>
      <c r="T3" t="s">
        <v>174</v>
      </c>
      <c r="U3" t="s">
        <v>174</v>
      </c>
      <c r="V3" t="s">
        <v>174</v>
      </c>
      <c r="W3" t="s">
        <v>174</v>
      </c>
      <c r="X3" t="s">
        <v>682</v>
      </c>
      <c r="Y3" t="s">
        <v>683</v>
      </c>
      <c r="Z3" t="s">
        <v>684</v>
      </c>
      <c r="AA3" t="s">
        <v>685</v>
      </c>
      <c r="AB3" t="s">
        <v>686</v>
      </c>
      <c r="AC3" t="s">
        <v>687</v>
      </c>
      <c r="AD3" t="s">
        <v>688</v>
      </c>
      <c r="AE3" t="s">
        <v>689</v>
      </c>
      <c r="AF3" t="s">
        <v>690</v>
      </c>
      <c r="AG3" t="s">
        <v>691</v>
      </c>
      <c r="AH3" t="s">
        <v>692</v>
      </c>
      <c r="AI3" t="s">
        <v>174</v>
      </c>
      <c r="AJ3">
        <v>60</v>
      </c>
      <c r="AK3">
        <v>12</v>
      </c>
      <c r="AL3">
        <v>12</v>
      </c>
      <c r="AM3">
        <v>34</v>
      </c>
      <c r="AN3">
        <v>44</v>
      </c>
      <c r="AO3" t="s">
        <v>190</v>
      </c>
      <c r="AP3" t="s">
        <v>191</v>
      </c>
      <c r="AQ3" t="s">
        <v>192</v>
      </c>
      <c r="AR3" t="s">
        <v>174</v>
      </c>
      <c r="AS3" t="s">
        <v>693</v>
      </c>
      <c r="AT3" t="s">
        <v>174</v>
      </c>
      <c r="AU3" t="s">
        <v>694</v>
      </c>
      <c r="AV3" t="s">
        <v>695</v>
      </c>
      <c r="AW3" t="s">
        <v>696</v>
      </c>
      <c r="AX3">
        <v>2025</v>
      </c>
      <c r="AY3">
        <v>12</v>
      </c>
      <c r="AZ3">
        <v>1</v>
      </c>
      <c r="BA3" t="s">
        <v>174</v>
      </c>
      <c r="BB3" t="s">
        <v>174</v>
      </c>
      <c r="BC3" t="s">
        <v>174</v>
      </c>
      <c r="BD3" t="s">
        <v>174</v>
      </c>
      <c r="BE3" t="s">
        <v>174</v>
      </c>
      <c r="BF3" t="s">
        <v>174</v>
      </c>
      <c r="BG3">
        <v>341</v>
      </c>
      <c r="BH3" t="s">
        <v>697</v>
      </c>
      <c r="BI3" t="str">
        <f>HYPERLINK("http://dx.doi.org/10.1057/s41599-025-04593-6","http://dx.doi.org/10.1057/s41599-025-04593-6")</f>
        <v>http://dx.doi.org/10.1057/s41599-025-04593-6</v>
      </c>
      <c r="BJ3" t="s">
        <v>174</v>
      </c>
      <c r="BK3" t="s">
        <v>174</v>
      </c>
      <c r="BL3">
        <v>12</v>
      </c>
      <c r="BM3" t="s">
        <v>698</v>
      </c>
      <c r="BN3" t="s">
        <v>699</v>
      </c>
      <c r="BO3" t="s">
        <v>700</v>
      </c>
      <c r="BP3" t="s">
        <v>701</v>
      </c>
      <c r="BQ3" t="s">
        <v>174</v>
      </c>
      <c r="BR3" t="s">
        <v>185</v>
      </c>
      <c r="BS3" t="s">
        <v>186</v>
      </c>
      <c r="BT3" t="s">
        <v>187</v>
      </c>
      <c r="BU3" t="s">
        <v>412</v>
      </c>
      <c r="BV3" t="s">
        <v>702</v>
      </c>
      <c r="BW3" t="str">
        <f>HYPERLINK("https%3A%2F%2Fwww.webofscience.com%2Fwos%2Fwoscc%2Ffull-record%2FWOS:001439356100001","View Full Record in Web of Science")</f>
        <v>View Full Record in Web of Science</v>
      </c>
      <c r="BX3"/>
      <c r="BY3"/>
    </row>
    <row r="4" spans="1:91" ht="14.4" hidden="1" x14ac:dyDescent="0.3">
      <c r="A4" s="8">
        <v>704000000</v>
      </c>
      <c r="B4" s="9" t="s">
        <v>226</v>
      </c>
      <c r="C4" t="s">
        <v>173</v>
      </c>
      <c r="D4" t="s">
        <v>414</v>
      </c>
      <c r="E4">
        <v>1</v>
      </c>
      <c r="F4" t="s">
        <v>174</v>
      </c>
      <c r="G4" t="s">
        <v>174</v>
      </c>
      <c r="H4" t="s">
        <v>174</v>
      </c>
      <c r="I4" t="s">
        <v>415</v>
      </c>
      <c r="J4" t="s">
        <v>174</v>
      </c>
      <c r="K4" t="s">
        <v>174</v>
      </c>
      <c r="L4" t="s">
        <v>416</v>
      </c>
      <c r="M4" t="s">
        <v>233</v>
      </c>
      <c r="N4" t="s">
        <v>174</v>
      </c>
      <c r="O4" t="s">
        <v>174</v>
      </c>
      <c r="P4" t="s">
        <v>176</v>
      </c>
      <c r="Q4" t="s">
        <v>202</v>
      </c>
      <c r="R4" t="s">
        <v>174</v>
      </c>
      <c r="S4" t="s">
        <v>174</v>
      </c>
      <c r="T4" t="s">
        <v>174</v>
      </c>
      <c r="U4" t="s">
        <v>174</v>
      </c>
      <c r="V4" t="s">
        <v>174</v>
      </c>
      <c r="W4" t="s">
        <v>417</v>
      </c>
      <c r="X4" t="s">
        <v>418</v>
      </c>
      <c r="Y4" t="s">
        <v>419</v>
      </c>
      <c r="Z4" t="s">
        <v>420</v>
      </c>
      <c r="AA4" t="s">
        <v>388</v>
      </c>
      <c r="AB4" t="s">
        <v>421</v>
      </c>
      <c r="AC4" t="s">
        <v>422</v>
      </c>
      <c r="AD4" t="s">
        <v>423</v>
      </c>
      <c r="AE4" t="s">
        <v>424</v>
      </c>
      <c r="AF4" t="s">
        <v>174</v>
      </c>
      <c r="AG4" t="s">
        <v>174</v>
      </c>
      <c r="AH4" t="s">
        <v>174</v>
      </c>
      <c r="AI4" t="s">
        <v>174</v>
      </c>
      <c r="AJ4">
        <v>231</v>
      </c>
      <c r="AK4">
        <v>28</v>
      </c>
      <c r="AL4">
        <v>28</v>
      </c>
      <c r="AM4">
        <v>34</v>
      </c>
      <c r="AN4">
        <v>64</v>
      </c>
      <c r="AO4" t="s">
        <v>234</v>
      </c>
      <c r="AP4" t="s">
        <v>235</v>
      </c>
      <c r="AQ4" t="s">
        <v>236</v>
      </c>
      <c r="AR4" t="s">
        <v>237</v>
      </c>
      <c r="AS4" t="s">
        <v>174</v>
      </c>
      <c r="AT4" t="s">
        <v>174</v>
      </c>
      <c r="AU4" t="s">
        <v>238</v>
      </c>
      <c r="AV4" t="s">
        <v>239</v>
      </c>
      <c r="AW4" t="s">
        <v>425</v>
      </c>
      <c r="AX4">
        <v>2025</v>
      </c>
      <c r="AY4">
        <v>15</v>
      </c>
      <c r="AZ4" t="s">
        <v>174</v>
      </c>
      <c r="BA4" t="s">
        <v>174</v>
      </c>
      <c r="BB4" t="s">
        <v>174</v>
      </c>
      <c r="BC4" t="s">
        <v>174</v>
      </c>
      <c r="BD4" t="s">
        <v>174</v>
      </c>
      <c r="BE4" t="s">
        <v>174</v>
      </c>
      <c r="BF4" t="s">
        <v>174</v>
      </c>
      <c r="BG4">
        <v>1504970</v>
      </c>
      <c r="BH4" t="s">
        <v>426</v>
      </c>
      <c r="BI4" t="str">
        <f>HYPERLINK("http://dx.doi.org/10.3389/fpls.2024.1504970","http://dx.doi.org/10.3389/fpls.2024.1504970")</f>
        <v>http://dx.doi.org/10.3389/fpls.2024.1504970</v>
      </c>
      <c r="BJ4" t="s">
        <v>174</v>
      </c>
      <c r="BK4" t="s">
        <v>174</v>
      </c>
      <c r="BL4">
        <v>20</v>
      </c>
      <c r="BM4" t="s">
        <v>229</v>
      </c>
      <c r="BN4" t="s">
        <v>184</v>
      </c>
      <c r="BO4" t="s">
        <v>229</v>
      </c>
      <c r="BP4" t="s">
        <v>427</v>
      </c>
      <c r="BQ4">
        <v>39898265</v>
      </c>
      <c r="BR4" t="s">
        <v>332</v>
      </c>
      <c r="BS4" t="s">
        <v>186</v>
      </c>
      <c r="BT4" t="s">
        <v>187</v>
      </c>
      <c r="BU4" t="s">
        <v>412</v>
      </c>
      <c r="BV4" t="s">
        <v>428</v>
      </c>
      <c r="BW4" t="str">
        <f>HYPERLINK("https%3A%2F%2Fwww.webofscience.com%2Fwos%2Fwoscc%2Ffull-record%2FWOS:001409798000001","View Full Record in Web of Science")</f>
        <v>View Full Record in Web of Science</v>
      </c>
      <c r="BX4"/>
      <c r="BY4"/>
      <c r="BZ4"/>
      <c r="CA4"/>
      <c r="CB4"/>
      <c r="CC4"/>
      <c r="CD4"/>
      <c r="CE4"/>
      <c r="CF4"/>
      <c r="CG4"/>
    </row>
    <row r="5" spans="1:91" ht="14.4" hidden="1" x14ac:dyDescent="0.3">
      <c r="A5" s="9">
        <v>701000000</v>
      </c>
      <c r="B5" s="9" t="s">
        <v>0</v>
      </c>
      <c r="C5" t="s">
        <v>173</v>
      </c>
      <c r="D5" t="s">
        <v>1034</v>
      </c>
      <c r="E5">
        <v>1</v>
      </c>
      <c r="F5" t="s">
        <v>174</v>
      </c>
      <c r="G5" t="s">
        <v>174</v>
      </c>
      <c r="H5" t="s">
        <v>174</v>
      </c>
      <c r="I5" t="s">
        <v>1035</v>
      </c>
      <c r="J5" t="s">
        <v>174</v>
      </c>
      <c r="K5" t="s">
        <v>174</v>
      </c>
      <c r="L5" t="s">
        <v>1036</v>
      </c>
      <c r="M5" t="s">
        <v>1037</v>
      </c>
      <c r="N5" t="s">
        <v>174</v>
      </c>
      <c r="O5" t="s">
        <v>174</v>
      </c>
      <c r="P5" t="s">
        <v>176</v>
      </c>
      <c r="Q5" t="s">
        <v>79</v>
      </c>
      <c r="R5" t="s">
        <v>174</v>
      </c>
      <c r="S5" t="s">
        <v>174</v>
      </c>
      <c r="T5" t="s">
        <v>174</v>
      </c>
      <c r="U5" t="s">
        <v>174</v>
      </c>
      <c r="V5" t="s">
        <v>174</v>
      </c>
      <c r="W5" t="s">
        <v>174</v>
      </c>
      <c r="X5" t="s">
        <v>1038</v>
      </c>
      <c r="Y5" t="s">
        <v>1039</v>
      </c>
      <c r="Z5" t="s">
        <v>1040</v>
      </c>
      <c r="AA5" t="s">
        <v>1041</v>
      </c>
      <c r="AB5" t="s">
        <v>1042</v>
      </c>
      <c r="AC5" t="s">
        <v>1043</v>
      </c>
      <c r="AD5" t="s">
        <v>1044</v>
      </c>
      <c r="AE5" t="s">
        <v>1045</v>
      </c>
      <c r="AF5" t="s">
        <v>1046</v>
      </c>
      <c r="AG5" t="s">
        <v>1046</v>
      </c>
      <c r="AH5" t="s">
        <v>1047</v>
      </c>
      <c r="AI5" t="s">
        <v>174</v>
      </c>
      <c r="AJ5">
        <v>31</v>
      </c>
      <c r="AK5">
        <v>9</v>
      </c>
      <c r="AL5">
        <v>9</v>
      </c>
      <c r="AM5">
        <v>7</v>
      </c>
      <c r="AN5">
        <v>13</v>
      </c>
      <c r="AO5" t="s">
        <v>1048</v>
      </c>
      <c r="AP5" t="s">
        <v>1049</v>
      </c>
      <c r="AQ5" t="s">
        <v>1050</v>
      </c>
      <c r="AR5" t="s">
        <v>1051</v>
      </c>
      <c r="AS5" t="s">
        <v>1052</v>
      </c>
      <c r="AT5" t="s">
        <v>174</v>
      </c>
      <c r="AU5" t="s">
        <v>1037</v>
      </c>
      <c r="AV5" t="s">
        <v>94</v>
      </c>
      <c r="AW5" t="s">
        <v>188</v>
      </c>
      <c r="AX5">
        <v>2025</v>
      </c>
      <c r="AY5">
        <v>314</v>
      </c>
      <c r="AZ5">
        <v>2</v>
      </c>
      <c r="BA5" t="s">
        <v>174</v>
      </c>
      <c r="BB5" t="s">
        <v>174</v>
      </c>
      <c r="BC5" t="s">
        <v>174</v>
      </c>
      <c r="BD5" t="s">
        <v>174</v>
      </c>
      <c r="BE5" t="s">
        <v>174</v>
      </c>
      <c r="BF5" t="s">
        <v>174</v>
      </c>
      <c r="BG5" t="s">
        <v>1053</v>
      </c>
      <c r="BH5" t="s">
        <v>1054</v>
      </c>
      <c r="BI5" t="str">
        <f>HYPERLINK("http://dx.doi.org/10.1148/radiol.242401","http://dx.doi.org/10.1148/radiol.242401")</f>
        <v>http://dx.doi.org/10.1148/radiol.242401</v>
      </c>
      <c r="BJ5" t="s">
        <v>174</v>
      </c>
      <c r="BK5" t="s">
        <v>174</v>
      </c>
      <c r="BL5">
        <v>10</v>
      </c>
      <c r="BM5" t="s">
        <v>207</v>
      </c>
      <c r="BN5" t="s">
        <v>184</v>
      </c>
      <c r="BO5" t="s">
        <v>207</v>
      </c>
      <c r="BP5" t="s">
        <v>1055</v>
      </c>
      <c r="BQ5">
        <v>39998372</v>
      </c>
      <c r="BR5" t="s">
        <v>174</v>
      </c>
      <c r="BS5" t="s">
        <v>186</v>
      </c>
      <c r="BT5" t="s">
        <v>187</v>
      </c>
      <c r="BU5" t="s">
        <v>412</v>
      </c>
      <c r="BV5" t="s">
        <v>1056</v>
      </c>
      <c r="BW5" t="str">
        <f>HYPERLINK("https%3A%2F%2Fwww.webofscience.com%2Fwos%2Fwoscc%2Ffull-record%2FWOS:001434851700007","View Full Record in Web of Science")</f>
        <v>View Full Record in Web of Science</v>
      </c>
      <c r="BX5"/>
      <c r="BY5"/>
      <c r="BZ5"/>
      <c r="CA5"/>
      <c r="CB5"/>
      <c r="CC5"/>
      <c r="CD5"/>
      <c r="CE5"/>
      <c r="CF5"/>
      <c r="CG5"/>
      <c r="CH5"/>
      <c r="CI5"/>
    </row>
    <row r="6" spans="1:91" ht="14.4" hidden="1" x14ac:dyDescent="0.3">
      <c r="A6" s="9">
        <v>701000000</v>
      </c>
      <c r="B6" s="9" t="s">
        <v>0</v>
      </c>
      <c r="C6" t="s">
        <v>173</v>
      </c>
      <c r="D6" t="s">
        <v>1147</v>
      </c>
      <c r="E6">
        <v>1</v>
      </c>
      <c r="F6" t="s">
        <v>174</v>
      </c>
      <c r="G6" t="s">
        <v>174</v>
      </c>
      <c r="H6" t="s">
        <v>174</v>
      </c>
      <c r="I6" t="s">
        <v>1148</v>
      </c>
      <c r="J6" t="s">
        <v>174</v>
      </c>
      <c r="K6" t="s">
        <v>174</v>
      </c>
      <c r="L6" t="s">
        <v>1149</v>
      </c>
      <c r="M6" t="s">
        <v>1150</v>
      </c>
      <c r="N6" t="s">
        <v>174</v>
      </c>
      <c r="O6" t="s">
        <v>174</v>
      </c>
      <c r="P6" t="s">
        <v>176</v>
      </c>
      <c r="Q6" t="s">
        <v>79</v>
      </c>
      <c r="R6" t="s">
        <v>174</v>
      </c>
      <c r="S6" t="s">
        <v>174</v>
      </c>
      <c r="T6" t="s">
        <v>174</v>
      </c>
      <c r="U6" t="s">
        <v>174</v>
      </c>
      <c r="V6" t="s">
        <v>174</v>
      </c>
      <c r="W6" t="s">
        <v>1151</v>
      </c>
      <c r="X6" t="s">
        <v>1152</v>
      </c>
      <c r="Y6" t="s">
        <v>1153</v>
      </c>
      <c r="Z6" t="s">
        <v>1154</v>
      </c>
      <c r="AA6" t="s">
        <v>1155</v>
      </c>
      <c r="AB6" t="s">
        <v>1156</v>
      </c>
      <c r="AC6" t="s">
        <v>1157</v>
      </c>
      <c r="AD6" t="s">
        <v>1158</v>
      </c>
      <c r="AE6" t="s">
        <v>1159</v>
      </c>
      <c r="AF6" t="s">
        <v>174</v>
      </c>
      <c r="AG6" t="s">
        <v>174</v>
      </c>
      <c r="AH6" t="s">
        <v>174</v>
      </c>
      <c r="AI6" t="s">
        <v>174</v>
      </c>
      <c r="AJ6">
        <v>118</v>
      </c>
      <c r="AK6">
        <v>43</v>
      </c>
      <c r="AL6">
        <v>49</v>
      </c>
      <c r="AM6">
        <v>8</v>
      </c>
      <c r="AN6">
        <v>14</v>
      </c>
      <c r="AO6" t="s">
        <v>1160</v>
      </c>
      <c r="AP6" t="s">
        <v>191</v>
      </c>
      <c r="AQ6" t="s">
        <v>1161</v>
      </c>
      <c r="AR6" t="s">
        <v>174</v>
      </c>
      <c r="AS6" t="s">
        <v>1162</v>
      </c>
      <c r="AT6" t="s">
        <v>174</v>
      </c>
      <c r="AU6" t="s">
        <v>1163</v>
      </c>
      <c r="AV6" t="s">
        <v>1164</v>
      </c>
      <c r="AW6" t="s">
        <v>1165</v>
      </c>
      <c r="AX6">
        <v>2024</v>
      </c>
      <c r="AY6">
        <v>10</v>
      </c>
      <c r="AZ6" t="s">
        <v>174</v>
      </c>
      <c r="BA6" t="s">
        <v>174</v>
      </c>
      <c r="BB6" t="s">
        <v>174</v>
      </c>
      <c r="BC6" t="s">
        <v>174</v>
      </c>
      <c r="BD6" t="s">
        <v>174</v>
      </c>
      <c r="BE6" t="s">
        <v>174</v>
      </c>
      <c r="BF6" t="s">
        <v>174</v>
      </c>
      <c r="BG6" t="s">
        <v>1166</v>
      </c>
      <c r="BH6" t="s">
        <v>1167</v>
      </c>
      <c r="BI6" t="str">
        <f>HYPERLINK("http://dx.doi.org/10.7717/peerj-cs.1933","http://dx.doi.org/10.7717/peerj-cs.1933")</f>
        <v>http://dx.doi.org/10.7717/peerj-cs.1933</v>
      </c>
      <c r="BJ6" t="s">
        <v>174</v>
      </c>
      <c r="BK6" t="s">
        <v>174</v>
      </c>
      <c r="BL6">
        <v>34</v>
      </c>
      <c r="BM6" t="s">
        <v>1168</v>
      </c>
      <c r="BN6" t="s">
        <v>184</v>
      </c>
      <c r="BO6" t="s">
        <v>1169</v>
      </c>
      <c r="BP6" t="s">
        <v>1170</v>
      </c>
      <c r="BQ6">
        <v>38660154</v>
      </c>
      <c r="BR6" t="s">
        <v>174</v>
      </c>
      <c r="BS6" t="s">
        <v>186</v>
      </c>
      <c r="BT6" t="s">
        <v>187</v>
      </c>
      <c r="BU6" t="s">
        <v>412</v>
      </c>
      <c r="BV6" t="s">
        <v>1171</v>
      </c>
      <c r="BW6" t="str">
        <f>HYPERLINK("https%3A%2F%2Fwww.webofscience.com%2Fwos%2Fwoscc%2Ffull-record%2FWOS:001195867500003","View Full Record in Web of Science")</f>
        <v>View Full Record in Web of Science</v>
      </c>
      <c r="BX6"/>
      <c r="BY6"/>
      <c r="BZ6"/>
      <c r="CA6"/>
      <c r="CB6"/>
      <c r="CC6"/>
      <c r="CD6"/>
      <c r="CE6"/>
      <c r="CF6"/>
      <c r="CG6"/>
      <c r="CH6"/>
      <c r="CI6"/>
      <c r="CJ6"/>
      <c r="CK6"/>
      <c r="CL6"/>
      <c r="CM6"/>
    </row>
    <row r="7" spans="1:91" ht="14.4" hidden="1" x14ac:dyDescent="0.3">
      <c r="A7" s="8">
        <v>704000000</v>
      </c>
      <c r="B7" s="9" t="s">
        <v>226</v>
      </c>
      <c r="C7" t="s">
        <v>173</v>
      </c>
      <c r="D7" t="s">
        <v>455</v>
      </c>
      <c r="E7">
        <v>1</v>
      </c>
      <c r="F7" t="s">
        <v>174</v>
      </c>
      <c r="G7" t="s">
        <v>174</v>
      </c>
      <c r="H7" t="s">
        <v>174</v>
      </c>
      <c r="I7" t="s">
        <v>456</v>
      </c>
      <c r="J7" t="s">
        <v>174</v>
      </c>
      <c r="K7" t="s">
        <v>174</v>
      </c>
      <c r="L7" t="s">
        <v>457</v>
      </c>
      <c r="M7" t="s">
        <v>247</v>
      </c>
      <c r="N7" t="s">
        <v>174</v>
      </c>
      <c r="O7" t="s">
        <v>174</v>
      </c>
      <c r="P7" t="s">
        <v>176</v>
      </c>
      <c r="Q7" t="s">
        <v>79</v>
      </c>
      <c r="R7" t="s">
        <v>174</v>
      </c>
      <c r="S7" t="s">
        <v>174</v>
      </c>
      <c r="T7" t="s">
        <v>174</v>
      </c>
      <c r="U7" t="s">
        <v>174</v>
      </c>
      <c r="V7" t="s">
        <v>174</v>
      </c>
      <c r="W7" t="s">
        <v>458</v>
      </c>
      <c r="X7" t="s">
        <v>459</v>
      </c>
      <c r="Y7" t="s">
        <v>460</v>
      </c>
      <c r="Z7" t="s">
        <v>461</v>
      </c>
      <c r="AA7" t="s">
        <v>462</v>
      </c>
      <c r="AB7" t="s">
        <v>463</v>
      </c>
      <c r="AC7" t="s">
        <v>464</v>
      </c>
      <c r="AD7" t="s">
        <v>465</v>
      </c>
      <c r="AE7" t="s">
        <v>466</v>
      </c>
      <c r="AF7" t="s">
        <v>467</v>
      </c>
      <c r="AG7" t="s">
        <v>251</v>
      </c>
      <c r="AH7" t="s">
        <v>468</v>
      </c>
      <c r="AI7" t="s">
        <v>174</v>
      </c>
      <c r="AJ7">
        <v>58</v>
      </c>
      <c r="AK7">
        <v>54</v>
      </c>
      <c r="AL7">
        <v>67</v>
      </c>
      <c r="AM7">
        <v>4</v>
      </c>
      <c r="AN7">
        <v>30</v>
      </c>
      <c r="AO7" t="s">
        <v>177</v>
      </c>
      <c r="AP7" t="s">
        <v>178</v>
      </c>
      <c r="AQ7" t="s">
        <v>179</v>
      </c>
      <c r="AR7" t="s">
        <v>248</v>
      </c>
      <c r="AS7" t="s">
        <v>174</v>
      </c>
      <c r="AT7" t="s">
        <v>174</v>
      </c>
      <c r="AU7" t="s">
        <v>247</v>
      </c>
      <c r="AV7" t="s">
        <v>249</v>
      </c>
      <c r="AW7" t="s">
        <v>335</v>
      </c>
      <c r="AX7">
        <v>2023</v>
      </c>
      <c r="AY7">
        <v>12</v>
      </c>
      <c r="AZ7">
        <v>5</v>
      </c>
      <c r="BA7" t="s">
        <v>174</v>
      </c>
      <c r="BB7" t="s">
        <v>174</v>
      </c>
      <c r="BC7" t="s">
        <v>174</v>
      </c>
      <c r="BD7" t="s">
        <v>174</v>
      </c>
      <c r="BE7" t="s">
        <v>174</v>
      </c>
      <c r="BF7" t="s">
        <v>174</v>
      </c>
      <c r="BG7">
        <v>1076</v>
      </c>
      <c r="BH7" t="s">
        <v>469</v>
      </c>
      <c r="BI7" t="str">
        <f>HYPERLINK("http://dx.doi.org/10.3390/plants12051076","http://dx.doi.org/10.3390/plants12051076")</f>
        <v>http://dx.doi.org/10.3390/plants12051076</v>
      </c>
      <c r="BJ7" t="s">
        <v>174</v>
      </c>
      <c r="BK7" t="s">
        <v>174</v>
      </c>
      <c r="BL7">
        <v>18</v>
      </c>
      <c r="BM7" t="s">
        <v>229</v>
      </c>
      <c r="BN7" t="s">
        <v>184</v>
      </c>
      <c r="BO7" t="s">
        <v>229</v>
      </c>
      <c r="BP7" t="s">
        <v>470</v>
      </c>
      <c r="BQ7">
        <v>36903935</v>
      </c>
      <c r="BR7" t="s">
        <v>332</v>
      </c>
      <c r="BS7" t="s">
        <v>186</v>
      </c>
      <c r="BT7" t="s">
        <v>187</v>
      </c>
      <c r="BU7" t="s">
        <v>412</v>
      </c>
      <c r="BV7" t="s">
        <v>471</v>
      </c>
      <c r="BW7" t="str">
        <f>HYPERLINK("https%3A%2F%2Fwww.webofscience.com%2Fwos%2Fwoscc%2Ffull-record%2FWOS:000947494000001","View Full Record in Web of Science")</f>
        <v>View Full Record in Web of Science</v>
      </c>
      <c r="BX7"/>
      <c r="BY7"/>
      <c r="BZ7"/>
      <c r="CA7"/>
      <c r="CB7"/>
      <c r="CC7"/>
      <c r="CD7"/>
      <c r="CE7"/>
      <c r="CF7"/>
      <c r="CG7"/>
    </row>
    <row r="8" spans="1:91" ht="14.4" hidden="1" x14ac:dyDescent="0.3">
      <c r="A8" s="9">
        <v>719000000</v>
      </c>
      <c r="B8" s="9" t="s">
        <v>98</v>
      </c>
      <c r="C8" t="s">
        <v>173</v>
      </c>
      <c r="D8" t="s">
        <v>598</v>
      </c>
      <c r="E8">
        <v>1</v>
      </c>
      <c r="F8" t="s">
        <v>174</v>
      </c>
      <c r="G8" t="s">
        <v>174</v>
      </c>
      <c r="H8" t="s">
        <v>174</v>
      </c>
      <c r="I8" t="s">
        <v>599</v>
      </c>
      <c r="J8" t="s">
        <v>174</v>
      </c>
      <c r="K8" t="s">
        <v>174</v>
      </c>
      <c r="L8" t="s">
        <v>600</v>
      </c>
      <c r="M8" t="s">
        <v>319</v>
      </c>
      <c r="N8" t="s">
        <v>174</v>
      </c>
      <c r="O8" t="s">
        <v>174</v>
      </c>
      <c r="P8" t="s">
        <v>176</v>
      </c>
      <c r="Q8" t="s">
        <v>202</v>
      </c>
      <c r="R8" t="s">
        <v>174</v>
      </c>
      <c r="S8" t="s">
        <v>174</v>
      </c>
      <c r="T8" t="s">
        <v>174</v>
      </c>
      <c r="U8" t="s">
        <v>174</v>
      </c>
      <c r="V8" t="s">
        <v>174</v>
      </c>
      <c r="W8" t="s">
        <v>601</v>
      </c>
      <c r="X8" t="s">
        <v>602</v>
      </c>
      <c r="Y8" t="s">
        <v>603</v>
      </c>
      <c r="Z8" t="s">
        <v>604</v>
      </c>
      <c r="AA8" t="s">
        <v>605</v>
      </c>
      <c r="AB8" t="s">
        <v>606</v>
      </c>
      <c r="AC8" t="s">
        <v>607</v>
      </c>
      <c r="AD8" t="s">
        <v>608</v>
      </c>
      <c r="AE8" t="s">
        <v>609</v>
      </c>
      <c r="AF8" t="s">
        <v>610</v>
      </c>
      <c r="AG8" t="s">
        <v>611</v>
      </c>
      <c r="AH8" t="s">
        <v>612</v>
      </c>
      <c r="AI8" t="s">
        <v>174</v>
      </c>
      <c r="AJ8">
        <v>64</v>
      </c>
      <c r="AK8">
        <v>41</v>
      </c>
      <c r="AL8">
        <v>41</v>
      </c>
      <c r="AM8">
        <v>83</v>
      </c>
      <c r="AN8">
        <v>142</v>
      </c>
      <c r="AO8" t="s">
        <v>177</v>
      </c>
      <c r="AP8" t="s">
        <v>178</v>
      </c>
      <c r="AQ8" t="s">
        <v>390</v>
      </c>
      <c r="AR8" t="s">
        <v>174</v>
      </c>
      <c r="AS8" t="s">
        <v>320</v>
      </c>
      <c r="AT8" t="s">
        <v>174</v>
      </c>
      <c r="AU8" t="s">
        <v>321</v>
      </c>
      <c r="AV8" t="s">
        <v>322</v>
      </c>
      <c r="AW8" t="s">
        <v>188</v>
      </c>
      <c r="AX8">
        <v>2025</v>
      </c>
      <c r="AY8">
        <v>17</v>
      </c>
      <c r="AZ8">
        <v>3</v>
      </c>
      <c r="BA8" t="s">
        <v>174</v>
      </c>
      <c r="BB8" t="s">
        <v>174</v>
      </c>
      <c r="BC8" t="s">
        <v>174</v>
      </c>
      <c r="BD8" t="s">
        <v>174</v>
      </c>
      <c r="BE8" t="s">
        <v>174</v>
      </c>
      <c r="BF8" t="s">
        <v>174</v>
      </c>
      <c r="BG8">
        <v>271</v>
      </c>
      <c r="BH8" t="s">
        <v>613</v>
      </c>
      <c r="BI8" t="str">
        <f>HYPERLINK("http://dx.doi.org/10.3390/polym17030271","http://dx.doi.org/10.3390/polym17030271")</f>
        <v>http://dx.doi.org/10.3390/polym17030271</v>
      </c>
      <c r="BJ8" t="s">
        <v>174</v>
      </c>
      <c r="BK8" t="s">
        <v>174</v>
      </c>
      <c r="BL8">
        <v>39</v>
      </c>
      <c r="BM8" t="s">
        <v>323</v>
      </c>
      <c r="BN8" t="s">
        <v>184</v>
      </c>
      <c r="BO8" t="s">
        <v>323</v>
      </c>
      <c r="BP8" t="s">
        <v>614</v>
      </c>
      <c r="BQ8">
        <v>39940474</v>
      </c>
      <c r="BR8" t="s">
        <v>332</v>
      </c>
      <c r="BS8" t="s">
        <v>186</v>
      </c>
      <c r="BT8" t="s">
        <v>187</v>
      </c>
      <c r="BU8" t="s">
        <v>412</v>
      </c>
      <c r="BV8" t="s">
        <v>615</v>
      </c>
      <c r="BW8" t="str">
        <f>HYPERLINK("https%3A%2F%2Fwww.webofscience.com%2Fwos%2Fwoscc%2Ffull-record%2FWOS:001418381100001","View Full Record in Web of Science")</f>
        <v>View Full Record in Web of Science</v>
      </c>
      <c r="BX8"/>
      <c r="BY8"/>
      <c r="BZ8"/>
      <c r="CA8"/>
      <c r="CB8"/>
      <c r="CC8"/>
      <c r="CD8"/>
      <c r="CE8"/>
      <c r="CF8"/>
      <c r="CG8"/>
      <c r="CH8"/>
      <c r="CI8"/>
      <c r="CJ8"/>
      <c r="CK8"/>
      <c r="CL8"/>
      <c r="CM8"/>
    </row>
    <row r="9" spans="1:91" ht="14.4" hidden="1" x14ac:dyDescent="0.3">
      <c r="A9" s="9">
        <v>719000000</v>
      </c>
      <c r="B9" s="9" t="s">
        <v>98</v>
      </c>
      <c r="C9" t="s">
        <v>173</v>
      </c>
      <c r="D9" t="s">
        <v>616</v>
      </c>
      <c r="E9">
        <v>1</v>
      </c>
      <c r="F9" t="s">
        <v>174</v>
      </c>
      <c r="G9" t="s">
        <v>174</v>
      </c>
      <c r="H9" t="s">
        <v>174</v>
      </c>
      <c r="I9" t="s">
        <v>617</v>
      </c>
      <c r="J9" t="s">
        <v>174</v>
      </c>
      <c r="K9" t="s">
        <v>174</v>
      </c>
      <c r="L9" t="s">
        <v>618</v>
      </c>
      <c r="M9" t="s">
        <v>319</v>
      </c>
      <c r="N9" t="s">
        <v>174</v>
      </c>
      <c r="O9" t="s">
        <v>174</v>
      </c>
      <c r="P9" t="s">
        <v>176</v>
      </c>
      <c r="Q9" t="s">
        <v>202</v>
      </c>
      <c r="R9" t="s">
        <v>174</v>
      </c>
      <c r="S9" t="s">
        <v>174</v>
      </c>
      <c r="T9" t="s">
        <v>174</v>
      </c>
      <c r="U9" t="s">
        <v>174</v>
      </c>
      <c r="V9" t="s">
        <v>174</v>
      </c>
      <c r="W9" t="s">
        <v>619</v>
      </c>
      <c r="X9" t="s">
        <v>620</v>
      </c>
      <c r="Y9" t="s">
        <v>621</v>
      </c>
      <c r="Z9" t="s">
        <v>622</v>
      </c>
      <c r="AA9" t="s">
        <v>605</v>
      </c>
      <c r="AB9" t="s">
        <v>606</v>
      </c>
      <c r="AC9" t="s">
        <v>623</v>
      </c>
      <c r="AD9" t="s">
        <v>624</v>
      </c>
      <c r="AE9" t="s">
        <v>625</v>
      </c>
      <c r="AF9" t="s">
        <v>610</v>
      </c>
      <c r="AG9" t="s">
        <v>611</v>
      </c>
      <c r="AH9" t="s">
        <v>626</v>
      </c>
      <c r="AI9" t="s">
        <v>174</v>
      </c>
      <c r="AJ9">
        <v>58</v>
      </c>
      <c r="AK9">
        <v>40</v>
      </c>
      <c r="AL9">
        <v>40</v>
      </c>
      <c r="AM9">
        <v>50</v>
      </c>
      <c r="AN9">
        <v>73</v>
      </c>
      <c r="AO9" t="s">
        <v>177</v>
      </c>
      <c r="AP9" t="s">
        <v>178</v>
      </c>
      <c r="AQ9" t="s">
        <v>390</v>
      </c>
      <c r="AR9" t="s">
        <v>174</v>
      </c>
      <c r="AS9" t="s">
        <v>320</v>
      </c>
      <c r="AT9" t="s">
        <v>174</v>
      </c>
      <c r="AU9" t="s">
        <v>321</v>
      </c>
      <c r="AV9" t="s">
        <v>322</v>
      </c>
      <c r="AW9" t="s">
        <v>188</v>
      </c>
      <c r="AX9">
        <v>2025</v>
      </c>
      <c r="AY9">
        <v>17</v>
      </c>
      <c r="AZ9">
        <v>4</v>
      </c>
      <c r="BA9" t="s">
        <v>174</v>
      </c>
      <c r="BB9" t="s">
        <v>174</v>
      </c>
      <c r="BC9" t="s">
        <v>174</v>
      </c>
      <c r="BD9" t="s">
        <v>174</v>
      </c>
      <c r="BE9" t="s">
        <v>174</v>
      </c>
      <c r="BF9" t="s">
        <v>174</v>
      </c>
      <c r="BG9">
        <v>442</v>
      </c>
      <c r="BH9" t="s">
        <v>627</v>
      </c>
      <c r="BI9" t="str">
        <f>HYPERLINK("http://dx.doi.org/10.3390/polym17040442","http://dx.doi.org/10.3390/polym17040442")</f>
        <v>http://dx.doi.org/10.3390/polym17040442</v>
      </c>
      <c r="BJ9" t="s">
        <v>174</v>
      </c>
      <c r="BK9" t="s">
        <v>174</v>
      </c>
      <c r="BL9">
        <v>40</v>
      </c>
      <c r="BM9" t="s">
        <v>323</v>
      </c>
      <c r="BN9" t="s">
        <v>184</v>
      </c>
      <c r="BO9" t="s">
        <v>323</v>
      </c>
      <c r="BP9" t="s">
        <v>628</v>
      </c>
      <c r="BQ9">
        <v>40006104</v>
      </c>
      <c r="BR9" t="s">
        <v>332</v>
      </c>
      <c r="BS9" t="s">
        <v>186</v>
      </c>
      <c r="BT9" t="s">
        <v>187</v>
      </c>
      <c r="BU9" t="s">
        <v>412</v>
      </c>
      <c r="BV9" t="s">
        <v>629</v>
      </c>
      <c r="BW9" t="str">
        <f>HYPERLINK("https%3A%2F%2Fwww.webofscience.com%2Fwos%2Fwoscc%2Ffull-record%2FWOS:001429759800001","View Full Record in Web of Science")</f>
        <v>View Full Record in Web of Science</v>
      </c>
      <c r="BX9"/>
      <c r="BY9"/>
      <c r="BZ9"/>
      <c r="CA9"/>
      <c r="CB9"/>
      <c r="CC9"/>
      <c r="CD9"/>
      <c r="CE9"/>
      <c r="CF9"/>
      <c r="CG9"/>
      <c r="CH9"/>
      <c r="CI9"/>
      <c r="CJ9"/>
      <c r="CK9"/>
      <c r="CL9"/>
      <c r="CM9"/>
    </row>
    <row r="10" spans="1:91" ht="14.4" hidden="1" x14ac:dyDescent="0.3">
      <c r="A10" s="9">
        <v>701000000</v>
      </c>
      <c r="B10" s="9" t="s">
        <v>0</v>
      </c>
      <c r="C10" t="s">
        <v>173</v>
      </c>
      <c r="D10" t="s">
        <v>1130</v>
      </c>
      <c r="E10">
        <v>1</v>
      </c>
      <c r="F10" t="s">
        <v>174</v>
      </c>
      <c r="G10" t="s">
        <v>174</v>
      </c>
      <c r="H10" t="s">
        <v>174</v>
      </c>
      <c r="I10" t="s">
        <v>1131</v>
      </c>
      <c r="J10" t="s">
        <v>174</v>
      </c>
      <c r="K10" t="s">
        <v>354</v>
      </c>
      <c r="L10" t="s">
        <v>90</v>
      </c>
      <c r="M10" t="s">
        <v>324</v>
      </c>
      <c r="N10" t="s">
        <v>174</v>
      </c>
      <c r="O10" t="s">
        <v>174</v>
      </c>
      <c r="P10" t="s">
        <v>176</v>
      </c>
      <c r="Q10" t="s">
        <v>79</v>
      </c>
      <c r="R10" t="s">
        <v>174</v>
      </c>
      <c r="S10" t="s">
        <v>174</v>
      </c>
      <c r="T10" t="s">
        <v>174</v>
      </c>
      <c r="U10" t="s">
        <v>174</v>
      </c>
      <c r="V10" t="s">
        <v>174</v>
      </c>
      <c r="W10" t="s">
        <v>174</v>
      </c>
      <c r="X10" t="s">
        <v>1132</v>
      </c>
      <c r="Y10" t="s">
        <v>1133</v>
      </c>
      <c r="Z10" t="s">
        <v>1134</v>
      </c>
      <c r="AA10" t="s">
        <v>1135</v>
      </c>
      <c r="AB10" t="s">
        <v>1136</v>
      </c>
      <c r="AC10" t="s">
        <v>355</v>
      </c>
      <c r="AD10" t="s">
        <v>1137</v>
      </c>
      <c r="AE10" t="s">
        <v>1138</v>
      </c>
      <c r="AF10" t="s">
        <v>1139</v>
      </c>
      <c r="AG10" t="s">
        <v>1140</v>
      </c>
      <c r="AH10" t="s">
        <v>1141</v>
      </c>
      <c r="AI10" t="s">
        <v>174</v>
      </c>
      <c r="AJ10">
        <v>19</v>
      </c>
      <c r="AK10">
        <v>41</v>
      </c>
      <c r="AL10">
        <v>45</v>
      </c>
      <c r="AM10">
        <v>1</v>
      </c>
      <c r="AN10">
        <v>4</v>
      </c>
      <c r="AO10" t="s">
        <v>265</v>
      </c>
      <c r="AP10" t="s">
        <v>266</v>
      </c>
      <c r="AQ10" t="s">
        <v>267</v>
      </c>
      <c r="AR10" t="s">
        <v>325</v>
      </c>
      <c r="AS10" t="s">
        <v>326</v>
      </c>
      <c r="AT10" t="s">
        <v>174</v>
      </c>
      <c r="AU10" t="s">
        <v>327</v>
      </c>
      <c r="AV10" t="s">
        <v>328</v>
      </c>
      <c r="AW10" t="s">
        <v>200</v>
      </c>
      <c r="AX10">
        <v>2024</v>
      </c>
      <c r="AY10">
        <v>23</v>
      </c>
      <c r="AZ10">
        <v>9</v>
      </c>
      <c r="BA10" t="s">
        <v>174</v>
      </c>
      <c r="BB10" t="s">
        <v>174</v>
      </c>
      <c r="BC10" t="s">
        <v>174</v>
      </c>
      <c r="BD10" t="s">
        <v>174</v>
      </c>
      <c r="BE10">
        <v>883</v>
      </c>
      <c r="BF10">
        <v>892</v>
      </c>
      <c r="BG10" t="s">
        <v>174</v>
      </c>
      <c r="BH10" t="s">
        <v>1142</v>
      </c>
      <c r="BI10" t="str">
        <f>HYPERLINK("http://dx.doi.org/10.1016/S1474-4422(24)00278-3","http://dx.doi.org/10.1016/S1474-4422(24)00278-3")</f>
        <v>http://dx.doi.org/10.1016/S1474-4422(24)00278-3</v>
      </c>
      <c r="BJ10" t="s">
        <v>174</v>
      </c>
      <c r="BK10" t="s">
        <v>1143</v>
      </c>
      <c r="BL10">
        <v>10</v>
      </c>
      <c r="BM10" t="s">
        <v>329</v>
      </c>
      <c r="BN10" t="s">
        <v>184</v>
      </c>
      <c r="BO10" t="s">
        <v>330</v>
      </c>
      <c r="BP10" t="s">
        <v>1144</v>
      </c>
      <c r="BQ10">
        <v>39074480</v>
      </c>
      <c r="BR10" t="s">
        <v>1145</v>
      </c>
      <c r="BS10" t="s">
        <v>186</v>
      </c>
      <c r="BT10" t="s">
        <v>187</v>
      </c>
      <c r="BU10" t="s">
        <v>412</v>
      </c>
      <c r="BV10" t="s">
        <v>1146</v>
      </c>
      <c r="BW10" t="str">
        <f>HYPERLINK("https%3A%2F%2Fwww.webofscience.com%2Fwos%2Fwoscc%2Ffull-record%2FWOS:001330619400001","View Full Record in Web of Science")</f>
        <v>View Full Record in Web of Science</v>
      </c>
      <c r="BX10"/>
      <c r="BY10"/>
      <c r="BZ10"/>
      <c r="CA10"/>
      <c r="CB10"/>
      <c r="CC10"/>
      <c r="CD10"/>
      <c r="CE10"/>
      <c r="CF10"/>
      <c r="CG10"/>
      <c r="CH10"/>
      <c r="CI10"/>
    </row>
    <row r="11" spans="1:91" ht="14.4" hidden="1" x14ac:dyDescent="0.3">
      <c r="A11" s="9">
        <v>702000000</v>
      </c>
      <c r="B11" s="9" t="s">
        <v>63</v>
      </c>
      <c r="C11" t="s">
        <v>173</v>
      </c>
      <c r="D11" t="s">
        <v>581</v>
      </c>
      <c r="E11">
        <v>1</v>
      </c>
      <c r="F11" t="s">
        <v>174</v>
      </c>
      <c r="G11" t="s">
        <v>174</v>
      </c>
      <c r="H11" t="s">
        <v>174</v>
      </c>
      <c r="I11" t="s">
        <v>582</v>
      </c>
      <c r="J11" t="s">
        <v>174</v>
      </c>
      <c r="K11" t="s">
        <v>174</v>
      </c>
      <c r="L11" t="s">
        <v>583</v>
      </c>
      <c r="M11" t="s">
        <v>281</v>
      </c>
      <c r="N11" t="s">
        <v>174</v>
      </c>
      <c r="O11" t="s">
        <v>174</v>
      </c>
      <c r="P11" t="s">
        <v>176</v>
      </c>
      <c r="Q11" t="s">
        <v>79</v>
      </c>
      <c r="R11" t="s">
        <v>174</v>
      </c>
      <c r="S11" t="s">
        <v>174</v>
      </c>
      <c r="T11" t="s">
        <v>174</v>
      </c>
      <c r="U11" t="s">
        <v>174</v>
      </c>
      <c r="V11" t="s">
        <v>174</v>
      </c>
      <c r="W11" t="s">
        <v>584</v>
      </c>
      <c r="X11" t="s">
        <v>585</v>
      </c>
      <c r="Y11" t="s">
        <v>586</v>
      </c>
      <c r="Z11" t="s">
        <v>587</v>
      </c>
      <c r="AA11" t="s">
        <v>588</v>
      </c>
      <c r="AB11" t="s">
        <v>589</v>
      </c>
      <c r="AC11" t="s">
        <v>590</v>
      </c>
      <c r="AD11" t="s">
        <v>174</v>
      </c>
      <c r="AE11" t="s">
        <v>174</v>
      </c>
      <c r="AF11" t="s">
        <v>591</v>
      </c>
      <c r="AG11" t="s">
        <v>592</v>
      </c>
      <c r="AH11" t="s">
        <v>593</v>
      </c>
      <c r="AI11" t="s">
        <v>174</v>
      </c>
      <c r="AJ11">
        <v>37</v>
      </c>
      <c r="AK11">
        <v>105</v>
      </c>
      <c r="AL11">
        <v>122</v>
      </c>
      <c r="AM11">
        <v>17</v>
      </c>
      <c r="AN11">
        <v>73</v>
      </c>
      <c r="AO11" t="s">
        <v>230</v>
      </c>
      <c r="AP11" t="s">
        <v>231</v>
      </c>
      <c r="AQ11" t="s">
        <v>232</v>
      </c>
      <c r="AR11" t="s">
        <v>282</v>
      </c>
      <c r="AS11" t="s">
        <v>283</v>
      </c>
      <c r="AT11" t="s">
        <v>174</v>
      </c>
      <c r="AU11" t="s">
        <v>284</v>
      </c>
      <c r="AV11" t="s">
        <v>285</v>
      </c>
      <c r="AW11" t="s">
        <v>594</v>
      </c>
      <c r="AX11">
        <v>2024</v>
      </c>
      <c r="AY11">
        <v>241</v>
      </c>
      <c r="AZ11" t="s">
        <v>174</v>
      </c>
      <c r="BA11" t="s">
        <v>174</v>
      </c>
      <c r="BB11" t="s">
        <v>174</v>
      </c>
      <c r="BC11" t="s">
        <v>174</v>
      </c>
      <c r="BD11" t="s">
        <v>174</v>
      </c>
      <c r="BE11" t="s">
        <v>174</v>
      </c>
      <c r="BF11" t="s">
        <v>174</v>
      </c>
      <c r="BG11">
        <v>122686</v>
      </c>
      <c r="BH11" t="s">
        <v>595</v>
      </c>
      <c r="BI11" t="str">
        <f>HYPERLINK("http://dx.doi.org/10.1016/j.eswa.2023.122686","http://dx.doi.org/10.1016/j.eswa.2023.122686")</f>
        <v>http://dx.doi.org/10.1016/j.eswa.2023.122686</v>
      </c>
      <c r="BJ11" t="s">
        <v>174</v>
      </c>
      <c r="BK11" t="s">
        <v>356</v>
      </c>
      <c r="BL11">
        <v>14</v>
      </c>
      <c r="BM11" t="s">
        <v>286</v>
      </c>
      <c r="BN11" t="s">
        <v>184</v>
      </c>
      <c r="BO11" t="s">
        <v>287</v>
      </c>
      <c r="BP11" t="s">
        <v>596</v>
      </c>
      <c r="BQ11" t="s">
        <v>174</v>
      </c>
      <c r="BR11" t="s">
        <v>174</v>
      </c>
      <c r="BS11" t="s">
        <v>186</v>
      </c>
      <c r="BT11" t="s">
        <v>186</v>
      </c>
      <c r="BU11" t="s">
        <v>412</v>
      </c>
      <c r="BV11" t="s">
        <v>597</v>
      </c>
      <c r="BW11" t="str">
        <f>HYPERLINK("https%3A%2F%2Fwww.webofscience.com%2Fwos%2Fwoscc%2Ffull-record%2FWOS:001124952500001","View Full Record in Web of Science")</f>
        <v>View Full Record in Web of Science</v>
      </c>
      <c r="BX11"/>
      <c r="BY11"/>
      <c r="BZ11"/>
      <c r="CA11"/>
      <c r="CB11"/>
      <c r="CC11"/>
      <c r="CD11"/>
      <c r="CE11"/>
      <c r="CF11"/>
      <c r="CG11"/>
    </row>
    <row r="12" spans="1:91" ht="14.4" hidden="1" x14ac:dyDescent="0.3">
      <c r="A12" s="9">
        <v>719000000</v>
      </c>
      <c r="B12" s="9" t="s">
        <v>98</v>
      </c>
      <c r="C12" t="s">
        <v>173</v>
      </c>
      <c r="D12" t="s">
        <v>630</v>
      </c>
      <c r="E12">
        <v>1</v>
      </c>
      <c r="F12" t="s">
        <v>174</v>
      </c>
      <c r="G12" t="s">
        <v>174</v>
      </c>
      <c r="H12" t="s">
        <v>174</v>
      </c>
      <c r="I12" t="s">
        <v>631</v>
      </c>
      <c r="J12" t="s">
        <v>174</v>
      </c>
      <c r="K12" t="s">
        <v>174</v>
      </c>
      <c r="L12" t="s">
        <v>632</v>
      </c>
      <c r="M12" t="s">
        <v>633</v>
      </c>
      <c r="N12" t="s">
        <v>174</v>
      </c>
      <c r="O12" t="s">
        <v>174</v>
      </c>
      <c r="P12" t="s">
        <v>176</v>
      </c>
      <c r="Q12" t="s">
        <v>79</v>
      </c>
      <c r="R12" t="s">
        <v>174</v>
      </c>
      <c r="S12" t="s">
        <v>174</v>
      </c>
      <c r="T12" t="s">
        <v>174</v>
      </c>
      <c r="U12" t="s">
        <v>174</v>
      </c>
      <c r="V12" t="s">
        <v>174</v>
      </c>
      <c r="W12" t="s">
        <v>634</v>
      </c>
      <c r="X12" t="s">
        <v>635</v>
      </c>
      <c r="Y12" t="s">
        <v>636</v>
      </c>
      <c r="Z12" t="s">
        <v>637</v>
      </c>
      <c r="AA12" t="s">
        <v>638</v>
      </c>
      <c r="AB12" t="s">
        <v>639</v>
      </c>
      <c r="AC12" t="s">
        <v>640</v>
      </c>
      <c r="AD12" t="s">
        <v>641</v>
      </c>
      <c r="AE12" t="s">
        <v>642</v>
      </c>
      <c r="AF12" t="s">
        <v>643</v>
      </c>
      <c r="AG12" t="s">
        <v>643</v>
      </c>
      <c r="AH12" t="s">
        <v>644</v>
      </c>
      <c r="AI12" t="s">
        <v>174</v>
      </c>
      <c r="AJ12">
        <v>156</v>
      </c>
      <c r="AK12">
        <v>18</v>
      </c>
      <c r="AL12">
        <v>23</v>
      </c>
      <c r="AM12">
        <v>154</v>
      </c>
      <c r="AN12">
        <v>249</v>
      </c>
      <c r="AO12" t="s">
        <v>255</v>
      </c>
      <c r="AP12" t="s">
        <v>256</v>
      </c>
      <c r="AQ12" t="s">
        <v>257</v>
      </c>
      <c r="AR12" t="s">
        <v>645</v>
      </c>
      <c r="AS12" t="s">
        <v>646</v>
      </c>
      <c r="AT12" t="s">
        <v>174</v>
      </c>
      <c r="AU12" t="s">
        <v>647</v>
      </c>
      <c r="AV12" t="s">
        <v>648</v>
      </c>
      <c r="AW12" t="s">
        <v>200</v>
      </c>
      <c r="AX12">
        <v>2025</v>
      </c>
      <c r="AY12">
        <v>19</v>
      </c>
      <c r="AZ12">
        <v>9</v>
      </c>
      <c r="BA12" t="s">
        <v>174</v>
      </c>
      <c r="BB12" t="s">
        <v>174</v>
      </c>
      <c r="BC12" t="s">
        <v>174</v>
      </c>
      <c r="BD12" t="s">
        <v>174</v>
      </c>
      <c r="BE12">
        <v>2899</v>
      </c>
      <c r="BF12">
        <v>2935</v>
      </c>
      <c r="BG12" t="s">
        <v>174</v>
      </c>
      <c r="BH12" t="s">
        <v>649</v>
      </c>
      <c r="BI12" t="str">
        <f>HYPERLINK("http://dx.doi.org/10.1007/s11846-025-00836-7","http://dx.doi.org/10.1007/s11846-025-00836-7")</f>
        <v>http://dx.doi.org/10.1007/s11846-025-00836-7</v>
      </c>
      <c r="BJ12" t="s">
        <v>174</v>
      </c>
      <c r="BK12" t="s">
        <v>450</v>
      </c>
      <c r="BL12">
        <v>37</v>
      </c>
      <c r="BM12" t="s">
        <v>650</v>
      </c>
      <c r="BN12" t="s">
        <v>194</v>
      </c>
      <c r="BO12" t="s">
        <v>384</v>
      </c>
      <c r="BP12" t="s">
        <v>651</v>
      </c>
      <c r="BQ12" t="s">
        <v>174</v>
      </c>
      <c r="BR12" t="s">
        <v>389</v>
      </c>
      <c r="BS12" t="s">
        <v>186</v>
      </c>
      <c r="BT12" t="s">
        <v>187</v>
      </c>
      <c r="BU12" t="s">
        <v>412</v>
      </c>
      <c r="BV12" t="s">
        <v>652</v>
      </c>
      <c r="BW12" t="str">
        <f>HYPERLINK("https%3A%2F%2Fwww.webofscience.com%2Fwos%2Fwoscc%2Ffull-record%2FWOS:001401931800001","View Full Record in Web of Science")</f>
        <v>View Full Record in Web of Science</v>
      </c>
      <c r="BX12"/>
      <c r="BY12"/>
      <c r="BZ12"/>
      <c r="CA12"/>
      <c r="CB12"/>
      <c r="CC12"/>
      <c r="CD12"/>
      <c r="CE12"/>
      <c r="CF12"/>
      <c r="CG12"/>
      <c r="CH12"/>
      <c r="CI12"/>
    </row>
    <row r="13" spans="1:91" ht="14.4" hidden="1" x14ac:dyDescent="0.3">
      <c r="A13" s="9">
        <v>701000000</v>
      </c>
      <c r="B13" s="9" t="s">
        <v>0</v>
      </c>
      <c r="C13" t="s">
        <v>173</v>
      </c>
      <c r="D13" t="s">
        <v>1057</v>
      </c>
      <c r="E13">
        <v>1</v>
      </c>
      <c r="F13" t="s">
        <v>174</v>
      </c>
      <c r="G13" t="s">
        <v>174</v>
      </c>
      <c r="H13" t="s">
        <v>174</v>
      </c>
      <c r="I13" t="s">
        <v>1058</v>
      </c>
      <c r="J13" t="s">
        <v>174</v>
      </c>
      <c r="K13" t="s">
        <v>174</v>
      </c>
      <c r="L13" t="s">
        <v>1059</v>
      </c>
      <c r="M13" t="s">
        <v>1060</v>
      </c>
      <c r="N13" t="s">
        <v>174</v>
      </c>
      <c r="O13" t="s">
        <v>174</v>
      </c>
      <c r="P13" t="s">
        <v>176</v>
      </c>
      <c r="Q13" t="s">
        <v>79</v>
      </c>
      <c r="R13" t="s">
        <v>174</v>
      </c>
      <c r="S13" t="s">
        <v>174</v>
      </c>
      <c r="T13" t="s">
        <v>174</v>
      </c>
      <c r="U13" t="s">
        <v>174</v>
      </c>
      <c r="V13" t="s">
        <v>174</v>
      </c>
      <c r="W13" t="s">
        <v>1061</v>
      </c>
      <c r="X13" t="s">
        <v>1062</v>
      </c>
      <c r="Y13" t="s">
        <v>1063</v>
      </c>
      <c r="Z13" t="s">
        <v>1064</v>
      </c>
      <c r="AA13" t="s">
        <v>1065</v>
      </c>
      <c r="AB13" t="s">
        <v>1066</v>
      </c>
      <c r="AC13" t="s">
        <v>1067</v>
      </c>
      <c r="AD13" t="s">
        <v>1068</v>
      </c>
      <c r="AE13" t="s">
        <v>174</v>
      </c>
      <c r="AF13" t="s">
        <v>1069</v>
      </c>
      <c r="AG13" t="s">
        <v>1070</v>
      </c>
      <c r="AH13" t="s">
        <v>1071</v>
      </c>
      <c r="AI13" t="s">
        <v>174</v>
      </c>
      <c r="AJ13">
        <v>45</v>
      </c>
      <c r="AK13">
        <v>6</v>
      </c>
      <c r="AL13">
        <v>6</v>
      </c>
      <c r="AM13">
        <v>5</v>
      </c>
      <c r="AN13">
        <v>19</v>
      </c>
      <c r="AO13" t="s">
        <v>190</v>
      </c>
      <c r="AP13" t="s">
        <v>191</v>
      </c>
      <c r="AQ13" t="s">
        <v>192</v>
      </c>
      <c r="AR13" t="s">
        <v>1072</v>
      </c>
      <c r="AS13" t="s">
        <v>1073</v>
      </c>
      <c r="AT13" t="s">
        <v>174</v>
      </c>
      <c r="AU13" t="s">
        <v>1074</v>
      </c>
      <c r="AV13" t="s">
        <v>1075</v>
      </c>
      <c r="AW13" t="s">
        <v>188</v>
      </c>
      <c r="AX13">
        <v>2025</v>
      </c>
      <c r="AY13">
        <v>28</v>
      </c>
      <c r="AZ13">
        <v>1</v>
      </c>
      <c r="BA13" t="s">
        <v>174</v>
      </c>
      <c r="BB13" t="s">
        <v>174</v>
      </c>
      <c r="BC13" t="s">
        <v>174</v>
      </c>
      <c r="BD13" t="s">
        <v>174</v>
      </c>
      <c r="BE13">
        <v>146</v>
      </c>
      <c r="BF13">
        <v>180</v>
      </c>
      <c r="BG13" t="s">
        <v>174</v>
      </c>
      <c r="BH13" t="s">
        <v>1076</v>
      </c>
      <c r="BI13" t="str">
        <f>HYPERLINK("http://dx.doi.org/10.1007/s13540-025-00372-x","http://dx.doi.org/10.1007/s13540-025-00372-x")</f>
        <v>http://dx.doi.org/10.1007/s13540-025-00372-x</v>
      </c>
      <c r="BJ13" t="s">
        <v>174</v>
      </c>
      <c r="BK13" t="s">
        <v>450</v>
      </c>
      <c r="BL13">
        <v>35</v>
      </c>
      <c r="BM13" t="s">
        <v>1077</v>
      </c>
      <c r="BN13" t="s">
        <v>184</v>
      </c>
      <c r="BO13" t="s">
        <v>182</v>
      </c>
      <c r="BP13" t="s">
        <v>1078</v>
      </c>
      <c r="BQ13" t="s">
        <v>174</v>
      </c>
      <c r="BR13" t="s">
        <v>174</v>
      </c>
      <c r="BS13" t="s">
        <v>186</v>
      </c>
      <c r="BT13" t="s">
        <v>187</v>
      </c>
      <c r="BU13" t="s">
        <v>412</v>
      </c>
      <c r="BV13" t="s">
        <v>1079</v>
      </c>
      <c r="BW13" t="str">
        <f>HYPERLINK("https%3A%2F%2Fwww.webofscience.com%2Fwos%2Fwoscc%2Ffull-record%2FWOS:001398779300001","View Full Record in Web of Science")</f>
        <v>View Full Record in Web of Science</v>
      </c>
      <c r="BX13"/>
      <c r="BY13"/>
      <c r="BZ13"/>
      <c r="CA13"/>
      <c r="CB13"/>
      <c r="CC13"/>
      <c r="CD13"/>
      <c r="CE13"/>
      <c r="CF13"/>
      <c r="CG13"/>
      <c r="CH13"/>
      <c r="CI13"/>
      <c r="CJ13"/>
      <c r="CK13"/>
    </row>
    <row r="14" spans="1:91" ht="14.4" hidden="1" x14ac:dyDescent="0.3">
      <c r="A14" s="9">
        <v>701000000</v>
      </c>
      <c r="B14" s="9" t="s">
        <v>0</v>
      </c>
      <c r="C14" t="s">
        <v>173</v>
      </c>
      <c r="D14" t="s">
        <v>940</v>
      </c>
      <c r="E14">
        <v>1</v>
      </c>
      <c r="F14" t="s">
        <v>174</v>
      </c>
      <c r="G14" t="s">
        <v>174</v>
      </c>
      <c r="H14" t="s">
        <v>174</v>
      </c>
      <c r="I14" t="s">
        <v>941</v>
      </c>
      <c r="J14" t="s">
        <v>174</v>
      </c>
      <c r="K14" t="s">
        <v>339</v>
      </c>
      <c r="L14" t="s">
        <v>942</v>
      </c>
      <c r="M14" t="s">
        <v>943</v>
      </c>
      <c r="N14" t="s">
        <v>174</v>
      </c>
      <c r="O14" t="s">
        <v>174</v>
      </c>
      <c r="P14" t="s">
        <v>176</v>
      </c>
      <c r="Q14" t="s">
        <v>202</v>
      </c>
      <c r="R14" t="s">
        <v>174</v>
      </c>
      <c r="S14" t="s">
        <v>174</v>
      </c>
      <c r="T14" t="s">
        <v>174</v>
      </c>
      <c r="U14" t="s">
        <v>174</v>
      </c>
      <c r="V14" t="s">
        <v>174</v>
      </c>
      <c r="W14" t="s">
        <v>944</v>
      </c>
      <c r="X14" t="s">
        <v>945</v>
      </c>
      <c r="Y14" t="s">
        <v>946</v>
      </c>
      <c r="Z14" t="s">
        <v>947</v>
      </c>
      <c r="AA14" t="s">
        <v>948</v>
      </c>
      <c r="AB14" t="s">
        <v>387</v>
      </c>
      <c r="AC14" t="s">
        <v>174</v>
      </c>
      <c r="AD14" t="s">
        <v>949</v>
      </c>
      <c r="AE14" t="s">
        <v>950</v>
      </c>
      <c r="AF14" t="s">
        <v>951</v>
      </c>
      <c r="AG14" t="s">
        <v>952</v>
      </c>
      <c r="AH14" t="s">
        <v>953</v>
      </c>
      <c r="AI14" t="s">
        <v>174</v>
      </c>
      <c r="AJ14">
        <v>351</v>
      </c>
      <c r="AK14">
        <v>16</v>
      </c>
      <c r="AL14">
        <v>16</v>
      </c>
      <c r="AM14">
        <v>6</v>
      </c>
      <c r="AN14">
        <v>6</v>
      </c>
      <c r="AO14" t="s">
        <v>197</v>
      </c>
      <c r="AP14" t="s">
        <v>198</v>
      </c>
      <c r="AQ14" t="s">
        <v>199</v>
      </c>
      <c r="AR14" t="s">
        <v>954</v>
      </c>
      <c r="AS14" t="s">
        <v>955</v>
      </c>
      <c r="AT14" t="s">
        <v>174</v>
      </c>
      <c r="AU14" t="s">
        <v>956</v>
      </c>
      <c r="AV14" t="s">
        <v>957</v>
      </c>
      <c r="AW14" t="s">
        <v>228</v>
      </c>
      <c r="AX14">
        <v>2025</v>
      </c>
      <c r="AY14">
        <v>1116</v>
      </c>
      <c r="AZ14" t="s">
        <v>174</v>
      </c>
      <c r="BA14" t="s">
        <v>174</v>
      </c>
      <c r="BB14" t="s">
        <v>174</v>
      </c>
      <c r="BC14" t="s">
        <v>174</v>
      </c>
      <c r="BD14" t="s">
        <v>174</v>
      </c>
      <c r="BE14">
        <v>301</v>
      </c>
      <c r="BF14">
        <v>385</v>
      </c>
      <c r="BG14" t="s">
        <v>174</v>
      </c>
      <c r="BH14" t="s">
        <v>958</v>
      </c>
      <c r="BI14" t="str">
        <f>HYPERLINK("http://dx.doi.org/10.1016/j.physrep.2024.10.001","http://dx.doi.org/10.1016/j.physrep.2024.10.001")</f>
        <v>http://dx.doi.org/10.1016/j.physrep.2024.10.001</v>
      </c>
      <c r="BJ14" t="s">
        <v>174</v>
      </c>
      <c r="BK14" t="s">
        <v>409</v>
      </c>
      <c r="BL14">
        <v>85</v>
      </c>
      <c r="BM14" t="s">
        <v>371</v>
      </c>
      <c r="BN14" t="s">
        <v>184</v>
      </c>
      <c r="BO14" t="s">
        <v>304</v>
      </c>
      <c r="BP14" t="s">
        <v>959</v>
      </c>
      <c r="BQ14" t="s">
        <v>174</v>
      </c>
      <c r="BR14" t="s">
        <v>389</v>
      </c>
      <c r="BS14" t="s">
        <v>186</v>
      </c>
      <c r="BT14" t="s">
        <v>187</v>
      </c>
      <c r="BU14" t="s">
        <v>412</v>
      </c>
      <c r="BV14" t="s">
        <v>960</v>
      </c>
      <c r="BW14" t="str">
        <f>HYPERLINK("https%3A%2F%2Fwww.webofscience.com%2Fwos%2Fwoscc%2Ffull-record%2FWOS:001498381500005","View Full Record in Web of Science")</f>
        <v>View Full Record in Web of Science</v>
      </c>
      <c r="BX14"/>
      <c r="BY14"/>
      <c r="BZ14"/>
      <c r="CA14"/>
      <c r="CB14"/>
      <c r="CC14"/>
      <c r="CD14"/>
      <c r="CE14"/>
      <c r="CF14"/>
      <c r="CG14"/>
      <c r="CH14"/>
      <c r="CI14"/>
      <c r="CJ14"/>
      <c r="CK14"/>
      <c r="CL14"/>
      <c r="CM14"/>
    </row>
    <row r="15" spans="1:91" ht="14.4" hidden="1" x14ac:dyDescent="0.3">
      <c r="A15" s="9">
        <v>701000000</v>
      </c>
      <c r="B15" s="9" t="s">
        <v>0</v>
      </c>
      <c r="C15" t="s">
        <v>173</v>
      </c>
      <c r="D15" t="s">
        <v>1080</v>
      </c>
      <c r="E15">
        <v>1</v>
      </c>
      <c r="F15" t="s">
        <v>174</v>
      </c>
      <c r="G15" t="s">
        <v>174</v>
      </c>
      <c r="H15" t="s">
        <v>174</v>
      </c>
      <c r="I15" t="s">
        <v>1081</v>
      </c>
      <c r="J15" t="s">
        <v>174</v>
      </c>
      <c r="K15" t="s">
        <v>174</v>
      </c>
      <c r="L15" t="s">
        <v>1082</v>
      </c>
      <c r="M15" t="s">
        <v>208</v>
      </c>
      <c r="N15" t="s">
        <v>174</v>
      </c>
      <c r="O15" t="s">
        <v>174</v>
      </c>
      <c r="P15" t="s">
        <v>176</v>
      </c>
      <c r="Q15" t="s">
        <v>79</v>
      </c>
      <c r="R15" t="s">
        <v>174</v>
      </c>
      <c r="S15" t="s">
        <v>174</v>
      </c>
      <c r="T15" t="s">
        <v>174</v>
      </c>
      <c r="U15" t="s">
        <v>174</v>
      </c>
      <c r="V15" t="s">
        <v>174</v>
      </c>
      <c r="W15" t="s">
        <v>1083</v>
      </c>
      <c r="X15" t="s">
        <v>1084</v>
      </c>
      <c r="Y15" t="s">
        <v>1085</v>
      </c>
      <c r="Z15" t="s">
        <v>1086</v>
      </c>
      <c r="AA15" t="s">
        <v>1087</v>
      </c>
      <c r="AB15" t="s">
        <v>1088</v>
      </c>
      <c r="AC15" t="s">
        <v>1089</v>
      </c>
      <c r="AD15" t="s">
        <v>1090</v>
      </c>
      <c r="AE15" t="s">
        <v>1091</v>
      </c>
      <c r="AF15" t="s">
        <v>1092</v>
      </c>
      <c r="AG15" t="s">
        <v>1093</v>
      </c>
      <c r="AH15" t="s">
        <v>1094</v>
      </c>
      <c r="AI15" t="s">
        <v>174</v>
      </c>
      <c r="AJ15">
        <v>147</v>
      </c>
      <c r="AK15">
        <v>6</v>
      </c>
      <c r="AL15">
        <v>6</v>
      </c>
      <c r="AM15">
        <v>8</v>
      </c>
      <c r="AN15">
        <v>15</v>
      </c>
      <c r="AO15" t="s">
        <v>209</v>
      </c>
      <c r="AP15" t="s">
        <v>210</v>
      </c>
      <c r="AQ15" t="s">
        <v>211</v>
      </c>
      <c r="AR15" t="s">
        <v>212</v>
      </c>
      <c r="AS15" t="s">
        <v>213</v>
      </c>
      <c r="AT15" t="s">
        <v>174</v>
      </c>
      <c r="AU15" t="s">
        <v>214</v>
      </c>
      <c r="AV15" t="s">
        <v>215</v>
      </c>
      <c r="AW15" t="s">
        <v>224</v>
      </c>
      <c r="AX15">
        <v>2025</v>
      </c>
      <c r="AY15">
        <v>22</v>
      </c>
      <c r="AZ15">
        <v>1</v>
      </c>
      <c r="BA15" t="s">
        <v>174</v>
      </c>
      <c r="BB15" t="s">
        <v>174</v>
      </c>
      <c r="BC15" t="s">
        <v>174</v>
      </c>
      <c r="BD15" t="s">
        <v>174</v>
      </c>
      <c r="BE15">
        <v>53</v>
      </c>
      <c r="BF15">
        <v>68</v>
      </c>
      <c r="BG15" t="s">
        <v>174</v>
      </c>
      <c r="BH15" t="s">
        <v>1095</v>
      </c>
      <c r="BI15" t="str">
        <f>HYPERLINK("http://dx.doi.org/10.1123/jpah.2024-0113","http://dx.doi.org/10.1123/jpah.2024-0113")</f>
        <v>http://dx.doi.org/10.1123/jpah.2024-0113</v>
      </c>
      <c r="BJ15" t="s">
        <v>174</v>
      </c>
      <c r="BK15" t="s">
        <v>174</v>
      </c>
      <c r="BL15">
        <v>16</v>
      </c>
      <c r="BM15" t="s">
        <v>217</v>
      </c>
      <c r="BN15" t="s">
        <v>194</v>
      </c>
      <c r="BO15" t="s">
        <v>217</v>
      </c>
      <c r="BP15" t="s">
        <v>1096</v>
      </c>
      <c r="BQ15">
        <v>39536742</v>
      </c>
      <c r="BR15" t="s">
        <v>363</v>
      </c>
      <c r="BS15" t="s">
        <v>186</v>
      </c>
      <c r="BT15" t="s">
        <v>187</v>
      </c>
      <c r="BU15" t="s">
        <v>412</v>
      </c>
      <c r="BV15" t="s">
        <v>1097</v>
      </c>
      <c r="BW15" t="str">
        <f>HYPERLINK("https%3A%2F%2Fwww.webofscience.com%2Fwos%2Fwoscc%2Ffull-record%2FWOS:001457410400004","View Full Record in Web of Science")</f>
        <v>View Full Record in Web of Science</v>
      </c>
      <c r="BX15"/>
      <c r="BY15"/>
      <c r="BZ15"/>
      <c r="CA15"/>
      <c r="CB15"/>
      <c r="CC15"/>
      <c r="CD15"/>
      <c r="CE15"/>
    </row>
    <row r="16" spans="1:91" ht="14.4" hidden="1" x14ac:dyDescent="0.3">
      <c r="A16" s="8">
        <v>711000000</v>
      </c>
      <c r="B16" s="9" t="s">
        <v>71</v>
      </c>
      <c r="C16" t="s">
        <v>173</v>
      </c>
      <c r="D16" t="s">
        <v>1257</v>
      </c>
      <c r="E16">
        <v>1</v>
      </c>
      <c r="F16" t="s">
        <v>174</v>
      </c>
      <c r="G16" t="s">
        <v>174</v>
      </c>
      <c r="H16" t="s">
        <v>174</v>
      </c>
      <c r="I16" t="s">
        <v>1258</v>
      </c>
      <c r="J16" t="s">
        <v>174</v>
      </c>
      <c r="K16" t="s">
        <v>174</v>
      </c>
      <c r="L16" t="s">
        <v>1259</v>
      </c>
      <c r="M16" t="s">
        <v>1260</v>
      </c>
      <c r="N16" t="s">
        <v>174</v>
      </c>
      <c r="O16" t="s">
        <v>174</v>
      </c>
      <c r="P16" t="s">
        <v>176</v>
      </c>
      <c r="Q16" t="s">
        <v>202</v>
      </c>
      <c r="R16" t="s">
        <v>174</v>
      </c>
      <c r="S16" t="s">
        <v>174</v>
      </c>
      <c r="T16" t="s">
        <v>174</v>
      </c>
      <c r="U16" t="s">
        <v>174</v>
      </c>
      <c r="V16" t="s">
        <v>174</v>
      </c>
      <c r="W16" t="s">
        <v>174</v>
      </c>
      <c r="X16" t="s">
        <v>1261</v>
      </c>
      <c r="Y16" t="s">
        <v>1262</v>
      </c>
      <c r="Z16" t="s">
        <v>1263</v>
      </c>
      <c r="AA16" t="s">
        <v>1264</v>
      </c>
      <c r="AB16" t="s">
        <v>1265</v>
      </c>
      <c r="AC16" t="s">
        <v>1266</v>
      </c>
      <c r="AD16" t="s">
        <v>1267</v>
      </c>
      <c r="AE16" t="s">
        <v>1268</v>
      </c>
      <c r="AF16" t="s">
        <v>1269</v>
      </c>
      <c r="AG16" t="s">
        <v>1270</v>
      </c>
      <c r="AH16" t="s">
        <v>1271</v>
      </c>
      <c r="AI16" t="s">
        <v>174</v>
      </c>
      <c r="AJ16">
        <v>175</v>
      </c>
      <c r="AK16">
        <v>19</v>
      </c>
      <c r="AL16">
        <v>19</v>
      </c>
      <c r="AM16">
        <v>29</v>
      </c>
      <c r="AN16">
        <v>80</v>
      </c>
      <c r="AO16" t="s">
        <v>218</v>
      </c>
      <c r="AP16" t="s">
        <v>219</v>
      </c>
      <c r="AQ16" t="s">
        <v>220</v>
      </c>
      <c r="AR16" t="s">
        <v>174</v>
      </c>
      <c r="AS16" t="s">
        <v>1272</v>
      </c>
      <c r="AT16" t="s">
        <v>174</v>
      </c>
      <c r="AU16" t="s">
        <v>1273</v>
      </c>
      <c r="AV16" t="s">
        <v>1274</v>
      </c>
      <c r="AW16" t="s">
        <v>262</v>
      </c>
      <c r="AX16">
        <v>2025</v>
      </c>
      <c r="AY16">
        <v>7</v>
      </c>
      <c r="AZ16">
        <v>5</v>
      </c>
      <c r="BA16" t="s">
        <v>174</v>
      </c>
      <c r="BB16" t="s">
        <v>174</v>
      </c>
      <c r="BC16" t="s">
        <v>174</v>
      </c>
      <c r="BD16" t="s">
        <v>174</v>
      </c>
      <c r="BE16">
        <v>255</v>
      </c>
      <c r="BF16">
        <v>269</v>
      </c>
      <c r="BG16" t="s">
        <v>174</v>
      </c>
      <c r="BH16" t="s">
        <v>1275</v>
      </c>
      <c r="BI16" t="str">
        <f>HYPERLINK("http://dx.doi.org/10.1038/s42254-025-00818-4","http://dx.doi.org/10.1038/s42254-025-00818-4")</f>
        <v>http://dx.doi.org/10.1038/s42254-025-00818-4</v>
      </c>
      <c r="BJ16" t="s">
        <v>174</v>
      </c>
      <c r="BK16" t="s">
        <v>506</v>
      </c>
      <c r="BL16">
        <v>15</v>
      </c>
      <c r="BM16" t="s">
        <v>1276</v>
      </c>
      <c r="BN16" t="s">
        <v>184</v>
      </c>
      <c r="BO16" t="s">
        <v>304</v>
      </c>
      <c r="BP16" t="s">
        <v>1277</v>
      </c>
      <c r="BQ16" t="s">
        <v>174</v>
      </c>
      <c r="BR16" t="s">
        <v>174</v>
      </c>
      <c r="BS16" t="s">
        <v>186</v>
      </c>
      <c r="BT16" t="s">
        <v>187</v>
      </c>
      <c r="BU16" t="s">
        <v>412</v>
      </c>
      <c r="BV16" t="s">
        <v>1278</v>
      </c>
      <c r="BW16" t="str">
        <f>HYPERLINK("https%3A%2F%2Fwww.webofscience.com%2Fwos%2Fwoscc%2Ffull-record%2FWOS:001451277000001","View Full Record in Web of Science")</f>
        <v>View Full Record in Web of Science</v>
      </c>
      <c r="BX16"/>
      <c r="BY16"/>
      <c r="BZ16"/>
      <c r="CA16"/>
      <c r="CB16"/>
      <c r="CC16"/>
      <c r="CD16"/>
      <c r="CE16"/>
      <c r="CF16"/>
      <c r="CG16"/>
    </row>
    <row r="17" spans="1:89" ht="14.4" hidden="1" x14ac:dyDescent="0.3">
      <c r="A17" s="9">
        <v>702000000</v>
      </c>
      <c r="B17" s="9" t="s">
        <v>63</v>
      </c>
      <c r="C17" t="s">
        <v>173</v>
      </c>
      <c r="D17" t="s">
        <v>491</v>
      </c>
      <c r="E17">
        <v>0.33</v>
      </c>
      <c r="F17" t="s">
        <v>174</v>
      </c>
      <c r="G17" t="s">
        <v>174</v>
      </c>
      <c r="H17" t="s">
        <v>174</v>
      </c>
      <c r="I17" t="s">
        <v>492</v>
      </c>
      <c r="J17" t="s">
        <v>174</v>
      </c>
      <c r="K17" t="s">
        <v>174</v>
      </c>
      <c r="L17" t="s">
        <v>493</v>
      </c>
      <c r="M17" t="s">
        <v>269</v>
      </c>
      <c r="N17" t="s">
        <v>174</v>
      </c>
      <c r="O17" t="s">
        <v>174</v>
      </c>
      <c r="P17" t="s">
        <v>176</v>
      </c>
      <c r="Q17" t="s">
        <v>202</v>
      </c>
      <c r="R17" t="s">
        <v>174</v>
      </c>
      <c r="S17" t="s">
        <v>174</v>
      </c>
      <c r="T17" t="s">
        <v>174</v>
      </c>
      <c r="U17" t="s">
        <v>174</v>
      </c>
      <c r="V17" t="s">
        <v>174</v>
      </c>
      <c r="W17" t="s">
        <v>494</v>
      </c>
      <c r="X17" t="s">
        <v>495</v>
      </c>
      <c r="Y17" t="s">
        <v>496</v>
      </c>
      <c r="Z17" t="s">
        <v>497</v>
      </c>
      <c r="AA17" t="s">
        <v>498</v>
      </c>
      <c r="AB17" t="s">
        <v>253</v>
      </c>
      <c r="AC17" t="s">
        <v>254</v>
      </c>
      <c r="AD17" t="s">
        <v>499</v>
      </c>
      <c r="AE17" t="s">
        <v>500</v>
      </c>
      <c r="AF17" t="s">
        <v>501</v>
      </c>
      <c r="AG17" t="s">
        <v>502</v>
      </c>
      <c r="AH17" t="s">
        <v>503</v>
      </c>
      <c r="AI17" t="s">
        <v>174</v>
      </c>
      <c r="AJ17">
        <v>415</v>
      </c>
      <c r="AK17">
        <v>115</v>
      </c>
      <c r="AL17">
        <v>131</v>
      </c>
      <c r="AM17">
        <v>232</v>
      </c>
      <c r="AN17">
        <v>425</v>
      </c>
      <c r="AO17" t="s">
        <v>270</v>
      </c>
      <c r="AP17" t="s">
        <v>271</v>
      </c>
      <c r="AQ17" t="s">
        <v>272</v>
      </c>
      <c r="AR17" t="s">
        <v>273</v>
      </c>
      <c r="AS17" t="s">
        <v>274</v>
      </c>
      <c r="AT17" t="s">
        <v>174</v>
      </c>
      <c r="AU17" t="s">
        <v>275</v>
      </c>
      <c r="AV17" t="s">
        <v>276</v>
      </c>
      <c r="AW17" t="s">
        <v>504</v>
      </c>
      <c r="AX17">
        <v>2025</v>
      </c>
      <c r="AY17">
        <v>413</v>
      </c>
      <c r="AZ17" t="s">
        <v>174</v>
      </c>
      <c r="BA17" t="s">
        <v>174</v>
      </c>
      <c r="BB17" t="s">
        <v>174</v>
      </c>
      <c r="BC17" t="s">
        <v>174</v>
      </c>
      <c r="BD17" t="s">
        <v>174</v>
      </c>
      <c r="BE17" t="s">
        <v>174</v>
      </c>
      <c r="BF17" t="s">
        <v>174</v>
      </c>
      <c r="BG17">
        <v>111489</v>
      </c>
      <c r="BH17" t="s">
        <v>505</v>
      </c>
      <c r="BI17" t="str">
        <f>HYPERLINK("http://dx.doi.org/10.1016/j.cbi.2025.111489","http://dx.doi.org/10.1016/j.cbi.2025.111489")</f>
        <v>http://dx.doi.org/10.1016/j.cbi.2025.111489</v>
      </c>
      <c r="BJ17" t="s">
        <v>174</v>
      </c>
      <c r="BK17" t="s">
        <v>506</v>
      </c>
      <c r="BL17">
        <v>44</v>
      </c>
      <c r="BM17" t="s">
        <v>277</v>
      </c>
      <c r="BN17" t="s">
        <v>184</v>
      </c>
      <c r="BO17" t="s">
        <v>277</v>
      </c>
      <c r="BP17" t="s">
        <v>507</v>
      </c>
      <c r="BQ17">
        <v>40147618</v>
      </c>
      <c r="BR17" t="s">
        <v>268</v>
      </c>
      <c r="BS17" t="s">
        <v>186</v>
      </c>
      <c r="BT17" t="s">
        <v>186</v>
      </c>
      <c r="BU17" t="s">
        <v>412</v>
      </c>
      <c r="BV17" t="s">
        <v>508</v>
      </c>
      <c r="BW17" t="str">
        <f>HYPERLINK("https%3A%2F%2Fwww.webofscience.com%2Fwos%2Fwoscc%2Ffull-record%2FWOS:001460190600001","View Full Record in Web of Science")</f>
        <v>View Full Record in Web of Science</v>
      </c>
      <c r="BX17"/>
      <c r="BY17"/>
      <c r="BZ17"/>
      <c r="CA17"/>
      <c r="CB17"/>
      <c r="CC17"/>
      <c r="CD17"/>
      <c r="CE17"/>
    </row>
    <row r="18" spans="1:89" ht="14.4" hidden="1" x14ac:dyDescent="0.3">
      <c r="A18" s="9">
        <v>716000000</v>
      </c>
      <c r="B18" s="9" t="s">
        <v>100</v>
      </c>
      <c r="C18" t="s">
        <v>173</v>
      </c>
      <c r="D18" t="s">
        <v>491</v>
      </c>
      <c r="E18">
        <v>0.33</v>
      </c>
      <c r="F18" t="s">
        <v>174</v>
      </c>
      <c r="G18" t="s">
        <v>174</v>
      </c>
      <c r="H18" t="s">
        <v>174</v>
      </c>
      <c r="I18" t="s">
        <v>492</v>
      </c>
      <c r="J18" t="s">
        <v>174</v>
      </c>
      <c r="K18" t="s">
        <v>174</v>
      </c>
      <c r="L18" t="s">
        <v>493</v>
      </c>
      <c r="M18" t="s">
        <v>269</v>
      </c>
      <c r="N18" t="s">
        <v>174</v>
      </c>
      <c r="O18" t="s">
        <v>174</v>
      </c>
      <c r="P18" t="s">
        <v>176</v>
      </c>
      <c r="Q18" t="s">
        <v>202</v>
      </c>
      <c r="R18" t="s">
        <v>174</v>
      </c>
      <c r="S18" t="s">
        <v>174</v>
      </c>
      <c r="T18" t="s">
        <v>174</v>
      </c>
      <c r="U18" t="s">
        <v>174</v>
      </c>
      <c r="V18" t="s">
        <v>174</v>
      </c>
      <c r="W18" t="s">
        <v>494</v>
      </c>
      <c r="X18" t="s">
        <v>495</v>
      </c>
      <c r="Y18" t="s">
        <v>496</v>
      </c>
      <c r="Z18" t="s">
        <v>497</v>
      </c>
      <c r="AA18" t="s">
        <v>498</v>
      </c>
      <c r="AB18" t="s">
        <v>253</v>
      </c>
      <c r="AC18" t="s">
        <v>254</v>
      </c>
      <c r="AD18" t="s">
        <v>499</v>
      </c>
      <c r="AE18" t="s">
        <v>500</v>
      </c>
      <c r="AF18" t="s">
        <v>501</v>
      </c>
      <c r="AG18" t="s">
        <v>502</v>
      </c>
      <c r="AH18" t="s">
        <v>503</v>
      </c>
      <c r="AI18" t="s">
        <v>174</v>
      </c>
      <c r="AJ18">
        <v>415</v>
      </c>
      <c r="AK18">
        <v>115</v>
      </c>
      <c r="AL18">
        <v>131</v>
      </c>
      <c r="AM18">
        <v>232</v>
      </c>
      <c r="AN18">
        <v>425</v>
      </c>
      <c r="AO18" t="s">
        <v>270</v>
      </c>
      <c r="AP18" t="s">
        <v>271</v>
      </c>
      <c r="AQ18" t="s">
        <v>272</v>
      </c>
      <c r="AR18" t="s">
        <v>273</v>
      </c>
      <c r="AS18" t="s">
        <v>274</v>
      </c>
      <c r="AT18" t="s">
        <v>174</v>
      </c>
      <c r="AU18" t="s">
        <v>275</v>
      </c>
      <c r="AV18" t="s">
        <v>276</v>
      </c>
      <c r="AW18" t="s">
        <v>504</v>
      </c>
      <c r="AX18">
        <v>2025</v>
      </c>
      <c r="AY18">
        <v>413</v>
      </c>
      <c r="AZ18" t="s">
        <v>174</v>
      </c>
      <c r="BA18" t="s">
        <v>174</v>
      </c>
      <c r="BB18" t="s">
        <v>174</v>
      </c>
      <c r="BC18" t="s">
        <v>174</v>
      </c>
      <c r="BD18" t="s">
        <v>174</v>
      </c>
      <c r="BE18" t="s">
        <v>174</v>
      </c>
      <c r="BF18" t="s">
        <v>174</v>
      </c>
      <c r="BG18">
        <v>111489</v>
      </c>
      <c r="BH18" t="s">
        <v>505</v>
      </c>
      <c r="BI18" t="str">
        <f>HYPERLINK("http://dx.doi.org/10.1016/j.cbi.2025.111489","http://dx.doi.org/10.1016/j.cbi.2025.111489")</f>
        <v>http://dx.doi.org/10.1016/j.cbi.2025.111489</v>
      </c>
      <c r="BJ18" t="s">
        <v>174</v>
      </c>
      <c r="BK18" t="s">
        <v>506</v>
      </c>
      <c r="BL18">
        <v>44</v>
      </c>
      <c r="BM18" t="s">
        <v>277</v>
      </c>
      <c r="BN18" t="s">
        <v>184</v>
      </c>
      <c r="BO18" t="s">
        <v>277</v>
      </c>
      <c r="BP18" t="s">
        <v>507</v>
      </c>
      <c r="BQ18">
        <v>40147618</v>
      </c>
      <c r="BR18" t="s">
        <v>268</v>
      </c>
      <c r="BS18" t="s">
        <v>186</v>
      </c>
      <c r="BT18" t="s">
        <v>186</v>
      </c>
      <c r="BU18" t="s">
        <v>412</v>
      </c>
      <c r="BV18" t="s">
        <v>508</v>
      </c>
      <c r="BW18" t="str">
        <f>HYPERLINK("https%3A%2F%2Fwww.webofscience.com%2Fwos%2Fwoscc%2Ffull-record%2FWOS:001460190600001","View Full Record in Web of Science")</f>
        <v>View Full Record in Web of Science</v>
      </c>
      <c r="BX18"/>
      <c r="BY18"/>
      <c r="BZ18"/>
      <c r="CA18"/>
      <c r="CB18"/>
      <c r="CC18"/>
      <c r="CD18"/>
      <c r="CE18"/>
      <c r="CF18"/>
      <c r="CG18"/>
      <c r="CH18"/>
      <c r="CI18"/>
      <c r="CJ18"/>
      <c r="CK18"/>
    </row>
    <row r="19" spans="1:89" ht="14.4" hidden="1" x14ac:dyDescent="0.3">
      <c r="A19" s="9">
        <v>701000000</v>
      </c>
      <c r="B19" s="9" t="s">
        <v>0</v>
      </c>
      <c r="C19" t="s">
        <v>173</v>
      </c>
      <c r="D19" t="s">
        <v>491</v>
      </c>
      <c r="E19">
        <v>0.33</v>
      </c>
      <c r="F19" t="s">
        <v>174</v>
      </c>
      <c r="G19" t="s">
        <v>174</v>
      </c>
      <c r="H19" t="s">
        <v>174</v>
      </c>
      <c r="I19" t="s">
        <v>492</v>
      </c>
      <c r="J19" t="s">
        <v>174</v>
      </c>
      <c r="K19" t="s">
        <v>174</v>
      </c>
      <c r="L19" t="s">
        <v>493</v>
      </c>
      <c r="M19" t="s">
        <v>269</v>
      </c>
      <c r="N19" t="s">
        <v>174</v>
      </c>
      <c r="O19" t="s">
        <v>174</v>
      </c>
      <c r="P19" t="s">
        <v>176</v>
      </c>
      <c r="Q19" t="s">
        <v>202</v>
      </c>
      <c r="R19" t="s">
        <v>174</v>
      </c>
      <c r="S19" t="s">
        <v>174</v>
      </c>
      <c r="T19" t="s">
        <v>174</v>
      </c>
      <c r="U19" t="s">
        <v>174</v>
      </c>
      <c r="V19" t="s">
        <v>174</v>
      </c>
      <c r="W19" t="s">
        <v>494</v>
      </c>
      <c r="X19" t="s">
        <v>495</v>
      </c>
      <c r="Y19" t="s">
        <v>496</v>
      </c>
      <c r="Z19" t="s">
        <v>497</v>
      </c>
      <c r="AA19" t="s">
        <v>498</v>
      </c>
      <c r="AB19" t="s">
        <v>253</v>
      </c>
      <c r="AC19" t="s">
        <v>254</v>
      </c>
      <c r="AD19" t="s">
        <v>499</v>
      </c>
      <c r="AE19" t="s">
        <v>500</v>
      </c>
      <c r="AF19" t="s">
        <v>501</v>
      </c>
      <c r="AG19" t="s">
        <v>502</v>
      </c>
      <c r="AH19" t="s">
        <v>503</v>
      </c>
      <c r="AI19" t="s">
        <v>174</v>
      </c>
      <c r="AJ19">
        <v>415</v>
      </c>
      <c r="AK19">
        <v>115</v>
      </c>
      <c r="AL19">
        <v>131</v>
      </c>
      <c r="AM19">
        <v>232</v>
      </c>
      <c r="AN19">
        <v>425</v>
      </c>
      <c r="AO19" t="s">
        <v>270</v>
      </c>
      <c r="AP19" t="s">
        <v>271</v>
      </c>
      <c r="AQ19" t="s">
        <v>272</v>
      </c>
      <c r="AR19" t="s">
        <v>273</v>
      </c>
      <c r="AS19" t="s">
        <v>274</v>
      </c>
      <c r="AT19" t="s">
        <v>174</v>
      </c>
      <c r="AU19" t="s">
        <v>275</v>
      </c>
      <c r="AV19" t="s">
        <v>276</v>
      </c>
      <c r="AW19" t="s">
        <v>504</v>
      </c>
      <c r="AX19">
        <v>2025</v>
      </c>
      <c r="AY19">
        <v>413</v>
      </c>
      <c r="AZ19" t="s">
        <v>174</v>
      </c>
      <c r="BA19" t="s">
        <v>174</v>
      </c>
      <c r="BB19" t="s">
        <v>174</v>
      </c>
      <c r="BC19" t="s">
        <v>174</v>
      </c>
      <c r="BD19" t="s">
        <v>174</v>
      </c>
      <c r="BE19" t="s">
        <v>174</v>
      </c>
      <c r="BF19" t="s">
        <v>174</v>
      </c>
      <c r="BG19">
        <v>111489</v>
      </c>
      <c r="BH19" t="s">
        <v>505</v>
      </c>
      <c r="BI19" t="str">
        <f>HYPERLINK("http://dx.doi.org/10.1016/j.cbi.2025.111489","http://dx.doi.org/10.1016/j.cbi.2025.111489")</f>
        <v>http://dx.doi.org/10.1016/j.cbi.2025.111489</v>
      </c>
      <c r="BJ19" t="s">
        <v>174</v>
      </c>
      <c r="BK19" t="s">
        <v>506</v>
      </c>
      <c r="BL19">
        <v>44</v>
      </c>
      <c r="BM19" t="s">
        <v>277</v>
      </c>
      <c r="BN19" t="s">
        <v>184</v>
      </c>
      <c r="BO19" t="s">
        <v>277</v>
      </c>
      <c r="BP19" t="s">
        <v>507</v>
      </c>
      <c r="BQ19">
        <v>40147618</v>
      </c>
      <c r="BR19" t="s">
        <v>268</v>
      </c>
      <c r="BS19" t="s">
        <v>186</v>
      </c>
      <c r="BT19" t="s">
        <v>186</v>
      </c>
      <c r="BU19" t="s">
        <v>412</v>
      </c>
      <c r="BV19" t="s">
        <v>508</v>
      </c>
      <c r="BW19" t="str">
        <f>HYPERLINK("https%3A%2F%2Fwww.webofscience.com%2Fwos%2Fwoscc%2Ffull-record%2FWOS:001460190600001","View Full Record in Web of Science")</f>
        <v>View Full Record in Web of Science</v>
      </c>
      <c r="BX19"/>
      <c r="BY19"/>
      <c r="BZ19"/>
      <c r="CA19"/>
      <c r="CB19"/>
      <c r="CC19"/>
      <c r="CD19"/>
      <c r="CE19"/>
      <c r="CF19"/>
      <c r="CG19"/>
      <c r="CH19"/>
      <c r="CI19"/>
    </row>
    <row r="20" spans="1:89" ht="14.4" hidden="1" x14ac:dyDescent="0.3">
      <c r="A20" s="9">
        <v>716000000</v>
      </c>
      <c r="B20" s="9" t="s">
        <v>100</v>
      </c>
      <c r="C20" t="s">
        <v>173</v>
      </c>
      <c r="D20" t="s">
        <v>853</v>
      </c>
      <c r="E20">
        <v>1</v>
      </c>
      <c r="F20" t="s">
        <v>174</v>
      </c>
      <c r="G20" t="s">
        <v>174</v>
      </c>
      <c r="H20" t="s">
        <v>174</v>
      </c>
      <c r="I20" t="s">
        <v>854</v>
      </c>
      <c r="J20" t="s">
        <v>174</v>
      </c>
      <c r="K20" t="s">
        <v>174</v>
      </c>
      <c r="L20" t="s">
        <v>855</v>
      </c>
      <c r="M20" t="s">
        <v>856</v>
      </c>
      <c r="N20" t="s">
        <v>174</v>
      </c>
      <c r="O20" t="s">
        <v>174</v>
      </c>
      <c r="P20" t="s">
        <v>176</v>
      </c>
      <c r="Q20" t="s">
        <v>79</v>
      </c>
      <c r="R20" t="s">
        <v>174</v>
      </c>
      <c r="S20" t="s">
        <v>174</v>
      </c>
      <c r="T20" t="s">
        <v>174</v>
      </c>
      <c r="U20" t="s">
        <v>174</v>
      </c>
      <c r="V20" t="s">
        <v>174</v>
      </c>
      <c r="W20" t="s">
        <v>857</v>
      </c>
      <c r="X20" t="s">
        <v>858</v>
      </c>
      <c r="Y20" t="s">
        <v>859</v>
      </c>
      <c r="Z20" t="s">
        <v>860</v>
      </c>
      <c r="AA20" t="s">
        <v>861</v>
      </c>
      <c r="AB20" t="s">
        <v>862</v>
      </c>
      <c r="AC20" t="s">
        <v>863</v>
      </c>
      <c r="AD20" t="s">
        <v>864</v>
      </c>
      <c r="AE20" t="s">
        <v>865</v>
      </c>
      <c r="AF20" t="s">
        <v>866</v>
      </c>
      <c r="AG20" t="s">
        <v>867</v>
      </c>
      <c r="AH20" t="s">
        <v>868</v>
      </c>
      <c r="AI20" t="s">
        <v>174</v>
      </c>
      <c r="AJ20">
        <v>99</v>
      </c>
      <c r="AK20">
        <v>11</v>
      </c>
      <c r="AL20">
        <v>11</v>
      </c>
      <c r="AM20">
        <v>22</v>
      </c>
      <c r="AN20">
        <v>38</v>
      </c>
      <c r="AO20" t="s">
        <v>197</v>
      </c>
      <c r="AP20" t="s">
        <v>198</v>
      </c>
      <c r="AQ20" t="s">
        <v>199</v>
      </c>
      <c r="AR20" t="s">
        <v>869</v>
      </c>
      <c r="AS20" t="s">
        <v>870</v>
      </c>
      <c r="AT20" t="s">
        <v>174</v>
      </c>
      <c r="AU20" t="s">
        <v>871</v>
      </c>
      <c r="AV20" t="s">
        <v>872</v>
      </c>
      <c r="AW20" t="s">
        <v>311</v>
      </c>
      <c r="AX20">
        <v>2025</v>
      </c>
      <c r="AY20">
        <v>121</v>
      </c>
      <c r="AZ20" t="s">
        <v>174</v>
      </c>
      <c r="BA20" t="s">
        <v>174</v>
      </c>
      <c r="BB20" t="s">
        <v>174</v>
      </c>
      <c r="BC20" t="s">
        <v>174</v>
      </c>
      <c r="BD20" t="s">
        <v>174</v>
      </c>
      <c r="BE20" t="s">
        <v>174</v>
      </c>
      <c r="BF20" t="s">
        <v>174</v>
      </c>
      <c r="BG20">
        <v>106202</v>
      </c>
      <c r="BH20" t="s">
        <v>873</v>
      </c>
      <c r="BI20" t="str">
        <f>HYPERLINK("http://dx.doi.org/10.1016/j.scs.2025.106202","http://dx.doi.org/10.1016/j.scs.2025.106202")</f>
        <v>http://dx.doi.org/10.1016/j.scs.2025.106202</v>
      </c>
      <c r="BJ20" t="s">
        <v>174</v>
      </c>
      <c r="BK20" t="s">
        <v>874</v>
      </c>
      <c r="BL20">
        <v>12</v>
      </c>
      <c r="BM20" t="s">
        <v>875</v>
      </c>
      <c r="BN20" t="s">
        <v>184</v>
      </c>
      <c r="BO20" t="s">
        <v>876</v>
      </c>
      <c r="BP20" t="s">
        <v>877</v>
      </c>
      <c r="BQ20" t="s">
        <v>174</v>
      </c>
      <c r="BR20" t="s">
        <v>268</v>
      </c>
      <c r="BS20" t="s">
        <v>186</v>
      </c>
      <c r="BT20" t="s">
        <v>187</v>
      </c>
      <c r="BU20" t="s">
        <v>412</v>
      </c>
      <c r="BV20" t="s">
        <v>878</v>
      </c>
      <c r="BW20" t="str">
        <f>HYPERLINK("https%3A%2F%2Fwww.webofscience.com%2Fwos%2Fwoscc%2Ffull-record%2FWOS:001426364700001","View Full Record in Web of Science")</f>
        <v>View Full Record in Web of Science</v>
      </c>
      <c r="BX20"/>
      <c r="BY20"/>
      <c r="BZ20"/>
      <c r="CA20"/>
      <c r="CB20"/>
      <c r="CC20"/>
      <c r="CD20"/>
      <c r="CE20"/>
      <c r="CF20"/>
      <c r="CG20"/>
      <c r="CH20"/>
      <c r="CI20"/>
      <c r="CJ20"/>
      <c r="CK20"/>
    </row>
    <row r="21" spans="1:89" ht="14.4" hidden="1" x14ac:dyDescent="0.3">
      <c r="A21" s="9">
        <v>701000000</v>
      </c>
      <c r="B21" s="9" t="s">
        <v>0</v>
      </c>
      <c r="C21" t="s">
        <v>173</v>
      </c>
      <c r="D21" t="s">
        <v>1216</v>
      </c>
      <c r="E21">
        <v>1</v>
      </c>
      <c r="F21" t="s">
        <v>174</v>
      </c>
      <c r="G21" t="s">
        <v>174</v>
      </c>
      <c r="H21" t="s">
        <v>174</v>
      </c>
      <c r="I21" t="s">
        <v>1217</v>
      </c>
      <c r="J21" t="s">
        <v>174</v>
      </c>
      <c r="K21" t="s">
        <v>174</v>
      </c>
      <c r="L21" t="s">
        <v>1218</v>
      </c>
      <c r="M21" t="s">
        <v>1219</v>
      </c>
      <c r="N21" t="s">
        <v>174</v>
      </c>
      <c r="O21" t="s">
        <v>174</v>
      </c>
      <c r="P21" t="s">
        <v>176</v>
      </c>
      <c r="Q21" t="s">
        <v>79</v>
      </c>
      <c r="R21" t="s">
        <v>174</v>
      </c>
      <c r="S21" t="s">
        <v>174</v>
      </c>
      <c r="T21" t="s">
        <v>174</v>
      </c>
      <c r="U21" t="s">
        <v>174</v>
      </c>
      <c r="V21" t="s">
        <v>174</v>
      </c>
      <c r="W21" t="s">
        <v>1220</v>
      </c>
      <c r="X21" t="s">
        <v>1221</v>
      </c>
      <c r="Y21" t="s">
        <v>1222</v>
      </c>
      <c r="Z21" t="s">
        <v>1223</v>
      </c>
      <c r="AA21" t="s">
        <v>1224</v>
      </c>
      <c r="AB21" t="s">
        <v>1225</v>
      </c>
      <c r="AC21" t="s">
        <v>174</v>
      </c>
      <c r="AD21" t="s">
        <v>1226</v>
      </c>
      <c r="AE21" t="s">
        <v>1227</v>
      </c>
      <c r="AF21" t="s">
        <v>1228</v>
      </c>
      <c r="AG21" t="s">
        <v>1229</v>
      </c>
      <c r="AH21" t="s">
        <v>1230</v>
      </c>
      <c r="AI21" t="s">
        <v>174</v>
      </c>
      <c r="AJ21">
        <v>300</v>
      </c>
      <c r="AK21">
        <v>48</v>
      </c>
      <c r="AL21">
        <v>56</v>
      </c>
      <c r="AM21">
        <v>10</v>
      </c>
      <c r="AN21">
        <v>41</v>
      </c>
      <c r="AO21" t="s">
        <v>1231</v>
      </c>
      <c r="AP21" t="s">
        <v>333</v>
      </c>
      <c r="AQ21" t="s">
        <v>1232</v>
      </c>
      <c r="AR21" t="s">
        <v>1233</v>
      </c>
      <c r="AS21" t="s">
        <v>174</v>
      </c>
      <c r="AT21" t="s">
        <v>174</v>
      </c>
      <c r="AU21" t="s">
        <v>1219</v>
      </c>
      <c r="AV21" t="s">
        <v>1234</v>
      </c>
      <c r="AW21" t="s">
        <v>227</v>
      </c>
      <c r="AX21">
        <v>2023</v>
      </c>
      <c r="AY21">
        <v>51</v>
      </c>
      <c r="AZ21" t="s">
        <v>174</v>
      </c>
      <c r="BA21" t="s">
        <v>174</v>
      </c>
      <c r="BB21" t="s">
        <v>174</v>
      </c>
      <c r="BC21" t="s">
        <v>174</v>
      </c>
      <c r="BD21" t="s">
        <v>174</v>
      </c>
      <c r="BE21">
        <v>280</v>
      </c>
      <c r="BF21">
        <v>417</v>
      </c>
      <c r="BG21" t="s">
        <v>174</v>
      </c>
      <c r="BH21" t="s">
        <v>1235</v>
      </c>
      <c r="BI21" t="str">
        <f>HYPERLINK("http://dx.doi.org/10.3767/persoonia.2023.51.08","http://dx.doi.org/10.3767/persoonia.2023.51.08")</f>
        <v>http://dx.doi.org/10.3767/persoonia.2023.51.08</v>
      </c>
      <c r="BJ21" t="s">
        <v>174</v>
      </c>
      <c r="BK21" t="s">
        <v>174</v>
      </c>
      <c r="BL21">
        <v>138</v>
      </c>
      <c r="BM21" t="s">
        <v>1236</v>
      </c>
      <c r="BN21" t="s">
        <v>184</v>
      </c>
      <c r="BO21" t="s">
        <v>1236</v>
      </c>
      <c r="BP21" t="s">
        <v>1237</v>
      </c>
      <c r="BQ21">
        <v>38665977</v>
      </c>
      <c r="BR21" t="s">
        <v>389</v>
      </c>
      <c r="BS21" t="s">
        <v>186</v>
      </c>
      <c r="BT21" t="s">
        <v>187</v>
      </c>
      <c r="BU21" t="s">
        <v>412</v>
      </c>
      <c r="BV21" t="s">
        <v>1238</v>
      </c>
      <c r="BW21" t="str">
        <f>HYPERLINK("https%3A%2F%2Fwww.webofscience.com%2Fwos%2Fwoscc%2Ffull-record%2FWOS:001164098000008","View Full Record in Web of Science")</f>
        <v>View Full Record in Web of Science</v>
      </c>
      <c r="BX21"/>
      <c r="BY21"/>
      <c r="BZ21"/>
      <c r="CA21"/>
      <c r="CB21"/>
      <c r="CC21"/>
      <c r="CD21"/>
      <c r="CE21"/>
      <c r="CF21"/>
      <c r="CG21"/>
    </row>
    <row r="22" spans="1:89" ht="14.4" hidden="1" x14ac:dyDescent="0.3">
      <c r="A22" s="8">
        <v>704000000</v>
      </c>
      <c r="B22" s="9" t="s">
        <v>226</v>
      </c>
      <c r="C22" t="s">
        <v>173</v>
      </c>
      <c r="D22" t="s">
        <v>429</v>
      </c>
      <c r="E22">
        <v>1</v>
      </c>
      <c r="F22" t="s">
        <v>174</v>
      </c>
      <c r="G22" t="s">
        <v>174</v>
      </c>
      <c r="H22" t="s">
        <v>174</v>
      </c>
      <c r="I22" t="s">
        <v>430</v>
      </c>
      <c r="J22" t="s">
        <v>174</v>
      </c>
      <c r="K22" t="s">
        <v>174</v>
      </c>
      <c r="L22" t="s">
        <v>431</v>
      </c>
      <c r="M22" t="s">
        <v>432</v>
      </c>
      <c r="N22" t="s">
        <v>174</v>
      </c>
      <c r="O22" t="s">
        <v>174</v>
      </c>
      <c r="P22" t="s">
        <v>176</v>
      </c>
      <c r="Q22" t="s">
        <v>79</v>
      </c>
      <c r="R22" t="s">
        <v>174</v>
      </c>
      <c r="S22" t="s">
        <v>174</v>
      </c>
      <c r="T22" t="s">
        <v>174</v>
      </c>
      <c r="U22" t="s">
        <v>174</v>
      </c>
      <c r="V22" t="s">
        <v>174</v>
      </c>
      <c r="W22" t="s">
        <v>433</v>
      </c>
      <c r="X22" t="s">
        <v>434</v>
      </c>
      <c r="Y22" t="s">
        <v>435</v>
      </c>
      <c r="Z22" t="s">
        <v>436</v>
      </c>
      <c r="AA22" t="s">
        <v>437</v>
      </c>
      <c r="AB22" t="s">
        <v>438</v>
      </c>
      <c r="AC22" t="s">
        <v>439</v>
      </c>
      <c r="AD22" t="s">
        <v>440</v>
      </c>
      <c r="AE22" t="s">
        <v>441</v>
      </c>
      <c r="AF22" t="s">
        <v>442</v>
      </c>
      <c r="AG22" t="s">
        <v>443</v>
      </c>
      <c r="AH22" t="s">
        <v>444</v>
      </c>
      <c r="AI22" t="s">
        <v>174</v>
      </c>
      <c r="AJ22">
        <v>187</v>
      </c>
      <c r="AK22">
        <v>9</v>
      </c>
      <c r="AL22">
        <v>9</v>
      </c>
      <c r="AM22">
        <v>6</v>
      </c>
      <c r="AN22">
        <v>15</v>
      </c>
      <c r="AO22" t="s">
        <v>203</v>
      </c>
      <c r="AP22" t="s">
        <v>204</v>
      </c>
      <c r="AQ22" t="s">
        <v>205</v>
      </c>
      <c r="AR22" t="s">
        <v>445</v>
      </c>
      <c r="AS22" t="s">
        <v>446</v>
      </c>
      <c r="AT22" t="s">
        <v>174</v>
      </c>
      <c r="AU22" t="s">
        <v>447</v>
      </c>
      <c r="AV22" t="s">
        <v>448</v>
      </c>
      <c r="AW22" t="s">
        <v>206</v>
      </c>
      <c r="AX22">
        <v>2025</v>
      </c>
      <c r="AY22">
        <v>33</v>
      </c>
      <c r="AZ22">
        <v>3</v>
      </c>
      <c r="BA22" t="s">
        <v>174</v>
      </c>
      <c r="BB22" t="s">
        <v>174</v>
      </c>
      <c r="BC22" t="s">
        <v>174</v>
      </c>
      <c r="BD22" t="s">
        <v>174</v>
      </c>
      <c r="BE22">
        <v>3985</v>
      </c>
      <c r="BF22">
        <v>4008</v>
      </c>
      <c r="BG22" t="s">
        <v>174</v>
      </c>
      <c r="BH22" t="s">
        <v>449</v>
      </c>
      <c r="BI22" t="str">
        <f>HYPERLINK("http://dx.doi.org/10.1002/sd.3337","http://dx.doi.org/10.1002/sd.3337")</f>
        <v>http://dx.doi.org/10.1002/sd.3337</v>
      </c>
      <c r="BJ22" t="s">
        <v>174</v>
      </c>
      <c r="BK22" t="s">
        <v>450</v>
      </c>
      <c r="BL22">
        <v>24</v>
      </c>
      <c r="BM22" t="s">
        <v>451</v>
      </c>
      <c r="BN22" t="s">
        <v>194</v>
      </c>
      <c r="BO22" t="s">
        <v>452</v>
      </c>
      <c r="BP22" t="s">
        <v>453</v>
      </c>
      <c r="BQ22" t="s">
        <v>174</v>
      </c>
      <c r="BR22" t="s">
        <v>389</v>
      </c>
      <c r="BS22" t="s">
        <v>186</v>
      </c>
      <c r="BT22" t="s">
        <v>187</v>
      </c>
      <c r="BU22" t="s">
        <v>412</v>
      </c>
      <c r="BV22" t="s">
        <v>454</v>
      </c>
      <c r="BW22" t="str">
        <f>HYPERLINK("https%3A%2F%2Fwww.webofscience.com%2Fwos%2Fwoscc%2Ffull-record%2FWOS:001386810300001","View Full Record in Web of Science")</f>
        <v>View Full Record in Web of Science</v>
      </c>
      <c r="BX22"/>
      <c r="BY22"/>
      <c r="BZ22"/>
      <c r="CA22"/>
      <c r="CB22"/>
      <c r="CC22"/>
      <c r="CD22"/>
      <c r="CE22"/>
      <c r="CF22"/>
      <c r="CG22"/>
    </row>
    <row r="23" spans="1:89" ht="14.4" hidden="1" x14ac:dyDescent="0.3">
      <c r="A23" s="9">
        <v>705000000</v>
      </c>
      <c r="B23" s="9" t="s">
        <v>91</v>
      </c>
      <c r="C23" t="s">
        <v>173</v>
      </c>
      <c r="D23" t="s">
        <v>743</v>
      </c>
      <c r="E23">
        <v>1</v>
      </c>
      <c r="F23" t="s">
        <v>174</v>
      </c>
      <c r="G23" t="s">
        <v>174</v>
      </c>
      <c r="H23" t="s">
        <v>174</v>
      </c>
      <c r="I23" t="s">
        <v>744</v>
      </c>
      <c r="J23" t="s">
        <v>174</v>
      </c>
      <c r="K23" t="s">
        <v>174</v>
      </c>
      <c r="L23" t="s">
        <v>745</v>
      </c>
      <c r="M23" t="s">
        <v>746</v>
      </c>
      <c r="N23" t="s">
        <v>174</v>
      </c>
      <c r="O23" t="s">
        <v>174</v>
      </c>
      <c r="P23" t="s">
        <v>176</v>
      </c>
      <c r="Q23" t="s">
        <v>79</v>
      </c>
      <c r="R23" t="s">
        <v>174</v>
      </c>
      <c r="S23" t="s">
        <v>174</v>
      </c>
      <c r="T23" t="s">
        <v>174</v>
      </c>
      <c r="U23" t="s">
        <v>174</v>
      </c>
      <c r="V23" t="s">
        <v>174</v>
      </c>
      <c r="W23" t="s">
        <v>747</v>
      </c>
      <c r="X23" t="s">
        <v>748</v>
      </c>
      <c r="Y23" t="s">
        <v>749</v>
      </c>
      <c r="Z23" t="s">
        <v>750</v>
      </c>
      <c r="AA23" t="s">
        <v>751</v>
      </c>
      <c r="AB23" t="s">
        <v>752</v>
      </c>
      <c r="AC23" t="s">
        <v>753</v>
      </c>
      <c r="AD23" t="s">
        <v>754</v>
      </c>
      <c r="AE23" t="s">
        <v>755</v>
      </c>
      <c r="AF23" t="s">
        <v>756</v>
      </c>
      <c r="AG23" t="s">
        <v>757</v>
      </c>
      <c r="AH23" t="s">
        <v>758</v>
      </c>
      <c r="AI23" t="s">
        <v>174</v>
      </c>
      <c r="AJ23">
        <v>73</v>
      </c>
      <c r="AK23">
        <v>7</v>
      </c>
      <c r="AL23">
        <v>7</v>
      </c>
      <c r="AM23">
        <v>3</v>
      </c>
      <c r="AN23">
        <v>9</v>
      </c>
      <c r="AO23" t="s">
        <v>203</v>
      </c>
      <c r="AP23" t="s">
        <v>204</v>
      </c>
      <c r="AQ23" t="s">
        <v>205</v>
      </c>
      <c r="AR23" t="s">
        <v>759</v>
      </c>
      <c r="AS23" t="s">
        <v>174</v>
      </c>
      <c r="AT23" t="s">
        <v>174</v>
      </c>
      <c r="AU23" t="s">
        <v>760</v>
      </c>
      <c r="AV23" t="s">
        <v>761</v>
      </c>
      <c r="AW23" t="s">
        <v>318</v>
      </c>
      <c r="AX23">
        <v>2025</v>
      </c>
      <c r="AY23">
        <v>18</v>
      </c>
      <c r="AZ23">
        <v>1</v>
      </c>
      <c r="BA23" t="s">
        <v>174</v>
      </c>
      <c r="BB23" t="s">
        <v>174</v>
      </c>
      <c r="BC23" t="s">
        <v>174</v>
      </c>
      <c r="BD23" t="s">
        <v>174</v>
      </c>
      <c r="BE23" t="s">
        <v>174</v>
      </c>
      <c r="BF23" t="s">
        <v>174</v>
      </c>
      <c r="BG23" t="s">
        <v>762</v>
      </c>
      <c r="BH23" t="s">
        <v>763</v>
      </c>
      <c r="BI23" t="str">
        <f>HYPERLINK("http://dx.doi.org/10.1111/eva.70045","http://dx.doi.org/10.1111/eva.70045")</f>
        <v>http://dx.doi.org/10.1111/eva.70045</v>
      </c>
      <c r="BJ23" t="s">
        <v>174</v>
      </c>
      <c r="BK23" t="s">
        <v>174</v>
      </c>
      <c r="BL23">
        <v>13</v>
      </c>
      <c r="BM23" t="s">
        <v>764</v>
      </c>
      <c r="BN23" t="s">
        <v>184</v>
      </c>
      <c r="BO23" t="s">
        <v>764</v>
      </c>
      <c r="BP23" t="s">
        <v>765</v>
      </c>
      <c r="BQ23">
        <v>39802318</v>
      </c>
      <c r="BR23" t="s">
        <v>332</v>
      </c>
      <c r="BS23" t="s">
        <v>186</v>
      </c>
      <c r="BT23" t="s">
        <v>187</v>
      </c>
      <c r="BU23" t="s">
        <v>412</v>
      </c>
      <c r="BV23" t="s">
        <v>766</v>
      </c>
      <c r="BW23" t="str">
        <f>HYPERLINK("https%3A%2F%2Fwww.webofscience.com%2Fwos%2Fwoscc%2Ffull-record%2FWOS:001392998600001","View Full Record in Web of Science")</f>
        <v>View Full Record in Web of Science</v>
      </c>
      <c r="BX23"/>
      <c r="BY23"/>
      <c r="BZ23"/>
      <c r="CA23"/>
    </row>
    <row r="24" spans="1:89" ht="14.4" hidden="1" x14ac:dyDescent="0.3">
      <c r="A24" s="9">
        <v>701000000</v>
      </c>
      <c r="B24" s="9" t="s">
        <v>0</v>
      </c>
      <c r="C24" t="s">
        <v>173</v>
      </c>
      <c r="D24" t="s">
        <v>920</v>
      </c>
      <c r="E24">
        <v>1</v>
      </c>
      <c r="F24" t="s">
        <v>174</v>
      </c>
      <c r="G24" t="s">
        <v>174</v>
      </c>
      <c r="H24" t="s">
        <v>174</v>
      </c>
      <c r="I24" t="s">
        <v>921</v>
      </c>
      <c r="J24" t="s">
        <v>174</v>
      </c>
      <c r="K24" t="s">
        <v>174</v>
      </c>
      <c r="L24" t="s">
        <v>922</v>
      </c>
      <c r="M24" t="s">
        <v>357</v>
      </c>
      <c r="N24" t="s">
        <v>174</v>
      </c>
      <c r="O24" t="s">
        <v>174</v>
      </c>
      <c r="P24" t="s">
        <v>176</v>
      </c>
      <c r="Q24" t="s">
        <v>79</v>
      </c>
      <c r="R24" t="s">
        <v>174</v>
      </c>
      <c r="S24" t="s">
        <v>174</v>
      </c>
      <c r="T24" t="s">
        <v>174</v>
      </c>
      <c r="U24" t="s">
        <v>174</v>
      </c>
      <c r="V24" t="s">
        <v>174</v>
      </c>
      <c r="W24" t="s">
        <v>174</v>
      </c>
      <c r="X24" t="s">
        <v>923</v>
      </c>
      <c r="Y24" t="s">
        <v>924</v>
      </c>
      <c r="Z24" t="s">
        <v>925</v>
      </c>
      <c r="AA24" t="s">
        <v>926</v>
      </c>
      <c r="AB24" t="s">
        <v>927</v>
      </c>
      <c r="AC24" t="s">
        <v>928</v>
      </c>
      <c r="AD24" t="s">
        <v>929</v>
      </c>
      <c r="AE24" t="s">
        <v>930</v>
      </c>
      <c r="AF24" t="s">
        <v>931</v>
      </c>
      <c r="AG24" t="s">
        <v>932</v>
      </c>
      <c r="AH24" t="s">
        <v>933</v>
      </c>
      <c r="AI24" t="s">
        <v>174</v>
      </c>
      <c r="AJ24">
        <v>36</v>
      </c>
      <c r="AK24">
        <v>103</v>
      </c>
      <c r="AL24">
        <v>113</v>
      </c>
      <c r="AM24">
        <v>25</v>
      </c>
      <c r="AN24">
        <v>40</v>
      </c>
      <c r="AO24" t="s">
        <v>278</v>
      </c>
      <c r="AP24" t="s">
        <v>279</v>
      </c>
      <c r="AQ24" t="s">
        <v>280</v>
      </c>
      <c r="AR24" t="s">
        <v>358</v>
      </c>
      <c r="AS24" t="s">
        <v>359</v>
      </c>
      <c r="AT24" t="s">
        <v>174</v>
      </c>
      <c r="AU24" t="s">
        <v>360</v>
      </c>
      <c r="AV24" t="s">
        <v>361</v>
      </c>
      <c r="AW24" t="s">
        <v>262</v>
      </c>
      <c r="AX24">
        <v>2025</v>
      </c>
      <c r="AY24">
        <v>25</v>
      </c>
      <c r="AZ24">
        <v>5</v>
      </c>
      <c r="BA24" t="s">
        <v>174</v>
      </c>
      <c r="BB24" t="s">
        <v>174</v>
      </c>
      <c r="BC24" t="s">
        <v>174</v>
      </c>
      <c r="BD24" t="s">
        <v>174</v>
      </c>
      <c r="BE24" t="s">
        <v>934</v>
      </c>
      <c r="BF24" t="s">
        <v>935</v>
      </c>
      <c r="BG24" t="s">
        <v>174</v>
      </c>
      <c r="BH24" t="s">
        <v>936</v>
      </c>
      <c r="BI24" t="str">
        <f>HYPERLINK("http://dx.doi.org/10.1016/S1473-3099(24)00749-7","http://dx.doi.org/10.1016/S1473-3099(24)00749-7")</f>
        <v>http://dx.doi.org/10.1016/S1473-3099(24)00749-7</v>
      </c>
      <c r="BJ24" t="s">
        <v>174</v>
      </c>
      <c r="BK24" t="s">
        <v>409</v>
      </c>
      <c r="BL24">
        <v>14</v>
      </c>
      <c r="BM24" t="s">
        <v>362</v>
      </c>
      <c r="BN24" t="s">
        <v>184</v>
      </c>
      <c r="BO24" t="s">
        <v>362</v>
      </c>
      <c r="BP24" t="s">
        <v>937</v>
      </c>
      <c r="BQ24">
        <v>39956121</v>
      </c>
      <c r="BR24" t="s">
        <v>938</v>
      </c>
      <c r="BS24" t="s">
        <v>186</v>
      </c>
      <c r="BT24" t="s">
        <v>186</v>
      </c>
      <c r="BU24" t="s">
        <v>412</v>
      </c>
      <c r="BV24" t="s">
        <v>939</v>
      </c>
      <c r="BW24" t="str">
        <f>HYPERLINK("https%3A%2F%2Fwww.webofscience.com%2Fwos%2Fwoscc%2Ffull-record%2FWOS:001484403300001","View Full Record in Web of Science")</f>
        <v>View Full Record in Web of Science</v>
      </c>
      <c r="BX24"/>
      <c r="BY24"/>
      <c r="BZ24"/>
      <c r="CA24"/>
    </row>
    <row r="25" spans="1:89" ht="14.4" hidden="1" x14ac:dyDescent="0.3">
      <c r="A25" s="9">
        <v>705000000</v>
      </c>
      <c r="B25" s="9" t="s">
        <v>91</v>
      </c>
      <c r="C25" t="s">
        <v>173</v>
      </c>
      <c r="D25" t="s">
        <v>703</v>
      </c>
      <c r="E25">
        <v>1</v>
      </c>
      <c r="F25" t="s">
        <v>174</v>
      </c>
      <c r="G25" t="s">
        <v>174</v>
      </c>
      <c r="H25" t="s">
        <v>174</v>
      </c>
      <c r="I25" t="s">
        <v>704</v>
      </c>
      <c r="J25" t="s">
        <v>174</v>
      </c>
      <c r="K25" t="s">
        <v>174</v>
      </c>
      <c r="L25" t="s">
        <v>97</v>
      </c>
      <c r="M25" t="s">
        <v>289</v>
      </c>
      <c r="N25" t="s">
        <v>174</v>
      </c>
      <c r="O25" t="s">
        <v>174</v>
      </c>
      <c r="P25" t="s">
        <v>176</v>
      </c>
      <c r="Q25" t="s">
        <v>79</v>
      </c>
      <c r="R25" t="s">
        <v>174</v>
      </c>
      <c r="S25" t="s">
        <v>174</v>
      </c>
      <c r="T25" t="s">
        <v>174</v>
      </c>
      <c r="U25" t="s">
        <v>174</v>
      </c>
      <c r="V25" t="s">
        <v>174</v>
      </c>
      <c r="W25" t="s">
        <v>174</v>
      </c>
      <c r="X25" t="s">
        <v>705</v>
      </c>
      <c r="Y25" t="s">
        <v>706</v>
      </c>
      <c r="Z25" t="s">
        <v>707</v>
      </c>
      <c r="AA25" t="s">
        <v>708</v>
      </c>
      <c r="AB25" t="s">
        <v>709</v>
      </c>
      <c r="AC25" t="s">
        <v>710</v>
      </c>
      <c r="AD25" t="s">
        <v>711</v>
      </c>
      <c r="AE25" t="s">
        <v>712</v>
      </c>
      <c r="AF25" t="s">
        <v>713</v>
      </c>
      <c r="AG25" t="s">
        <v>714</v>
      </c>
      <c r="AH25" t="s">
        <v>715</v>
      </c>
      <c r="AI25" t="s">
        <v>174</v>
      </c>
      <c r="AJ25">
        <v>59</v>
      </c>
      <c r="AK25">
        <v>59</v>
      </c>
      <c r="AL25">
        <v>63</v>
      </c>
      <c r="AM25">
        <v>70</v>
      </c>
      <c r="AN25">
        <v>154</v>
      </c>
      <c r="AO25" t="s">
        <v>218</v>
      </c>
      <c r="AP25" t="s">
        <v>219</v>
      </c>
      <c r="AQ25" t="s">
        <v>220</v>
      </c>
      <c r="AR25" t="s">
        <v>290</v>
      </c>
      <c r="AS25" t="s">
        <v>291</v>
      </c>
      <c r="AT25" t="s">
        <v>174</v>
      </c>
      <c r="AU25" t="s">
        <v>289</v>
      </c>
      <c r="AV25" t="s">
        <v>93</v>
      </c>
      <c r="AW25" t="s">
        <v>716</v>
      </c>
      <c r="AX25">
        <v>2025</v>
      </c>
      <c r="AY25">
        <v>638</v>
      </c>
      <c r="AZ25">
        <v>8051</v>
      </c>
      <c r="BA25" t="s">
        <v>174</v>
      </c>
      <c r="BB25" t="s">
        <v>174</v>
      </c>
      <c r="BC25" t="s">
        <v>174</v>
      </c>
      <c r="BD25" t="s">
        <v>174</v>
      </c>
      <c r="BE25" t="s">
        <v>174</v>
      </c>
      <c r="BF25" t="s">
        <v>174</v>
      </c>
      <c r="BG25" t="s">
        <v>174</v>
      </c>
      <c r="BH25" t="s">
        <v>717</v>
      </c>
      <c r="BI25" t="str">
        <f>HYPERLINK("http://dx.doi.org/10.1038/s41586-024-08458-x","http://dx.doi.org/10.1038/s41586-024-08458-x")</f>
        <v>http://dx.doi.org/10.1038/s41586-024-08458-x</v>
      </c>
      <c r="BJ25" t="s">
        <v>174</v>
      </c>
      <c r="BK25" t="s">
        <v>450</v>
      </c>
      <c r="BL25">
        <v>24</v>
      </c>
      <c r="BM25" t="s">
        <v>292</v>
      </c>
      <c r="BN25" t="s">
        <v>184</v>
      </c>
      <c r="BO25" t="s">
        <v>293</v>
      </c>
      <c r="BP25" t="s">
        <v>718</v>
      </c>
      <c r="BQ25">
        <v>39880948</v>
      </c>
      <c r="BR25" t="s">
        <v>719</v>
      </c>
      <c r="BS25" t="s">
        <v>186</v>
      </c>
      <c r="BT25" t="s">
        <v>186</v>
      </c>
      <c r="BU25" t="s">
        <v>412</v>
      </c>
      <c r="BV25" t="s">
        <v>720</v>
      </c>
      <c r="BW25" t="str">
        <f>HYPERLINK("https%3A%2F%2Fwww.webofscience.com%2Fwos%2Fwoscc%2Ffull-record%2FWOS:001408524700001","View Full Record in Web of Science")</f>
        <v>View Full Record in Web of Science</v>
      </c>
      <c r="BX25"/>
      <c r="BY25"/>
      <c r="BZ25"/>
      <c r="CA25"/>
      <c r="CB25"/>
      <c r="CC25"/>
      <c r="CD25"/>
      <c r="CE25"/>
      <c r="CF25"/>
      <c r="CG25"/>
    </row>
    <row r="26" spans="1:89" ht="14.4" hidden="1" x14ac:dyDescent="0.3">
      <c r="A26" s="8">
        <v>713000000</v>
      </c>
      <c r="B26" s="9" t="s">
        <v>72</v>
      </c>
      <c r="C26" t="s">
        <v>173</v>
      </c>
      <c r="D26" t="s">
        <v>767</v>
      </c>
      <c r="E26">
        <v>1</v>
      </c>
      <c r="F26" t="s">
        <v>174</v>
      </c>
      <c r="G26" t="s">
        <v>174</v>
      </c>
      <c r="H26" t="s">
        <v>174</v>
      </c>
      <c r="I26" t="s">
        <v>768</v>
      </c>
      <c r="J26" t="s">
        <v>174</v>
      </c>
      <c r="K26" t="s">
        <v>769</v>
      </c>
      <c r="L26" t="s">
        <v>770</v>
      </c>
      <c r="M26" t="s">
        <v>350</v>
      </c>
      <c r="N26" t="s">
        <v>174</v>
      </c>
      <c r="O26" t="s">
        <v>174</v>
      </c>
      <c r="P26" t="s">
        <v>176</v>
      </c>
      <c r="Q26" t="s">
        <v>79</v>
      </c>
      <c r="R26" t="s">
        <v>174</v>
      </c>
      <c r="S26" t="s">
        <v>174</v>
      </c>
      <c r="T26" t="s">
        <v>174</v>
      </c>
      <c r="U26" t="s">
        <v>174</v>
      </c>
      <c r="V26" t="s">
        <v>174</v>
      </c>
      <c r="W26" t="s">
        <v>174</v>
      </c>
      <c r="X26" t="s">
        <v>771</v>
      </c>
      <c r="Y26" t="s">
        <v>772</v>
      </c>
      <c r="Z26" t="s">
        <v>773</v>
      </c>
      <c r="AA26" t="s">
        <v>774</v>
      </c>
      <c r="AB26" t="s">
        <v>775</v>
      </c>
      <c r="AC26" t="s">
        <v>776</v>
      </c>
      <c r="AD26" t="s">
        <v>777</v>
      </c>
      <c r="AE26" t="s">
        <v>778</v>
      </c>
      <c r="AF26" t="s">
        <v>779</v>
      </c>
      <c r="AG26" t="s">
        <v>780</v>
      </c>
      <c r="AH26" t="s">
        <v>781</v>
      </c>
      <c r="AI26" t="s">
        <v>174</v>
      </c>
      <c r="AJ26">
        <v>103</v>
      </c>
      <c r="AK26">
        <v>18</v>
      </c>
      <c r="AL26">
        <v>18</v>
      </c>
      <c r="AM26">
        <v>49</v>
      </c>
      <c r="AN26">
        <v>49</v>
      </c>
      <c r="AO26" t="s">
        <v>265</v>
      </c>
      <c r="AP26" t="s">
        <v>266</v>
      </c>
      <c r="AQ26" t="s">
        <v>267</v>
      </c>
      <c r="AR26" t="s">
        <v>351</v>
      </c>
      <c r="AS26" t="s">
        <v>352</v>
      </c>
      <c r="AT26" t="s">
        <v>174</v>
      </c>
      <c r="AU26" t="s">
        <v>350</v>
      </c>
      <c r="AV26" t="s">
        <v>353</v>
      </c>
      <c r="AW26" t="s">
        <v>295</v>
      </c>
      <c r="AX26">
        <v>2025</v>
      </c>
      <c r="AY26">
        <v>406</v>
      </c>
      <c r="AZ26">
        <v>10500</v>
      </c>
      <c r="BA26" t="s">
        <v>174</v>
      </c>
      <c r="BB26" t="s">
        <v>174</v>
      </c>
      <c r="BC26" t="s">
        <v>174</v>
      </c>
      <c r="BD26" t="s">
        <v>174</v>
      </c>
      <c r="BE26">
        <v>235</v>
      </c>
      <c r="BF26">
        <v>260</v>
      </c>
      <c r="BG26" t="s">
        <v>174</v>
      </c>
      <c r="BH26" t="s">
        <v>782</v>
      </c>
      <c r="BI26" t="str">
        <f>HYPERLINK("http://dx.doi.org/10.1016/S0140-6736(25)01037-2","http://dx.doi.org/10.1016/S0140-6736(25)01037-2")</f>
        <v>http://dx.doi.org/10.1016/S0140-6736(25)01037-2</v>
      </c>
      <c r="BJ26" t="s">
        <v>174</v>
      </c>
      <c r="BK26" t="s">
        <v>783</v>
      </c>
      <c r="BL26">
        <v>26</v>
      </c>
      <c r="BM26" t="s">
        <v>337</v>
      </c>
      <c r="BN26" t="s">
        <v>184</v>
      </c>
      <c r="BO26" t="s">
        <v>338</v>
      </c>
      <c r="BP26" t="s">
        <v>784</v>
      </c>
      <c r="BQ26" t="s">
        <v>174</v>
      </c>
      <c r="BR26" t="s">
        <v>225</v>
      </c>
      <c r="BS26" t="s">
        <v>186</v>
      </c>
      <c r="BT26" t="s">
        <v>186</v>
      </c>
      <c r="BU26" t="s">
        <v>412</v>
      </c>
      <c r="BV26" t="s">
        <v>785</v>
      </c>
      <c r="BW26" t="str">
        <f>HYPERLINK("https%3A%2F%2Fwww.webofscience.com%2Fwos%2Fwoscc%2Ffull-record%2FWOS:001563927700011","View Full Record in Web of Science")</f>
        <v>View Full Record in Web of Science</v>
      </c>
      <c r="BX26"/>
      <c r="BY26"/>
      <c r="BZ26"/>
      <c r="CA26"/>
      <c r="CB26"/>
      <c r="CC26"/>
      <c r="CD26"/>
      <c r="CE26"/>
    </row>
    <row r="27" spans="1:89" ht="14.4" hidden="1" x14ac:dyDescent="0.3">
      <c r="A27" s="8">
        <v>720000000</v>
      </c>
      <c r="B27" s="9" t="s">
        <v>89</v>
      </c>
      <c r="C27" t="s">
        <v>173</v>
      </c>
      <c r="D27" t="s">
        <v>804</v>
      </c>
      <c r="E27">
        <v>1</v>
      </c>
      <c r="F27" t="s">
        <v>174</v>
      </c>
      <c r="G27" t="s">
        <v>174</v>
      </c>
      <c r="H27" t="s">
        <v>174</v>
      </c>
      <c r="I27" t="s">
        <v>805</v>
      </c>
      <c r="J27" t="s">
        <v>174</v>
      </c>
      <c r="K27" t="s">
        <v>174</v>
      </c>
      <c r="L27" t="s">
        <v>806</v>
      </c>
      <c r="M27" t="s">
        <v>807</v>
      </c>
      <c r="N27" t="s">
        <v>174</v>
      </c>
      <c r="O27" t="s">
        <v>174</v>
      </c>
      <c r="P27" t="s">
        <v>176</v>
      </c>
      <c r="Q27" t="s">
        <v>79</v>
      </c>
      <c r="R27" t="s">
        <v>174</v>
      </c>
      <c r="S27" t="s">
        <v>174</v>
      </c>
      <c r="T27" t="s">
        <v>174</v>
      </c>
      <c r="U27" t="s">
        <v>174</v>
      </c>
      <c r="V27" t="s">
        <v>174</v>
      </c>
      <c r="W27" t="s">
        <v>808</v>
      </c>
      <c r="X27" t="s">
        <v>809</v>
      </c>
      <c r="Y27" t="s">
        <v>810</v>
      </c>
      <c r="Z27" t="s">
        <v>811</v>
      </c>
      <c r="AA27" t="s">
        <v>812</v>
      </c>
      <c r="AB27" t="s">
        <v>813</v>
      </c>
      <c r="AC27" t="s">
        <v>814</v>
      </c>
      <c r="AD27" t="s">
        <v>815</v>
      </c>
      <c r="AE27" t="s">
        <v>816</v>
      </c>
      <c r="AF27" t="s">
        <v>817</v>
      </c>
      <c r="AG27" t="s">
        <v>818</v>
      </c>
      <c r="AH27" t="s">
        <v>819</v>
      </c>
      <c r="AI27" t="s">
        <v>174</v>
      </c>
      <c r="AJ27">
        <v>146</v>
      </c>
      <c r="AK27">
        <v>30</v>
      </c>
      <c r="AL27">
        <v>32</v>
      </c>
      <c r="AM27">
        <v>31</v>
      </c>
      <c r="AN27">
        <v>114</v>
      </c>
      <c r="AO27" t="s">
        <v>820</v>
      </c>
      <c r="AP27" t="s">
        <v>191</v>
      </c>
      <c r="AQ27" t="s">
        <v>821</v>
      </c>
      <c r="AR27" t="s">
        <v>822</v>
      </c>
      <c r="AS27" t="s">
        <v>823</v>
      </c>
      <c r="AT27" t="s">
        <v>174</v>
      </c>
      <c r="AU27" t="s">
        <v>824</v>
      </c>
      <c r="AV27" t="s">
        <v>825</v>
      </c>
      <c r="AW27" t="s">
        <v>200</v>
      </c>
      <c r="AX27">
        <v>2025</v>
      </c>
      <c r="AY27">
        <v>20</v>
      </c>
      <c r="AZ27">
        <v>5</v>
      </c>
      <c r="BA27" t="s">
        <v>174</v>
      </c>
      <c r="BB27" t="s">
        <v>174</v>
      </c>
      <c r="BC27" t="s">
        <v>174</v>
      </c>
      <c r="BD27" t="s">
        <v>174</v>
      </c>
      <c r="BE27">
        <v>874</v>
      </c>
      <c r="BF27">
        <v>902</v>
      </c>
      <c r="BG27" t="s">
        <v>174</v>
      </c>
      <c r="BH27" t="s">
        <v>826</v>
      </c>
      <c r="BI27" t="str">
        <f>HYPERLINK("http://dx.doi.org/10.1177/17456916231208367","http://dx.doi.org/10.1177/17456916231208367")</f>
        <v>http://dx.doi.org/10.1177/17456916231208367</v>
      </c>
      <c r="BJ27" t="s">
        <v>174</v>
      </c>
      <c r="BK27" t="s">
        <v>373</v>
      </c>
      <c r="BL27">
        <v>29</v>
      </c>
      <c r="BM27" t="s">
        <v>193</v>
      </c>
      <c r="BN27" t="s">
        <v>194</v>
      </c>
      <c r="BO27" t="s">
        <v>195</v>
      </c>
      <c r="BP27" t="s">
        <v>827</v>
      </c>
      <c r="BQ27">
        <v>38350096</v>
      </c>
      <c r="BR27" t="s">
        <v>389</v>
      </c>
      <c r="BS27" t="s">
        <v>186</v>
      </c>
      <c r="BT27" t="s">
        <v>187</v>
      </c>
      <c r="BU27" t="s">
        <v>412</v>
      </c>
      <c r="BV27" t="s">
        <v>828</v>
      </c>
      <c r="BW27" t="str">
        <f>HYPERLINK("https%3A%2F%2Fwww.webofscience.com%2Fwos%2Fwoscc%2Ffull-record%2FWOS:001162372900001","View Full Record in Web of Science")</f>
        <v>View Full Record in Web of Science</v>
      </c>
      <c r="BX27"/>
      <c r="BY27"/>
      <c r="BZ27"/>
      <c r="CA27"/>
      <c r="CB27"/>
      <c r="CC27"/>
      <c r="CD27"/>
      <c r="CE27"/>
      <c r="CF27"/>
      <c r="CG27"/>
      <c r="CH27"/>
      <c r="CI27"/>
    </row>
    <row r="28" spans="1:89" ht="14.4" hidden="1" x14ac:dyDescent="0.3">
      <c r="A28" s="9">
        <v>702000000</v>
      </c>
      <c r="B28" s="9" t="s">
        <v>63</v>
      </c>
      <c r="C28" t="s">
        <v>173</v>
      </c>
      <c r="D28" t="s">
        <v>545</v>
      </c>
      <c r="E28">
        <v>0.5</v>
      </c>
      <c r="F28" t="s">
        <v>174</v>
      </c>
      <c r="G28" t="s">
        <v>174</v>
      </c>
      <c r="H28" t="s">
        <v>174</v>
      </c>
      <c r="I28" t="s">
        <v>546</v>
      </c>
      <c r="J28" t="s">
        <v>174</v>
      </c>
      <c r="K28" t="s">
        <v>174</v>
      </c>
      <c r="L28" t="s">
        <v>547</v>
      </c>
      <c r="M28" t="s">
        <v>252</v>
      </c>
      <c r="N28" t="s">
        <v>174</v>
      </c>
      <c r="O28" t="s">
        <v>174</v>
      </c>
      <c r="P28" t="s">
        <v>176</v>
      </c>
      <c r="Q28" t="s">
        <v>202</v>
      </c>
      <c r="R28" t="s">
        <v>174</v>
      </c>
      <c r="S28" t="s">
        <v>174</v>
      </c>
      <c r="T28" t="s">
        <v>174</v>
      </c>
      <c r="U28" t="s">
        <v>174</v>
      </c>
      <c r="V28" t="s">
        <v>174</v>
      </c>
      <c r="W28" t="s">
        <v>548</v>
      </c>
      <c r="X28" t="s">
        <v>549</v>
      </c>
      <c r="Y28" t="s">
        <v>550</v>
      </c>
      <c r="Z28" t="s">
        <v>551</v>
      </c>
      <c r="AA28" t="s">
        <v>552</v>
      </c>
      <c r="AB28" t="s">
        <v>553</v>
      </c>
      <c r="AC28" t="s">
        <v>254</v>
      </c>
      <c r="AD28" t="s">
        <v>554</v>
      </c>
      <c r="AE28" t="s">
        <v>555</v>
      </c>
      <c r="AF28" t="s">
        <v>556</v>
      </c>
      <c r="AG28" t="s">
        <v>557</v>
      </c>
      <c r="AH28" t="s">
        <v>558</v>
      </c>
      <c r="AI28" t="s">
        <v>174</v>
      </c>
      <c r="AJ28">
        <v>467</v>
      </c>
      <c r="AK28">
        <v>321</v>
      </c>
      <c r="AL28">
        <v>343</v>
      </c>
      <c r="AM28">
        <v>164</v>
      </c>
      <c r="AN28">
        <v>352</v>
      </c>
      <c r="AO28" t="s">
        <v>255</v>
      </c>
      <c r="AP28" t="s">
        <v>256</v>
      </c>
      <c r="AQ28" t="s">
        <v>257</v>
      </c>
      <c r="AR28" t="s">
        <v>258</v>
      </c>
      <c r="AS28" t="s">
        <v>259</v>
      </c>
      <c r="AT28" t="s">
        <v>174</v>
      </c>
      <c r="AU28" t="s">
        <v>260</v>
      </c>
      <c r="AV28" t="s">
        <v>261</v>
      </c>
      <c r="AW28" t="s">
        <v>224</v>
      </c>
      <c r="AX28">
        <v>2025</v>
      </c>
      <c r="AY28">
        <v>99</v>
      </c>
      <c r="AZ28">
        <v>1</v>
      </c>
      <c r="BA28" t="s">
        <v>174</v>
      </c>
      <c r="BB28" t="s">
        <v>174</v>
      </c>
      <c r="BC28" t="s">
        <v>174</v>
      </c>
      <c r="BD28" t="s">
        <v>174</v>
      </c>
      <c r="BE28">
        <v>153</v>
      </c>
      <c r="BF28">
        <v>209</v>
      </c>
      <c r="BG28" t="s">
        <v>174</v>
      </c>
      <c r="BH28" t="s">
        <v>559</v>
      </c>
      <c r="BI28" t="str">
        <f>HYPERLINK("http://dx.doi.org/10.1007/s00204-024-03903-2","http://dx.doi.org/10.1007/s00204-024-03903-2")</f>
        <v>http://dx.doi.org/10.1007/s00204-024-03903-2</v>
      </c>
      <c r="BJ28" t="s">
        <v>174</v>
      </c>
      <c r="BK28" t="s">
        <v>560</v>
      </c>
      <c r="BL28">
        <v>57</v>
      </c>
      <c r="BM28" t="s">
        <v>264</v>
      </c>
      <c r="BN28" t="s">
        <v>184</v>
      </c>
      <c r="BO28" t="s">
        <v>264</v>
      </c>
      <c r="BP28" t="s">
        <v>561</v>
      </c>
      <c r="BQ28">
        <v>39567405</v>
      </c>
      <c r="BR28" t="s">
        <v>389</v>
      </c>
      <c r="BS28" t="s">
        <v>186</v>
      </c>
      <c r="BT28" t="s">
        <v>186</v>
      </c>
      <c r="BU28" t="s">
        <v>412</v>
      </c>
      <c r="BV28" t="s">
        <v>562</v>
      </c>
      <c r="BW28" t="str">
        <f>HYPERLINK("https%3A%2F%2Fwww.webofscience.com%2Fwos%2Fwoscc%2Ffull-record%2FWOS:001359318500001","View Full Record in Web of Science")</f>
        <v>View Full Record in Web of Science</v>
      </c>
      <c r="BX28"/>
      <c r="BY28"/>
      <c r="BZ28"/>
      <c r="CA28"/>
      <c r="CB28"/>
      <c r="CC28"/>
      <c r="CD28"/>
      <c r="CE28"/>
      <c r="CF28"/>
      <c r="CG28"/>
      <c r="CH28"/>
      <c r="CI28"/>
    </row>
    <row r="29" spans="1:89" ht="14.4" hidden="1" x14ac:dyDescent="0.3">
      <c r="A29" s="9">
        <v>716000000</v>
      </c>
      <c r="B29" s="9" t="s">
        <v>100</v>
      </c>
      <c r="C29" t="s">
        <v>173</v>
      </c>
      <c r="D29" t="s">
        <v>545</v>
      </c>
      <c r="E29">
        <v>0.5</v>
      </c>
      <c r="F29" t="s">
        <v>174</v>
      </c>
      <c r="G29" t="s">
        <v>174</v>
      </c>
      <c r="H29" t="s">
        <v>174</v>
      </c>
      <c r="I29" t="s">
        <v>546</v>
      </c>
      <c r="J29" t="s">
        <v>174</v>
      </c>
      <c r="K29" t="s">
        <v>174</v>
      </c>
      <c r="L29" t="s">
        <v>547</v>
      </c>
      <c r="M29" t="s">
        <v>252</v>
      </c>
      <c r="N29" t="s">
        <v>174</v>
      </c>
      <c r="O29" t="s">
        <v>174</v>
      </c>
      <c r="P29" t="s">
        <v>176</v>
      </c>
      <c r="Q29" t="s">
        <v>202</v>
      </c>
      <c r="R29" t="s">
        <v>174</v>
      </c>
      <c r="S29" t="s">
        <v>174</v>
      </c>
      <c r="T29" t="s">
        <v>174</v>
      </c>
      <c r="U29" t="s">
        <v>174</v>
      </c>
      <c r="V29" t="s">
        <v>174</v>
      </c>
      <c r="W29" t="s">
        <v>548</v>
      </c>
      <c r="X29" t="s">
        <v>549</v>
      </c>
      <c r="Y29" t="s">
        <v>550</v>
      </c>
      <c r="Z29" t="s">
        <v>551</v>
      </c>
      <c r="AA29" t="s">
        <v>552</v>
      </c>
      <c r="AB29" t="s">
        <v>553</v>
      </c>
      <c r="AC29" t="s">
        <v>254</v>
      </c>
      <c r="AD29" t="s">
        <v>554</v>
      </c>
      <c r="AE29" t="s">
        <v>555</v>
      </c>
      <c r="AF29" t="s">
        <v>556</v>
      </c>
      <c r="AG29" t="s">
        <v>557</v>
      </c>
      <c r="AH29" t="s">
        <v>558</v>
      </c>
      <c r="AI29" t="s">
        <v>174</v>
      </c>
      <c r="AJ29">
        <v>467</v>
      </c>
      <c r="AK29">
        <v>321</v>
      </c>
      <c r="AL29">
        <v>343</v>
      </c>
      <c r="AM29">
        <v>164</v>
      </c>
      <c r="AN29">
        <v>352</v>
      </c>
      <c r="AO29" t="s">
        <v>255</v>
      </c>
      <c r="AP29" t="s">
        <v>256</v>
      </c>
      <c r="AQ29" t="s">
        <v>257</v>
      </c>
      <c r="AR29" t="s">
        <v>258</v>
      </c>
      <c r="AS29" t="s">
        <v>259</v>
      </c>
      <c r="AT29" t="s">
        <v>174</v>
      </c>
      <c r="AU29" t="s">
        <v>260</v>
      </c>
      <c r="AV29" t="s">
        <v>261</v>
      </c>
      <c r="AW29" t="s">
        <v>224</v>
      </c>
      <c r="AX29">
        <v>2025</v>
      </c>
      <c r="AY29">
        <v>99</v>
      </c>
      <c r="AZ29">
        <v>1</v>
      </c>
      <c r="BA29" t="s">
        <v>174</v>
      </c>
      <c r="BB29" t="s">
        <v>174</v>
      </c>
      <c r="BC29" t="s">
        <v>174</v>
      </c>
      <c r="BD29" t="s">
        <v>174</v>
      </c>
      <c r="BE29">
        <v>153</v>
      </c>
      <c r="BF29">
        <v>209</v>
      </c>
      <c r="BG29" t="s">
        <v>174</v>
      </c>
      <c r="BH29" t="s">
        <v>559</v>
      </c>
      <c r="BI29" t="str">
        <f>HYPERLINK("http://dx.doi.org/10.1007/s00204-024-03903-2","http://dx.doi.org/10.1007/s00204-024-03903-2")</f>
        <v>http://dx.doi.org/10.1007/s00204-024-03903-2</v>
      </c>
      <c r="BJ29" t="s">
        <v>174</v>
      </c>
      <c r="BK29" t="s">
        <v>560</v>
      </c>
      <c r="BL29">
        <v>57</v>
      </c>
      <c r="BM29" t="s">
        <v>264</v>
      </c>
      <c r="BN29" t="s">
        <v>184</v>
      </c>
      <c r="BO29" t="s">
        <v>264</v>
      </c>
      <c r="BP29" t="s">
        <v>561</v>
      </c>
      <c r="BQ29">
        <v>39567405</v>
      </c>
      <c r="BR29" t="s">
        <v>389</v>
      </c>
      <c r="BS29" t="s">
        <v>186</v>
      </c>
      <c r="BT29" t="s">
        <v>186</v>
      </c>
      <c r="BU29" t="s">
        <v>412</v>
      </c>
      <c r="BV29" t="s">
        <v>562</v>
      </c>
      <c r="BW29" t="str">
        <f>HYPERLINK("https%3A%2F%2Fwww.webofscience.com%2Fwos%2Fwoscc%2Ffull-record%2FWOS:001359318500001","View Full Record in Web of Science")</f>
        <v>View Full Record in Web of Science</v>
      </c>
      <c r="BX29"/>
      <c r="BY29"/>
      <c r="BZ29"/>
      <c r="CA29"/>
      <c r="CB29"/>
      <c r="CC29"/>
      <c r="CD29"/>
      <c r="CE29"/>
      <c r="CF29"/>
      <c r="CG29"/>
      <c r="CH29"/>
      <c r="CI29"/>
    </row>
    <row r="30" spans="1:89" ht="14.4" hidden="1" x14ac:dyDescent="0.3">
      <c r="A30" s="8">
        <v>725000000</v>
      </c>
      <c r="B30" s="9" t="s">
        <v>331</v>
      </c>
      <c r="C30" t="s">
        <v>173</v>
      </c>
      <c r="D30" t="s">
        <v>829</v>
      </c>
      <c r="E30">
        <v>0.5</v>
      </c>
      <c r="F30" t="s">
        <v>174</v>
      </c>
      <c r="G30" t="s">
        <v>174</v>
      </c>
      <c r="H30" t="s">
        <v>174</v>
      </c>
      <c r="I30" t="s">
        <v>830</v>
      </c>
      <c r="J30" t="s">
        <v>174</v>
      </c>
      <c r="K30" t="s">
        <v>174</v>
      </c>
      <c r="L30" t="s">
        <v>831</v>
      </c>
      <c r="M30" t="s">
        <v>832</v>
      </c>
      <c r="N30" t="s">
        <v>174</v>
      </c>
      <c r="O30" t="s">
        <v>174</v>
      </c>
      <c r="P30" t="s">
        <v>176</v>
      </c>
      <c r="Q30" t="s">
        <v>79</v>
      </c>
      <c r="R30" t="s">
        <v>174</v>
      </c>
      <c r="S30" t="s">
        <v>174</v>
      </c>
      <c r="T30" t="s">
        <v>174</v>
      </c>
      <c r="U30" t="s">
        <v>174</v>
      </c>
      <c r="V30" t="s">
        <v>174</v>
      </c>
      <c r="W30" t="s">
        <v>174</v>
      </c>
      <c r="X30" t="s">
        <v>833</v>
      </c>
      <c r="Y30" t="s">
        <v>834</v>
      </c>
      <c r="Z30" t="s">
        <v>835</v>
      </c>
      <c r="AA30" t="s">
        <v>836</v>
      </c>
      <c r="AB30" t="s">
        <v>837</v>
      </c>
      <c r="AC30" t="s">
        <v>838</v>
      </c>
      <c r="AD30" t="s">
        <v>839</v>
      </c>
      <c r="AE30" t="s">
        <v>840</v>
      </c>
      <c r="AF30" t="s">
        <v>841</v>
      </c>
      <c r="AG30" t="s">
        <v>842</v>
      </c>
      <c r="AH30" t="s">
        <v>843</v>
      </c>
      <c r="AI30" t="s">
        <v>174</v>
      </c>
      <c r="AJ30">
        <v>156</v>
      </c>
      <c r="AK30">
        <v>50</v>
      </c>
      <c r="AL30">
        <v>58</v>
      </c>
      <c r="AM30">
        <v>136</v>
      </c>
      <c r="AN30">
        <v>209</v>
      </c>
      <c r="AO30" t="s">
        <v>844</v>
      </c>
      <c r="AP30" t="s">
        <v>845</v>
      </c>
      <c r="AQ30" t="s">
        <v>846</v>
      </c>
      <c r="AR30" t="s">
        <v>174</v>
      </c>
      <c r="AS30" t="s">
        <v>847</v>
      </c>
      <c r="AT30" t="s">
        <v>174</v>
      </c>
      <c r="AU30" t="s">
        <v>832</v>
      </c>
      <c r="AV30" t="s">
        <v>848</v>
      </c>
      <c r="AW30" t="s">
        <v>849</v>
      </c>
      <c r="AX30">
        <v>2025</v>
      </c>
      <c r="AY30">
        <v>20</v>
      </c>
      <c r="AZ30">
        <v>2</v>
      </c>
      <c r="BA30" t="s">
        <v>174</v>
      </c>
      <c r="BB30" t="s">
        <v>174</v>
      </c>
      <c r="BC30" t="s">
        <v>174</v>
      </c>
      <c r="BD30" t="s">
        <v>174</v>
      </c>
      <c r="BE30" t="s">
        <v>174</v>
      </c>
      <c r="BF30" t="s">
        <v>174</v>
      </c>
      <c r="BG30" t="s">
        <v>174</v>
      </c>
      <c r="BH30" t="s">
        <v>850</v>
      </c>
      <c r="BI30" t="str">
        <f>HYPERLINK("http://dx.doi.org/10.1371/journal.pone.0315011","http://dx.doi.org/10.1371/journal.pone.0315011")</f>
        <v>http://dx.doi.org/10.1371/journal.pone.0315011</v>
      </c>
      <c r="BJ30" t="s">
        <v>174</v>
      </c>
      <c r="BK30" t="s">
        <v>174</v>
      </c>
      <c r="BL30">
        <v>53</v>
      </c>
      <c r="BM30" t="s">
        <v>292</v>
      </c>
      <c r="BN30" t="s">
        <v>184</v>
      </c>
      <c r="BO30" t="s">
        <v>293</v>
      </c>
      <c r="BP30" t="s">
        <v>851</v>
      </c>
      <c r="BQ30">
        <v>39908277</v>
      </c>
      <c r="BR30" t="s">
        <v>332</v>
      </c>
      <c r="BS30" t="s">
        <v>186</v>
      </c>
      <c r="BT30" t="s">
        <v>187</v>
      </c>
      <c r="BU30" t="s">
        <v>412</v>
      </c>
      <c r="BV30" t="s">
        <v>852</v>
      </c>
      <c r="BW30" t="str">
        <f>HYPERLINK("https%3A%2F%2Fwww.webofscience.com%2Fwos%2Fwoscc%2Ffull-record%2FWOS:001426172900001","View Full Record in Web of Science")</f>
        <v>View Full Record in Web of Science</v>
      </c>
      <c r="BX30"/>
      <c r="BY30"/>
      <c r="BZ30"/>
      <c r="CA30"/>
      <c r="CB30"/>
      <c r="CC30"/>
      <c r="CD30"/>
      <c r="CE30"/>
      <c r="CF30"/>
      <c r="CG30"/>
      <c r="CH30"/>
      <c r="CI30"/>
    </row>
    <row r="31" spans="1:89" ht="14.4" hidden="1" x14ac:dyDescent="0.3">
      <c r="A31" s="8">
        <v>711000000</v>
      </c>
      <c r="B31" s="9" t="s">
        <v>71</v>
      </c>
      <c r="C31" t="s">
        <v>173</v>
      </c>
      <c r="D31" t="s">
        <v>829</v>
      </c>
      <c r="E31">
        <v>0.5</v>
      </c>
      <c r="F31" t="s">
        <v>174</v>
      </c>
      <c r="G31" t="s">
        <v>174</v>
      </c>
      <c r="H31" t="s">
        <v>174</v>
      </c>
      <c r="I31" t="s">
        <v>830</v>
      </c>
      <c r="J31" t="s">
        <v>174</v>
      </c>
      <c r="K31" t="s">
        <v>174</v>
      </c>
      <c r="L31" t="s">
        <v>831</v>
      </c>
      <c r="M31" t="s">
        <v>832</v>
      </c>
      <c r="N31" t="s">
        <v>174</v>
      </c>
      <c r="O31" t="s">
        <v>174</v>
      </c>
      <c r="P31" t="s">
        <v>176</v>
      </c>
      <c r="Q31" t="s">
        <v>79</v>
      </c>
      <c r="R31" t="s">
        <v>174</v>
      </c>
      <c r="S31" t="s">
        <v>174</v>
      </c>
      <c r="T31" t="s">
        <v>174</v>
      </c>
      <c r="U31" t="s">
        <v>174</v>
      </c>
      <c r="V31" t="s">
        <v>174</v>
      </c>
      <c r="W31" t="s">
        <v>174</v>
      </c>
      <c r="X31" t="s">
        <v>833</v>
      </c>
      <c r="Y31" t="s">
        <v>834</v>
      </c>
      <c r="Z31" t="s">
        <v>835</v>
      </c>
      <c r="AA31" t="s">
        <v>836</v>
      </c>
      <c r="AB31" t="s">
        <v>837</v>
      </c>
      <c r="AC31" t="s">
        <v>838</v>
      </c>
      <c r="AD31" t="s">
        <v>839</v>
      </c>
      <c r="AE31" t="s">
        <v>840</v>
      </c>
      <c r="AF31" t="s">
        <v>841</v>
      </c>
      <c r="AG31" t="s">
        <v>842</v>
      </c>
      <c r="AH31" t="s">
        <v>843</v>
      </c>
      <c r="AI31" t="s">
        <v>174</v>
      </c>
      <c r="AJ31">
        <v>156</v>
      </c>
      <c r="AK31">
        <v>50</v>
      </c>
      <c r="AL31">
        <v>58</v>
      </c>
      <c r="AM31">
        <v>136</v>
      </c>
      <c r="AN31">
        <v>209</v>
      </c>
      <c r="AO31" t="s">
        <v>844</v>
      </c>
      <c r="AP31" t="s">
        <v>845</v>
      </c>
      <c r="AQ31" t="s">
        <v>846</v>
      </c>
      <c r="AR31" t="s">
        <v>174</v>
      </c>
      <c r="AS31" t="s">
        <v>847</v>
      </c>
      <c r="AT31" t="s">
        <v>174</v>
      </c>
      <c r="AU31" t="s">
        <v>832</v>
      </c>
      <c r="AV31" t="s">
        <v>848</v>
      </c>
      <c r="AW31" t="s">
        <v>849</v>
      </c>
      <c r="AX31">
        <v>2025</v>
      </c>
      <c r="AY31">
        <v>20</v>
      </c>
      <c r="AZ31">
        <v>2</v>
      </c>
      <c r="BA31" t="s">
        <v>174</v>
      </c>
      <c r="BB31" t="s">
        <v>174</v>
      </c>
      <c r="BC31" t="s">
        <v>174</v>
      </c>
      <c r="BD31" t="s">
        <v>174</v>
      </c>
      <c r="BE31" t="s">
        <v>174</v>
      </c>
      <c r="BF31" t="s">
        <v>174</v>
      </c>
      <c r="BG31" t="s">
        <v>174</v>
      </c>
      <c r="BH31" t="s">
        <v>850</v>
      </c>
      <c r="BI31" t="str">
        <f>HYPERLINK("http://dx.doi.org/10.1371/journal.pone.0315011","http://dx.doi.org/10.1371/journal.pone.0315011")</f>
        <v>http://dx.doi.org/10.1371/journal.pone.0315011</v>
      </c>
      <c r="BJ31" t="s">
        <v>174</v>
      </c>
      <c r="BK31" t="s">
        <v>174</v>
      </c>
      <c r="BL31">
        <v>53</v>
      </c>
      <c r="BM31" t="s">
        <v>292</v>
      </c>
      <c r="BN31" t="s">
        <v>184</v>
      </c>
      <c r="BO31" t="s">
        <v>293</v>
      </c>
      <c r="BP31" t="s">
        <v>851</v>
      </c>
      <c r="BQ31">
        <v>39908277</v>
      </c>
      <c r="BR31" t="s">
        <v>332</v>
      </c>
      <c r="BS31" t="s">
        <v>186</v>
      </c>
      <c r="BT31" t="s">
        <v>187</v>
      </c>
      <c r="BU31" t="s">
        <v>412</v>
      </c>
      <c r="BV31" t="s">
        <v>852</v>
      </c>
      <c r="BW31" t="str">
        <f>HYPERLINK("https%3A%2F%2Fwww.webofscience.com%2Fwos%2Fwoscc%2Ffull-record%2FWOS:001426172900001","View Full Record in Web of Science")</f>
        <v>View Full Record in Web of Science</v>
      </c>
      <c r="BX31"/>
      <c r="BY31"/>
      <c r="BZ31"/>
      <c r="CA31"/>
      <c r="CB31"/>
      <c r="CC31"/>
      <c r="CD31"/>
      <c r="CE31"/>
      <c r="CF31"/>
      <c r="CG31"/>
      <c r="CH31"/>
      <c r="CI31"/>
    </row>
    <row r="32" spans="1:89" ht="14.4" hidden="1" x14ac:dyDescent="0.3">
      <c r="A32" s="9">
        <v>701000000</v>
      </c>
      <c r="B32" s="9" t="s">
        <v>0</v>
      </c>
      <c r="C32" t="s">
        <v>173</v>
      </c>
      <c r="D32" t="s">
        <v>961</v>
      </c>
      <c r="E32">
        <v>1</v>
      </c>
      <c r="F32" t="s">
        <v>174</v>
      </c>
      <c r="G32" t="s">
        <v>174</v>
      </c>
      <c r="H32" t="s">
        <v>174</v>
      </c>
      <c r="I32" t="s">
        <v>962</v>
      </c>
      <c r="J32" t="s">
        <v>174</v>
      </c>
      <c r="K32" t="s">
        <v>174</v>
      </c>
      <c r="L32" t="s">
        <v>963</v>
      </c>
      <c r="M32" t="s">
        <v>296</v>
      </c>
      <c r="N32" t="s">
        <v>174</v>
      </c>
      <c r="O32" t="s">
        <v>174</v>
      </c>
      <c r="P32" t="s">
        <v>176</v>
      </c>
      <c r="Q32" t="s">
        <v>79</v>
      </c>
      <c r="R32" t="s">
        <v>174</v>
      </c>
      <c r="S32" t="s">
        <v>174</v>
      </c>
      <c r="T32" t="s">
        <v>174</v>
      </c>
      <c r="U32" t="s">
        <v>174</v>
      </c>
      <c r="V32" t="s">
        <v>174</v>
      </c>
      <c r="W32" t="s">
        <v>964</v>
      </c>
      <c r="X32" t="s">
        <v>965</v>
      </c>
      <c r="Y32" t="s">
        <v>966</v>
      </c>
      <c r="Z32" t="s">
        <v>967</v>
      </c>
      <c r="AA32" t="s">
        <v>336</v>
      </c>
      <c r="AB32" t="s">
        <v>968</v>
      </c>
      <c r="AC32" t="s">
        <v>969</v>
      </c>
      <c r="AD32" t="s">
        <v>372</v>
      </c>
      <c r="AE32" t="s">
        <v>970</v>
      </c>
      <c r="AF32" t="s">
        <v>174</v>
      </c>
      <c r="AG32" t="s">
        <v>174</v>
      </c>
      <c r="AH32" t="s">
        <v>174</v>
      </c>
      <c r="AI32" t="s">
        <v>174</v>
      </c>
      <c r="AJ32">
        <v>96</v>
      </c>
      <c r="AK32">
        <v>28</v>
      </c>
      <c r="AL32">
        <v>31</v>
      </c>
      <c r="AM32">
        <v>13</v>
      </c>
      <c r="AN32">
        <v>16</v>
      </c>
      <c r="AO32" t="s">
        <v>177</v>
      </c>
      <c r="AP32" t="s">
        <v>178</v>
      </c>
      <c r="AQ32" t="s">
        <v>390</v>
      </c>
      <c r="AR32" t="s">
        <v>174</v>
      </c>
      <c r="AS32" t="s">
        <v>297</v>
      </c>
      <c r="AT32" t="s">
        <v>174</v>
      </c>
      <c r="AU32" t="s">
        <v>298</v>
      </c>
      <c r="AV32" t="s">
        <v>299</v>
      </c>
      <c r="AW32" t="s">
        <v>971</v>
      </c>
      <c r="AX32">
        <v>2025</v>
      </c>
      <c r="AY32">
        <v>14</v>
      </c>
      <c r="AZ32">
        <v>4</v>
      </c>
      <c r="BA32" t="s">
        <v>174</v>
      </c>
      <c r="BB32" t="s">
        <v>174</v>
      </c>
      <c r="BC32" t="s">
        <v>174</v>
      </c>
      <c r="BD32" t="s">
        <v>174</v>
      </c>
      <c r="BE32" t="s">
        <v>174</v>
      </c>
      <c r="BF32" t="s">
        <v>174</v>
      </c>
      <c r="BG32">
        <v>681</v>
      </c>
      <c r="BH32" t="s">
        <v>972</v>
      </c>
      <c r="BI32" t="str">
        <f>HYPERLINK("http://dx.doi.org/10.3390/land14040681","http://dx.doi.org/10.3390/land14040681")</f>
        <v>http://dx.doi.org/10.3390/land14040681</v>
      </c>
      <c r="BJ32" t="s">
        <v>174</v>
      </c>
      <c r="BK32" t="s">
        <v>174</v>
      </c>
      <c r="BL32">
        <v>39</v>
      </c>
      <c r="BM32" t="s">
        <v>300</v>
      </c>
      <c r="BN32" t="s">
        <v>194</v>
      </c>
      <c r="BO32" t="s">
        <v>294</v>
      </c>
      <c r="BP32" t="s">
        <v>973</v>
      </c>
      <c r="BQ32" t="s">
        <v>174</v>
      </c>
      <c r="BR32" t="s">
        <v>185</v>
      </c>
      <c r="BS32" t="s">
        <v>186</v>
      </c>
      <c r="BT32" t="s">
        <v>187</v>
      </c>
      <c r="BU32" t="s">
        <v>412</v>
      </c>
      <c r="BV32" t="s">
        <v>974</v>
      </c>
      <c r="BW32" t="str">
        <f>HYPERLINK("https%3A%2F%2Fwww.webofscience.com%2Fwos%2Fwoscc%2Ffull-record%2FWOS:001475691200001","View Full Record in Web of Science")</f>
        <v>View Full Record in Web of Science</v>
      </c>
      <c r="BX32"/>
      <c r="BY32"/>
      <c r="BZ32"/>
      <c r="CA32"/>
      <c r="CB32"/>
      <c r="CC32"/>
      <c r="CD32"/>
      <c r="CE32"/>
      <c r="CF32"/>
      <c r="CG32"/>
    </row>
    <row r="33" spans="1:87" ht="14.4" hidden="1" x14ac:dyDescent="0.3">
      <c r="A33" s="9">
        <v>701000000</v>
      </c>
      <c r="B33" s="9" t="s">
        <v>0</v>
      </c>
      <c r="C33" t="s">
        <v>173</v>
      </c>
      <c r="D33" t="s">
        <v>1189</v>
      </c>
      <c r="E33">
        <v>1</v>
      </c>
      <c r="F33" t="s">
        <v>174</v>
      </c>
      <c r="G33" t="s">
        <v>174</v>
      </c>
      <c r="H33" t="s">
        <v>174</v>
      </c>
      <c r="I33" t="s">
        <v>1190</v>
      </c>
      <c r="J33" t="s">
        <v>174</v>
      </c>
      <c r="K33" t="s">
        <v>174</v>
      </c>
      <c r="L33" t="s">
        <v>1191</v>
      </c>
      <c r="M33" t="s">
        <v>1192</v>
      </c>
      <c r="N33" t="s">
        <v>174</v>
      </c>
      <c r="O33" t="s">
        <v>174</v>
      </c>
      <c r="P33" t="s">
        <v>176</v>
      </c>
      <c r="Q33" t="s">
        <v>79</v>
      </c>
      <c r="R33" t="s">
        <v>174</v>
      </c>
      <c r="S33" t="s">
        <v>174</v>
      </c>
      <c r="T33" t="s">
        <v>174</v>
      </c>
      <c r="U33" t="s">
        <v>174</v>
      </c>
      <c r="V33" t="s">
        <v>174</v>
      </c>
      <c r="W33" t="s">
        <v>1193</v>
      </c>
      <c r="X33" t="s">
        <v>1194</v>
      </c>
      <c r="Y33" t="s">
        <v>1195</v>
      </c>
      <c r="Z33" t="s">
        <v>1196</v>
      </c>
      <c r="AA33" t="s">
        <v>1197</v>
      </c>
      <c r="AB33" t="s">
        <v>1198</v>
      </c>
      <c r="AC33" t="s">
        <v>1199</v>
      </c>
      <c r="AD33" t="s">
        <v>1200</v>
      </c>
      <c r="AE33" t="s">
        <v>1201</v>
      </c>
      <c r="AF33" t="s">
        <v>1202</v>
      </c>
      <c r="AG33" t="s">
        <v>1203</v>
      </c>
      <c r="AH33" t="s">
        <v>1204</v>
      </c>
      <c r="AI33" t="s">
        <v>174</v>
      </c>
      <c r="AJ33">
        <v>51</v>
      </c>
      <c r="AK33">
        <v>54</v>
      </c>
      <c r="AL33">
        <v>59</v>
      </c>
      <c r="AM33">
        <v>25</v>
      </c>
      <c r="AN33">
        <v>51</v>
      </c>
      <c r="AO33" t="s">
        <v>1205</v>
      </c>
      <c r="AP33" t="s">
        <v>1206</v>
      </c>
      <c r="AQ33" t="s">
        <v>1207</v>
      </c>
      <c r="AR33" t="s">
        <v>1208</v>
      </c>
      <c r="AS33" t="s">
        <v>174</v>
      </c>
      <c r="AT33" t="s">
        <v>174</v>
      </c>
      <c r="AU33" t="s">
        <v>1209</v>
      </c>
      <c r="AV33" t="s">
        <v>1210</v>
      </c>
      <c r="AW33" t="s">
        <v>174</v>
      </c>
      <c r="AX33">
        <v>2024</v>
      </c>
      <c r="AY33">
        <v>19</v>
      </c>
      <c r="AZ33" t="s">
        <v>174</v>
      </c>
      <c r="BA33" t="s">
        <v>174</v>
      </c>
      <c r="BB33" t="s">
        <v>174</v>
      </c>
      <c r="BC33" t="s">
        <v>174</v>
      </c>
      <c r="BD33" t="s">
        <v>174</v>
      </c>
      <c r="BE33">
        <v>4103</v>
      </c>
      <c r="BF33">
        <v>4120</v>
      </c>
      <c r="BG33" t="s">
        <v>174</v>
      </c>
      <c r="BH33" t="s">
        <v>1211</v>
      </c>
      <c r="BI33" t="str">
        <f>HYPERLINK("http://dx.doi.org/10.2147/IJN.S443168","http://dx.doi.org/10.2147/IJN.S443168")</f>
        <v>http://dx.doi.org/10.2147/IJN.S443168</v>
      </c>
      <c r="BJ33" t="s">
        <v>174</v>
      </c>
      <c r="BK33" t="s">
        <v>174</v>
      </c>
      <c r="BL33">
        <v>18</v>
      </c>
      <c r="BM33" t="s">
        <v>1212</v>
      </c>
      <c r="BN33" t="s">
        <v>184</v>
      </c>
      <c r="BO33" t="s">
        <v>1213</v>
      </c>
      <c r="BP33" t="s">
        <v>1214</v>
      </c>
      <c r="BQ33">
        <v>38736658</v>
      </c>
      <c r="BR33" t="s">
        <v>332</v>
      </c>
      <c r="BS33" t="s">
        <v>186</v>
      </c>
      <c r="BT33" t="s">
        <v>187</v>
      </c>
      <c r="BU33" t="s">
        <v>412</v>
      </c>
      <c r="BV33" t="s">
        <v>1215</v>
      </c>
      <c r="BW33" t="str">
        <f>HYPERLINK("https%3A%2F%2Fwww.webofscience.com%2Fwos%2Fwoscc%2Ffull-record%2FWOS:001218330700001","View Full Record in Web of Science")</f>
        <v>View Full Record in Web of Science</v>
      </c>
      <c r="BX33"/>
      <c r="BY33"/>
      <c r="BZ33"/>
      <c r="CA33"/>
      <c r="CB33"/>
      <c r="CC33"/>
      <c r="CD33"/>
      <c r="CE33"/>
      <c r="CF33"/>
      <c r="CG33"/>
    </row>
    <row r="34" spans="1:87" ht="14.4" x14ac:dyDescent="0.3">
      <c r="A34" s="8">
        <v>710000000</v>
      </c>
      <c r="B34" s="9" t="s">
        <v>383</v>
      </c>
      <c r="C34" t="s">
        <v>173</v>
      </c>
      <c r="D34" t="s">
        <v>1342</v>
      </c>
      <c r="E34">
        <v>1</v>
      </c>
      <c r="F34" t="s">
        <v>174</v>
      </c>
      <c r="G34" t="s">
        <v>174</v>
      </c>
      <c r="H34" t="s">
        <v>174</v>
      </c>
      <c r="I34" t="s">
        <v>1343</v>
      </c>
      <c r="J34" t="s">
        <v>174</v>
      </c>
      <c r="K34" t="s">
        <v>174</v>
      </c>
      <c r="L34" t="s">
        <v>1344</v>
      </c>
      <c r="M34" t="s">
        <v>633</v>
      </c>
      <c r="N34" t="s">
        <v>174</v>
      </c>
      <c r="O34" t="s">
        <v>174</v>
      </c>
      <c r="P34" t="s">
        <v>176</v>
      </c>
      <c r="Q34" t="s">
        <v>202</v>
      </c>
      <c r="R34" t="s">
        <v>174</v>
      </c>
      <c r="S34" t="s">
        <v>174</v>
      </c>
      <c r="T34" t="s">
        <v>174</v>
      </c>
      <c r="U34" t="s">
        <v>174</v>
      </c>
      <c r="V34" t="s">
        <v>174</v>
      </c>
      <c r="W34" t="s">
        <v>1345</v>
      </c>
      <c r="X34" t="s">
        <v>1346</v>
      </c>
      <c r="Y34" t="s">
        <v>1347</v>
      </c>
      <c r="Z34" t="s">
        <v>1348</v>
      </c>
      <c r="AA34" t="s">
        <v>1349</v>
      </c>
      <c r="AB34" t="s">
        <v>1350</v>
      </c>
      <c r="AC34" t="s">
        <v>1351</v>
      </c>
      <c r="AD34" t="s">
        <v>1352</v>
      </c>
      <c r="AE34" t="s">
        <v>1353</v>
      </c>
      <c r="AF34" t="s">
        <v>1354</v>
      </c>
      <c r="AG34" t="s">
        <v>1355</v>
      </c>
      <c r="AH34" t="s">
        <v>1356</v>
      </c>
      <c r="AI34" t="s">
        <v>174</v>
      </c>
      <c r="AJ34">
        <v>141</v>
      </c>
      <c r="AK34">
        <v>23</v>
      </c>
      <c r="AL34">
        <v>24</v>
      </c>
      <c r="AM34">
        <v>101</v>
      </c>
      <c r="AN34">
        <v>146</v>
      </c>
      <c r="AO34" t="s">
        <v>255</v>
      </c>
      <c r="AP34" t="s">
        <v>256</v>
      </c>
      <c r="AQ34" t="s">
        <v>257</v>
      </c>
      <c r="AR34" t="s">
        <v>645</v>
      </c>
      <c r="AS34" t="s">
        <v>646</v>
      </c>
      <c r="AT34" t="s">
        <v>174</v>
      </c>
      <c r="AU34" t="s">
        <v>647</v>
      </c>
      <c r="AV34" t="s">
        <v>648</v>
      </c>
      <c r="AW34" t="s">
        <v>216</v>
      </c>
      <c r="AX34">
        <v>2025</v>
      </c>
      <c r="AY34">
        <v>19</v>
      </c>
      <c r="AZ34">
        <v>11</v>
      </c>
      <c r="BA34" t="s">
        <v>174</v>
      </c>
      <c r="BB34" t="s">
        <v>174</v>
      </c>
      <c r="BC34" t="s">
        <v>174</v>
      </c>
      <c r="BD34" t="s">
        <v>174</v>
      </c>
      <c r="BE34">
        <v>3407</v>
      </c>
      <c r="BF34">
        <v>3456</v>
      </c>
      <c r="BG34" t="s">
        <v>174</v>
      </c>
      <c r="BH34" t="s">
        <v>1357</v>
      </c>
      <c r="BI34" t="str">
        <f>HYPERLINK("http://dx.doi.org/10.1007/s11846-025-00856-3","http://dx.doi.org/10.1007/s11846-025-00856-3")</f>
        <v>http://dx.doi.org/10.1007/s11846-025-00856-3</v>
      </c>
      <c r="BJ34" t="s">
        <v>174</v>
      </c>
      <c r="BK34" t="s">
        <v>874</v>
      </c>
      <c r="BL34">
        <v>50</v>
      </c>
      <c r="BM34" t="s">
        <v>650</v>
      </c>
      <c r="BN34" t="s">
        <v>194</v>
      </c>
      <c r="BO34" t="s">
        <v>384</v>
      </c>
      <c r="BP34" t="s">
        <v>1358</v>
      </c>
      <c r="BQ34" t="s">
        <v>174</v>
      </c>
      <c r="BR34" t="s">
        <v>268</v>
      </c>
      <c r="BS34" t="s">
        <v>186</v>
      </c>
      <c r="BT34" t="s">
        <v>187</v>
      </c>
      <c r="BU34" t="s">
        <v>412</v>
      </c>
      <c r="BV34" t="s">
        <v>1359</v>
      </c>
      <c r="BW34" t="str">
        <f>HYPERLINK("https%3A%2F%2Fwww.webofscience.com%2Fwos%2Fwoscc%2Ffull-record%2FWOS:001431841200001","View Full Record in Web of Science")</f>
        <v>View Full Record in Web of Science</v>
      </c>
      <c r="BX34"/>
      <c r="BY34"/>
      <c r="BZ34"/>
      <c r="CA34"/>
      <c r="CB34"/>
      <c r="CC34"/>
      <c r="CD34"/>
      <c r="CE34"/>
      <c r="CF34"/>
      <c r="CG34"/>
    </row>
    <row r="35" spans="1:87" ht="14.4" x14ac:dyDescent="0.3">
      <c r="A35" s="8">
        <v>710000000</v>
      </c>
      <c r="B35" s="9" t="s">
        <v>383</v>
      </c>
      <c r="C35" t="s">
        <v>173</v>
      </c>
      <c r="D35" t="s">
        <v>1318</v>
      </c>
      <c r="E35">
        <v>1</v>
      </c>
      <c r="F35" t="s">
        <v>174</v>
      </c>
      <c r="G35" t="s">
        <v>174</v>
      </c>
      <c r="H35" t="s">
        <v>174</v>
      </c>
      <c r="I35" t="s">
        <v>1319</v>
      </c>
      <c r="J35" t="s">
        <v>174</v>
      </c>
      <c r="K35" t="s">
        <v>174</v>
      </c>
      <c r="L35" t="s">
        <v>1320</v>
      </c>
      <c r="M35" t="s">
        <v>1321</v>
      </c>
      <c r="N35" t="s">
        <v>174</v>
      </c>
      <c r="O35" t="s">
        <v>174</v>
      </c>
      <c r="P35" t="s">
        <v>176</v>
      </c>
      <c r="Q35" t="s">
        <v>79</v>
      </c>
      <c r="R35" t="s">
        <v>174</v>
      </c>
      <c r="S35" t="s">
        <v>174</v>
      </c>
      <c r="T35" t="s">
        <v>174</v>
      </c>
      <c r="U35" t="s">
        <v>174</v>
      </c>
      <c r="V35" t="s">
        <v>174</v>
      </c>
      <c r="W35" t="s">
        <v>1322</v>
      </c>
      <c r="X35" t="s">
        <v>1323</v>
      </c>
      <c r="Y35" t="s">
        <v>1324</v>
      </c>
      <c r="Z35" t="s">
        <v>1325</v>
      </c>
      <c r="AA35" t="s">
        <v>1326</v>
      </c>
      <c r="AB35" t="s">
        <v>1327</v>
      </c>
      <c r="AC35" t="s">
        <v>1328</v>
      </c>
      <c r="AD35" t="s">
        <v>1329</v>
      </c>
      <c r="AE35" t="s">
        <v>1330</v>
      </c>
      <c r="AF35" t="s">
        <v>1331</v>
      </c>
      <c r="AG35" t="s">
        <v>1332</v>
      </c>
      <c r="AH35" t="s">
        <v>1332</v>
      </c>
      <c r="AI35" t="s">
        <v>174</v>
      </c>
      <c r="AJ35">
        <v>167</v>
      </c>
      <c r="AK35">
        <v>27</v>
      </c>
      <c r="AL35">
        <v>34</v>
      </c>
      <c r="AM35">
        <v>197</v>
      </c>
      <c r="AN35">
        <v>272</v>
      </c>
      <c r="AO35" t="s">
        <v>368</v>
      </c>
      <c r="AP35" t="s">
        <v>191</v>
      </c>
      <c r="AQ35" t="s">
        <v>369</v>
      </c>
      <c r="AR35" t="s">
        <v>1333</v>
      </c>
      <c r="AS35" t="s">
        <v>1334</v>
      </c>
      <c r="AT35" t="s">
        <v>174</v>
      </c>
      <c r="AU35" t="s">
        <v>1335</v>
      </c>
      <c r="AV35" t="s">
        <v>1336</v>
      </c>
      <c r="AW35" t="s">
        <v>240</v>
      </c>
      <c r="AX35">
        <v>2025</v>
      </c>
      <c r="AY35">
        <v>29</v>
      </c>
      <c r="AZ35">
        <v>2</v>
      </c>
      <c r="BA35" t="s">
        <v>174</v>
      </c>
      <c r="BB35" t="s">
        <v>174</v>
      </c>
      <c r="BC35" t="s">
        <v>174</v>
      </c>
      <c r="BD35" t="s">
        <v>174</v>
      </c>
      <c r="BE35" t="s">
        <v>174</v>
      </c>
      <c r="BF35" t="s">
        <v>174</v>
      </c>
      <c r="BG35">
        <v>51</v>
      </c>
      <c r="BH35" t="s">
        <v>1337</v>
      </c>
      <c r="BI35" t="str">
        <f>HYPERLINK("http://dx.doi.org/10.1007/s10055-025-01126-z","http://dx.doi.org/10.1007/s10055-025-01126-z")</f>
        <v>http://dx.doi.org/10.1007/s10055-025-01126-z</v>
      </c>
      <c r="BJ35" t="s">
        <v>174</v>
      </c>
      <c r="BK35" t="s">
        <v>174</v>
      </c>
      <c r="BL35">
        <v>29</v>
      </c>
      <c r="BM35" t="s">
        <v>1338</v>
      </c>
      <c r="BN35" t="s">
        <v>184</v>
      </c>
      <c r="BO35" t="s">
        <v>1339</v>
      </c>
      <c r="BP35" t="s">
        <v>1340</v>
      </c>
      <c r="BQ35" t="s">
        <v>174</v>
      </c>
      <c r="BR35" t="s">
        <v>185</v>
      </c>
      <c r="BS35" t="s">
        <v>186</v>
      </c>
      <c r="BT35" t="s">
        <v>187</v>
      </c>
      <c r="BU35" t="s">
        <v>412</v>
      </c>
      <c r="BV35" t="s">
        <v>1341</v>
      </c>
      <c r="BW35" t="str">
        <f>HYPERLINK("https%3A%2F%2Fwww.webofscience.com%2Fwos%2Fwoscc%2Ffull-record%2FWOS:001444814200001","View Full Record in Web of Science")</f>
        <v>View Full Record in Web of Science</v>
      </c>
      <c r="BX35"/>
      <c r="BY35"/>
      <c r="BZ35"/>
      <c r="CA35"/>
      <c r="CB35"/>
      <c r="CC35"/>
      <c r="CD35"/>
      <c r="CE35"/>
      <c r="CF35"/>
      <c r="CG35"/>
      <c r="CH35"/>
      <c r="CI35"/>
    </row>
    <row r="36" spans="1:87" ht="14.4" hidden="1" x14ac:dyDescent="0.3">
      <c r="A36" s="9">
        <v>701000000</v>
      </c>
      <c r="B36" s="9" t="s">
        <v>0</v>
      </c>
      <c r="C36" t="s">
        <v>173</v>
      </c>
      <c r="D36" t="s">
        <v>1016</v>
      </c>
      <c r="E36">
        <v>0.5</v>
      </c>
      <c r="F36" t="s">
        <v>174</v>
      </c>
      <c r="G36" t="s">
        <v>174</v>
      </c>
      <c r="H36" t="s">
        <v>174</v>
      </c>
      <c r="I36" t="s">
        <v>1017</v>
      </c>
      <c r="J36" t="s">
        <v>174</v>
      </c>
      <c r="K36" t="s">
        <v>174</v>
      </c>
      <c r="L36" t="s">
        <v>1018</v>
      </c>
      <c r="M36" t="s">
        <v>305</v>
      </c>
      <c r="N36" t="s">
        <v>174</v>
      </c>
      <c r="O36" t="s">
        <v>174</v>
      </c>
      <c r="P36" t="s">
        <v>176</v>
      </c>
      <c r="Q36" t="s">
        <v>202</v>
      </c>
      <c r="R36" t="s">
        <v>174</v>
      </c>
      <c r="S36" t="s">
        <v>174</v>
      </c>
      <c r="T36" t="s">
        <v>174</v>
      </c>
      <c r="U36" t="s">
        <v>174</v>
      </c>
      <c r="V36" t="s">
        <v>174</v>
      </c>
      <c r="W36" t="s">
        <v>1019</v>
      </c>
      <c r="X36" t="s">
        <v>1020</v>
      </c>
      <c r="Y36" t="s">
        <v>1021</v>
      </c>
      <c r="Z36" t="s">
        <v>1022</v>
      </c>
      <c r="AA36" t="s">
        <v>1023</v>
      </c>
      <c r="AB36" t="s">
        <v>1024</v>
      </c>
      <c r="AC36" t="s">
        <v>1025</v>
      </c>
      <c r="AD36" t="s">
        <v>1026</v>
      </c>
      <c r="AE36" t="s">
        <v>1027</v>
      </c>
      <c r="AF36" t="s">
        <v>1028</v>
      </c>
      <c r="AG36" t="s">
        <v>1029</v>
      </c>
      <c r="AH36" t="s">
        <v>1030</v>
      </c>
      <c r="AI36" t="s">
        <v>174</v>
      </c>
      <c r="AJ36">
        <v>346</v>
      </c>
      <c r="AK36">
        <v>16</v>
      </c>
      <c r="AL36">
        <v>16</v>
      </c>
      <c r="AM36">
        <v>7</v>
      </c>
      <c r="AN36">
        <v>14</v>
      </c>
      <c r="AO36" t="s">
        <v>177</v>
      </c>
      <c r="AP36" t="s">
        <v>178</v>
      </c>
      <c r="AQ36" t="s">
        <v>390</v>
      </c>
      <c r="AR36" t="s">
        <v>174</v>
      </c>
      <c r="AS36" t="s">
        <v>306</v>
      </c>
      <c r="AT36" t="s">
        <v>174</v>
      </c>
      <c r="AU36" t="s">
        <v>307</v>
      </c>
      <c r="AV36" t="s">
        <v>308</v>
      </c>
      <c r="AW36" t="s">
        <v>188</v>
      </c>
      <c r="AX36">
        <v>2025</v>
      </c>
      <c r="AY36">
        <v>14</v>
      </c>
      <c r="AZ36">
        <v>2</v>
      </c>
      <c r="BA36" t="s">
        <v>174</v>
      </c>
      <c r="BB36" t="s">
        <v>174</v>
      </c>
      <c r="BC36" t="s">
        <v>174</v>
      </c>
      <c r="BD36" t="s">
        <v>174</v>
      </c>
      <c r="BE36" t="s">
        <v>174</v>
      </c>
      <c r="BF36" t="s">
        <v>174</v>
      </c>
      <c r="BG36">
        <v>212</v>
      </c>
      <c r="BH36" t="s">
        <v>1031</v>
      </c>
      <c r="BI36" t="str">
        <f>HYPERLINK("http://dx.doi.org/10.3390/antiox14020212","http://dx.doi.org/10.3390/antiox14020212")</f>
        <v>http://dx.doi.org/10.3390/antiox14020212</v>
      </c>
      <c r="BJ36" t="s">
        <v>174</v>
      </c>
      <c r="BK36" t="s">
        <v>174</v>
      </c>
      <c r="BL36">
        <v>33</v>
      </c>
      <c r="BM36" t="s">
        <v>309</v>
      </c>
      <c r="BN36" t="s">
        <v>184</v>
      </c>
      <c r="BO36" t="s">
        <v>310</v>
      </c>
      <c r="BP36" t="s">
        <v>1032</v>
      </c>
      <c r="BQ36">
        <v>40002398</v>
      </c>
      <c r="BR36" t="s">
        <v>332</v>
      </c>
      <c r="BS36" t="s">
        <v>186</v>
      </c>
      <c r="BT36" t="s">
        <v>187</v>
      </c>
      <c r="BU36" t="s">
        <v>412</v>
      </c>
      <c r="BV36" t="s">
        <v>1033</v>
      </c>
      <c r="BW36" t="str">
        <f>HYPERLINK("https%3A%2F%2Fwww.webofscience.com%2Fwos%2Fwoscc%2Ffull-record%2FWOS:001429553900001","View Full Record in Web of Science")</f>
        <v>View Full Record in Web of Science</v>
      </c>
      <c r="BX36"/>
      <c r="BY36"/>
      <c r="BZ36"/>
      <c r="CA36"/>
      <c r="CB36"/>
      <c r="CC36"/>
      <c r="CD36"/>
      <c r="CE36"/>
      <c r="CF36"/>
      <c r="CG36"/>
      <c r="CH36"/>
      <c r="CI36"/>
    </row>
    <row r="37" spans="1:87" ht="14.4" hidden="1" x14ac:dyDescent="0.3">
      <c r="A37" s="8">
        <v>711000000</v>
      </c>
      <c r="B37" s="9" t="s">
        <v>71</v>
      </c>
      <c r="C37" t="s">
        <v>173</v>
      </c>
      <c r="D37" t="s">
        <v>1016</v>
      </c>
      <c r="E37">
        <v>0.5</v>
      </c>
      <c r="F37" t="s">
        <v>174</v>
      </c>
      <c r="G37" t="s">
        <v>174</v>
      </c>
      <c r="H37" t="s">
        <v>174</v>
      </c>
      <c r="I37" t="s">
        <v>1017</v>
      </c>
      <c r="J37" t="s">
        <v>174</v>
      </c>
      <c r="K37" t="s">
        <v>174</v>
      </c>
      <c r="L37" t="s">
        <v>1018</v>
      </c>
      <c r="M37" t="s">
        <v>305</v>
      </c>
      <c r="N37" t="s">
        <v>174</v>
      </c>
      <c r="O37" t="s">
        <v>174</v>
      </c>
      <c r="P37" t="s">
        <v>176</v>
      </c>
      <c r="Q37" t="s">
        <v>202</v>
      </c>
      <c r="R37" t="s">
        <v>174</v>
      </c>
      <c r="S37" t="s">
        <v>174</v>
      </c>
      <c r="T37" t="s">
        <v>174</v>
      </c>
      <c r="U37" t="s">
        <v>174</v>
      </c>
      <c r="V37" t="s">
        <v>174</v>
      </c>
      <c r="W37" t="s">
        <v>1019</v>
      </c>
      <c r="X37" t="s">
        <v>1020</v>
      </c>
      <c r="Y37" t="s">
        <v>1021</v>
      </c>
      <c r="Z37" t="s">
        <v>1022</v>
      </c>
      <c r="AA37" t="s">
        <v>1023</v>
      </c>
      <c r="AB37" t="s">
        <v>1024</v>
      </c>
      <c r="AC37" t="s">
        <v>1025</v>
      </c>
      <c r="AD37" t="s">
        <v>1026</v>
      </c>
      <c r="AE37" t="s">
        <v>1027</v>
      </c>
      <c r="AF37" t="s">
        <v>1028</v>
      </c>
      <c r="AG37" t="s">
        <v>1029</v>
      </c>
      <c r="AH37" t="s">
        <v>1030</v>
      </c>
      <c r="AI37" t="s">
        <v>174</v>
      </c>
      <c r="AJ37">
        <v>346</v>
      </c>
      <c r="AK37">
        <v>16</v>
      </c>
      <c r="AL37">
        <v>16</v>
      </c>
      <c r="AM37">
        <v>7</v>
      </c>
      <c r="AN37">
        <v>14</v>
      </c>
      <c r="AO37" t="s">
        <v>177</v>
      </c>
      <c r="AP37" t="s">
        <v>178</v>
      </c>
      <c r="AQ37" t="s">
        <v>390</v>
      </c>
      <c r="AR37" t="s">
        <v>174</v>
      </c>
      <c r="AS37" t="s">
        <v>306</v>
      </c>
      <c r="AT37" t="s">
        <v>174</v>
      </c>
      <c r="AU37" t="s">
        <v>307</v>
      </c>
      <c r="AV37" t="s">
        <v>308</v>
      </c>
      <c r="AW37" t="s">
        <v>188</v>
      </c>
      <c r="AX37">
        <v>2025</v>
      </c>
      <c r="AY37">
        <v>14</v>
      </c>
      <c r="AZ37">
        <v>2</v>
      </c>
      <c r="BA37" t="s">
        <v>174</v>
      </c>
      <c r="BB37" t="s">
        <v>174</v>
      </c>
      <c r="BC37" t="s">
        <v>174</v>
      </c>
      <c r="BD37" t="s">
        <v>174</v>
      </c>
      <c r="BE37" t="s">
        <v>174</v>
      </c>
      <c r="BF37" t="s">
        <v>174</v>
      </c>
      <c r="BG37">
        <v>212</v>
      </c>
      <c r="BH37" t="s">
        <v>1031</v>
      </c>
      <c r="BI37" t="str">
        <f>HYPERLINK("http://dx.doi.org/10.3390/antiox14020212","http://dx.doi.org/10.3390/antiox14020212")</f>
        <v>http://dx.doi.org/10.3390/antiox14020212</v>
      </c>
      <c r="BJ37" t="s">
        <v>174</v>
      </c>
      <c r="BK37" t="s">
        <v>174</v>
      </c>
      <c r="BL37">
        <v>33</v>
      </c>
      <c r="BM37" t="s">
        <v>309</v>
      </c>
      <c r="BN37" t="s">
        <v>184</v>
      </c>
      <c r="BO37" t="s">
        <v>310</v>
      </c>
      <c r="BP37" t="s">
        <v>1032</v>
      </c>
      <c r="BQ37">
        <v>40002398</v>
      </c>
      <c r="BR37" t="s">
        <v>332</v>
      </c>
      <c r="BS37" t="s">
        <v>186</v>
      </c>
      <c r="BT37" t="s">
        <v>187</v>
      </c>
      <c r="BU37" t="s">
        <v>412</v>
      </c>
      <c r="BV37" t="s">
        <v>1033</v>
      </c>
      <c r="BW37" t="str">
        <f>HYPERLINK("https%3A%2F%2Fwww.webofscience.com%2Fwos%2Fwoscc%2Ffull-record%2FWOS:001429553900001","View Full Record in Web of Science")</f>
        <v>View Full Record in Web of Science</v>
      </c>
      <c r="BX37"/>
      <c r="BY37"/>
      <c r="BZ37"/>
      <c r="CA37"/>
      <c r="CB37"/>
      <c r="CC37"/>
      <c r="CD37"/>
      <c r="CE37"/>
      <c r="CF37"/>
      <c r="CG37"/>
      <c r="CH37"/>
      <c r="CI37"/>
    </row>
    <row r="38" spans="1:87" ht="14.4" hidden="1" x14ac:dyDescent="0.3">
      <c r="A38" s="9">
        <v>702000000</v>
      </c>
      <c r="B38" s="9" t="s">
        <v>63</v>
      </c>
      <c r="C38" t="s">
        <v>173</v>
      </c>
      <c r="D38" t="s">
        <v>563</v>
      </c>
      <c r="E38">
        <v>1</v>
      </c>
      <c r="F38" t="s">
        <v>174</v>
      </c>
      <c r="G38" t="s">
        <v>174</v>
      </c>
      <c r="H38" t="s">
        <v>174</v>
      </c>
      <c r="I38" t="s">
        <v>564</v>
      </c>
      <c r="J38" t="s">
        <v>174</v>
      </c>
      <c r="K38" t="s">
        <v>174</v>
      </c>
      <c r="L38" t="s">
        <v>565</v>
      </c>
      <c r="M38" t="s">
        <v>341</v>
      </c>
      <c r="N38" t="s">
        <v>174</v>
      </c>
      <c r="O38" t="s">
        <v>174</v>
      </c>
      <c r="P38" t="s">
        <v>176</v>
      </c>
      <c r="Q38" t="s">
        <v>202</v>
      </c>
      <c r="R38" t="s">
        <v>174</v>
      </c>
      <c r="S38" t="s">
        <v>174</v>
      </c>
      <c r="T38" t="s">
        <v>174</v>
      </c>
      <c r="U38" t="s">
        <v>174</v>
      </c>
      <c r="V38" t="s">
        <v>174</v>
      </c>
      <c r="W38" t="s">
        <v>566</v>
      </c>
      <c r="X38" t="s">
        <v>567</v>
      </c>
      <c r="Y38" t="s">
        <v>568</v>
      </c>
      <c r="Z38" t="s">
        <v>569</v>
      </c>
      <c r="AA38" t="s">
        <v>570</v>
      </c>
      <c r="AB38" t="s">
        <v>571</v>
      </c>
      <c r="AC38" t="s">
        <v>572</v>
      </c>
      <c r="AD38" t="s">
        <v>573</v>
      </c>
      <c r="AE38" t="s">
        <v>574</v>
      </c>
      <c r="AF38" t="s">
        <v>575</v>
      </c>
      <c r="AG38" t="s">
        <v>576</v>
      </c>
      <c r="AH38" t="s">
        <v>577</v>
      </c>
      <c r="AI38" t="s">
        <v>174</v>
      </c>
      <c r="AJ38">
        <v>192</v>
      </c>
      <c r="AK38">
        <v>65</v>
      </c>
      <c r="AL38">
        <v>68</v>
      </c>
      <c r="AM38">
        <v>12</v>
      </c>
      <c r="AN38">
        <v>32</v>
      </c>
      <c r="AO38" t="s">
        <v>177</v>
      </c>
      <c r="AP38" t="s">
        <v>178</v>
      </c>
      <c r="AQ38" t="s">
        <v>179</v>
      </c>
      <c r="AR38" t="s">
        <v>342</v>
      </c>
      <c r="AS38" t="s">
        <v>343</v>
      </c>
      <c r="AT38" t="s">
        <v>174</v>
      </c>
      <c r="AU38" t="s">
        <v>344</v>
      </c>
      <c r="AV38" t="s">
        <v>345</v>
      </c>
      <c r="AW38" t="s">
        <v>183</v>
      </c>
      <c r="AX38">
        <v>2024</v>
      </c>
      <c r="AY38">
        <v>25</v>
      </c>
      <c r="AZ38">
        <v>13</v>
      </c>
      <c r="BA38" t="s">
        <v>174</v>
      </c>
      <c r="BB38" t="s">
        <v>174</v>
      </c>
      <c r="BC38" t="s">
        <v>174</v>
      </c>
      <c r="BD38" t="s">
        <v>174</v>
      </c>
      <c r="BE38" t="s">
        <v>174</v>
      </c>
      <c r="BF38" t="s">
        <v>174</v>
      </c>
      <c r="BG38">
        <v>6833</v>
      </c>
      <c r="BH38" t="s">
        <v>578</v>
      </c>
      <c r="BI38" t="str">
        <f>HYPERLINK("http://dx.doi.org/10.3390/ijms25136833","http://dx.doi.org/10.3390/ijms25136833")</f>
        <v>http://dx.doi.org/10.3390/ijms25136833</v>
      </c>
      <c r="BJ38" t="s">
        <v>174</v>
      </c>
      <c r="BK38" t="s">
        <v>174</v>
      </c>
      <c r="BL38">
        <v>27</v>
      </c>
      <c r="BM38" t="s">
        <v>241</v>
      </c>
      <c r="BN38" t="s">
        <v>184</v>
      </c>
      <c r="BO38" t="s">
        <v>242</v>
      </c>
      <c r="BP38" t="s">
        <v>579</v>
      </c>
      <c r="BQ38">
        <v>38999943</v>
      </c>
      <c r="BR38" t="s">
        <v>332</v>
      </c>
      <c r="BS38" t="s">
        <v>186</v>
      </c>
      <c r="BT38" t="s">
        <v>187</v>
      </c>
      <c r="BU38" t="s">
        <v>412</v>
      </c>
      <c r="BV38" t="s">
        <v>580</v>
      </c>
      <c r="BW38" t="str">
        <f>HYPERLINK("https%3A%2F%2Fwww.webofscience.com%2Fwos%2Fwoscc%2Ffull-record%2FWOS:001269928300001","View Full Record in Web of Science")</f>
        <v>View Full Record in Web of Science</v>
      </c>
      <c r="BX38"/>
      <c r="BY38"/>
      <c r="BZ38"/>
      <c r="CA38"/>
    </row>
    <row r="39" spans="1:87" ht="14.4" hidden="1" x14ac:dyDescent="0.3">
      <c r="A39" s="8">
        <v>711000000</v>
      </c>
      <c r="B39" s="9" t="s">
        <v>71</v>
      </c>
      <c r="C39" t="s">
        <v>173</v>
      </c>
      <c r="D39" t="s">
        <v>1239</v>
      </c>
      <c r="E39">
        <v>1</v>
      </c>
      <c r="F39" t="s">
        <v>174</v>
      </c>
      <c r="G39" t="s">
        <v>174</v>
      </c>
      <c r="H39" t="s">
        <v>174</v>
      </c>
      <c r="I39" t="s">
        <v>1240</v>
      </c>
      <c r="J39" t="s">
        <v>174</v>
      </c>
      <c r="K39" t="s">
        <v>1241</v>
      </c>
      <c r="L39" t="s">
        <v>99</v>
      </c>
      <c r="M39" t="s">
        <v>376</v>
      </c>
      <c r="N39" t="s">
        <v>174</v>
      </c>
      <c r="O39" t="s">
        <v>174</v>
      </c>
      <c r="P39" t="s">
        <v>176</v>
      </c>
      <c r="Q39" t="s">
        <v>79</v>
      </c>
      <c r="R39" t="s">
        <v>174</v>
      </c>
      <c r="S39" t="s">
        <v>174</v>
      </c>
      <c r="T39" t="s">
        <v>174</v>
      </c>
      <c r="U39" t="s">
        <v>174</v>
      </c>
      <c r="V39" t="s">
        <v>174</v>
      </c>
      <c r="W39" t="s">
        <v>1242</v>
      </c>
      <c r="X39" t="s">
        <v>1243</v>
      </c>
      <c r="Y39" t="s">
        <v>1244</v>
      </c>
      <c r="Z39" t="s">
        <v>1245</v>
      </c>
      <c r="AA39" t="s">
        <v>1246</v>
      </c>
      <c r="AB39" t="s">
        <v>1247</v>
      </c>
      <c r="AC39" t="s">
        <v>1248</v>
      </c>
      <c r="AD39" t="s">
        <v>1249</v>
      </c>
      <c r="AE39" t="s">
        <v>1250</v>
      </c>
      <c r="AF39" t="s">
        <v>1251</v>
      </c>
      <c r="AG39" t="s">
        <v>1252</v>
      </c>
      <c r="AH39" t="s">
        <v>1253</v>
      </c>
      <c r="AI39" t="s">
        <v>174</v>
      </c>
      <c r="AJ39">
        <v>52</v>
      </c>
      <c r="AK39">
        <v>10</v>
      </c>
      <c r="AL39">
        <v>10</v>
      </c>
      <c r="AM39">
        <v>10</v>
      </c>
      <c r="AN39">
        <v>11</v>
      </c>
      <c r="AO39" t="s">
        <v>197</v>
      </c>
      <c r="AP39" t="s">
        <v>198</v>
      </c>
      <c r="AQ39" t="s">
        <v>199</v>
      </c>
      <c r="AR39" t="s">
        <v>377</v>
      </c>
      <c r="AS39" t="s">
        <v>378</v>
      </c>
      <c r="AT39" t="s">
        <v>174</v>
      </c>
      <c r="AU39" t="s">
        <v>379</v>
      </c>
      <c r="AV39" t="s">
        <v>380</v>
      </c>
      <c r="AW39" t="s">
        <v>221</v>
      </c>
      <c r="AX39">
        <v>2025</v>
      </c>
      <c r="AY39">
        <v>83</v>
      </c>
      <c r="AZ39">
        <v>2</v>
      </c>
      <c r="BA39" t="s">
        <v>174</v>
      </c>
      <c r="BB39" t="s">
        <v>174</v>
      </c>
      <c r="BC39" t="s">
        <v>174</v>
      </c>
      <c r="BD39" t="s">
        <v>174</v>
      </c>
      <c r="BE39">
        <v>329</v>
      </c>
      <c r="BF39">
        <v>347</v>
      </c>
      <c r="BG39" t="s">
        <v>174</v>
      </c>
      <c r="BH39" t="s">
        <v>1254</v>
      </c>
      <c r="BI39" t="str">
        <f>HYPERLINK("http://dx.doi.org/10.1016/j.jhep.2025.01.013","http://dx.doi.org/10.1016/j.jhep.2025.01.013")</f>
        <v>http://dx.doi.org/10.1016/j.jhep.2025.01.013</v>
      </c>
      <c r="BJ39" t="s">
        <v>174</v>
      </c>
      <c r="BK39" t="s">
        <v>783</v>
      </c>
      <c r="BL39">
        <v>19</v>
      </c>
      <c r="BM39" t="s">
        <v>349</v>
      </c>
      <c r="BN39" t="s">
        <v>184</v>
      </c>
      <c r="BO39" t="s">
        <v>349</v>
      </c>
      <c r="BP39" t="s">
        <v>1255</v>
      </c>
      <c r="BQ39">
        <v>39914746</v>
      </c>
      <c r="BR39" t="s">
        <v>313</v>
      </c>
      <c r="BS39" t="s">
        <v>186</v>
      </c>
      <c r="BT39" t="s">
        <v>187</v>
      </c>
      <c r="BU39" t="s">
        <v>412</v>
      </c>
      <c r="BV39" t="s">
        <v>1256</v>
      </c>
      <c r="BW39" t="str">
        <f>HYPERLINK("https%3A%2F%2Fwww.webofscience.com%2Fwos%2Fwoscc%2Ffull-record%2FWOS:001552926100001","View Full Record in Web of Science")</f>
        <v>View Full Record in Web of Science</v>
      </c>
      <c r="BX39"/>
      <c r="BY39"/>
      <c r="BZ39"/>
      <c r="CA39"/>
    </row>
    <row r="40" spans="1:87" ht="14.4" hidden="1" x14ac:dyDescent="0.3">
      <c r="A40" s="9">
        <v>701000000</v>
      </c>
      <c r="B40" s="9" t="s">
        <v>0</v>
      </c>
      <c r="C40" t="s">
        <v>173</v>
      </c>
      <c r="D40" t="s">
        <v>975</v>
      </c>
      <c r="E40">
        <v>1</v>
      </c>
      <c r="F40" t="s">
        <v>174</v>
      </c>
      <c r="G40" t="s">
        <v>174</v>
      </c>
      <c r="H40" t="s">
        <v>174</v>
      </c>
      <c r="I40" t="s">
        <v>976</v>
      </c>
      <c r="J40" t="s">
        <v>174</v>
      </c>
      <c r="K40" t="s">
        <v>977</v>
      </c>
      <c r="L40" t="s">
        <v>96</v>
      </c>
      <c r="M40" t="s">
        <v>289</v>
      </c>
      <c r="N40" t="s">
        <v>174</v>
      </c>
      <c r="O40" t="s">
        <v>174</v>
      </c>
      <c r="P40" t="s">
        <v>176</v>
      </c>
      <c r="Q40" t="s">
        <v>79</v>
      </c>
      <c r="R40" t="s">
        <v>174</v>
      </c>
      <c r="S40" t="s">
        <v>174</v>
      </c>
      <c r="T40" t="s">
        <v>174</v>
      </c>
      <c r="U40" t="s">
        <v>174</v>
      </c>
      <c r="V40" t="s">
        <v>174</v>
      </c>
      <c r="W40" t="s">
        <v>174</v>
      </c>
      <c r="X40" t="s">
        <v>978</v>
      </c>
      <c r="Y40" t="s">
        <v>979</v>
      </c>
      <c r="Z40" t="s">
        <v>980</v>
      </c>
      <c r="AA40" t="s">
        <v>981</v>
      </c>
      <c r="AB40" t="s">
        <v>982</v>
      </c>
      <c r="AC40" t="s">
        <v>174</v>
      </c>
      <c r="AD40" t="s">
        <v>983</v>
      </c>
      <c r="AE40" t="s">
        <v>984</v>
      </c>
      <c r="AF40" t="s">
        <v>985</v>
      </c>
      <c r="AG40" t="s">
        <v>986</v>
      </c>
      <c r="AH40" t="s">
        <v>987</v>
      </c>
      <c r="AI40" t="s">
        <v>174</v>
      </c>
      <c r="AJ40">
        <v>95</v>
      </c>
      <c r="AK40">
        <v>68</v>
      </c>
      <c r="AL40">
        <v>73</v>
      </c>
      <c r="AM40">
        <v>21</v>
      </c>
      <c r="AN40">
        <v>32</v>
      </c>
      <c r="AO40" t="s">
        <v>218</v>
      </c>
      <c r="AP40" t="s">
        <v>219</v>
      </c>
      <c r="AQ40" t="s">
        <v>220</v>
      </c>
      <c r="AR40" t="s">
        <v>290</v>
      </c>
      <c r="AS40" t="s">
        <v>291</v>
      </c>
      <c r="AT40" t="s">
        <v>174</v>
      </c>
      <c r="AU40" t="s">
        <v>289</v>
      </c>
      <c r="AV40" t="s">
        <v>93</v>
      </c>
      <c r="AW40" t="s">
        <v>988</v>
      </c>
      <c r="AX40">
        <v>2025</v>
      </c>
      <c r="AY40">
        <v>638</v>
      </c>
      <c r="AZ40">
        <v>8050</v>
      </c>
      <c r="BA40" t="s">
        <v>174</v>
      </c>
      <c r="BB40" t="s">
        <v>174</v>
      </c>
      <c r="BC40" t="s">
        <v>174</v>
      </c>
      <c r="BD40" t="s">
        <v>174</v>
      </c>
      <c r="BE40">
        <v>376</v>
      </c>
      <c r="BF40" t="s">
        <v>222</v>
      </c>
      <c r="BG40" t="s">
        <v>174</v>
      </c>
      <c r="BH40" t="s">
        <v>989</v>
      </c>
      <c r="BI40" t="str">
        <f>HYPERLINK("http://dx.doi.org/10.1038/s41586-024-08543-1","http://dx.doi.org/10.1038/s41586-024-08543-1")</f>
        <v>http://dx.doi.org/10.1038/s41586-024-08543-1</v>
      </c>
      <c r="BJ40" t="s">
        <v>174</v>
      </c>
      <c r="BK40" t="s">
        <v>174</v>
      </c>
      <c r="BL40">
        <v>20</v>
      </c>
      <c r="BM40" t="s">
        <v>292</v>
      </c>
      <c r="BN40" t="s">
        <v>184</v>
      </c>
      <c r="BO40" t="s">
        <v>293</v>
      </c>
      <c r="BP40" t="s">
        <v>990</v>
      </c>
      <c r="BQ40">
        <v>39939793</v>
      </c>
      <c r="BR40" t="s">
        <v>389</v>
      </c>
      <c r="BS40" t="s">
        <v>186</v>
      </c>
      <c r="BT40" t="s">
        <v>186</v>
      </c>
      <c r="BU40" t="s">
        <v>412</v>
      </c>
      <c r="BV40" t="s">
        <v>991</v>
      </c>
      <c r="BW40" t="str">
        <f>HYPERLINK("https%3A%2F%2Fwww.webofscience.com%2Fwos%2Fwoscc%2Ffull-record%2FWOS:001427012000001","View Full Record in Web of Science")</f>
        <v>View Full Record in Web of Science</v>
      </c>
      <c r="BX40"/>
      <c r="BY40"/>
      <c r="BZ40"/>
      <c r="CA40"/>
    </row>
    <row r="41" spans="1:87" ht="14.4" hidden="1" x14ac:dyDescent="0.3">
      <c r="A41" s="9">
        <v>701000000</v>
      </c>
      <c r="B41" s="9" t="s">
        <v>0</v>
      </c>
      <c r="C41" t="s">
        <v>173</v>
      </c>
      <c r="D41" t="s">
        <v>1115</v>
      </c>
      <c r="E41">
        <v>1</v>
      </c>
      <c r="F41" t="s">
        <v>174</v>
      </c>
      <c r="G41" t="s">
        <v>174</v>
      </c>
      <c r="H41" t="s">
        <v>174</v>
      </c>
      <c r="I41" t="s">
        <v>1116</v>
      </c>
      <c r="J41" t="s">
        <v>174</v>
      </c>
      <c r="K41" t="s">
        <v>339</v>
      </c>
      <c r="L41" t="s">
        <v>92</v>
      </c>
      <c r="M41" t="s">
        <v>289</v>
      </c>
      <c r="N41" t="s">
        <v>174</v>
      </c>
      <c r="O41" t="s">
        <v>174</v>
      </c>
      <c r="P41" t="s">
        <v>176</v>
      </c>
      <c r="Q41" t="s">
        <v>79</v>
      </c>
      <c r="R41" t="s">
        <v>174</v>
      </c>
      <c r="S41" t="s">
        <v>174</v>
      </c>
      <c r="T41" t="s">
        <v>174</v>
      </c>
      <c r="U41" t="s">
        <v>174</v>
      </c>
      <c r="V41" t="s">
        <v>174</v>
      </c>
      <c r="W41" t="s">
        <v>174</v>
      </c>
      <c r="X41" t="s">
        <v>1117</v>
      </c>
      <c r="Y41" t="s">
        <v>1118</v>
      </c>
      <c r="Z41" t="s">
        <v>1119</v>
      </c>
      <c r="AA41" t="s">
        <v>1120</v>
      </c>
      <c r="AB41" t="s">
        <v>340</v>
      </c>
      <c r="AC41" t="s">
        <v>174</v>
      </c>
      <c r="AD41" t="s">
        <v>1121</v>
      </c>
      <c r="AE41" t="s">
        <v>1122</v>
      </c>
      <c r="AF41" t="s">
        <v>1123</v>
      </c>
      <c r="AG41" t="s">
        <v>1124</v>
      </c>
      <c r="AH41" t="s">
        <v>1125</v>
      </c>
      <c r="AI41" t="s">
        <v>174</v>
      </c>
      <c r="AJ41">
        <v>119</v>
      </c>
      <c r="AK41">
        <v>67</v>
      </c>
      <c r="AL41">
        <v>73</v>
      </c>
      <c r="AM41">
        <v>38</v>
      </c>
      <c r="AN41">
        <v>98</v>
      </c>
      <c r="AO41" t="s">
        <v>218</v>
      </c>
      <c r="AP41" t="s">
        <v>219</v>
      </c>
      <c r="AQ41" t="s">
        <v>220</v>
      </c>
      <c r="AR41" t="s">
        <v>290</v>
      </c>
      <c r="AS41" t="s">
        <v>291</v>
      </c>
      <c r="AT41" t="s">
        <v>174</v>
      </c>
      <c r="AU41" t="s">
        <v>289</v>
      </c>
      <c r="AV41" t="s">
        <v>93</v>
      </c>
      <c r="AW41" t="s">
        <v>1126</v>
      </c>
      <c r="AX41">
        <v>2024</v>
      </c>
      <c r="AY41">
        <v>633</v>
      </c>
      <c r="AZ41">
        <v>8030</v>
      </c>
      <c r="BA41" t="s">
        <v>174</v>
      </c>
      <c r="BB41" t="s">
        <v>174</v>
      </c>
      <c r="BC41" t="s">
        <v>174</v>
      </c>
      <c r="BD41" t="s">
        <v>174</v>
      </c>
      <c r="BE41">
        <v>542</v>
      </c>
      <c r="BF41" t="s">
        <v>222</v>
      </c>
      <c r="BG41" t="s">
        <v>174</v>
      </c>
      <c r="BH41" t="s">
        <v>1127</v>
      </c>
      <c r="BI41" t="str">
        <f>HYPERLINK("http://dx.doi.org/10.1038/s41586-024-07824-z","http://dx.doi.org/10.1038/s41586-024-07824-z")</f>
        <v>http://dx.doi.org/10.1038/s41586-024-07824-z</v>
      </c>
      <c r="BJ41" t="s">
        <v>174</v>
      </c>
      <c r="BK41" t="s">
        <v>174</v>
      </c>
      <c r="BL41">
        <v>20</v>
      </c>
      <c r="BM41" t="s">
        <v>292</v>
      </c>
      <c r="BN41" t="s">
        <v>184</v>
      </c>
      <c r="BO41" t="s">
        <v>293</v>
      </c>
      <c r="BP41" t="s">
        <v>1128</v>
      </c>
      <c r="BQ41">
        <v>39294352</v>
      </c>
      <c r="BR41" t="s">
        <v>938</v>
      </c>
      <c r="BS41" t="s">
        <v>186</v>
      </c>
      <c r="BT41" t="s">
        <v>186</v>
      </c>
      <c r="BU41" t="s">
        <v>412</v>
      </c>
      <c r="BV41" t="s">
        <v>1129</v>
      </c>
      <c r="BW41" t="str">
        <f>HYPERLINK("https%3A%2F%2Fwww.webofscience.com%2Fwos%2Fwoscc%2Ffull-record%2FWOS:001397550200001","View Full Record in Web of Science")</f>
        <v>View Full Record in Web of Science</v>
      </c>
      <c r="BX41"/>
      <c r="BY41"/>
      <c r="BZ41"/>
      <c r="CA41"/>
    </row>
    <row r="42" spans="1:87" ht="14.4" hidden="1" x14ac:dyDescent="0.3">
      <c r="A42" s="9">
        <v>719000000</v>
      </c>
      <c r="B42" s="9" t="s">
        <v>98</v>
      </c>
      <c r="C42" t="s">
        <v>173</v>
      </c>
      <c r="D42" t="s">
        <v>653</v>
      </c>
      <c r="E42">
        <v>1</v>
      </c>
      <c r="F42" t="s">
        <v>174</v>
      </c>
      <c r="G42" t="s">
        <v>174</v>
      </c>
      <c r="H42" t="s">
        <v>174</v>
      </c>
      <c r="I42" t="s">
        <v>654</v>
      </c>
      <c r="J42" t="s">
        <v>174</v>
      </c>
      <c r="K42" t="s">
        <v>174</v>
      </c>
      <c r="L42" t="s">
        <v>655</v>
      </c>
      <c r="M42" t="s">
        <v>656</v>
      </c>
      <c r="N42" t="s">
        <v>174</v>
      </c>
      <c r="O42" t="s">
        <v>174</v>
      </c>
      <c r="P42" t="s">
        <v>176</v>
      </c>
      <c r="Q42" t="s">
        <v>79</v>
      </c>
      <c r="R42" t="s">
        <v>174</v>
      </c>
      <c r="S42" t="s">
        <v>174</v>
      </c>
      <c r="T42" t="s">
        <v>174</v>
      </c>
      <c r="U42" t="s">
        <v>174</v>
      </c>
      <c r="V42" t="s">
        <v>174</v>
      </c>
      <c r="W42" t="s">
        <v>657</v>
      </c>
      <c r="X42" t="s">
        <v>658</v>
      </c>
      <c r="Y42" t="s">
        <v>659</v>
      </c>
      <c r="Z42" t="s">
        <v>660</v>
      </c>
      <c r="AA42" t="s">
        <v>661</v>
      </c>
      <c r="AB42" t="s">
        <v>662</v>
      </c>
      <c r="AC42" t="s">
        <v>663</v>
      </c>
      <c r="AD42" t="s">
        <v>664</v>
      </c>
      <c r="AE42" t="s">
        <v>665</v>
      </c>
      <c r="AF42" t="s">
        <v>666</v>
      </c>
      <c r="AG42" t="s">
        <v>667</v>
      </c>
      <c r="AH42" t="s">
        <v>668</v>
      </c>
      <c r="AI42" t="s">
        <v>174</v>
      </c>
      <c r="AJ42">
        <v>56</v>
      </c>
      <c r="AK42">
        <v>34</v>
      </c>
      <c r="AL42">
        <v>34</v>
      </c>
      <c r="AM42">
        <v>34</v>
      </c>
      <c r="AN42">
        <v>81</v>
      </c>
      <c r="AO42" t="s">
        <v>301</v>
      </c>
      <c r="AP42" t="s">
        <v>302</v>
      </c>
      <c r="AQ42" t="s">
        <v>303</v>
      </c>
      <c r="AR42" t="s">
        <v>669</v>
      </c>
      <c r="AS42" t="s">
        <v>670</v>
      </c>
      <c r="AT42" t="s">
        <v>174</v>
      </c>
      <c r="AU42" t="s">
        <v>671</v>
      </c>
      <c r="AV42" t="s">
        <v>672</v>
      </c>
      <c r="AW42" t="s">
        <v>335</v>
      </c>
      <c r="AX42">
        <v>2025</v>
      </c>
      <c r="AY42">
        <v>35</v>
      </c>
      <c r="AZ42">
        <v>10</v>
      </c>
      <c r="BA42" t="s">
        <v>174</v>
      </c>
      <c r="BB42" t="s">
        <v>174</v>
      </c>
      <c r="BC42" t="s">
        <v>174</v>
      </c>
      <c r="BD42" t="s">
        <v>174</v>
      </c>
      <c r="BE42" t="s">
        <v>174</v>
      </c>
      <c r="BF42" t="s">
        <v>174</v>
      </c>
      <c r="BG42">
        <v>2416535</v>
      </c>
      <c r="BH42" t="s">
        <v>673</v>
      </c>
      <c r="BI42" t="str">
        <f>HYPERLINK("http://dx.doi.org/10.1002/adfm.202416535","http://dx.doi.org/10.1002/adfm.202416535")</f>
        <v>http://dx.doi.org/10.1002/adfm.202416535</v>
      </c>
      <c r="BJ42" t="s">
        <v>174</v>
      </c>
      <c r="BK42" t="s">
        <v>450</v>
      </c>
      <c r="BL42">
        <v>8</v>
      </c>
      <c r="BM42" t="s">
        <v>674</v>
      </c>
      <c r="BN42" t="s">
        <v>184</v>
      </c>
      <c r="BO42" t="s">
        <v>675</v>
      </c>
      <c r="BP42" t="s">
        <v>676</v>
      </c>
      <c r="BQ42" t="s">
        <v>174</v>
      </c>
      <c r="BR42" t="s">
        <v>268</v>
      </c>
      <c r="BS42" t="s">
        <v>186</v>
      </c>
      <c r="BT42" t="s">
        <v>187</v>
      </c>
      <c r="BU42" t="s">
        <v>412</v>
      </c>
      <c r="BV42" t="s">
        <v>677</v>
      </c>
      <c r="BW42" t="str">
        <f>HYPERLINK("https%3A%2F%2Fwww.webofscience.com%2Fwos%2Fwoscc%2Ffull-record%2FWOS:001396848600001","View Full Record in Web of Science")</f>
        <v>View Full Record in Web of Science</v>
      </c>
      <c r="BX42"/>
      <c r="BY42"/>
      <c r="BZ42"/>
      <c r="CA42"/>
      <c r="CB42"/>
      <c r="CC42"/>
      <c r="CD42"/>
      <c r="CE42"/>
      <c r="CF42"/>
      <c r="CG42"/>
    </row>
    <row r="43" spans="1:87" ht="14.4" hidden="1" x14ac:dyDescent="0.3">
      <c r="A43" s="8">
        <v>713000000</v>
      </c>
      <c r="B43" s="9" t="s">
        <v>72</v>
      </c>
      <c r="C43" t="s">
        <v>173</v>
      </c>
      <c r="D43" t="s">
        <v>786</v>
      </c>
      <c r="E43">
        <v>1</v>
      </c>
      <c r="F43" t="s">
        <v>174</v>
      </c>
      <c r="G43" t="s">
        <v>174</v>
      </c>
      <c r="H43" t="s">
        <v>174</v>
      </c>
      <c r="I43" t="s">
        <v>787</v>
      </c>
      <c r="J43" t="s">
        <v>174</v>
      </c>
      <c r="K43" t="s">
        <v>174</v>
      </c>
      <c r="L43" t="s">
        <v>788</v>
      </c>
      <c r="M43" t="s">
        <v>314</v>
      </c>
      <c r="N43" t="s">
        <v>174</v>
      </c>
      <c r="O43" t="s">
        <v>174</v>
      </c>
      <c r="P43" t="s">
        <v>176</v>
      </c>
      <c r="Q43" t="s">
        <v>79</v>
      </c>
      <c r="R43" t="s">
        <v>174</v>
      </c>
      <c r="S43" t="s">
        <v>174</v>
      </c>
      <c r="T43" t="s">
        <v>174</v>
      </c>
      <c r="U43" t="s">
        <v>174</v>
      </c>
      <c r="V43" t="s">
        <v>174</v>
      </c>
      <c r="W43" t="s">
        <v>174</v>
      </c>
      <c r="X43" t="s">
        <v>789</v>
      </c>
      <c r="Y43" t="s">
        <v>790</v>
      </c>
      <c r="Z43" t="s">
        <v>791</v>
      </c>
      <c r="AA43" t="s">
        <v>792</v>
      </c>
      <c r="AB43" t="s">
        <v>793</v>
      </c>
      <c r="AC43" t="s">
        <v>794</v>
      </c>
      <c r="AD43" t="s">
        <v>795</v>
      </c>
      <c r="AE43" t="s">
        <v>796</v>
      </c>
      <c r="AF43" t="s">
        <v>797</v>
      </c>
      <c r="AG43" t="s">
        <v>798</v>
      </c>
      <c r="AH43" t="s">
        <v>799</v>
      </c>
      <c r="AI43" t="s">
        <v>174</v>
      </c>
      <c r="AJ43">
        <v>36</v>
      </c>
      <c r="AK43">
        <v>135</v>
      </c>
      <c r="AL43">
        <v>150</v>
      </c>
      <c r="AM43">
        <v>7</v>
      </c>
      <c r="AN43">
        <v>58</v>
      </c>
      <c r="AO43" t="s">
        <v>218</v>
      </c>
      <c r="AP43" t="s">
        <v>219</v>
      </c>
      <c r="AQ43" t="s">
        <v>220</v>
      </c>
      <c r="AR43" t="s">
        <v>174</v>
      </c>
      <c r="AS43" t="s">
        <v>315</v>
      </c>
      <c r="AT43" t="s">
        <v>174</v>
      </c>
      <c r="AU43" t="s">
        <v>316</v>
      </c>
      <c r="AV43" t="s">
        <v>317</v>
      </c>
      <c r="AW43" t="s">
        <v>800</v>
      </c>
      <c r="AX43">
        <v>2021</v>
      </c>
      <c r="AY43">
        <v>12</v>
      </c>
      <c r="AZ43">
        <v>1</v>
      </c>
      <c r="BA43" t="s">
        <v>174</v>
      </c>
      <c r="BB43" t="s">
        <v>174</v>
      </c>
      <c r="BC43" t="s">
        <v>174</v>
      </c>
      <c r="BD43" t="s">
        <v>174</v>
      </c>
      <c r="BE43" t="s">
        <v>174</v>
      </c>
      <c r="BF43" t="s">
        <v>174</v>
      </c>
      <c r="BG43">
        <v>1481</v>
      </c>
      <c r="BH43" t="s">
        <v>801</v>
      </c>
      <c r="BI43" t="str">
        <f>HYPERLINK("http://dx.doi.org/10.1038/s41467-021-21602-9","http://dx.doi.org/10.1038/s41467-021-21602-9")</f>
        <v>http://dx.doi.org/10.1038/s41467-021-21602-9</v>
      </c>
      <c r="BJ43" t="s">
        <v>174</v>
      </c>
      <c r="BK43" t="s">
        <v>174</v>
      </c>
      <c r="BL43">
        <v>11</v>
      </c>
      <c r="BM43" t="s">
        <v>292</v>
      </c>
      <c r="BN43" t="s">
        <v>223</v>
      </c>
      <c r="BO43" t="s">
        <v>293</v>
      </c>
      <c r="BP43" t="s">
        <v>802</v>
      </c>
      <c r="BQ43">
        <v>33674587</v>
      </c>
      <c r="BR43" t="s">
        <v>381</v>
      </c>
      <c r="BS43" t="s">
        <v>186</v>
      </c>
      <c r="BT43" t="s">
        <v>187</v>
      </c>
      <c r="BU43" t="s">
        <v>412</v>
      </c>
      <c r="BV43" t="s">
        <v>803</v>
      </c>
      <c r="BW43" t="str">
        <f>HYPERLINK("https%3A%2F%2Fwww.webofscience.com%2Fwos%2Fwoscc%2Ffull-record%2FWOS:000627412900013","View Full Record in Web of Science")</f>
        <v>View Full Record in Web of Science</v>
      </c>
      <c r="BX43"/>
      <c r="BY43"/>
      <c r="BZ43"/>
      <c r="CA43"/>
      <c r="CB43"/>
      <c r="CC43"/>
      <c r="CD43"/>
      <c r="CE43"/>
      <c r="CF43"/>
      <c r="CG43"/>
    </row>
    <row r="44" spans="1:87" ht="14.4" hidden="1" x14ac:dyDescent="0.3">
      <c r="A44" s="9">
        <v>702000000</v>
      </c>
      <c r="B44" s="9" t="s">
        <v>63</v>
      </c>
      <c r="C44" t="s">
        <v>173</v>
      </c>
      <c r="D44" t="s">
        <v>509</v>
      </c>
      <c r="E44">
        <v>1</v>
      </c>
      <c r="F44" t="s">
        <v>174</v>
      </c>
      <c r="G44" t="s">
        <v>174</v>
      </c>
      <c r="H44" t="s">
        <v>174</v>
      </c>
      <c r="I44" t="s">
        <v>510</v>
      </c>
      <c r="J44" t="s">
        <v>174</v>
      </c>
      <c r="K44" t="s">
        <v>174</v>
      </c>
      <c r="L44" t="s">
        <v>511</v>
      </c>
      <c r="M44" t="s">
        <v>175</v>
      </c>
      <c r="N44" t="s">
        <v>174</v>
      </c>
      <c r="O44" t="s">
        <v>174</v>
      </c>
      <c r="P44" t="s">
        <v>176</v>
      </c>
      <c r="Q44" t="s">
        <v>202</v>
      </c>
      <c r="R44" t="s">
        <v>174</v>
      </c>
      <c r="S44" t="s">
        <v>174</v>
      </c>
      <c r="T44" t="s">
        <v>174</v>
      </c>
      <c r="U44" t="s">
        <v>174</v>
      </c>
      <c r="V44" t="s">
        <v>174</v>
      </c>
      <c r="W44" t="s">
        <v>512</v>
      </c>
      <c r="X44" t="s">
        <v>513</v>
      </c>
      <c r="Y44" t="s">
        <v>514</v>
      </c>
      <c r="Z44" t="s">
        <v>515</v>
      </c>
      <c r="AA44" t="s">
        <v>516</v>
      </c>
      <c r="AB44" t="s">
        <v>517</v>
      </c>
      <c r="AC44" t="s">
        <v>518</v>
      </c>
      <c r="AD44" t="s">
        <v>519</v>
      </c>
      <c r="AE44" t="s">
        <v>520</v>
      </c>
      <c r="AF44" t="s">
        <v>521</v>
      </c>
      <c r="AG44" t="s">
        <v>522</v>
      </c>
      <c r="AH44" t="s">
        <v>523</v>
      </c>
      <c r="AI44" t="s">
        <v>174</v>
      </c>
      <c r="AJ44">
        <v>93</v>
      </c>
      <c r="AK44">
        <v>4</v>
      </c>
      <c r="AL44">
        <v>4</v>
      </c>
      <c r="AM44">
        <v>7</v>
      </c>
      <c r="AN44">
        <v>14</v>
      </c>
      <c r="AO44" t="s">
        <v>177</v>
      </c>
      <c r="AP44" t="s">
        <v>178</v>
      </c>
      <c r="AQ44" t="s">
        <v>390</v>
      </c>
      <c r="AR44" t="s">
        <v>174</v>
      </c>
      <c r="AS44" t="s">
        <v>180</v>
      </c>
      <c r="AT44" t="s">
        <v>174</v>
      </c>
      <c r="AU44" t="s">
        <v>181</v>
      </c>
      <c r="AV44" t="s">
        <v>182</v>
      </c>
      <c r="AW44" t="s">
        <v>188</v>
      </c>
      <c r="AX44">
        <v>2025</v>
      </c>
      <c r="AY44">
        <v>13</v>
      </c>
      <c r="AZ44">
        <v>4</v>
      </c>
      <c r="BA44" t="s">
        <v>174</v>
      </c>
      <c r="BB44" t="s">
        <v>174</v>
      </c>
      <c r="BC44" t="s">
        <v>174</v>
      </c>
      <c r="BD44" t="s">
        <v>174</v>
      </c>
      <c r="BE44" t="s">
        <v>174</v>
      </c>
      <c r="BF44" t="s">
        <v>174</v>
      </c>
      <c r="BG44">
        <v>664</v>
      </c>
      <c r="BH44" t="s">
        <v>524</v>
      </c>
      <c r="BI44" t="str">
        <f>HYPERLINK("http://dx.doi.org/10.3390/math13040664","http://dx.doi.org/10.3390/math13040664")</f>
        <v>http://dx.doi.org/10.3390/math13040664</v>
      </c>
      <c r="BJ44" t="s">
        <v>174</v>
      </c>
      <c r="BK44" t="s">
        <v>174</v>
      </c>
      <c r="BL44">
        <v>29</v>
      </c>
      <c r="BM44" t="s">
        <v>182</v>
      </c>
      <c r="BN44" t="s">
        <v>184</v>
      </c>
      <c r="BO44" t="s">
        <v>182</v>
      </c>
      <c r="BP44" t="s">
        <v>525</v>
      </c>
      <c r="BQ44" t="s">
        <v>174</v>
      </c>
      <c r="BR44" t="s">
        <v>332</v>
      </c>
      <c r="BS44" t="s">
        <v>186</v>
      </c>
      <c r="BT44" t="s">
        <v>187</v>
      </c>
      <c r="BU44" t="s">
        <v>412</v>
      </c>
      <c r="BV44" t="s">
        <v>526</v>
      </c>
      <c r="BW44" t="str">
        <f>HYPERLINK("https%3A%2F%2Fwww.webofscience.com%2Fwos%2Fwoscc%2Ffull-record%2FWOS:001430145300001","View Full Record in Web of Science")</f>
        <v>View Full Record in Web of Science</v>
      </c>
      <c r="BX44"/>
      <c r="BY44"/>
      <c r="BZ44"/>
      <c r="CA44"/>
      <c r="CB44"/>
      <c r="CC44"/>
      <c r="CD44"/>
      <c r="CE44"/>
      <c r="CF44"/>
      <c r="CG44"/>
    </row>
    <row r="45" spans="1:87" ht="14.4" x14ac:dyDescent="0.3">
      <c r="A45" s="8">
        <v>710000000</v>
      </c>
      <c r="B45" s="9" t="s">
        <v>383</v>
      </c>
      <c r="C45" t="s">
        <v>173</v>
      </c>
      <c r="D45" t="s">
        <v>1299</v>
      </c>
      <c r="E45">
        <v>1</v>
      </c>
      <c r="F45" t="s">
        <v>174</v>
      </c>
      <c r="G45" t="s">
        <v>174</v>
      </c>
      <c r="H45" t="s">
        <v>174</v>
      </c>
      <c r="I45" t="s">
        <v>1300</v>
      </c>
      <c r="J45" t="s">
        <v>174</v>
      </c>
      <c r="K45" t="s">
        <v>174</v>
      </c>
      <c r="L45" t="s">
        <v>1301</v>
      </c>
      <c r="M45" t="s">
        <v>175</v>
      </c>
      <c r="N45" t="s">
        <v>174</v>
      </c>
      <c r="O45" t="s">
        <v>174</v>
      </c>
      <c r="P45" t="s">
        <v>176</v>
      </c>
      <c r="Q45" t="s">
        <v>79</v>
      </c>
      <c r="R45" t="s">
        <v>174</v>
      </c>
      <c r="S45" t="s">
        <v>174</v>
      </c>
      <c r="T45" t="s">
        <v>174</v>
      </c>
      <c r="U45" t="s">
        <v>174</v>
      </c>
      <c r="V45" t="s">
        <v>174</v>
      </c>
      <c r="W45" t="s">
        <v>1302</v>
      </c>
      <c r="X45" t="s">
        <v>1303</v>
      </c>
      <c r="Y45" t="s">
        <v>1304</v>
      </c>
      <c r="Z45" t="s">
        <v>1305</v>
      </c>
      <c r="AA45" t="s">
        <v>1306</v>
      </c>
      <c r="AB45" t="s">
        <v>1307</v>
      </c>
      <c r="AC45" t="s">
        <v>1308</v>
      </c>
      <c r="AD45" t="s">
        <v>1309</v>
      </c>
      <c r="AE45" t="s">
        <v>1310</v>
      </c>
      <c r="AF45" t="s">
        <v>1311</v>
      </c>
      <c r="AG45" t="s">
        <v>1312</v>
      </c>
      <c r="AH45" t="s">
        <v>1313</v>
      </c>
      <c r="AI45" t="s">
        <v>174</v>
      </c>
      <c r="AJ45">
        <v>85</v>
      </c>
      <c r="AK45">
        <v>14</v>
      </c>
      <c r="AL45">
        <v>16</v>
      </c>
      <c r="AM45">
        <v>31</v>
      </c>
      <c r="AN45">
        <v>49</v>
      </c>
      <c r="AO45" t="s">
        <v>177</v>
      </c>
      <c r="AP45" t="s">
        <v>178</v>
      </c>
      <c r="AQ45" t="s">
        <v>390</v>
      </c>
      <c r="AR45" t="s">
        <v>174</v>
      </c>
      <c r="AS45" t="s">
        <v>180</v>
      </c>
      <c r="AT45" t="s">
        <v>174</v>
      </c>
      <c r="AU45" t="s">
        <v>181</v>
      </c>
      <c r="AV45" t="s">
        <v>182</v>
      </c>
      <c r="AW45" t="s">
        <v>1314</v>
      </c>
      <c r="AX45">
        <v>2025</v>
      </c>
      <c r="AY45">
        <v>13</v>
      </c>
      <c r="AZ45">
        <v>6</v>
      </c>
      <c r="BA45" t="s">
        <v>174</v>
      </c>
      <c r="BB45" t="s">
        <v>174</v>
      </c>
      <c r="BC45" t="s">
        <v>174</v>
      </c>
      <c r="BD45" t="s">
        <v>174</v>
      </c>
      <c r="BE45" t="s">
        <v>174</v>
      </c>
      <c r="BF45" t="s">
        <v>174</v>
      </c>
      <c r="BG45">
        <v>981</v>
      </c>
      <c r="BH45" t="s">
        <v>1315</v>
      </c>
      <c r="BI45" t="str">
        <f>HYPERLINK("http://dx.doi.org/10.3390/math13060981","http://dx.doi.org/10.3390/math13060981")</f>
        <v>http://dx.doi.org/10.3390/math13060981</v>
      </c>
      <c r="BJ45" t="s">
        <v>174</v>
      </c>
      <c r="BK45" t="s">
        <v>174</v>
      </c>
      <c r="BL45">
        <v>28</v>
      </c>
      <c r="BM45" t="s">
        <v>182</v>
      </c>
      <c r="BN45" t="s">
        <v>184</v>
      </c>
      <c r="BO45" t="s">
        <v>182</v>
      </c>
      <c r="BP45" t="s">
        <v>1316</v>
      </c>
      <c r="BQ45" t="s">
        <v>174</v>
      </c>
      <c r="BR45" t="s">
        <v>185</v>
      </c>
      <c r="BS45" t="s">
        <v>186</v>
      </c>
      <c r="BT45" t="s">
        <v>187</v>
      </c>
      <c r="BU45" t="s">
        <v>412</v>
      </c>
      <c r="BV45" t="s">
        <v>1317</v>
      </c>
      <c r="BW45" t="str">
        <f>HYPERLINK("https%3A%2F%2Fwww.webofscience.com%2Fwos%2Fwoscc%2Ffull-record%2FWOS:001452445200001","View Full Record in Web of Science")</f>
        <v>View Full Record in Web of Science</v>
      </c>
      <c r="BX45"/>
      <c r="BY45"/>
      <c r="BZ45"/>
      <c r="CA45"/>
      <c r="CB45"/>
      <c r="CC45"/>
      <c r="CD45"/>
      <c r="CE45"/>
      <c r="CF45"/>
      <c r="CG45"/>
    </row>
    <row r="46" spans="1:87" ht="14.4" hidden="1" x14ac:dyDescent="0.3">
      <c r="A46" s="9">
        <v>716000000</v>
      </c>
      <c r="B46" s="9" t="s">
        <v>100</v>
      </c>
      <c r="C46" t="s">
        <v>173</v>
      </c>
      <c r="D46" t="s">
        <v>879</v>
      </c>
      <c r="E46">
        <v>1</v>
      </c>
      <c r="F46" t="s">
        <v>174</v>
      </c>
      <c r="G46" t="s">
        <v>174</v>
      </c>
      <c r="H46" t="s">
        <v>174</v>
      </c>
      <c r="I46" t="s">
        <v>880</v>
      </c>
      <c r="J46" t="s">
        <v>174</v>
      </c>
      <c r="K46" t="s">
        <v>174</v>
      </c>
      <c r="L46" t="s">
        <v>881</v>
      </c>
      <c r="M46" t="s">
        <v>364</v>
      </c>
      <c r="N46" t="s">
        <v>174</v>
      </c>
      <c r="O46" t="s">
        <v>174</v>
      </c>
      <c r="P46" t="s">
        <v>176</v>
      </c>
      <c r="Q46" t="s">
        <v>202</v>
      </c>
      <c r="R46" t="s">
        <v>174</v>
      </c>
      <c r="S46" t="s">
        <v>174</v>
      </c>
      <c r="T46" t="s">
        <v>174</v>
      </c>
      <c r="U46" t="s">
        <v>174</v>
      </c>
      <c r="V46" t="s">
        <v>174</v>
      </c>
      <c r="W46" t="s">
        <v>882</v>
      </c>
      <c r="X46" t="s">
        <v>883</v>
      </c>
      <c r="Y46" t="s">
        <v>884</v>
      </c>
      <c r="Z46" t="s">
        <v>885</v>
      </c>
      <c r="AA46" t="s">
        <v>886</v>
      </c>
      <c r="AB46" t="s">
        <v>887</v>
      </c>
      <c r="AC46" t="s">
        <v>888</v>
      </c>
      <c r="AD46" t="s">
        <v>889</v>
      </c>
      <c r="AE46" t="s">
        <v>890</v>
      </c>
      <c r="AF46" t="s">
        <v>891</v>
      </c>
      <c r="AG46" t="s">
        <v>892</v>
      </c>
      <c r="AH46" t="s">
        <v>893</v>
      </c>
      <c r="AI46" t="s">
        <v>174</v>
      </c>
      <c r="AJ46">
        <v>288</v>
      </c>
      <c r="AK46">
        <v>23</v>
      </c>
      <c r="AL46">
        <v>27</v>
      </c>
      <c r="AM46">
        <v>50</v>
      </c>
      <c r="AN46">
        <v>77</v>
      </c>
      <c r="AO46" t="s">
        <v>177</v>
      </c>
      <c r="AP46" t="s">
        <v>178</v>
      </c>
      <c r="AQ46" t="s">
        <v>390</v>
      </c>
      <c r="AR46" t="s">
        <v>174</v>
      </c>
      <c r="AS46" t="s">
        <v>365</v>
      </c>
      <c r="AT46" t="s">
        <v>174</v>
      </c>
      <c r="AU46" t="s">
        <v>364</v>
      </c>
      <c r="AV46" t="s">
        <v>366</v>
      </c>
      <c r="AW46" t="s">
        <v>224</v>
      </c>
      <c r="AX46">
        <v>2025</v>
      </c>
      <c r="AY46">
        <v>17</v>
      </c>
      <c r="AZ46">
        <v>2</v>
      </c>
      <c r="BA46" t="s">
        <v>174</v>
      </c>
      <c r="BB46" t="s">
        <v>174</v>
      </c>
      <c r="BC46" t="s">
        <v>174</v>
      </c>
      <c r="BD46" t="s">
        <v>174</v>
      </c>
      <c r="BE46" t="s">
        <v>174</v>
      </c>
      <c r="BF46" t="s">
        <v>174</v>
      </c>
      <c r="BG46">
        <v>275</v>
      </c>
      <c r="BH46" t="s">
        <v>894</v>
      </c>
      <c r="BI46" t="str">
        <f>HYPERLINK("http://dx.doi.org/10.3390/nu17020275","http://dx.doi.org/10.3390/nu17020275")</f>
        <v>http://dx.doi.org/10.3390/nu17020275</v>
      </c>
      <c r="BJ46" t="s">
        <v>174</v>
      </c>
      <c r="BK46" t="s">
        <v>174</v>
      </c>
      <c r="BL46">
        <v>41</v>
      </c>
      <c r="BM46" t="s">
        <v>367</v>
      </c>
      <c r="BN46" t="s">
        <v>184</v>
      </c>
      <c r="BO46" t="s">
        <v>367</v>
      </c>
      <c r="BP46" t="s">
        <v>895</v>
      </c>
      <c r="BQ46">
        <v>39861406</v>
      </c>
      <c r="BR46" t="s">
        <v>332</v>
      </c>
      <c r="BS46" t="s">
        <v>186</v>
      </c>
      <c r="BT46" t="s">
        <v>187</v>
      </c>
      <c r="BU46" t="s">
        <v>412</v>
      </c>
      <c r="BV46" t="s">
        <v>896</v>
      </c>
      <c r="BW46" t="str">
        <f>HYPERLINK("https%3A%2F%2Fwww.webofscience.com%2Fwos%2Fwoscc%2Ffull-record%2FWOS:001404158600001","View Full Record in Web of Science")</f>
        <v>View Full Record in Web of Science</v>
      </c>
      <c r="BX46"/>
      <c r="BY46"/>
      <c r="BZ46"/>
    </row>
    <row r="47" spans="1:87" ht="14.4" hidden="1" x14ac:dyDescent="0.3">
      <c r="A47" s="8">
        <v>711000000</v>
      </c>
      <c r="B47" s="9" t="s">
        <v>71</v>
      </c>
      <c r="C47" t="s">
        <v>173</v>
      </c>
      <c r="D47" t="s">
        <v>1279</v>
      </c>
      <c r="E47">
        <v>1</v>
      </c>
      <c r="F47" t="s">
        <v>174</v>
      </c>
      <c r="G47" t="s">
        <v>174</v>
      </c>
      <c r="H47" t="s">
        <v>174</v>
      </c>
      <c r="I47" t="s">
        <v>1280</v>
      </c>
      <c r="J47" t="s">
        <v>174</v>
      </c>
      <c r="K47" t="s">
        <v>174</v>
      </c>
      <c r="L47" t="s">
        <v>1281</v>
      </c>
      <c r="M47" t="s">
        <v>1282</v>
      </c>
      <c r="N47" t="s">
        <v>174</v>
      </c>
      <c r="O47" t="s">
        <v>174</v>
      </c>
      <c r="P47" t="s">
        <v>176</v>
      </c>
      <c r="Q47" t="s">
        <v>79</v>
      </c>
      <c r="R47" t="s">
        <v>174</v>
      </c>
      <c r="S47" t="s">
        <v>174</v>
      </c>
      <c r="T47" t="s">
        <v>174</v>
      </c>
      <c r="U47" t="s">
        <v>174</v>
      </c>
      <c r="V47" t="s">
        <v>174</v>
      </c>
      <c r="W47" t="s">
        <v>1283</v>
      </c>
      <c r="X47" t="s">
        <v>1284</v>
      </c>
      <c r="Y47" t="s">
        <v>1285</v>
      </c>
      <c r="Z47" t="s">
        <v>1286</v>
      </c>
      <c r="AA47" t="s">
        <v>374</v>
      </c>
      <c r="AB47" t="s">
        <v>1287</v>
      </c>
      <c r="AC47" t="s">
        <v>1288</v>
      </c>
      <c r="AD47" t="s">
        <v>375</v>
      </c>
      <c r="AE47" t="s">
        <v>1289</v>
      </c>
      <c r="AF47" t="s">
        <v>1290</v>
      </c>
      <c r="AG47" t="s">
        <v>1291</v>
      </c>
      <c r="AH47" t="s">
        <v>1292</v>
      </c>
      <c r="AI47" t="s">
        <v>174</v>
      </c>
      <c r="AJ47">
        <v>72</v>
      </c>
      <c r="AK47">
        <v>12</v>
      </c>
      <c r="AL47">
        <v>15</v>
      </c>
      <c r="AM47">
        <v>7</v>
      </c>
      <c r="AN47">
        <v>10</v>
      </c>
      <c r="AO47" t="s">
        <v>234</v>
      </c>
      <c r="AP47" t="s">
        <v>235</v>
      </c>
      <c r="AQ47" t="s">
        <v>236</v>
      </c>
      <c r="AR47" t="s">
        <v>1293</v>
      </c>
      <c r="AS47" t="s">
        <v>174</v>
      </c>
      <c r="AT47" t="s">
        <v>174</v>
      </c>
      <c r="AU47" t="s">
        <v>1294</v>
      </c>
      <c r="AV47" t="s">
        <v>1295</v>
      </c>
      <c r="AW47" t="s">
        <v>288</v>
      </c>
      <c r="AX47">
        <v>2025</v>
      </c>
      <c r="AY47">
        <v>15</v>
      </c>
      <c r="AZ47" t="s">
        <v>174</v>
      </c>
      <c r="BA47" t="s">
        <v>174</v>
      </c>
      <c r="BB47" t="s">
        <v>174</v>
      </c>
      <c r="BC47" t="s">
        <v>174</v>
      </c>
      <c r="BD47" t="s">
        <v>174</v>
      </c>
      <c r="BE47" t="s">
        <v>174</v>
      </c>
      <c r="BF47" t="s">
        <v>174</v>
      </c>
      <c r="BG47">
        <v>1474844</v>
      </c>
      <c r="BH47" t="s">
        <v>1296</v>
      </c>
      <c r="BI47" t="str">
        <f>HYPERLINK("http://dx.doi.org/10.3389/fpsyg.2024.1474844","http://dx.doi.org/10.3389/fpsyg.2024.1474844")</f>
        <v>http://dx.doi.org/10.3389/fpsyg.2024.1474844</v>
      </c>
      <c r="BJ47" t="s">
        <v>174</v>
      </c>
      <c r="BK47" t="s">
        <v>174</v>
      </c>
      <c r="BL47">
        <v>12</v>
      </c>
      <c r="BM47" t="s">
        <v>193</v>
      </c>
      <c r="BN47" t="s">
        <v>194</v>
      </c>
      <c r="BO47" t="s">
        <v>195</v>
      </c>
      <c r="BP47" t="s">
        <v>1297</v>
      </c>
      <c r="BQ47">
        <v>39845561</v>
      </c>
      <c r="BR47" t="s">
        <v>332</v>
      </c>
      <c r="BS47" t="s">
        <v>186</v>
      </c>
      <c r="BT47" t="s">
        <v>187</v>
      </c>
      <c r="BU47" t="s">
        <v>412</v>
      </c>
      <c r="BV47" t="s">
        <v>1298</v>
      </c>
      <c r="BW47" t="str">
        <f>HYPERLINK("https%3A%2F%2Fwww.webofscience.com%2Fwos%2Fwoscc%2Ffull-record%2FWOS:001400586200001","View Full Record in Web of Science")</f>
        <v>View Full Record in Web of Science</v>
      </c>
      <c r="BX47"/>
      <c r="BY47"/>
      <c r="BZ47"/>
      <c r="CA47"/>
    </row>
    <row r="48" spans="1:87" ht="14.4" hidden="1" x14ac:dyDescent="0.3">
      <c r="A48" s="8">
        <v>704000000</v>
      </c>
      <c r="B48" s="9" t="s">
        <v>226</v>
      </c>
      <c r="C48" t="s">
        <v>173</v>
      </c>
      <c r="D48" t="s">
        <v>472</v>
      </c>
      <c r="E48">
        <v>1</v>
      </c>
      <c r="F48" t="s">
        <v>174</v>
      </c>
      <c r="G48" t="s">
        <v>174</v>
      </c>
      <c r="H48" t="s">
        <v>174</v>
      </c>
      <c r="I48" t="s">
        <v>473</v>
      </c>
      <c r="J48" t="s">
        <v>174</v>
      </c>
      <c r="K48" t="s">
        <v>174</v>
      </c>
      <c r="L48" t="s">
        <v>474</v>
      </c>
      <c r="M48" t="s">
        <v>475</v>
      </c>
      <c r="N48" t="s">
        <v>174</v>
      </c>
      <c r="O48" t="s">
        <v>174</v>
      </c>
      <c r="P48" t="s">
        <v>176</v>
      </c>
      <c r="Q48" t="s">
        <v>202</v>
      </c>
      <c r="R48" t="s">
        <v>174</v>
      </c>
      <c r="S48" t="s">
        <v>174</v>
      </c>
      <c r="T48" t="s">
        <v>174</v>
      </c>
      <c r="U48" t="s">
        <v>174</v>
      </c>
      <c r="V48" t="s">
        <v>174</v>
      </c>
      <c r="W48" t="s">
        <v>476</v>
      </c>
      <c r="X48" t="s">
        <v>477</v>
      </c>
      <c r="Y48" t="s">
        <v>478</v>
      </c>
      <c r="Z48" t="s">
        <v>479</v>
      </c>
      <c r="AA48" t="s">
        <v>480</v>
      </c>
      <c r="AB48" t="s">
        <v>250</v>
      </c>
      <c r="AC48" t="s">
        <v>246</v>
      </c>
      <c r="AD48" t="s">
        <v>481</v>
      </c>
      <c r="AE48" t="s">
        <v>482</v>
      </c>
      <c r="AF48" t="s">
        <v>174</v>
      </c>
      <c r="AG48" t="s">
        <v>174</v>
      </c>
      <c r="AH48" t="s">
        <v>174</v>
      </c>
      <c r="AI48" t="s">
        <v>174</v>
      </c>
      <c r="AJ48">
        <v>157</v>
      </c>
      <c r="AK48">
        <v>129</v>
      </c>
      <c r="AL48">
        <v>147</v>
      </c>
      <c r="AM48">
        <v>10</v>
      </c>
      <c r="AN48">
        <v>91</v>
      </c>
      <c r="AO48" t="s">
        <v>203</v>
      </c>
      <c r="AP48" t="s">
        <v>204</v>
      </c>
      <c r="AQ48" t="s">
        <v>205</v>
      </c>
      <c r="AR48" t="s">
        <v>483</v>
      </c>
      <c r="AS48" t="s">
        <v>174</v>
      </c>
      <c r="AT48" t="s">
        <v>174</v>
      </c>
      <c r="AU48" t="s">
        <v>484</v>
      </c>
      <c r="AV48" t="s">
        <v>485</v>
      </c>
      <c r="AW48" t="s">
        <v>224</v>
      </c>
      <c r="AX48">
        <v>2023</v>
      </c>
      <c r="AY48">
        <v>12</v>
      </c>
      <c r="AZ48">
        <v>1</v>
      </c>
      <c r="BA48" t="s">
        <v>174</v>
      </c>
      <c r="BB48" t="s">
        <v>174</v>
      </c>
      <c r="BC48" t="s">
        <v>174</v>
      </c>
      <c r="BD48" t="s">
        <v>174</v>
      </c>
      <c r="BE48" t="s">
        <v>174</v>
      </c>
      <c r="BF48" t="s">
        <v>174</v>
      </c>
      <c r="BG48" t="s">
        <v>174</v>
      </c>
      <c r="BH48" t="s">
        <v>486</v>
      </c>
      <c r="BI48" t="str">
        <f>HYPERLINK("http://dx.doi.org/10.1002/fes3.430","http://dx.doi.org/10.1002/fes3.430")</f>
        <v>http://dx.doi.org/10.1002/fes3.430</v>
      </c>
      <c r="BJ48" t="s">
        <v>174</v>
      </c>
      <c r="BK48" t="s">
        <v>386</v>
      </c>
      <c r="BL48">
        <v>17</v>
      </c>
      <c r="BM48" t="s">
        <v>487</v>
      </c>
      <c r="BN48" t="s">
        <v>184</v>
      </c>
      <c r="BO48" t="s">
        <v>488</v>
      </c>
      <c r="BP48" t="s">
        <v>489</v>
      </c>
      <c r="BQ48" t="s">
        <v>174</v>
      </c>
      <c r="BR48" t="s">
        <v>332</v>
      </c>
      <c r="BS48" t="s">
        <v>186</v>
      </c>
      <c r="BT48" t="s">
        <v>187</v>
      </c>
      <c r="BU48" t="s">
        <v>412</v>
      </c>
      <c r="BV48" t="s">
        <v>490</v>
      </c>
      <c r="BW48" t="str">
        <f>HYPERLINK("https%3A%2F%2Fwww.webofscience.com%2Fwos%2Fwoscc%2Ffull-record%2FWOS:000890226000001","View Full Record in Web of Science")</f>
        <v>View Full Record in Web of Science</v>
      </c>
      <c r="BX48"/>
      <c r="BY48"/>
      <c r="BZ48"/>
      <c r="CA48"/>
      <c r="CB48"/>
      <c r="CC48"/>
      <c r="CD48"/>
      <c r="CE48"/>
    </row>
    <row r="49" spans="1:89" ht="14.4" hidden="1" x14ac:dyDescent="0.3">
      <c r="A49" s="9">
        <v>705000000</v>
      </c>
      <c r="B49" s="9" t="s">
        <v>91</v>
      </c>
      <c r="C49" t="s">
        <v>173</v>
      </c>
      <c r="D49" t="s">
        <v>721</v>
      </c>
      <c r="E49">
        <v>1</v>
      </c>
      <c r="F49" t="s">
        <v>174</v>
      </c>
      <c r="G49" t="s">
        <v>174</v>
      </c>
      <c r="H49" t="s">
        <v>174</v>
      </c>
      <c r="I49" t="s">
        <v>722</v>
      </c>
      <c r="J49" t="s">
        <v>174</v>
      </c>
      <c r="K49" t="s">
        <v>174</v>
      </c>
      <c r="L49" t="s">
        <v>723</v>
      </c>
      <c r="M49" t="s">
        <v>724</v>
      </c>
      <c r="N49" t="s">
        <v>174</v>
      </c>
      <c r="O49" t="s">
        <v>174</v>
      </c>
      <c r="P49" t="s">
        <v>176</v>
      </c>
      <c r="Q49" t="s">
        <v>79</v>
      </c>
      <c r="R49" t="s">
        <v>174</v>
      </c>
      <c r="S49" t="s">
        <v>174</v>
      </c>
      <c r="T49" t="s">
        <v>174</v>
      </c>
      <c r="U49" t="s">
        <v>174</v>
      </c>
      <c r="V49" t="s">
        <v>174</v>
      </c>
      <c r="W49" t="s">
        <v>174</v>
      </c>
      <c r="X49" t="s">
        <v>725</v>
      </c>
      <c r="Y49" t="s">
        <v>726</v>
      </c>
      <c r="Z49" t="s">
        <v>727</v>
      </c>
      <c r="AA49" t="s">
        <v>728</v>
      </c>
      <c r="AB49" t="s">
        <v>729</v>
      </c>
      <c r="AC49" t="s">
        <v>730</v>
      </c>
      <c r="AD49" t="s">
        <v>731</v>
      </c>
      <c r="AE49" t="s">
        <v>732</v>
      </c>
      <c r="AF49" t="s">
        <v>733</v>
      </c>
      <c r="AG49" t="s">
        <v>734</v>
      </c>
      <c r="AH49" t="s">
        <v>735</v>
      </c>
      <c r="AI49" t="s">
        <v>174</v>
      </c>
      <c r="AJ49">
        <v>79</v>
      </c>
      <c r="AK49">
        <v>32</v>
      </c>
      <c r="AL49">
        <v>33</v>
      </c>
      <c r="AM49">
        <v>31</v>
      </c>
      <c r="AN49">
        <v>95</v>
      </c>
      <c r="AO49" t="s">
        <v>190</v>
      </c>
      <c r="AP49" t="s">
        <v>191</v>
      </c>
      <c r="AQ49" t="s">
        <v>192</v>
      </c>
      <c r="AR49" t="s">
        <v>736</v>
      </c>
      <c r="AS49" t="s">
        <v>737</v>
      </c>
      <c r="AT49" t="s">
        <v>174</v>
      </c>
      <c r="AU49" t="s">
        <v>738</v>
      </c>
      <c r="AV49" t="s">
        <v>739</v>
      </c>
      <c r="AW49" t="s">
        <v>335</v>
      </c>
      <c r="AX49">
        <v>2025</v>
      </c>
      <c r="AY49">
        <v>35</v>
      </c>
      <c r="AZ49">
        <v>3</v>
      </c>
      <c r="BA49" t="s">
        <v>174</v>
      </c>
      <c r="BB49" t="s">
        <v>174</v>
      </c>
      <c r="BC49" t="s">
        <v>174</v>
      </c>
      <c r="BD49" t="s">
        <v>174</v>
      </c>
      <c r="BE49">
        <v>205</v>
      </c>
      <c r="BF49">
        <v>219</v>
      </c>
      <c r="BG49" t="s">
        <v>174</v>
      </c>
      <c r="BH49" t="s">
        <v>740</v>
      </c>
      <c r="BI49" t="str">
        <f>HYPERLINK("http://dx.doi.org/10.1038/s41422-024-01058-4","http://dx.doi.org/10.1038/s41422-024-01058-4")</f>
        <v>http://dx.doi.org/10.1038/s41422-024-01058-4</v>
      </c>
      <c r="BJ49" t="s">
        <v>174</v>
      </c>
      <c r="BK49" t="s">
        <v>450</v>
      </c>
      <c r="BL49">
        <v>15</v>
      </c>
      <c r="BM49" t="s">
        <v>334</v>
      </c>
      <c r="BN49" t="s">
        <v>184</v>
      </c>
      <c r="BO49" t="s">
        <v>334</v>
      </c>
      <c r="BP49" t="s">
        <v>741</v>
      </c>
      <c r="BQ49">
        <v>39806170</v>
      </c>
      <c r="BR49" t="s">
        <v>389</v>
      </c>
      <c r="BS49" t="s">
        <v>186</v>
      </c>
      <c r="BT49" t="s">
        <v>187</v>
      </c>
      <c r="BU49" t="s">
        <v>412</v>
      </c>
      <c r="BV49" t="s">
        <v>742</v>
      </c>
      <c r="BW49" t="str">
        <f>HYPERLINK("https%3A%2F%2Fwww.webofscience.com%2Fwos%2Fwoscc%2Ffull-record%2FWOS:001395853600001","View Full Record in Web of Science")</f>
        <v>View Full Record in Web of Science</v>
      </c>
      <c r="BX49"/>
      <c r="BY49"/>
      <c r="BZ49"/>
      <c r="CA49"/>
      <c r="CB49"/>
      <c r="CC49"/>
      <c r="CD49"/>
      <c r="CE49"/>
    </row>
    <row r="50" spans="1:89" ht="14.4" hidden="1" x14ac:dyDescent="0.3">
      <c r="A50" s="8">
        <v>717000000</v>
      </c>
      <c r="B50" s="8" t="s">
        <v>189</v>
      </c>
      <c r="C50" t="s">
        <v>173</v>
      </c>
      <c r="D50" t="s">
        <v>393</v>
      </c>
      <c r="E50">
        <v>0.5</v>
      </c>
      <c r="F50" t="s">
        <v>174</v>
      </c>
      <c r="G50" t="s">
        <v>174</v>
      </c>
      <c r="H50" t="s">
        <v>174</v>
      </c>
      <c r="I50" t="s">
        <v>394</v>
      </c>
      <c r="J50" t="s">
        <v>174</v>
      </c>
      <c r="K50" t="s">
        <v>174</v>
      </c>
      <c r="L50" t="s">
        <v>395</v>
      </c>
      <c r="M50" t="s">
        <v>396</v>
      </c>
      <c r="N50" t="s">
        <v>174</v>
      </c>
      <c r="O50" t="s">
        <v>174</v>
      </c>
      <c r="P50" t="s">
        <v>176</v>
      </c>
      <c r="Q50" t="s">
        <v>79</v>
      </c>
      <c r="R50" t="s">
        <v>174</v>
      </c>
      <c r="S50" t="s">
        <v>174</v>
      </c>
      <c r="T50" t="s">
        <v>174</v>
      </c>
      <c r="U50" t="s">
        <v>174</v>
      </c>
      <c r="V50" t="s">
        <v>174</v>
      </c>
      <c r="W50" t="s">
        <v>397</v>
      </c>
      <c r="X50" t="s">
        <v>398</v>
      </c>
      <c r="Y50" t="s">
        <v>399</v>
      </c>
      <c r="Z50" t="s">
        <v>400</v>
      </c>
      <c r="AA50" t="s">
        <v>401</v>
      </c>
      <c r="AB50" t="s">
        <v>402</v>
      </c>
      <c r="AC50" t="s">
        <v>196</v>
      </c>
      <c r="AD50" t="s">
        <v>403</v>
      </c>
      <c r="AE50" t="s">
        <v>404</v>
      </c>
      <c r="AF50" t="s">
        <v>174</v>
      </c>
      <c r="AG50" t="s">
        <v>174</v>
      </c>
      <c r="AH50" t="s">
        <v>174</v>
      </c>
      <c r="AI50" t="s">
        <v>174</v>
      </c>
      <c r="AJ50">
        <v>115</v>
      </c>
      <c r="AK50">
        <v>7</v>
      </c>
      <c r="AL50">
        <v>7</v>
      </c>
      <c r="AM50">
        <v>25</v>
      </c>
      <c r="AN50">
        <v>39</v>
      </c>
      <c r="AO50" t="s">
        <v>243</v>
      </c>
      <c r="AP50" t="s">
        <v>244</v>
      </c>
      <c r="AQ50" t="s">
        <v>245</v>
      </c>
      <c r="AR50" t="s">
        <v>405</v>
      </c>
      <c r="AS50" t="s">
        <v>406</v>
      </c>
      <c r="AT50" t="s">
        <v>174</v>
      </c>
      <c r="AU50" t="s">
        <v>396</v>
      </c>
      <c r="AV50" t="s">
        <v>407</v>
      </c>
      <c r="AW50" t="s">
        <v>206</v>
      </c>
      <c r="AX50">
        <v>2025</v>
      </c>
      <c r="AY50">
        <v>16</v>
      </c>
      <c r="AZ50">
        <v>6</v>
      </c>
      <c r="BA50" t="s">
        <v>174</v>
      </c>
      <c r="BB50" t="s">
        <v>174</v>
      </c>
      <c r="BC50" t="s">
        <v>174</v>
      </c>
      <c r="BD50" t="s">
        <v>174</v>
      </c>
      <c r="BE50">
        <v>1569</v>
      </c>
      <c r="BF50">
        <v>1596</v>
      </c>
      <c r="BG50" t="s">
        <v>174</v>
      </c>
      <c r="BH50" t="s">
        <v>408</v>
      </c>
      <c r="BI50" t="str">
        <f>HYPERLINK("http://dx.doi.org/10.1007/s12671-025-02560-5","http://dx.doi.org/10.1007/s12671-025-02560-5")</f>
        <v>http://dx.doi.org/10.1007/s12671-025-02560-5</v>
      </c>
      <c r="BJ50" t="s">
        <v>174</v>
      </c>
      <c r="BK50" t="s">
        <v>409</v>
      </c>
      <c r="BL50">
        <v>28</v>
      </c>
      <c r="BM50" t="s">
        <v>410</v>
      </c>
      <c r="BN50" t="s">
        <v>194</v>
      </c>
      <c r="BO50" t="s">
        <v>201</v>
      </c>
      <c r="BP50" t="s">
        <v>411</v>
      </c>
      <c r="BQ50" t="s">
        <v>174</v>
      </c>
      <c r="BR50" t="s">
        <v>312</v>
      </c>
      <c r="BS50" t="s">
        <v>186</v>
      </c>
      <c r="BT50" t="s">
        <v>187</v>
      </c>
      <c r="BU50" t="s">
        <v>412</v>
      </c>
      <c r="BV50" t="s">
        <v>413</v>
      </c>
      <c r="BW50" t="str">
        <f>HYPERLINK("https%3A%2F%2Fwww.webofscience.com%2Fwos%2Fwoscc%2Ffull-record%2FWOS:001471232200001","View Full Record in Web of Science")</f>
        <v>View Full Record in Web of Science</v>
      </c>
      <c r="BX50"/>
      <c r="BY50"/>
      <c r="BZ50"/>
      <c r="CA50"/>
    </row>
    <row r="51" spans="1:89" ht="14.4" hidden="1" x14ac:dyDescent="0.3">
      <c r="A51" s="9">
        <v>701000000</v>
      </c>
      <c r="B51" s="9" t="s">
        <v>0</v>
      </c>
      <c r="C51" t="s">
        <v>173</v>
      </c>
      <c r="D51" t="s">
        <v>393</v>
      </c>
      <c r="E51">
        <v>0.5</v>
      </c>
      <c r="F51" t="s">
        <v>174</v>
      </c>
      <c r="G51" t="s">
        <v>174</v>
      </c>
      <c r="H51" t="s">
        <v>174</v>
      </c>
      <c r="I51" t="s">
        <v>394</v>
      </c>
      <c r="J51" t="s">
        <v>174</v>
      </c>
      <c r="K51" t="s">
        <v>174</v>
      </c>
      <c r="L51" t="s">
        <v>395</v>
      </c>
      <c r="M51" t="s">
        <v>396</v>
      </c>
      <c r="N51" t="s">
        <v>174</v>
      </c>
      <c r="O51" t="s">
        <v>174</v>
      </c>
      <c r="P51" t="s">
        <v>176</v>
      </c>
      <c r="Q51" t="s">
        <v>79</v>
      </c>
      <c r="R51" t="s">
        <v>174</v>
      </c>
      <c r="S51" t="s">
        <v>174</v>
      </c>
      <c r="T51" t="s">
        <v>174</v>
      </c>
      <c r="U51" t="s">
        <v>174</v>
      </c>
      <c r="V51" t="s">
        <v>174</v>
      </c>
      <c r="W51" t="s">
        <v>397</v>
      </c>
      <c r="X51" t="s">
        <v>398</v>
      </c>
      <c r="Y51" t="s">
        <v>399</v>
      </c>
      <c r="Z51" t="s">
        <v>400</v>
      </c>
      <c r="AA51" t="s">
        <v>401</v>
      </c>
      <c r="AB51" t="s">
        <v>402</v>
      </c>
      <c r="AC51" t="s">
        <v>196</v>
      </c>
      <c r="AD51" t="s">
        <v>403</v>
      </c>
      <c r="AE51" t="s">
        <v>404</v>
      </c>
      <c r="AF51" t="s">
        <v>174</v>
      </c>
      <c r="AG51" t="s">
        <v>174</v>
      </c>
      <c r="AH51" t="s">
        <v>174</v>
      </c>
      <c r="AI51" t="s">
        <v>174</v>
      </c>
      <c r="AJ51">
        <v>115</v>
      </c>
      <c r="AK51">
        <v>7</v>
      </c>
      <c r="AL51">
        <v>7</v>
      </c>
      <c r="AM51">
        <v>25</v>
      </c>
      <c r="AN51">
        <v>39</v>
      </c>
      <c r="AO51" t="s">
        <v>243</v>
      </c>
      <c r="AP51" t="s">
        <v>244</v>
      </c>
      <c r="AQ51" t="s">
        <v>245</v>
      </c>
      <c r="AR51" t="s">
        <v>405</v>
      </c>
      <c r="AS51" t="s">
        <v>406</v>
      </c>
      <c r="AT51" t="s">
        <v>174</v>
      </c>
      <c r="AU51" t="s">
        <v>396</v>
      </c>
      <c r="AV51" t="s">
        <v>407</v>
      </c>
      <c r="AW51" t="s">
        <v>206</v>
      </c>
      <c r="AX51">
        <v>2025</v>
      </c>
      <c r="AY51">
        <v>16</v>
      </c>
      <c r="AZ51">
        <v>6</v>
      </c>
      <c r="BA51" t="s">
        <v>174</v>
      </c>
      <c r="BB51" t="s">
        <v>174</v>
      </c>
      <c r="BC51" t="s">
        <v>174</v>
      </c>
      <c r="BD51" t="s">
        <v>174</v>
      </c>
      <c r="BE51">
        <v>1569</v>
      </c>
      <c r="BF51">
        <v>1596</v>
      </c>
      <c r="BG51" t="s">
        <v>174</v>
      </c>
      <c r="BH51" t="s">
        <v>408</v>
      </c>
      <c r="BI51" t="str">
        <f>HYPERLINK("http://dx.doi.org/10.1007/s12671-025-02560-5","http://dx.doi.org/10.1007/s12671-025-02560-5")</f>
        <v>http://dx.doi.org/10.1007/s12671-025-02560-5</v>
      </c>
      <c r="BJ51" t="s">
        <v>174</v>
      </c>
      <c r="BK51" t="s">
        <v>409</v>
      </c>
      <c r="BL51">
        <v>28</v>
      </c>
      <c r="BM51" t="s">
        <v>410</v>
      </c>
      <c r="BN51" t="s">
        <v>194</v>
      </c>
      <c r="BO51" t="s">
        <v>201</v>
      </c>
      <c r="BP51" t="s">
        <v>411</v>
      </c>
      <c r="BQ51" t="s">
        <v>174</v>
      </c>
      <c r="BR51" t="s">
        <v>312</v>
      </c>
      <c r="BS51" t="s">
        <v>186</v>
      </c>
      <c r="BT51" t="s">
        <v>187</v>
      </c>
      <c r="BU51" t="s">
        <v>412</v>
      </c>
      <c r="BV51" t="s">
        <v>413</v>
      </c>
      <c r="BW51" t="str">
        <f>HYPERLINK("https%3A%2F%2Fwww.webofscience.com%2Fwos%2Fwoscc%2Ffull-record%2FWOS:001471232200001","View Full Record in Web of Science")</f>
        <v>View Full Record in Web of Science</v>
      </c>
      <c r="BX51"/>
      <c r="BY51"/>
      <c r="BZ51"/>
      <c r="CA51"/>
      <c r="CB51"/>
      <c r="CC51"/>
      <c r="CD51"/>
      <c r="CE51"/>
      <c r="CF51"/>
      <c r="CG51"/>
      <c r="CH51"/>
      <c r="CI51"/>
    </row>
    <row r="52" spans="1:89" ht="14.4" hidden="1" x14ac:dyDescent="0.3">
      <c r="A52" s="9">
        <v>701000000</v>
      </c>
      <c r="B52" s="9" t="s">
        <v>0</v>
      </c>
      <c r="C52" t="s">
        <v>173</v>
      </c>
      <c r="D52" t="s">
        <v>897</v>
      </c>
      <c r="E52">
        <v>1</v>
      </c>
      <c r="F52" t="s">
        <v>174</v>
      </c>
      <c r="G52" t="s">
        <v>174</v>
      </c>
      <c r="H52" t="s">
        <v>174</v>
      </c>
      <c r="I52" t="s">
        <v>898</v>
      </c>
      <c r="J52" t="s">
        <v>174</v>
      </c>
      <c r="K52" t="s">
        <v>899</v>
      </c>
      <c r="L52" t="s">
        <v>900</v>
      </c>
      <c r="M52" t="s">
        <v>901</v>
      </c>
      <c r="N52" t="s">
        <v>174</v>
      </c>
      <c r="O52" t="s">
        <v>174</v>
      </c>
      <c r="P52" t="s">
        <v>176</v>
      </c>
      <c r="Q52" t="s">
        <v>202</v>
      </c>
      <c r="R52" t="s">
        <v>174</v>
      </c>
      <c r="S52" t="s">
        <v>174</v>
      </c>
      <c r="T52" t="s">
        <v>174</v>
      </c>
      <c r="U52" t="s">
        <v>174</v>
      </c>
      <c r="V52" t="s">
        <v>174</v>
      </c>
      <c r="W52" t="s">
        <v>174</v>
      </c>
      <c r="X52" t="s">
        <v>902</v>
      </c>
      <c r="Y52" t="s">
        <v>903</v>
      </c>
      <c r="Z52" t="s">
        <v>904</v>
      </c>
      <c r="AA52" t="s">
        <v>905</v>
      </c>
      <c r="AB52" t="s">
        <v>906</v>
      </c>
      <c r="AC52" t="s">
        <v>907</v>
      </c>
      <c r="AD52" t="s">
        <v>908</v>
      </c>
      <c r="AE52" t="s">
        <v>909</v>
      </c>
      <c r="AF52" t="s">
        <v>910</v>
      </c>
      <c r="AG52" t="s">
        <v>911</v>
      </c>
      <c r="AH52" t="s">
        <v>912</v>
      </c>
      <c r="AI52" t="s">
        <v>174</v>
      </c>
      <c r="AJ52">
        <v>4293</v>
      </c>
      <c r="AK52">
        <v>75</v>
      </c>
      <c r="AL52">
        <v>75</v>
      </c>
      <c r="AM52">
        <v>24</v>
      </c>
      <c r="AN52">
        <v>24</v>
      </c>
      <c r="AO52" t="s">
        <v>197</v>
      </c>
      <c r="AP52" t="s">
        <v>198</v>
      </c>
      <c r="AQ52" t="s">
        <v>199</v>
      </c>
      <c r="AR52" t="s">
        <v>174</v>
      </c>
      <c r="AS52" t="s">
        <v>913</v>
      </c>
      <c r="AT52" t="s">
        <v>174</v>
      </c>
      <c r="AU52" t="s">
        <v>914</v>
      </c>
      <c r="AV52" t="s">
        <v>915</v>
      </c>
      <c r="AW52" t="s">
        <v>200</v>
      </c>
      <c r="AX52">
        <v>2025</v>
      </c>
      <c r="AY52">
        <v>49</v>
      </c>
      <c r="AZ52" t="s">
        <v>174</v>
      </c>
      <c r="BA52" t="s">
        <v>174</v>
      </c>
      <c r="BB52" t="s">
        <v>174</v>
      </c>
      <c r="BC52" t="s">
        <v>174</v>
      </c>
      <c r="BD52" t="s">
        <v>174</v>
      </c>
      <c r="BE52" t="s">
        <v>174</v>
      </c>
      <c r="BF52" t="s">
        <v>174</v>
      </c>
      <c r="BG52">
        <v>101965</v>
      </c>
      <c r="BH52" t="s">
        <v>916</v>
      </c>
      <c r="BI52" t="str">
        <f>HYPERLINK("http://dx.doi.org/10.1016/j.dark.2025.101965","http://dx.doi.org/10.1016/j.dark.2025.101965")</f>
        <v>http://dx.doi.org/10.1016/j.dark.2025.101965</v>
      </c>
      <c r="BJ52" t="s">
        <v>174</v>
      </c>
      <c r="BK52" t="s">
        <v>174</v>
      </c>
      <c r="BL52">
        <v>263</v>
      </c>
      <c r="BM52" t="s">
        <v>917</v>
      </c>
      <c r="BN52" t="s">
        <v>184</v>
      </c>
      <c r="BO52" t="s">
        <v>917</v>
      </c>
      <c r="BP52" t="s">
        <v>918</v>
      </c>
      <c r="BQ52" t="s">
        <v>174</v>
      </c>
      <c r="BR52" t="s">
        <v>719</v>
      </c>
      <c r="BS52" t="s">
        <v>186</v>
      </c>
      <c r="BT52" t="s">
        <v>186</v>
      </c>
      <c r="BU52" t="s">
        <v>412</v>
      </c>
      <c r="BV52" t="s">
        <v>919</v>
      </c>
      <c r="BW52" t="str">
        <f>HYPERLINK("https%3A%2F%2Fwww.webofscience.com%2Fwos%2Fwoscc%2Ffull-record%2FWOS:001545480700001","View Full Record in Web of Science")</f>
        <v>View Full Record in Web of Science</v>
      </c>
      <c r="BX52"/>
      <c r="BY52"/>
      <c r="BZ52"/>
      <c r="CA52"/>
    </row>
    <row r="53" spans="1:89" ht="14.4" hidden="1" x14ac:dyDescent="0.3">
      <c r="A53" s="9">
        <v>701000000</v>
      </c>
      <c r="B53" s="9" t="s">
        <v>0</v>
      </c>
      <c r="C53" t="s">
        <v>173</v>
      </c>
      <c r="D53" t="s">
        <v>992</v>
      </c>
      <c r="E53">
        <v>1</v>
      </c>
      <c r="F53" t="s">
        <v>174</v>
      </c>
      <c r="G53" t="s">
        <v>174</v>
      </c>
      <c r="H53" t="s">
        <v>174</v>
      </c>
      <c r="I53" t="s">
        <v>993</v>
      </c>
      <c r="J53" t="s">
        <v>174</v>
      </c>
      <c r="K53" t="s">
        <v>174</v>
      </c>
      <c r="L53" t="s">
        <v>994</v>
      </c>
      <c r="M53" t="s">
        <v>995</v>
      </c>
      <c r="N53" t="s">
        <v>174</v>
      </c>
      <c r="O53" t="s">
        <v>174</v>
      </c>
      <c r="P53" t="s">
        <v>176</v>
      </c>
      <c r="Q53" t="s">
        <v>202</v>
      </c>
      <c r="R53" t="s">
        <v>174</v>
      </c>
      <c r="S53" t="s">
        <v>174</v>
      </c>
      <c r="T53" t="s">
        <v>174</v>
      </c>
      <c r="U53" t="s">
        <v>174</v>
      </c>
      <c r="V53" t="s">
        <v>174</v>
      </c>
      <c r="W53" t="s">
        <v>996</v>
      </c>
      <c r="X53" t="s">
        <v>174</v>
      </c>
      <c r="Y53" t="s">
        <v>997</v>
      </c>
      <c r="Z53" t="s">
        <v>998</v>
      </c>
      <c r="AA53" t="s">
        <v>999</v>
      </c>
      <c r="AB53" t="s">
        <v>1000</v>
      </c>
      <c r="AC53" t="s">
        <v>1001</v>
      </c>
      <c r="AD53" t="s">
        <v>1002</v>
      </c>
      <c r="AE53" t="s">
        <v>1003</v>
      </c>
      <c r="AF53" t="s">
        <v>1004</v>
      </c>
      <c r="AG53" t="s">
        <v>1004</v>
      </c>
      <c r="AH53" t="s">
        <v>1005</v>
      </c>
      <c r="AI53" t="s">
        <v>174</v>
      </c>
      <c r="AJ53">
        <v>2</v>
      </c>
      <c r="AK53">
        <v>25</v>
      </c>
      <c r="AL53">
        <v>30</v>
      </c>
      <c r="AM53">
        <v>4</v>
      </c>
      <c r="AN53">
        <v>7</v>
      </c>
      <c r="AO53" t="s">
        <v>347</v>
      </c>
      <c r="AP53" t="s">
        <v>231</v>
      </c>
      <c r="AQ53" t="s">
        <v>348</v>
      </c>
      <c r="AR53" t="s">
        <v>1006</v>
      </c>
      <c r="AS53" t="s">
        <v>1007</v>
      </c>
      <c r="AT53" t="s">
        <v>174</v>
      </c>
      <c r="AU53" t="s">
        <v>1008</v>
      </c>
      <c r="AV53" t="s">
        <v>1009</v>
      </c>
      <c r="AW53" t="s">
        <v>1010</v>
      </c>
      <c r="AX53">
        <v>2025</v>
      </c>
      <c r="AY53">
        <v>18</v>
      </c>
      <c r="AZ53">
        <v>2</v>
      </c>
      <c r="BA53" t="s">
        <v>174</v>
      </c>
      <c r="BB53" t="s">
        <v>174</v>
      </c>
      <c r="BC53" t="s">
        <v>174</v>
      </c>
      <c r="BD53" t="s">
        <v>174</v>
      </c>
      <c r="BE53" t="s">
        <v>174</v>
      </c>
      <c r="BF53" t="s">
        <v>174</v>
      </c>
      <c r="BG53" t="s">
        <v>1011</v>
      </c>
      <c r="BH53" t="s">
        <v>1012</v>
      </c>
      <c r="BI53" t="str">
        <f>HYPERLINK("http://dx.doi.org/10.1093/ckj/sfae405","http://dx.doi.org/10.1093/ckj/sfae405")</f>
        <v>http://dx.doi.org/10.1093/ckj/sfae405</v>
      </c>
      <c r="BJ53" t="s">
        <v>174</v>
      </c>
      <c r="BK53" t="s">
        <v>174</v>
      </c>
      <c r="BL53">
        <v>26</v>
      </c>
      <c r="BM53" t="s">
        <v>1013</v>
      </c>
      <c r="BN53" t="s">
        <v>184</v>
      </c>
      <c r="BO53" t="s">
        <v>1013</v>
      </c>
      <c r="BP53" t="s">
        <v>1014</v>
      </c>
      <c r="BQ53">
        <v>40008269</v>
      </c>
      <c r="BR53" t="s">
        <v>332</v>
      </c>
      <c r="BS53" t="s">
        <v>186</v>
      </c>
      <c r="BT53" t="s">
        <v>187</v>
      </c>
      <c r="BU53" t="s">
        <v>412</v>
      </c>
      <c r="BV53" t="s">
        <v>1015</v>
      </c>
      <c r="BW53" t="str">
        <f>HYPERLINK("https%3A%2F%2Fwww.webofscience.com%2Fwos%2Fwoscc%2Ffull-record%2FWOS:001417096300001","View Full Record in Web of Science")</f>
        <v>View Full Record in Web of Science</v>
      </c>
      <c r="BX53"/>
      <c r="BY53"/>
      <c r="BZ53"/>
      <c r="CA53"/>
      <c r="CB53"/>
      <c r="CC53"/>
      <c r="CD53"/>
      <c r="CE53"/>
      <c r="CF53"/>
      <c r="CG53"/>
      <c r="CH53"/>
      <c r="CI53"/>
      <c r="CJ53"/>
      <c r="CK53"/>
    </row>
    <row r="54" spans="1:89" ht="14.4" hidden="1" x14ac:dyDescent="0.3">
      <c r="A54" s="9">
        <v>702000000</v>
      </c>
      <c r="B54" s="9" t="s">
        <v>63</v>
      </c>
      <c r="C54" t="s">
        <v>173</v>
      </c>
      <c r="D54" t="s">
        <v>527</v>
      </c>
      <c r="E54">
        <v>1</v>
      </c>
      <c r="F54" t="s">
        <v>174</v>
      </c>
      <c r="G54" t="s">
        <v>174</v>
      </c>
      <c r="H54" t="s">
        <v>174</v>
      </c>
      <c r="I54" t="s">
        <v>528</v>
      </c>
      <c r="J54" t="s">
        <v>174</v>
      </c>
      <c r="K54" t="s">
        <v>174</v>
      </c>
      <c r="L54" t="s">
        <v>529</v>
      </c>
      <c r="M54" t="s">
        <v>341</v>
      </c>
      <c r="N54" t="s">
        <v>174</v>
      </c>
      <c r="O54" t="s">
        <v>174</v>
      </c>
      <c r="P54" t="s">
        <v>176</v>
      </c>
      <c r="Q54" t="s">
        <v>79</v>
      </c>
      <c r="R54" t="s">
        <v>174</v>
      </c>
      <c r="S54" t="s">
        <v>174</v>
      </c>
      <c r="T54" t="s">
        <v>174</v>
      </c>
      <c r="U54" t="s">
        <v>174</v>
      </c>
      <c r="V54" t="s">
        <v>174</v>
      </c>
      <c r="W54" t="s">
        <v>530</v>
      </c>
      <c r="X54" t="s">
        <v>531</v>
      </c>
      <c r="Y54" t="s">
        <v>532</v>
      </c>
      <c r="Z54" t="s">
        <v>533</v>
      </c>
      <c r="AA54" t="s">
        <v>534</v>
      </c>
      <c r="AB54" t="s">
        <v>535</v>
      </c>
      <c r="AC54" t="s">
        <v>536</v>
      </c>
      <c r="AD54" t="s">
        <v>537</v>
      </c>
      <c r="AE54" t="s">
        <v>538</v>
      </c>
      <c r="AF54" t="s">
        <v>539</v>
      </c>
      <c r="AG54" t="s">
        <v>540</v>
      </c>
      <c r="AH54" t="s">
        <v>541</v>
      </c>
      <c r="AI54" t="s">
        <v>174</v>
      </c>
      <c r="AJ54">
        <v>97</v>
      </c>
      <c r="AK54">
        <v>12</v>
      </c>
      <c r="AL54">
        <v>13</v>
      </c>
      <c r="AM54">
        <v>4</v>
      </c>
      <c r="AN54">
        <v>12</v>
      </c>
      <c r="AO54" t="s">
        <v>177</v>
      </c>
      <c r="AP54" t="s">
        <v>178</v>
      </c>
      <c r="AQ54" t="s">
        <v>390</v>
      </c>
      <c r="AR54" t="s">
        <v>342</v>
      </c>
      <c r="AS54" t="s">
        <v>343</v>
      </c>
      <c r="AT54" t="s">
        <v>174</v>
      </c>
      <c r="AU54" t="s">
        <v>344</v>
      </c>
      <c r="AV54" t="s">
        <v>345</v>
      </c>
      <c r="AW54" t="s">
        <v>224</v>
      </c>
      <c r="AX54">
        <v>2025</v>
      </c>
      <c r="AY54">
        <v>26</v>
      </c>
      <c r="AZ54">
        <v>1</v>
      </c>
      <c r="BA54" t="s">
        <v>174</v>
      </c>
      <c r="BB54" t="s">
        <v>174</v>
      </c>
      <c r="BC54" t="s">
        <v>174</v>
      </c>
      <c r="BD54" t="s">
        <v>174</v>
      </c>
      <c r="BE54" t="s">
        <v>174</v>
      </c>
      <c r="BF54" t="s">
        <v>174</v>
      </c>
      <c r="BG54">
        <v>404</v>
      </c>
      <c r="BH54" t="s">
        <v>542</v>
      </c>
      <c r="BI54" t="str">
        <f>HYPERLINK("http://dx.doi.org/10.3390/ijms26010404","http://dx.doi.org/10.3390/ijms26010404")</f>
        <v>http://dx.doi.org/10.3390/ijms26010404</v>
      </c>
      <c r="BJ54" t="s">
        <v>174</v>
      </c>
      <c r="BK54" t="s">
        <v>174</v>
      </c>
      <c r="BL54">
        <v>25</v>
      </c>
      <c r="BM54" t="s">
        <v>241</v>
      </c>
      <c r="BN54" t="s">
        <v>184</v>
      </c>
      <c r="BO54" t="s">
        <v>242</v>
      </c>
      <c r="BP54" t="s">
        <v>543</v>
      </c>
      <c r="BQ54">
        <v>39796260</v>
      </c>
      <c r="BR54" t="s">
        <v>332</v>
      </c>
      <c r="BS54" t="s">
        <v>186</v>
      </c>
      <c r="BT54" t="s">
        <v>187</v>
      </c>
      <c r="BU54" t="s">
        <v>412</v>
      </c>
      <c r="BV54" t="s">
        <v>544</v>
      </c>
      <c r="BW54" t="str">
        <f>HYPERLINK("https%3A%2F%2Fwww.webofscience.com%2Fwos%2Fwoscc%2Ffull-record%2FWOS:001393687500001","View Full Record in Web of Science")</f>
        <v>View Full Record in Web of Science</v>
      </c>
      <c r="BX54"/>
      <c r="BY54"/>
      <c r="BZ54"/>
      <c r="CA54"/>
      <c r="CB54"/>
      <c r="CC54"/>
      <c r="CD54"/>
      <c r="CE54"/>
      <c r="CF54"/>
      <c r="CG54"/>
      <c r="CH54"/>
      <c r="CI54"/>
      <c r="CJ54"/>
      <c r="CK54"/>
    </row>
    <row r="55" spans="1:89" ht="14.4" hidden="1" x14ac:dyDescent="0.3">
      <c r="A55" s="9">
        <v>701000000</v>
      </c>
      <c r="B55" s="9" t="s">
        <v>0</v>
      </c>
      <c r="C55" t="s">
        <v>173</v>
      </c>
      <c r="D55" t="s">
        <v>1172</v>
      </c>
      <c r="E55">
        <v>1</v>
      </c>
      <c r="F55" t="s">
        <v>174</v>
      </c>
      <c r="G55" t="s">
        <v>174</v>
      </c>
      <c r="H55" t="s">
        <v>174</v>
      </c>
      <c r="I55" t="s">
        <v>1173</v>
      </c>
      <c r="J55" t="s">
        <v>174</v>
      </c>
      <c r="K55" t="s">
        <v>391</v>
      </c>
      <c r="L55" t="s">
        <v>1174</v>
      </c>
      <c r="M55" t="s">
        <v>350</v>
      </c>
      <c r="N55" t="s">
        <v>174</v>
      </c>
      <c r="O55" t="s">
        <v>174</v>
      </c>
      <c r="P55" t="s">
        <v>176</v>
      </c>
      <c r="Q55" t="s">
        <v>79</v>
      </c>
      <c r="R55" t="s">
        <v>174</v>
      </c>
      <c r="S55" t="s">
        <v>174</v>
      </c>
      <c r="T55" t="s">
        <v>174</v>
      </c>
      <c r="U55" t="s">
        <v>174</v>
      </c>
      <c r="V55" t="s">
        <v>174</v>
      </c>
      <c r="W55" t="s">
        <v>174</v>
      </c>
      <c r="X55" t="s">
        <v>1175</v>
      </c>
      <c r="Y55" t="s">
        <v>1176</v>
      </c>
      <c r="Z55" t="s">
        <v>1177</v>
      </c>
      <c r="AA55" t="s">
        <v>1178</v>
      </c>
      <c r="AB55" t="s">
        <v>1179</v>
      </c>
      <c r="AC55" t="s">
        <v>392</v>
      </c>
      <c r="AD55" t="s">
        <v>1180</v>
      </c>
      <c r="AE55" t="s">
        <v>1181</v>
      </c>
      <c r="AF55" t="s">
        <v>1182</v>
      </c>
      <c r="AG55" t="s">
        <v>1183</v>
      </c>
      <c r="AH55" t="s">
        <v>1184</v>
      </c>
      <c r="AI55" t="s">
        <v>174</v>
      </c>
      <c r="AJ55">
        <v>73</v>
      </c>
      <c r="AK55">
        <v>1358</v>
      </c>
      <c r="AL55">
        <v>1482</v>
      </c>
      <c r="AM55">
        <v>189</v>
      </c>
      <c r="AN55">
        <v>567</v>
      </c>
      <c r="AO55" t="s">
        <v>265</v>
      </c>
      <c r="AP55" t="s">
        <v>266</v>
      </c>
      <c r="AQ55" t="s">
        <v>267</v>
      </c>
      <c r="AR55" t="s">
        <v>351</v>
      </c>
      <c r="AS55" t="s">
        <v>352</v>
      </c>
      <c r="AT55" t="s">
        <v>174</v>
      </c>
      <c r="AU55" t="s">
        <v>350</v>
      </c>
      <c r="AV55" t="s">
        <v>353</v>
      </c>
      <c r="AW55" t="s">
        <v>1185</v>
      </c>
      <c r="AX55">
        <v>2024</v>
      </c>
      <c r="AY55">
        <v>403</v>
      </c>
      <c r="AZ55">
        <v>10431</v>
      </c>
      <c r="BA55" t="s">
        <v>174</v>
      </c>
      <c r="BB55" t="s">
        <v>174</v>
      </c>
      <c r="BC55" t="s">
        <v>174</v>
      </c>
      <c r="BD55" t="s">
        <v>174</v>
      </c>
      <c r="BE55">
        <v>1027</v>
      </c>
      <c r="BF55">
        <v>1050</v>
      </c>
      <c r="BG55" t="s">
        <v>174</v>
      </c>
      <c r="BH55" t="s">
        <v>1186</v>
      </c>
      <c r="BI55" t="str">
        <f>HYPERLINK("http://dx.doi.org/10.1016/S0140-6736(23)02750-2","http://dx.doi.org/10.1016/S0140-6736(23)02750-2")</f>
        <v>http://dx.doi.org/10.1016/S0140-6736(23)02750-2</v>
      </c>
      <c r="BJ55" t="s">
        <v>174</v>
      </c>
      <c r="BK55" t="s">
        <v>263</v>
      </c>
      <c r="BL55">
        <v>24</v>
      </c>
      <c r="BM55" t="s">
        <v>337</v>
      </c>
      <c r="BN55" t="s">
        <v>184</v>
      </c>
      <c r="BO55" t="s">
        <v>338</v>
      </c>
      <c r="BP55" t="s">
        <v>1187</v>
      </c>
      <c r="BQ55">
        <v>38432237</v>
      </c>
      <c r="BR55" t="s">
        <v>1145</v>
      </c>
      <c r="BS55" t="s">
        <v>186</v>
      </c>
      <c r="BT55" t="s">
        <v>186</v>
      </c>
      <c r="BU55" t="s">
        <v>412</v>
      </c>
      <c r="BV55" t="s">
        <v>1188</v>
      </c>
      <c r="BW55" t="str">
        <f>HYPERLINK("https%3A%2F%2Fwww.webofscience.com%2Fwos%2Fwoscc%2Ffull-record%2FWOS:001273038800001","View Full Record in Web of Science")</f>
        <v>View Full Record in Web of Science</v>
      </c>
      <c r="BX55"/>
      <c r="BY55"/>
      <c r="BZ55"/>
      <c r="CA55"/>
      <c r="CB55"/>
      <c r="CC55"/>
      <c r="CD55"/>
      <c r="CE55"/>
      <c r="CF55"/>
      <c r="CG55"/>
      <c r="CH55"/>
      <c r="CI55"/>
      <c r="CJ55"/>
      <c r="CK55"/>
    </row>
    <row r="57" spans="1:89" x14ac:dyDescent="0.25">
      <c r="A57" s="8" t="s">
        <v>1360</v>
      </c>
    </row>
    <row r="58" spans="1:89" x14ac:dyDescent="0.25">
      <c r="A58" s="9" t="s">
        <v>385</v>
      </c>
    </row>
    <row r="59" spans="1:89" x14ac:dyDescent="0.25">
      <c r="A59" s="9" t="s">
        <v>1361</v>
      </c>
    </row>
  </sheetData>
  <autoFilter ref="A1:CM55" xr:uid="{B6480296-2E34-4CEA-B086-DD0FA7332448}">
    <filterColumn colId="1">
      <filters>
        <filter val="Žilinská univerzita v Žiline"/>
      </filters>
    </filterColumn>
  </autoFilter>
  <sortState xmlns:xlrd2="http://schemas.microsoft.com/office/spreadsheetml/2017/richdata2" ref="A2:BW55">
    <sortCondition ref="L2:L55"/>
  </sortState>
  <pageMargins left="0.75" right="0.75" top="1" bottom="1" header="0.5" footer="0.5"/>
  <pageSetup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0085E0-D0D0-40E3-B6AF-782C2DF5F02A}">
  <dimension ref="A1:I11"/>
  <sheetViews>
    <sheetView workbookViewId="0">
      <selection activeCell="A4" sqref="A4"/>
    </sheetView>
  </sheetViews>
  <sheetFormatPr defaultRowHeight="14.4" x14ac:dyDescent="0.3"/>
  <cols>
    <col min="1" max="1" width="48.88671875" bestFit="1" customWidth="1"/>
    <col min="2" max="2" width="35.44140625" bestFit="1" customWidth="1"/>
    <col min="4" max="4" width="48" customWidth="1"/>
    <col min="5" max="5" width="13.6640625" bestFit="1" customWidth="1"/>
    <col min="6" max="6" width="57.5546875" bestFit="1" customWidth="1"/>
    <col min="7" max="7" width="14.44140625" bestFit="1" customWidth="1"/>
    <col min="8" max="8" width="23.109375" bestFit="1" customWidth="1"/>
  </cols>
  <sheetData>
    <row r="1" spans="1:9" s="10" customFormat="1" x14ac:dyDescent="0.3">
      <c r="A1" s="10" t="s">
        <v>95</v>
      </c>
      <c r="B1" s="10" t="s">
        <v>1362</v>
      </c>
      <c r="C1" s="10" t="s">
        <v>1363</v>
      </c>
      <c r="D1" s="10" t="s">
        <v>1364</v>
      </c>
      <c r="E1" s="10" t="s">
        <v>1365</v>
      </c>
      <c r="F1" s="10" t="s">
        <v>1366</v>
      </c>
      <c r="G1" s="10" t="s">
        <v>1367</v>
      </c>
      <c r="H1" s="10" t="s">
        <v>1368</v>
      </c>
      <c r="I1" s="10" t="s">
        <v>1369</v>
      </c>
    </row>
    <row r="2" spans="1:9" x14ac:dyDescent="0.3">
      <c r="A2" t="s">
        <v>63</v>
      </c>
      <c r="B2" s="11" t="s">
        <v>1372</v>
      </c>
      <c r="C2">
        <v>1450616</v>
      </c>
      <c r="D2" t="s">
        <v>1377</v>
      </c>
      <c r="E2" t="s">
        <v>1373</v>
      </c>
      <c r="F2" t="s">
        <v>1370</v>
      </c>
      <c r="G2">
        <v>2021</v>
      </c>
      <c r="H2" t="s">
        <v>1378</v>
      </c>
      <c r="I2" s="12" t="s">
        <v>1379</v>
      </c>
    </row>
    <row r="3" spans="1:9" x14ac:dyDescent="0.3">
      <c r="A3" t="s">
        <v>70</v>
      </c>
      <c r="B3" t="s">
        <v>1380</v>
      </c>
      <c r="C3">
        <v>1482995</v>
      </c>
      <c r="D3" t="s">
        <v>1381</v>
      </c>
      <c r="E3" t="s">
        <v>1373</v>
      </c>
      <c r="F3" t="s">
        <v>1370</v>
      </c>
      <c r="G3" t="s">
        <v>1382</v>
      </c>
      <c r="H3" t="s">
        <v>1383</v>
      </c>
      <c r="I3" s="12" t="s">
        <v>1384</v>
      </c>
    </row>
    <row r="4" spans="1:9" x14ac:dyDescent="0.3">
      <c r="A4" t="s">
        <v>0</v>
      </c>
      <c r="B4" t="s">
        <v>1374</v>
      </c>
      <c r="C4">
        <v>1446899</v>
      </c>
      <c r="D4" t="s">
        <v>1385</v>
      </c>
      <c r="E4" t="s">
        <v>1373</v>
      </c>
      <c r="F4" t="s">
        <v>1370</v>
      </c>
      <c r="G4" t="s">
        <v>1386</v>
      </c>
      <c r="H4" t="s">
        <v>1387</v>
      </c>
      <c r="I4" s="12" t="s">
        <v>1388</v>
      </c>
    </row>
    <row r="5" spans="1:9" x14ac:dyDescent="0.3">
      <c r="A5" t="s">
        <v>382</v>
      </c>
      <c r="B5" t="s">
        <v>1389</v>
      </c>
      <c r="C5">
        <v>1503634</v>
      </c>
      <c r="D5" t="s">
        <v>1390</v>
      </c>
      <c r="E5" t="s">
        <v>1373</v>
      </c>
      <c r="F5" t="s">
        <v>1370</v>
      </c>
      <c r="G5" t="s">
        <v>1391</v>
      </c>
      <c r="H5" t="s">
        <v>1392</v>
      </c>
      <c r="I5" s="12" t="s">
        <v>1393</v>
      </c>
    </row>
    <row r="6" spans="1:9" x14ac:dyDescent="0.3">
      <c r="A6" t="s">
        <v>70</v>
      </c>
      <c r="B6" t="s">
        <v>1394</v>
      </c>
      <c r="C6">
        <v>1481706</v>
      </c>
      <c r="D6" t="s">
        <v>1395</v>
      </c>
      <c r="E6" t="s">
        <v>1373</v>
      </c>
      <c r="F6" t="s">
        <v>1371</v>
      </c>
      <c r="G6" t="s">
        <v>1396</v>
      </c>
      <c r="H6" t="s">
        <v>1397</v>
      </c>
      <c r="I6" s="12" t="s">
        <v>1398</v>
      </c>
    </row>
    <row r="7" spans="1:9" x14ac:dyDescent="0.3">
      <c r="A7" t="s">
        <v>0</v>
      </c>
      <c r="B7" t="s">
        <v>1399</v>
      </c>
      <c r="C7">
        <v>1463017</v>
      </c>
      <c r="D7" t="s">
        <v>1400</v>
      </c>
      <c r="E7" t="s">
        <v>1373</v>
      </c>
      <c r="F7" t="s">
        <v>1371</v>
      </c>
      <c r="G7" t="s">
        <v>1375</v>
      </c>
      <c r="H7" t="s">
        <v>1401</v>
      </c>
      <c r="I7" s="12" t="s">
        <v>1402</v>
      </c>
    </row>
    <row r="9" spans="1:9" x14ac:dyDescent="0.3">
      <c r="A9" s="13" t="s">
        <v>1403</v>
      </c>
    </row>
    <row r="10" spans="1:9" x14ac:dyDescent="0.3">
      <c r="A10" t="s">
        <v>1376</v>
      </c>
    </row>
    <row r="11" spans="1:9" x14ac:dyDescent="0.3">
      <c r="A11" t="s">
        <v>1404</v>
      </c>
    </row>
  </sheetData>
  <hyperlinks>
    <hyperlink ref="I2" r:id="rId1" xr:uid="{E8768627-6435-4185-8EC2-BF589491F62F}"/>
    <hyperlink ref="I3" r:id="rId2" xr:uid="{10591919-1A27-4898-A284-33F5B45BCAC2}"/>
    <hyperlink ref="I4" r:id="rId3" xr:uid="{F2F3A0DE-A40F-4173-9BDA-493DD1B53757}"/>
    <hyperlink ref="I5" r:id="rId4" xr:uid="{EF0FA752-48DE-4B51-8DB2-6199BED9E032}"/>
    <hyperlink ref="I6" r:id="rId5" xr:uid="{0AEB5BD7-8609-4BA4-A7FC-52AF6511F96A}"/>
    <hyperlink ref="I7" r:id="rId6" xr:uid="{83EECD10-7000-49E6-A932-C76A15D74462}"/>
  </hyperlinks>
  <pageMargins left="0.7" right="0.7" top="0.75" bottom="0.75" header="0.3" footer="0.3"/>
  <pageSetup orientation="portrait" r:id="rId7"/>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1B4C8C-1213-4E15-990E-502E0EB94E46}">
  <sheetPr filterMode="1"/>
  <dimension ref="A1:F15"/>
  <sheetViews>
    <sheetView workbookViewId="0">
      <selection activeCell="A2" sqref="A2"/>
    </sheetView>
  </sheetViews>
  <sheetFormatPr defaultRowHeight="14.4" x14ac:dyDescent="0.3"/>
  <cols>
    <col min="1" max="1" width="34.33203125" customWidth="1"/>
    <col min="2" max="2" width="20.6640625" customWidth="1"/>
    <col min="3" max="3" width="9.88671875" bestFit="1" customWidth="1"/>
    <col min="4" max="4" width="118.44140625" customWidth="1"/>
    <col min="5" max="5" width="54.6640625" customWidth="1"/>
  </cols>
  <sheetData>
    <row r="1" spans="1:6" s="10" customFormat="1" x14ac:dyDescent="0.3">
      <c r="A1" s="10" t="s">
        <v>95</v>
      </c>
      <c r="B1" s="10" t="s">
        <v>1689</v>
      </c>
      <c r="C1" s="10" t="s">
        <v>1690</v>
      </c>
      <c r="D1" s="26" t="s">
        <v>1691</v>
      </c>
      <c r="E1" s="10" t="s">
        <v>1695</v>
      </c>
    </row>
    <row r="2" spans="1:6" ht="43.2" hidden="1" x14ac:dyDescent="0.3">
      <c r="A2" s="11" t="s">
        <v>0</v>
      </c>
      <c r="B2" s="24" t="s">
        <v>1675</v>
      </c>
      <c r="C2" s="22" t="s">
        <v>1674</v>
      </c>
      <c r="D2" s="23" t="s">
        <v>1696</v>
      </c>
      <c r="E2" s="23" t="str">
        <f>HYPERLINK("https://app.crepc.sk/?fn=detailBiblioForm&amp;sid=6E790697089442F7254C5AB458F9")</f>
        <v>https://app.crepc.sk/?fn=detailBiblioForm&amp;sid=6E790697089442F7254C5AB458F9</v>
      </c>
      <c r="F2" s="11"/>
    </row>
    <row r="3" spans="1:6" ht="43.2" hidden="1" x14ac:dyDescent="0.3">
      <c r="A3" s="11" t="s">
        <v>0</v>
      </c>
      <c r="B3" s="11" t="s">
        <v>1677</v>
      </c>
      <c r="C3" s="22" t="s">
        <v>1676</v>
      </c>
      <c r="D3" s="23" t="s">
        <v>1697</v>
      </c>
      <c r="E3" s="23" t="str">
        <f>HYPERLINK("https://app.crepc.sk/?fn=detailBiblioForm&amp;sid=96D6D14AE6883BC5DA085A2A43F0")</f>
        <v>https://app.crepc.sk/?fn=detailBiblioForm&amp;sid=96D6D14AE6883BC5DA085A2A43F0</v>
      </c>
    </row>
    <row r="4" spans="1:6" ht="43.2" hidden="1" x14ac:dyDescent="0.3">
      <c r="A4" s="11" t="s">
        <v>0</v>
      </c>
      <c r="B4" s="24" t="s">
        <v>1675</v>
      </c>
      <c r="C4" s="22" t="s">
        <v>1678</v>
      </c>
      <c r="D4" s="23" t="s">
        <v>1698</v>
      </c>
      <c r="E4" s="23" t="str">
        <f>HYPERLINK("https://app.crepc.sk/?fn=detailBiblioForm&amp;sid=E06C6FAF64E52D017B40835131AA")</f>
        <v>https://app.crepc.sk/?fn=detailBiblioForm&amp;sid=E06C6FAF64E52D017B40835131AA</v>
      </c>
    </row>
    <row r="5" spans="1:6" ht="43.2" hidden="1" x14ac:dyDescent="0.3">
      <c r="A5" s="11" t="s">
        <v>0</v>
      </c>
      <c r="B5" s="24" t="s">
        <v>1675</v>
      </c>
      <c r="C5" s="22" t="s">
        <v>1679</v>
      </c>
      <c r="D5" s="23" t="s">
        <v>1699</v>
      </c>
      <c r="E5" s="23" t="str">
        <f>HYPERLINK("https://app.crepc.sk/?fn=detailBiblioForm&amp;sid=4ABE047C0F04576E2E0739F289BE")</f>
        <v>https://app.crepc.sk/?fn=detailBiblioForm&amp;sid=4ABE047C0F04576E2E0739F289BE</v>
      </c>
    </row>
    <row r="6" spans="1:6" ht="57.6" hidden="1" x14ac:dyDescent="0.3">
      <c r="A6" s="11" t="s">
        <v>1682</v>
      </c>
      <c r="B6" s="24" t="s">
        <v>1681</v>
      </c>
      <c r="C6" s="22" t="s">
        <v>1680</v>
      </c>
      <c r="D6" s="23" t="s">
        <v>1700</v>
      </c>
      <c r="E6" s="23" t="str">
        <f>HYPERLINK("https://app.crepc.sk/?fn=detailBiblioForm&amp;sid=5C148BAA13C74FFF3E699F0C6832")</f>
        <v>https://app.crepc.sk/?fn=detailBiblioForm&amp;sid=5C148BAA13C74FFF3E699F0C6832</v>
      </c>
    </row>
    <row r="7" spans="1:6" ht="57.6" hidden="1" x14ac:dyDescent="0.3">
      <c r="A7" s="11" t="s">
        <v>71</v>
      </c>
      <c r="B7" s="24" t="s">
        <v>1684</v>
      </c>
      <c r="C7" s="22" t="s">
        <v>1683</v>
      </c>
      <c r="D7" s="23" t="s">
        <v>1701</v>
      </c>
      <c r="E7" s="23" t="str">
        <f>HYPERLINK("https://app.crepc.sk/?fn=detailBiblioForm&amp;sid=41728D440EB1EF62921D1B8922FE")</f>
        <v>https://app.crepc.sk/?fn=detailBiblioForm&amp;sid=41728D440EB1EF62921D1B8922FE</v>
      </c>
    </row>
    <row r="8" spans="1:6" ht="57.6" hidden="1" x14ac:dyDescent="0.3">
      <c r="A8" s="11" t="s">
        <v>71</v>
      </c>
      <c r="B8" s="24" t="s">
        <v>1675</v>
      </c>
      <c r="C8" s="22" t="s">
        <v>1685</v>
      </c>
      <c r="D8" s="23" t="s">
        <v>1702</v>
      </c>
      <c r="E8" s="23" t="str">
        <f>HYPERLINK("https://app.crepc.sk/?fn=detailBiblioForm&amp;sid=A8191906ED291B6328AB96F6A04F")</f>
        <v>https://app.crepc.sk/?fn=detailBiblioForm&amp;sid=A8191906ED291B6328AB96F6A04F</v>
      </c>
    </row>
    <row r="9" spans="1:6" ht="43.2" hidden="1" x14ac:dyDescent="0.3">
      <c r="A9" s="11" t="s">
        <v>71</v>
      </c>
      <c r="B9" s="24" t="s">
        <v>1675</v>
      </c>
      <c r="C9" s="22" t="s">
        <v>1686</v>
      </c>
      <c r="D9" s="23" t="s">
        <v>1703</v>
      </c>
      <c r="E9" s="23" t="str">
        <f>HYPERLINK("https://app.crepc.sk/?fn=detailBiblioForm&amp;sid=981A08F934759E43E5215F1181C3")</f>
        <v>https://app.crepc.sk/?fn=detailBiblioForm&amp;sid=981A08F934759E43E5215F1181C3</v>
      </c>
    </row>
    <row r="10" spans="1:6" ht="57.6" x14ac:dyDescent="0.3">
      <c r="A10" s="11" t="s">
        <v>89</v>
      </c>
      <c r="B10" s="24" t="s">
        <v>1684</v>
      </c>
      <c r="C10" s="22" t="s">
        <v>1687</v>
      </c>
      <c r="D10" s="23" t="s">
        <v>1704</v>
      </c>
      <c r="E10" s="23" t="str">
        <f>HYPERLINK("https://app.crepc.sk/?fn=detailBiblioForm&amp;sid=9B87F0FC7A1D7917BEA7A702251C")</f>
        <v>https://app.crepc.sk/?fn=detailBiblioForm&amp;sid=9B87F0FC7A1D7917BEA7A702251C</v>
      </c>
    </row>
    <row r="12" spans="1:6" s="13" customFormat="1" x14ac:dyDescent="0.3">
      <c r="A12" s="13" t="s">
        <v>1692</v>
      </c>
    </row>
    <row r="13" spans="1:6" x14ac:dyDescent="0.3">
      <c r="A13" s="27" t="s">
        <v>1376</v>
      </c>
      <c r="B13" s="27"/>
    </row>
    <row r="14" spans="1:6" x14ac:dyDescent="0.3">
      <c r="A14" s="27" t="s">
        <v>1693</v>
      </c>
      <c r="B14" s="27"/>
    </row>
    <row r="15" spans="1:6" x14ac:dyDescent="0.3">
      <c r="A15" t="s">
        <v>1694</v>
      </c>
    </row>
  </sheetData>
  <autoFilter ref="A1:F10" xr:uid="{5A1B4C8C-1213-4E15-990E-502E0EB94E46}">
    <filterColumn colId="0">
      <filters>
        <filter val="Univerzita sv. Cyrila a Metoda v Trnave"/>
      </filters>
    </filterColumn>
  </autoFilter>
  <mergeCells count="2">
    <mergeCell ref="A14:B14"/>
    <mergeCell ref="A13:B1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BD78A2-4443-4BE9-9995-ACE0028753BF}">
  <dimension ref="A1:I149"/>
  <sheetViews>
    <sheetView zoomScale="70" zoomScaleNormal="70" workbookViewId="0">
      <pane xSplit="1" ySplit="1" topLeftCell="B2" activePane="bottomRight" state="frozen"/>
      <selection pane="topRight" activeCell="B1" sqref="B1"/>
      <selection pane="bottomLeft" activeCell="A2" sqref="A2"/>
      <selection pane="bottomRight" activeCell="I12" sqref="I12"/>
    </sheetView>
  </sheetViews>
  <sheetFormatPr defaultColWidth="9.109375" defaultRowHeight="13.2" x14ac:dyDescent="0.25"/>
  <cols>
    <col min="1" max="1" width="8.5546875" style="18" bestFit="1" customWidth="1"/>
    <col min="2" max="2" width="24.33203125" style="18" bestFit="1" customWidth="1"/>
    <col min="3" max="3" width="16.6640625" style="18" bestFit="1" customWidth="1"/>
    <col min="4" max="4" width="7.88671875" style="18" customWidth="1"/>
    <col min="5" max="5" width="64.44140625" style="18" customWidth="1"/>
    <col min="6" max="6" width="27.109375" style="20" customWidth="1"/>
    <col min="7" max="7" width="46.33203125" style="18" customWidth="1"/>
    <col min="8" max="8" width="11.109375" style="18" customWidth="1"/>
    <col min="9" max="9" width="16.88671875" style="18" bestFit="1" customWidth="1"/>
    <col min="10" max="16384" width="9.109375" style="18"/>
  </cols>
  <sheetData>
    <row r="1" spans="1:9" ht="18" x14ac:dyDescent="0.35">
      <c r="A1" s="14" t="s">
        <v>1363</v>
      </c>
      <c r="B1" s="15" t="s">
        <v>1405</v>
      </c>
      <c r="C1" s="15" t="s">
        <v>1406</v>
      </c>
      <c r="D1" s="15" t="s">
        <v>1407</v>
      </c>
      <c r="E1" s="16" t="s">
        <v>1408</v>
      </c>
      <c r="F1" s="16" t="s">
        <v>1409</v>
      </c>
      <c r="G1" s="17" t="s">
        <v>1410</v>
      </c>
      <c r="H1" s="17" t="s">
        <v>1411</v>
      </c>
      <c r="I1" s="17" t="s">
        <v>1412</v>
      </c>
    </row>
    <row r="2" spans="1:9" ht="50.25" customHeight="1" x14ac:dyDescent="0.3">
      <c r="A2" s="19" t="s">
        <v>1442</v>
      </c>
      <c r="B2" s="19" t="s">
        <v>1413</v>
      </c>
      <c r="C2" s="19" t="s">
        <v>1426</v>
      </c>
      <c r="D2" s="19" t="s">
        <v>1414</v>
      </c>
      <c r="E2" s="20" t="s">
        <v>1443</v>
      </c>
      <c r="F2" s="20" t="s">
        <v>1444</v>
      </c>
      <c r="G2" s="18" t="s">
        <v>1445</v>
      </c>
      <c r="H2" s="18" t="s">
        <v>1434</v>
      </c>
      <c r="I2" s="18" t="s">
        <v>1416</v>
      </c>
    </row>
    <row r="3" spans="1:9" ht="60" customHeight="1" x14ac:dyDescent="0.3">
      <c r="A3" s="19" t="s">
        <v>1457</v>
      </c>
      <c r="B3" s="19" t="s">
        <v>1413</v>
      </c>
      <c r="C3" s="19" t="s">
        <v>1426</v>
      </c>
      <c r="D3" s="19" t="s">
        <v>1424</v>
      </c>
      <c r="E3" s="20" t="s">
        <v>1458</v>
      </c>
      <c r="F3" s="20" t="s">
        <v>1459</v>
      </c>
      <c r="G3" s="18" t="s">
        <v>1433</v>
      </c>
      <c r="H3" s="18" t="s">
        <v>1434</v>
      </c>
      <c r="I3" s="18" t="s">
        <v>1416</v>
      </c>
    </row>
    <row r="4" spans="1:9" ht="50.25" customHeight="1" x14ac:dyDescent="0.3">
      <c r="A4" s="19" t="s">
        <v>1457</v>
      </c>
      <c r="B4" s="19" t="s">
        <v>1413</v>
      </c>
      <c r="C4" s="19" t="s">
        <v>1426</v>
      </c>
      <c r="D4" s="19" t="s">
        <v>1424</v>
      </c>
      <c r="E4" s="20" t="s">
        <v>1458</v>
      </c>
      <c r="F4" s="20" t="s">
        <v>1459</v>
      </c>
      <c r="G4" s="18" t="s">
        <v>1436</v>
      </c>
      <c r="H4" s="18" t="s">
        <v>1415</v>
      </c>
      <c r="I4" s="18" t="s">
        <v>1416</v>
      </c>
    </row>
    <row r="5" spans="1:9" ht="50.25" customHeight="1" x14ac:dyDescent="0.3">
      <c r="A5" s="19" t="s">
        <v>1469</v>
      </c>
      <c r="B5" s="19" t="s">
        <v>1413</v>
      </c>
      <c r="C5" s="19" t="s">
        <v>1426</v>
      </c>
      <c r="D5" s="19" t="s">
        <v>1414</v>
      </c>
      <c r="E5" s="20" t="s">
        <v>1470</v>
      </c>
      <c r="F5" s="20" t="s">
        <v>1471</v>
      </c>
      <c r="G5" s="18" t="s">
        <v>1472</v>
      </c>
      <c r="H5" s="18" t="s">
        <v>1415</v>
      </c>
      <c r="I5" s="18" t="s">
        <v>1416</v>
      </c>
    </row>
    <row r="6" spans="1:9" ht="50.25" customHeight="1" x14ac:dyDescent="0.3">
      <c r="A6" s="19" t="s">
        <v>1559</v>
      </c>
      <c r="B6" s="19" t="s">
        <v>1413</v>
      </c>
      <c r="C6" s="19" t="s">
        <v>1426</v>
      </c>
      <c r="D6" s="19" t="s">
        <v>1424</v>
      </c>
      <c r="E6" s="20" t="s">
        <v>1560</v>
      </c>
      <c r="F6" s="20" t="s">
        <v>1561</v>
      </c>
      <c r="G6" s="18" t="s">
        <v>1511</v>
      </c>
      <c r="H6" s="18" t="s">
        <v>1415</v>
      </c>
      <c r="I6" s="18" t="s">
        <v>1416</v>
      </c>
    </row>
    <row r="7" spans="1:9" ht="50.25" customHeight="1" x14ac:dyDescent="0.3">
      <c r="A7" s="19" t="s">
        <v>1563</v>
      </c>
      <c r="B7" s="19" t="s">
        <v>1413</v>
      </c>
      <c r="C7" s="19" t="s">
        <v>1426</v>
      </c>
      <c r="D7" s="19" t="s">
        <v>1420</v>
      </c>
      <c r="E7" s="20" t="s">
        <v>1564</v>
      </c>
      <c r="F7" s="20" t="s">
        <v>1565</v>
      </c>
      <c r="G7" s="18" t="s">
        <v>1460</v>
      </c>
      <c r="H7" s="18" t="s">
        <v>1415</v>
      </c>
      <c r="I7" s="18" t="s">
        <v>1416</v>
      </c>
    </row>
    <row r="8" spans="1:9" ht="50.25" customHeight="1" x14ac:dyDescent="0.3">
      <c r="A8" s="19" t="s">
        <v>1600</v>
      </c>
      <c r="B8" s="19" t="s">
        <v>1422</v>
      </c>
      <c r="C8" s="19" t="s">
        <v>1426</v>
      </c>
      <c r="D8" s="19" t="s">
        <v>1424</v>
      </c>
      <c r="E8" s="20" t="s">
        <v>1601</v>
      </c>
      <c r="F8" s="20" t="s">
        <v>1602</v>
      </c>
      <c r="G8" s="18" t="s">
        <v>1479</v>
      </c>
      <c r="H8" s="18" t="s">
        <v>1415</v>
      </c>
      <c r="I8" s="18" t="s">
        <v>1416</v>
      </c>
    </row>
    <row r="9" spans="1:9" ht="50.25" customHeight="1" x14ac:dyDescent="0.3">
      <c r="A9" s="19" t="s">
        <v>1624</v>
      </c>
      <c r="B9" s="19" t="s">
        <v>1413</v>
      </c>
      <c r="C9" s="19" t="s">
        <v>1426</v>
      </c>
      <c r="D9" s="19" t="s">
        <v>1420</v>
      </c>
      <c r="E9" s="20" t="s">
        <v>1625</v>
      </c>
      <c r="F9" s="20" t="s">
        <v>1626</v>
      </c>
      <c r="G9" s="18" t="s">
        <v>1436</v>
      </c>
      <c r="H9" s="18" t="s">
        <v>1415</v>
      </c>
      <c r="I9" s="18" t="s">
        <v>1416</v>
      </c>
    </row>
    <row r="10" spans="1:9" ht="50.25" customHeight="1" x14ac:dyDescent="0.3">
      <c r="A10" s="19" t="s">
        <v>1671</v>
      </c>
      <c r="B10" s="19" t="s">
        <v>1413</v>
      </c>
      <c r="C10" s="19" t="s">
        <v>1426</v>
      </c>
      <c r="D10" s="19" t="s">
        <v>1417</v>
      </c>
      <c r="E10" s="20" t="s">
        <v>1672</v>
      </c>
      <c r="F10" s="20" t="s">
        <v>1673</v>
      </c>
      <c r="G10" s="18" t="s">
        <v>1436</v>
      </c>
      <c r="H10" s="18" t="s">
        <v>1415</v>
      </c>
      <c r="I10" s="18" t="s">
        <v>1416</v>
      </c>
    </row>
    <row r="11" spans="1:9" ht="50.25" customHeight="1" x14ac:dyDescent="0.3">
      <c r="A11" s="19" t="s">
        <v>1544</v>
      </c>
      <c r="B11" s="19" t="s">
        <v>1422</v>
      </c>
      <c r="C11" s="19" t="s">
        <v>1426</v>
      </c>
      <c r="D11" s="19" t="s">
        <v>1417</v>
      </c>
      <c r="E11" s="20" t="s">
        <v>1545</v>
      </c>
      <c r="F11" s="20" t="s">
        <v>1546</v>
      </c>
      <c r="G11" s="18" t="s">
        <v>1437</v>
      </c>
      <c r="H11" s="18" t="s">
        <v>1438</v>
      </c>
      <c r="I11" s="18" t="s">
        <v>1547</v>
      </c>
    </row>
    <row r="12" spans="1:9" ht="50.25" customHeight="1" x14ac:dyDescent="0.3">
      <c r="A12" s="19" t="s">
        <v>1430</v>
      </c>
      <c r="B12" s="19" t="s">
        <v>1413</v>
      </c>
      <c r="C12" s="19" t="s">
        <v>1426</v>
      </c>
      <c r="D12" s="19" t="s">
        <v>1420</v>
      </c>
      <c r="E12" s="20" t="s">
        <v>1431</v>
      </c>
      <c r="F12" s="20" t="s">
        <v>1432</v>
      </c>
      <c r="G12" s="18" t="s">
        <v>1433</v>
      </c>
      <c r="H12" s="18" t="s">
        <v>1434</v>
      </c>
      <c r="I12" s="18" t="s">
        <v>1435</v>
      </c>
    </row>
    <row r="13" spans="1:9" ht="50.25" customHeight="1" x14ac:dyDescent="0.3">
      <c r="A13" s="19" t="s">
        <v>1430</v>
      </c>
      <c r="B13" s="19" t="s">
        <v>1413</v>
      </c>
      <c r="C13" s="19" t="s">
        <v>1426</v>
      </c>
      <c r="D13" s="19" t="s">
        <v>1420</v>
      </c>
      <c r="E13" s="20" t="s">
        <v>1431</v>
      </c>
      <c r="F13" s="20" t="s">
        <v>1432</v>
      </c>
      <c r="G13" s="18" t="s">
        <v>1436</v>
      </c>
      <c r="H13" s="18" t="s">
        <v>1415</v>
      </c>
      <c r="I13" s="18" t="s">
        <v>1435</v>
      </c>
    </row>
    <row r="14" spans="1:9" ht="50.25" customHeight="1" x14ac:dyDescent="0.3">
      <c r="A14" s="19" t="s">
        <v>1615</v>
      </c>
      <c r="B14" s="19" t="s">
        <v>1413</v>
      </c>
      <c r="C14" s="19" t="s">
        <v>1426</v>
      </c>
      <c r="D14" s="19" t="s">
        <v>1414</v>
      </c>
      <c r="E14" s="20" t="s">
        <v>1616</v>
      </c>
      <c r="F14" s="20" t="s">
        <v>1617</v>
      </c>
      <c r="G14" s="18" t="s">
        <v>1433</v>
      </c>
      <c r="H14" s="18" t="s">
        <v>1434</v>
      </c>
      <c r="I14" s="18" t="s">
        <v>1461</v>
      </c>
    </row>
    <row r="15" spans="1:9" ht="50.25" customHeight="1" x14ac:dyDescent="0.3">
      <c r="A15" s="19" t="s">
        <v>1487</v>
      </c>
      <c r="B15" s="19" t="s">
        <v>1413</v>
      </c>
      <c r="C15" s="19" t="s">
        <v>1426</v>
      </c>
      <c r="D15" s="19" t="s">
        <v>1420</v>
      </c>
      <c r="E15" s="20" t="s">
        <v>1488</v>
      </c>
      <c r="F15" s="20" t="s">
        <v>1489</v>
      </c>
      <c r="G15" s="18" t="s">
        <v>1436</v>
      </c>
      <c r="H15" s="18" t="s">
        <v>1415</v>
      </c>
      <c r="I15" s="18" t="s">
        <v>1461</v>
      </c>
    </row>
    <row r="16" spans="1:9" ht="50.25" customHeight="1" x14ac:dyDescent="0.3">
      <c r="A16" s="19" t="s">
        <v>1512</v>
      </c>
      <c r="B16" s="19" t="s">
        <v>1422</v>
      </c>
      <c r="C16" s="19" t="s">
        <v>1426</v>
      </c>
      <c r="D16" s="19" t="s">
        <v>1417</v>
      </c>
      <c r="E16" s="20" t="s">
        <v>1513</v>
      </c>
      <c r="F16" s="20" t="s">
        <v>1514</v>
      </c>
      <c r="G16" s="18" t="s">
        <v>1462</v>
      </c>
      <c r="H16" s="18" t="s">
        <v>1415</v>
      </c>
      <c r="I16" s="18" t="s">
        <v>1461</v>
      </c>
    </row>
    <row r="17" spans="1:9" ht="50.25" customHeight="1" x14ac:dyDescent="0.3">
      <c r="A17" s="19" t="s">
        <v>1590</v>
      </c>
      <c r="B17" s="19" t="s">
        <v>1413</v>
      </c>
      <c r="C17" s="19" t="s">
        <v>1426</v>
      </c>
      <c r="D17" s="19" t="s">
        <v>1414</v>
      </c>
      <c r="E17" s="20" t="s">
        <v>1591</v>
      </c>
      <c r="F17" s="20" t="s">
        <v>1592</v>
      </c>
      <c r="G17" s="18" t="s">
        <v>1460</v>
      </c>
      <c r="H17" s="18" t="s">
        <v>1415</v>
      </c>
      <c r="I17" s="18" t="s">
        <v>1461</v>
      </c>
    </row>
    <row r="18" spans="1:9" ht="50.25" customHeight="1" x14ac:dyDescent="0.3">
      <c r="A18" s="19" t="s">
        <v>1615</v>
      </c>
      <c r="B18" s="19" t="s">
        <v>1413</v>
      </c>
      <c r="C18" s="19" t="s">
        <v>1426</v>
      </c>
      <c r="D18" s="19" t="s">
        <v>1414</v>
      </c>
      <c r="E18" s="20" t="s">
        <v>1616</v>
      </c>
      <c r="F18" s="20" t="s">
        <v>1617</v>
      </c>
      <c r="G18" s="18" t="s">
        <v>1436</v>
      </c>
      <c r="H18" s="18" t="s">
        <v>1415</v>
      </c>
      <c r="I18" s="18" t="s">
        <v>1461</v>
      </c>
    </row>
    <row r="19" spans="1:9" ht="50.25" customHeight="1" x14ac:dyDescent="0.3">
      <c r="A19" s="19" t="s">
        <v>1627</v>
      </c>
      <c r="B19" s="19" t="s">
        <v>1413</v>
      </c>
      <c r="C19" s="19" t="s">
        <v>1426</v>
      </c>
      <c r="D19" s="19" t="s">
        <v>1424</v>
      </c>
      <c r="E19" s="20" t="s">
        <v>1628</v>
      </c>
      <c r="F19" s="20" t="s">
        <v>1629</v>
      </c>
      <c r="G19" s="18" t="s">
        <v>1630</v>
      </c>
      <c r="H19" s="18" t="s">
        <v>1415</v>
      </c>
      <c r="I19" s="18" t="s">
        <v>1461</v>
      </c>
    </row>
    <row r="20" spans="1:9" ht="50.25" customHeight="1" x14ac:dyDescent="0.3">
      <c r="A20" s="19" t="s">
        <v>1627</v>
      </c>
      <c r="B20" s="19" t="s">
        <v>1413</v>
      </c>
      <c r="C20" s="19" t="s">
        <v>1426</v>
      </c>
      <c r="D20" s="19" t="s">
        <v>1424</v>
      </c>
      <c r="E20" s="20" t="s">
        <v>1628</v>
      </c>
      <c r="F20" s="20" t="s">
        <v>1629</v>
      </c>
      <c r="G20" s="18" t="s">
        <v>1631</v>
      </c>
      <c r="H20" s="18" t="s">
        <v>1415</v>
      </c>
      <c r="I20" s="18" t="s">
        <v>1461</v>
      </c>
    </row>
    <row r="21" spans="1:9" ht="50.25" customHeight="1" x14ac:dyDescent="0.3">
      <c r="A21" s="19" t="s">
        <v>1627</v>
      </c>
      <c r="B21" s="19" t="s">
        <v>1413</v>
      </c>
      <c r="C21" s="19" t="s">
        <v>1426</v>
      </c>
      <c r="D21" s="19" t="s">
        <v>1424</v>
      </c>
      <c r="E21" s="20" t="s">
        <v>1628</v>
      </c>
      <c r="F21" s="20" t="s">
        <v>1629</v>
      </c>
      <c r="G21" s="18" t="s">
        <v>1418</v>
      </c>
      <c r="H21" s="18" t="s">
        <v>1415</v>
      </c>
      <c r="I21" s="18" t="s">
        <v>1461</v>
      </c>
    </row>
    <row r="22" spans="1:9" ht="50.25" customHeight="1" x14ac:dyDescent="0.3">
      <c r="A22" s="19" t="s">
        <v>1642</v>
      </c>
      <c r="B22" s="19" t="s">
        <v>1413</v>
      </c>
      <c r="C22" s="19" t="s">
        <v>1426</v>
      </c>
      <c r="D22" s="19" t="s">
        <v>1424</v>
      </c>
      <c r="E22" s="20" t="s">
        <v>1643</v>
      </c>
      <c r="F22" s="20" t="s">
        <v>1644</v>
      </c>
      <c r="G22" s="18" t="s">
        <v>1418</v>
      </c>
      <c r="H22" s="18" t="s">
        <v>1415</v>
      </c>
      <c r="I22" s="18" t="s">
        <v>1461</v>
      </c>
    </row>
    <row r="23" spans="1:9" ht="50.25" customHeight="1" x14ac:dyDescent="0.3">
      <c r="A23" s="19" t="s">
        <v>1645</v>
      </c>
      <c r="B23" s="19" t="s">
        <v>1422</v>
      </c>
      <c r="C23" s="19" t="s">
        <v>1426</v>
      </c>
      <c r="D23" s="19" t="s">
        <v>1414</v>
      </c>
      <c r="E23" s="20" t="s">
        <v>1646</v>
      </c>
      <c r="F23" s="20" t="s">
        <v>1647</v>
      </c>
      <c r="G23" s="18" t="s">
        <v>1462</v>
      </c>
      <c r="H23" s="18" t="s">
        <v>1415</v>
      </c>
      <c r="I23" s="18" t="s">
        <v>1461</v>
      </c>
    </row>
    <row r="24" spans="1:9" ht="50.25" customHeight="1" x14ac:dyDescent="0.3">
      <c r="A24" s="19" t="s">
        <v>1666</v>
      </c>
      <c r="B24" s="19" t="s">
        <v>1413</v>
      </c>
      <c r="C24" s="19" t="s">
        <v>1426</v>
      </c>
      <c r="D24" s="19" t="s">
        <v>1420</v>
      </c>
      <c r="E24" s="20" t="s">
        <v>1667</v>
      </c>
      <c r="F24" s="20" t="s">
        <v>1668</v>
      </c>
      <c r="G24" s="18" t="s">
        <v>1630</v>
      </c>
      <c r="H24" s="18" t="s">
        <v>1415</v>
      </c>
      <c r="I24" s="18" t="s">
        <v>1461</v>
      </c>
    </row>
    <row r="25" spans="1:9" ht="50.25" customHeight="1" x14ac:dyDescent="0.3">
      <c r="A25" s="19" t="s">
        <v>1666</v>
      </c>
      <c r="B25" s="19" t="s">
        <v>1413</v>
      </c>
      <c r="C25" s="19" t="s">
        <v>1426</v>
      </c>
      <c r="D25" s="19" t="s">
        <v>1420</v>
      </c>
      <c r="E25" s="20" t="s">
        <v>1667</v>
      </c>
      <c r="F25" s="20" t="s">
        <v>1668</v>
      </c>
      <c r="G25" s="18" t="s">
        <v>1429</v>
      </c>
      <c r="H25" s="18" t="s">
        <v>1415</v>
      </c>
      <c r="I25" s="18" t="s">
        <v>1461</v>
      </c>
    </row>
    <row r="26" spans="1:9" ht="50.25" customHeight="1" x14ac:dyDescent="0.3">
      <c r="A26" s="19" t="s">
        <v>1666</v>
      </c>
      <c r="B26" s="19" t="s">
        <v>1413</v>
      </c>
      <c r="C26" s="19" t="s">
        <v>1426</v>
      </c>
      <c r="D26" s="19" t="s">
        <v>1420</v>
      </c>
      <c r="E26" s="20" t="s">
        <v>1667</v>
      </c>
      <c r="F26" s="20" t="s">
        <v>1668</v>
      </c>
      <c r="G26" s="18" t="s">
        <v>1418</v>
      </c>
      <c r="H26" s="18" t="s">
        <v>1415</v>
      </c>
      <c r="I26" s="18" t="s">
        <v>1461</v>
      </c>
    </row>
    <row r="27" spans="1:9" ht="50.25" customHeight="1" x14ac:dyDescent="0.3">
      <c r="A27" s="19" t="s">
        <v>1666</v>
      </c>
      <c r="B27" s="19" t="s">
        <v>1413</v>
      </c>
      <c r="C27" s="19" t="s">
        <v>1426</v>
      </c>
      <c r="D27" s="19" t="s">
        <v>1420</v>
      </c>
      <c r="E27" s="20" t="s">
        <v>1667</v>
      </c>
      <c r="F27" s="20" t="s">
        <v>1668</v>
      </c>
      <c r="G27" s="18" t="s">
        <v>1669</v>
      </c>
      <c r="H27" s="18" t="s">
        <v>1415</v>
      </c>
      <c r="I27" s="18" t="s">
        <v>1461</v>
      </c>
    </row>
    <row r="28" spans="1:9" ht="50.25" customHeight="1" x14ac:dyDescent="0.3">
      <c r="A28" s="19" t="s">
        <v>1666</v>
      </c>
      <c r="B28" s="19" t="s">
        <v>1413</v>
      </c>
      <c r="C28" s="19" t="s">
        <v>1426</v>
      </c>
      <c r="D28" s="19" t="s">
        <v>1420</v>
      </c>
      <c r="E28" s="20" t="s">
        <v>1667</v>
      </c>
      <c r="F28" s="20" t="s">
        <v>1668</v>
      </c>
      <c r="G28" s="18" t="s">
        <v>1670</v>
      </c>
      <c r="H28" s="18" t="s">
        <v>1415</v>
      </c>
      <c r="I28" s="18" t="s">
        <v>1461</v>
      </c>
    </row>
    <row r="29" spans="1:9" ht="50.25" customHeight="1" x14ac:dyDescent="0.3">
      <c r="A29" s="19" t="s">
        <v>1604</v>
      </c>
      <c r="B29" s="19" t="s">
        <v>1413</v>
      </c>
      <c r="C29" s="19" t="s">
        <v>1426</v>
      </c>
      <c r="D29" s="19" t="s">
        <v>1424</v>
      </c>
      <c r="E29" s="20" t="s">
        <v>1605</v>
      </c>
      <c r="F29" s="20" t="s">
        <v>1606</v>
      </c>
      <c r="G29" s="18" t="s">
        <v>1551</v>
      </c>
      <c r="H29" s="18" t="s">
        <v>1434</v>
      </c>
      <c r="I29" s="18" t="s">
        <v>1454</v>
      </c>
    </row>
    <row r="30" spans="1:9" ht="50.25" customHeight="1" x14ac:dyDescent="0.3">
      <c r="A30" s="19" t="s">
        <v>1604</v>
      </c>
      <c r="B30" s="19" t="s">
        <v>1413</v>
      </c>
      <c r="C30" s="19" t="s">
        <v>1426</v>
      </c>
      <c r="D30" s="19" t="s">
        <v>1424</v>
      </c>
      <c r="E30" s="20" t="s">
        <v>1605</v>
      </c>
      <c r="F30" s="20" t="s">
        <v>1606</v>
      </c>
      <c r="G30" s="18" t="s">
        <v>1607</v>
      </c>
      <c r="H30" s="18" t="s">
        <v>1434</v>
      </c>
      <c r="I30" s="18" t="s">
        <v>1454</v>
      </c>
    </row>
    <row r="31" spans="1:9" ht="50.25" customHeight="1" x14ac:dyDescent="0.3">
      <c r="A31" s="19" t="s">
        <v>1663</v>
      </c>
      <c r="B31" s="19" t="s">
        <v>1413</v>
      </c>
      <c r="C31" s="19" t="s">
        <v>1426</v>
      </c>
      <c r="D31" s="19" t="s">
        <v>1414</v>
      </c>
      <c r="E31" s="20" t="s">
        <v>1664</v>
      </c>
      <c r="F31" s="20" t="s">
        <v>1665</v>
      </c>
      <c r="G31" s="18" t="s">
        <v>1603</v>
      </c>
      <c r="H31" s="18" t="s">
        <v>1434</v>
      </c>
      <c r="I31" s="18" t="s">
        <v>1454</v>
      </c>
    </row>
    <row r="32" spans="1:9" ht="50.25" customHeight="1" x14ac:dyDescent="0.3">
      <c r="A32" s="19" t="s">
        <v>1499</v>
      </c>
      <c r="B32" s="19" t="s">
        <v>1413</v>
      </c>
      <c r="C32" s="19" t="s">
        <v>1426</v>
      </c>
      <c r="D32" s="19" t="s">
        <v>1420</v>
      </c>
      <c r="E32" s="20" t="s">
        <v>1500</v>
      </c>
      <c r="F32" s="20" t="s">
        <v>1501</v>
      </c>
      <c r="G32" s="18" t="s">
        <v>1429</v>
      </c>
      <c r="H32" s="18" t="s">
        <v>1415</v>
      </c>
      <c r="I32" s="18" t="s">
        <v>1454</v>
      </c>
    </row>
    <row r="33" spans="1:9" ht="50.25" customHeight="1" x14ac:dyDescent="0.3">
      <c r="A33" s="19" t="s">
        <v>1593</v>
      </c>
      <c r="B33" s="19" t="s">
        <v>1413</v>
      </c>
      <c r="C33" s="19" t="s">
        <v>1426</v>
      </c>
      <c r="D33" s="19" t="s">
        <v>1414</v>
      </c>
      <c r="E33" s="20" t="s">
        <v>1594</v>
      </c>
      <c r="F33" s="20" t="s">
        <v>1595</v>
      </c>
      <c r="G33" s="18" t="s">
        <v>1596</v>
      </c>
      <c r="H33" s="18" t="s">
        <v>1415</v>
      </c>
      <c r="I33" s="18" t="s">
        <v>1454</v>
      </c>
    </row>
    <row r="34" spans="1:9" ht="50.25" customHeight="1" x14ac:dyDescent="0.3">
      <c r="A34" s="19" t="s">
        <v>1548</v>
      </c>
      <c r="B34" s="19" t="s">
        <v>1413</v>
      </c>
      <c r="C34" s="19" t="s">
        <v>1426</v>
      </c>
      <c r="D34" s="19" t="s">
        <v>1414</v>
      </c>
      <c r="E34" s="20" t="s">
        <v>1549</v>
      </c>
      <c r="F34" s="20" t="s">
        <v>1550</v>
      </c>
      <c r="G34" s="18" t="s">
        <v>1551</v>
      </c>
      <c r="H34" s="18" t="s">
        <v>1434</v>
      </c>
      <c r="I34" s="18" t="s">
        <v>1423</v>
      </c>
    </row>
    <row r="35" spans="1:9" ht="50.25" customHeight="1" x14ac:dyDescent="0.3">
      <c r="A35" s="19" t="s">
        <v>1425</v>
      </c>
      <c r="B35" s="19" t="s">
        <v>1413</v>
      </c>
      <c r="C35" s="19" t="s">
        <v>1426</v>
      </c>
      <c r="D35" s="19" t="s">
        <v>1420</v>
      </c>
      <c r="E35" s="20" t="s">
        <v>1427</v>
      </c>
      <c r="F35" s="20" t="s">
        <v>1428</v>
      </c>
      <c r="G35" s="18" t="s">
        <v>1429</v>
      </c>
      <c r="H35" s="18" t="s">
        <v>1415</v>
      </c>
      <c r="I35" s="18" t="s">
        <v>1423</v>
      </c>
    </row>
    <row r="36" spans="1:9" ht="50.25" customHeight="1" x14ac:dyDescent="0.3">
      <c r="A36" s="19" t="s">
        <v>1439</v>
      </c>
      <c r="B36" s="19" t="s">
        <v>1413</v>
      </c>
      <c r="C36" s="19" t="s">
        <v>1426</v>
      </c>
      <c r="D36" s="19" t="s">
        <v>1420</v>
      </c>
      <c r="E36" s="20" t="s">
        <v>1440</v>
      </c>
      <c r="F36" s="20" t="s">
        <v>1441</v>
      </c>
      <c r="G36" s="18" t="s">
        <v>1429</v>
      </c>
      <c r="H36" s="18" t="s">
        <v>1415</v>
      </c>
      <c r="I36" s="18" t="s">
        <v>1423</v>
      </c>
    </row>
    <row r="37" spans="1:9" ht="50.25" customHeight="1" x14ac:dyDescent="0.3">
      <c r="A37" s="19" t="s">
        <v>1446</v>
      </c>
      <c r="B37" s="19" t="s">
        <v>1413</v>
      </c>
      <c r="C37" s="19" t="s">
        <v>1426</v>
      </c>
      <c r="D37" s="19" t="s">
        <v>1420</v>
      </c>
      <c r="E37" s="20" t="s">
        <v>1447</v>
      </c>
      <c r="F37" s="20" t="s">
        <v>1448</v>
      </c>
      <c r="G37" s="18" t="s">
        <v>1429</v>
      </c>
      <c r="H37" s="18" t="s">
        <v>1415</v>
      </c>
      <c r="I37" s="18" t="s">
        <v>1423</v>
      </c>
    </row>
    <row r="38" spans="1:9" ht="50.25" customHeight="1" x14ac:dyDescent="0.3">
      <c r="A38" s="19" t="s">
        <v>1463</v>
      </c>
      <c r="B38" s="19" t="s">
        <v>1413</v>
      </c>
      <c r="C38" s="19" t="s">
        <v>1426</v>
      </c>
      <c r="D38" s="19" t="s">
        <v>1420</v>
      </c>
      <c r="E38" s="20" t="s">
        <v>1464</v>
      </c>
      <c r="F38" s="20" t="s">
        <v>1465</v>
      </c>
      <c r="G38" s="18" t="s">
        <v>1429</v>
      </c>
      <c r="H38" s="18" t="s">
        <v>1415</v>
      </c>
      <c r="I38" s="18" t="s">
        <v>1423</v>
      </c>
    </row>
    <row r="39" spans="1:9" ht="50.25" customHeight="1" x14ac:dyDescent="0.3">
      <c r="A39" s="19" t="s">
        <v>1473</v>
      </c>
      <c r="B39" s="19" t="s">
        <v>1413</v>
      </c>
      <c r="C39" s="19" t="s">
        <v>1426</v>
      </c>
      <c r="D39" s="19" t="s">
        <v>1420</v>
      </c>
      <c r="E39" s="20" t="s">
        <v>1474</v>
      </c>
      <c r="F39" s="20" t="s">
        <v>1475</v>
      </c>
      <c r="G39" s="18" t="s">
        <v>1429</v>
      </c>
      <c r="H39" s="18" t="s">
        <v>1415</v>
      </c>
      <c r="I39" s="18" t="s">
        <v>1423</v>
      </c>
    </row>
    <row r="40" spans="1:9" ht="50.25" customHeight="1" x14ac:dyDescent="0.3">
      <c r="A40" s="19" t="s">
        <v>1481</v>
      </c>
      <c r="B40" s="19" t="s">
        <v>1413</v>
      </c>
      <c r="C40" s="19" t="s">
        <v>1426</v>
      </c>
      <c r="D40" s="19" t="s">
        <v>1420</v>
      </c>
      <c r="E40" s="20" t="s">
        <v>1482</v>
      </c>
      <c r="F40" s="20" t="s">
        <v>1483</v>
      </c>
      <c r="G40" s="18" t="s">
        <v>1429</v>
      </c>
      <c r="H40" s="18" t="s">
        <v>1415</v>
      </c>
      <c r="I40" s="18" t="s">
        <v>1423</v>
      </c>
    </row>
    <row r="41" spans="1:9" ht="50.25" customHeight="1" x14ac:dyDescent="0.3">
      <c r="A41" s="19" t="s">
        <v>1490</v>
      </c>
      <c r="B41" s="19" t="s">
        <v>1413</v>
      </c>
      <c r="C41" s="19" t="s">
        <v>1426</v>
      </c>
      <c r="D41" s="19" t="s">
        <v>1420</v>
      </c>
      <c r="E41" s="20" t="s">
        <v>1491</v>
      </c>
      <c r="F41" s="20" t="s">
        <v>1492</v>
      </c>
      <c r="G41" s="18" t="s">
        <v>1429</v>
      </c>
      <c r="H41" s="18" t="s">
        <v>1415</v>
      </c>
      <c r="I41" s="18" t="s">
        <v>1423</v>
      </c>
    </row>
    <row r="42" spans="1:9" ht="50.25" customHeight="1" x14ac:dyDescent="0.3">
      <c r="A42" s="19" t="s">
        <v>1493</v>
      </c>
      <c r="B42" s="19" t="s">
        <v>1413</v>
      </c>
      <c r="C42" s="19" t="s">
        <v>1426</v>
      </c>
      <c r="D42" s="19" t="s">
        <v>1420</v>
      </c>
      <c r="E42" s="20" t="s">
        <v>1494</v>
      </c>
      <c r="F42" s="20" t="s">
        <v>1495</v>
      </c>
      <c r="G42" s="18" t="s">
        <v>1429</v>
      </c>
      <c r="H42" s="18" t="s">
        <v>1415</v>
      </c>
      <c r="I42" s="18" t="s">
        <v>1423</v>
      </c>
    </row>
    <row r="43" spans="1:9" ht="50.25" customHeight="1" x14ac:dyDescent="0.3">
      <c r="A43" s="19" t="s">
        <v>1496</v>
      </c>
      <c r="B43" s="19" t="s">
        <v>1413</v>
      </c>
      <c r="C43" s="19" t="s">
        <v>1426</v>
      </c>
      <c r="D43" s="19" t="s">
        <v>1420</v>
      </c>
      <c r="E43" s="20" t="s">
        <v>1497</v>
      </c>
      <c r="F43" s="20" t="s">
        <v>1498</v>
      </c>
      <c r="G43" s="18" t="s">
        <v>1429</v>
      </c>
      <c r="H43" s="18" t="s">
        <v>1415</v>
      </c>
      <c r="I43" s="18" t="s">
        <v>1423</v>
      </c>
    </row>
    <row r="44" spans="1:9" ht="50.25" customHeight="1" x14ac:dyDescent="0.3">
      <c r="A44" s="19" t="s">
        <v>1502</v>
      </c>
      <c r="B44" s="19" t="s">
        <v>1413</v>
      </c>
      <c r="C44" s="19" t="s">
        <v>1426</v>
      </c>
      <c r="D44" s="19" t="s">
        <v>1420</v>
      </c>
      <c r="E44" s="20" t="s">
        <v>1503</v>
      </c>
      <c r="F44" s="20" t="s">
        <v>1504</v>
      </c>
      <c r="G44" s="18" t="s">
        <v>1429</v>
      </c>
      <c r="H44" s="18" t="s">
        <v>1415</v>
      </c>
      <c r="I44" s="18" t="s">
        <v>1423</v>
      </c>
    </row>
    <row r="45" spans="1:9" ht="50.25" customHeight="1" x14ac:dyDescent="0.3">
      <c r="A45" s="19" t="s">
        <v>1515</v>
      </c>
      <c r="B45" s="19" t="s">
        <v>1413</v>
      </c>
      <c r="C45" s="19" t="s">
        <v>1426</v>
      </c>
      <c r="D45" s="19" t="s">
        <v>1420</v>
      </c>
      <c r="E45" s="20" t="s">
        <v>1516</v>
      </c>
      <c r="F45" s="20" t="s">
        <v>1517</v>
      </c>
      <c r="G45" s="18" t="s">
        <v>1429</v>
      </c>
      <c r="H45" s="18" t="s">
        <v>1415</v>
      </c>
      <c r="I45" s="18" t="s">
        <v>1423</v>
      </c>
    </row>
    <row r="46" spans="1:9" ht="50.25" customHeight="1" x14ac:dyDescent="0.3">
      <c r="A46" s="19" t="s">
        <v>1524</v>
      </c>
      <c r="B46" s="19" t="s">
        <v>1413</v>
      </c>
      <c r="C46" s="19" t="s">
        <v>1426</v>
      </c>
      <c r="D46" s="19" t="s">
        <v>1420</v>
      </c>
      <c r="E46" s="20" t="s">
        <v>1525</v>
      </c>
      <c r="F46" s="20" t="s">
        <v>1526</v>
      </c>
      <c r="G46" s="18" t="s">
        <v>1429</v>
      </c>
      <c r="H46" s="18" t="s">
        <v>1415</v>
      </c>
      <c r="I46" s="18" t="s">
        <v>1423</v>
      </c>
    </row>
    <row r="47" spans="1:9" ht="50.25" customHeight="1" x14ac:dyDescent="0.3">
      <c r="A47" s="19" t="s">
        <v>1535</v>
      </c>
      <c r="B47" s="19" t="s">
        <v>1413</v>
      </c>
      <c r="C47" s="19" t="s">
        <v>1426</v>
      </c>
      <c r="D47" s="19" t="s">
        <v>1420</v>
      </c>
      <c r="E47" s="20" t="s">
        <v>1536</v>
      </c>
      <c r="F47" s="20" t="s">
        <v>1537</v>
      </c>
      <c r="G47" s="18" t="s">
        <v>1429</v>
      </c>
      <c r="H47" s="18" t="s">
        <v>1415</v>
      </c>
      <c r="I47" s="18" t="s">
        <v>1423</v>
      </c>
    </row>
    <row r="48" spans="1:9" ht="50.25" customHeight="1" x14ac:dyDescent="0.3">
      <c r="A48" s="19" t="s">
        <v>1541</v>
      </c>
      <c r="B48" s="19" t="s">
        <v>1413</v>
      </c>
      <c r="C48" s="19" t="s">
        <v>1426</v>
      </c>
      <c r="D48" s="19" t="s">
        <v>1420</v>
      </c>
      <c r="E48" s="20" t="s">
        <v>1542</v>
      </c>
      <c r="F48" s="20" t="s">
        <v>1543</v>
      </c>
      <c r="G48" s="18" t="s">
        <v>1429</v>
      </c>
      <c r="H48" s="18" t="s">
        <v>1415</v>
      </c>
      <c r="I48" s="18" t="s">
        <v>1423</v>
      </c>
    </row>
    <row r="49" spans="1:9" ht="50.25" customHeight="1" x14ac:dyDescent="0.3">
      <c r="A49" s="19" t="s">
        <v>1569</v>
      </c>
      <c r="B49" s="19" t="s">
        <v>1413</v>
      </c>
      <c r="C49" s="19" t="s">
        <v>1426</v>
      </c>
      <c r="D49" s="19" t="s">
        <v>1420</v>
      </c>
      <c r="E49" s="20" t="s">
        <v>1570</v>
      </c>
      <c r="F49" s="20" t="s">
        <v>1571</v>
      </c>
      <c r="G49" s="18" t="s">
        <v>1429</v>
      </c>
      <c r="H49" s="18" t="s">
        <v>1415</v>
      </c>
      <c r="I49" s="18" t="s">
        <v>1423</v>
      </c>
    </row>
    <row r="50" spans="1:9" ht="50.25" customHeight="1" x14ac:dyDescent="0.3">
      <c r="A50" s="19" t="s">
        <v>1575</v>
      </c>
      <c r="B50" s="19" t="s">
        <v>1413</v>
      </c>
      <c r="C50" s="19" t="s">
        <v>1426</v>
      </c>
      <c r="D50" s="19" t="s">
        <v>1420</v>
      </c>
      <c r="E50" s="20" t="s">
        <v>1576</v>
      </c>
      <c r="F50" s="20" t="s">
        <v>1577</v>
      </c>
      <c r="G50" s="18" t="s">
        <v>1429</v>
      </c>
      <c r="H50" s="18" t="s">
        <v>1415</v>
      </c>
      <c r="I50" s="18" t="s">
        <v>1423</v>
      </c>
    </row>
    <row r="51" spans="1:9" ht="50.25" customHeight="1" x14ac:dyDescent="0.3">
      <c r="A51" s="19" t="s">
        <v>1581</v>
      </c>
      <c r="B51" s="19" t="s">
        <v>1413</v>
      </c>
      <c r="C51" s="19" t="s">
        <v>1426</v>
      </c>
      <c r="D51" s="19" t="s">
        <v>1420</v>
      </c>
      <c r="E51" s="20" t="s">
        <v>1582</v>
      </c>
      <c r="F51" s="20" t="s">
        <v>1583</v>
      </c>
      <c r="G51" s="18" t="s">
        <v>1429</v>
      </c>
      <c r="H51" s="18" t="s">
        <v>1415</v>
      </c>
      <c r="I51" s="18" t="s">
        <v>1423</v>
      </c>
    </row>
    <row r="52" spans="1:9" ht="50.25" customHeight="1" x14ac:dyDescent="0.3">
      <c r="A52" s="19" t="s">
        <v>1587</v>
      </c>
      <c r="B52" s="19" t="s">
        <v>1413</v>
      </c>
      <c r="C52" s="19" t="s">
        <v>1426</v>
      </c>
      <c r="D52" s="19" t="s">
        <v>1420</v>
      </c>
      <c r="E52" s="20" t="s">
        <v>1588</v>
      </c>
      <c r="F52" s="20" t="s">
        <v>1589</v>
      </c>
      <c r="G52" s="18" t="s">
        <v>1429</v>
      </c>
      <c r="H52" s="18" t="s">
        <v>1415</v>
      </c>
      <c r="I52" s="18" t="s">
        <v>1423</v>
      </c>
    </row>
    <row r="53" spans="1:9" ht="50.25" customHeight="1" x14ac:dyDescent="0.3">
      <c r="A53" s="19" t="s">
        <v>1618</v>
      </c>
      <c r="B53" s="19" t="s">
        <v>1413</v>
      </c>
      <c r="C53" s="19" t="s">
        <v>1426</v>
      </c>
      <c r="D53" s="19" t="s">
        <v>1420</v>
      </c>
      <c r="E53" s="20" t="s">
        <v>1619</v>
      </c>
      <c r="F53" s="20" t="s">
        <v>1620</v>
      </c>
      <c r="G53" s="18" t="s">
        <v>1429</v>
      </c>
      <c r="H53" s="18" t="s">
        <v>1415</v>
      </c>
      <c r="I53" s="18" t="s">
        <v>1423</v>
      </c>
    </row>
    <row r="54" spans="1:9" ht="50.25" customHeight="1" x14ac:dyDescent="0.3">
      <c r="A54" s="19" t="s">
        <v>1632</v>
      </c>
      <c r="B54" s="19" t="s">
        <v>1413</v>
      </c>
      <c r="C54" s="19" t="s">
        <v>1426</v>
      </c>
      <c r="D54" s="19" t="s">
        <v>1420</v>
      </c>
      <c r="E54" s="20" t="s">
        <v>1633</v>
      </c>
      <c r="F54" s="20" t="s">
        <v>1634</v>
      </c>
      <c r="G54" s="18" t="s">
        <v>1429</v>
      </c>
      <c r="H54" s="18" t="s">
        <v>1415</v>
      </c>
      <c r="I54" s="18" t="s">
        <v>1423</v>
      </c>
    </row>
    <row r="55" spans="1:9" ht="50.25" customHeight="1" x14ac:dyDescent="0.3">
      <c r="A55" s="19" t="s">
        <v>1538</v>
      </c>
      <c r="B55" s="19" t="s">
        <v>1413</v>
      </c>
      <c r="C55" s="19" t="s">
        <v>1426</v>
      </c>
      <c r="D55" s="19" t="s">
        <v>1417</v>
      </c>
      <c r="E55" s="20" t="s">
        <v>1539</v>
      </c>
      <c r="F55" s="20" t="s">
        <v>1540</v>
      </c>
      <c r="G55" s="18" t="s">
        <v>1455</v>
      </c>
      <c r="H55" s="18" t="s">
        <v>1415</v>
      </c>
      <c r="I55" s="18" t="s">
        <v>1456</v>
      </c>
    </row>
    <row r="56" spans="1:9" ht="50.25" customHeight="1" x14ac:dyDescent="0.3">
      <c r="A56" s="19" t="s">
        <v>1635</v>
      </c>
      <c r="B56" s="19" t="s">
        <v>1413</v>
      </c>
      <c r="C56" s="19" t="s">
        <v>1426</v>
      </c>
      <c r="D56" s="19" t="s">
        <v>1420</v>
      </c>
      <c r="E56" s="20" t="s">
        <v>1636</v>
      </c>
      <c r="F56" s="50" t="s">
        <v>1637</v>
      </c>
      <c r="G56" s="18" t="s">
        <v>1418</v>
      </c>
      <c r="H56" s="18" t="s">
        <v>1415</v>
      </c>
      <c r="I56" s="18" t="s">
        <v>1638</v>
      </c>
    </row>
    <row r="57" spans="1:9" ht="50.25" customHeight="1" x14ac:dyDescent="0.3">
      <c r="A57" s="19" t="s">
        <v>1531</v>
      </c>
      <c r="B57" s="19" t="s">
        <v>1413</v>
      </c>
      <c r="C57" s="19" t="s">
        <v>1426</v>
      </c>
      <c r="D57" s="19" t="s">
        <v>1414</v>
      </c>
      <c r="E57" s="20" t="s">
        <v>1532</v>
      </c>
      <c r="F57" s="20" t="s">
        <v>1533</v>
      </c>
      <c r="G57" s="18" t="s">
        <v>1534</v>
      </c>
      <c r="H57" s="18" t="s">
        <v>1434</v>
      </c>
      <c r="I57" s="18" t="s">
        <v>1421</v>
      </c>
    </row>
    <row r="58" spans="1:9" ht="50.25" customHeight="1" x14ac:dyDescent="0.3">
      <c r="A58" s="19" t="s">
        <v>1654</v>
      </c>
      <c r="B58" s="19" t="s">
        <v>1413</v>
      </c>
      <c r="C58" s="19" t="s">
        <v>1426</v>
      </c>
      <c r="D58" s="19" t="s">
        <v>1420</v>
      </c>
      <c r="E58" s="20" t="s">
        <v>1655</v>
      </c>
      <c r="F58" s="20" t="s">
        <v>1656</v>
      </c>
      <c r="G58" s="18" t="s">
        <v>1445</v>
      </c>
      <c r="H58" s="18" t="s">
        <v>1434</v>
      </c>
      <c r="I58" s="18" t="s">
        <v>1421</v>
      </c>
    </row>
    <row r="59" spans="1:9" ht="50.25" customHeight="1" x14ac:dyDescent="0.3">
      <c r="A59" s="19" t="s">
        <v>1466</v>
      </c>
      <c r="B59" s="19" t="s">
        <v>1413</v>
      </c>
      <c r="C59" s="19" t="s">
        <v>1426</v>
      </c>
      <c r="D59" s="19" t="s">
        <v>1414</v>
      </c>
      <c r="E59" s="20" t="s">
        <v>1467</v>
      </c>
      <c r="F59" s="20" t="s">
        <v>1468</v>
      </c>
      <c r="G59" s="18" t="s">
        <v>1452</v>
      </c>
      <c r="H59" s="18" t="s">
        <v>1415</v>
      </c>
      <c r="I59" s="18" t="s">
        <v>1421</v>
      </c>
    </row>
    <row r="60" spans="1:9" ht="50.25" customHeight="1" x14ac:dyDescent="0.3">
      <c r="A60" s="19" t="s">
        <v>1466</v>
      </c>
      <c r="B60" s="19" t="s">
        <v>1413</v>
      </c>
      <c r="C60" s="19" t="s">
        <v>1426</v>
      </c>
      <c r="D60" s="19" t="s">
        <v>1414</v>
      </c>
      <c r="E60" s="20" t="s">
        <v>1467</v>
      </c>
      <c r="F60" s="20" t="s">
        <v>1468</v>
      </c>
      <c r="G60" s="18" t="s">
        <v>1460</v>
      </c>
      <c r="H60" s="18" t="s">
        <v>1415</v>
      </c>
      <c r="I60" s="18" t="s">
        <v>1421</v>
      </c>
    </row>
    <row r="61" spans="1:9" ht="50.25" customHeight="1" x14ac:dyDescent="0.3">
      <c r="A61" s="19" t="s">
        <v>1476</v>
      </c>
      <c r="B61" s="19" t="s">
        <v>1422</v>
      </c>
      <c r="C61" s="19" t="s">
        <v>1426</v>
      </c>
      <c r="D61" s="19" t="s">
        <v>1424</v>
      </c>
      <c r="E61" s="20" t="s">
        <v>1477</v>
      </c>
      <c r="F61" s="20" t="s">
        <v>1478</v>
      </c>
      <c r="G61" s="18" t="s">
        <v>1479</v>
      </c>
      <c r="H61" s="18" t="s">
        <v>1415</v>
      </c>
      <c r="I61" s="18" t="s">
        <v>1421</v>
      </c>
    </row>
    <row r="62" spans="1:9" ht="50.25" customHeight="1" x14ac:dyDescent="0.3">
      <c r="A62" s="19" t="s">
        <v>1484</v>
      </c>
      <c r="B62" s="19" t="s">
        <v>1413</v>
      </c>
      <c r="C62" s="19" t="s">
        <v>1426</v>
      </c>
      <c r="D62" s="19" t="s">
        <v>1417</v>
      </c>
      <c r="E62" s="20" t="s">
        <v>1485</v>
      </c>
      <c r="F62" s="20" t="s">
        <v>1486</v>
      </c>
      <c r="G62" s="18" t="s">
        <v>1436</v>
      </c>
      <c r="H62" s="18" t="s">
        <v>1415</v>
      </c>
      <c r="I62" s="18" t="s">
        <v>1421</v>
      </c>
    </row>
    <row r="63" spans="1:9" ht="50.25" customHeight="1" x14ac:dyDescent="0.3">
      <c r="A63" s="19" t="s">
        <v>1508</v>
      </c>
      <c r="B63" s="19" t="s">
        <v>1413</v>
      </c>
      <c r="C63" s="19" t="s">
        <v>1426</v>
      </c>
      <c r="D63" s="19" t="s">
        <v>1414</v>
      </c>
      <c r="E63" s="20" t="s">
        <v>1509</v>
      </c>
      <c r="F63" s="20" t="s">
        <v>1510</v>
      </c>
      <c r="G63" s="18" t="s">
        <v>1511</v>
      </c>
      <c r="H63" s="18" t="s">
        <v>1415</v>
      </c>
      <c r="I63" s="18" t="s">
        <v>1421</v>
      </c>
    </row>
    <row r="64" spans="1:9" ht="50.25" customHeight="1" x14ac:dyDescent="0.3">
      <c r="A64" s="19" t="s">
        <v>1521</v>
      </c>
      <c r="B64" s="19" t="s">
        <v>1413</v>
      </c>
      <c r="C64" s="19" t="s">
        <v>1426</v>
      </c>
      <c r="D64" s="19" t="s">
        <v>1420</v>
      </c>
      <c r="E64" s="20" t="s">
        <v>1522</v>
      </c>
      <c r="F64" s="20" t="s">
        <v>1523</v>
      </c>
      <c r="G64" s="18" t="s">
        <v>1436</v>
      </c>
      <c r="H64" s="18" t="s">
        <v>1415</v>
      </c>
      <c r="I64" s="18" t="s">
        <v>1421</v>
      </c>
    </row>
    <row r="65" spans="1:9" ht="50.25" customHeight="1" x14ac:dyDescent="0.3">
      <c r="A65" s="19" t="s">
        <v>1552</v>
      </c>
      <c r="B65" s="19" t="s">
        <v>1413</v>
      </c>
      <c r="C65" s="19" t="s">
        <v>1426</v>
      </c>
      <c r="D65" s="19" t="s">
        <v>1424</v>
      </c>
      <c r="E65" s="20" t="s">
        <v>1553</v>
      </c>
      <c r="F65" s="20" t="s">
        <v>1554</v>
      </c>
      <c r="G65" s="18" t="s">
        <v>1555</v>
      </c>
      <c r="H65" s="18" t="s">
        <v>1415</v>
      </c>
      <c r="I65" s="18" t="s">
        <v>1421</v>
      </c>
    </row>
    <row r="66" spans="1:9" ht="50.25" customHeight="1" x14ac:dyDescent="0.3">
      <c r="A66" s="19" t="s">
        <v>1556</v>
      </c>
      <c r="B66" s="19" t="s">
        <v>1413</v>
      </c>
      <c r="C66" s="19" t="s">
        <v>1426</v>
      </c>
      <c r="D66" s="19" t="s">
        <v>1424</v>
      </c>
      <c r="E66" s="20" t="s">
        <v>1557</v>
      </c>
      <c r="F66" s="20" t="s">
        <v>1558</v>
      </c>
      <c r="G66" s="18" t="s">
        <v>1530</v>
      </c>
      <c r="H66" s="18" t="s">
        <v>1415</v>
      </c>
      <c r="I66" s="18" t="s">
        <v>1421</v>
      </c>
    </row>
    <row r="67" spans="1:9" ht="50.25" customHeight="1" x14ac:dyDescent="0.3">
      <c r="A67" s="19" t="s">
        <v>1566</v>
      </c>
      <c r="B67" s="19" t="s">
        <v>1422</v>
      </c>
      <c r="C67" s="19" t="s">
        <v>1426</v>
      </c>
      <c r="D67" s="19" t="s">
        <v>1417</v>
      </c>
      <c r="E67" s="20" t="s">
        <v>1567</v>
      </c>
      <c r="F67" s="20" t="s">
        <v>1568</v>
      </c>
      <c r="G67" s="18" t="s">
        <v>1480</v>
      </c>
      <c r="H67" s="18" t="s">
        <v>1415</v>
      </c>
      <c r="I67" s="18" t="s">
        <v>1421</v>
      </c>
    </row>
    <row r="68" spans="1:9" ht="50.25" customHeight="1" x14ac:dyDescent="0.3">
      <c r="A68" s="19" t="s">
        <v>1572</v>
      </c>
      <c r="B68" s="19" t="s">
        <v>1413</v>
      </c>
      <c r="C68" s="19" t="s">
        <v>1426</v>
      </c>
      <c r="D68" s="19" t="s">
        <v>1417</v>
      </c>
      <c r="E68" s="20" t="s">
        <v>1573</v>
      </c>
      <c r="F68" s="20" t="s">
        <v>1574</v>
      </c>
      <c r="G68" s="18" t="s">
        <v>1429</v>
      </c>
      <c r="H68" s="18" t="s">
        <v>1415</v>
      </c>
      <c r="I68" s="18" t="s">
        <v>1421</v>
      </c>
    </row>
    <row r="69" spans="1:9" ht="50.25" customHeight="1" x14ac:dyDescent="0.3">
      <c r="A69" s="19" t="s">
        <v>1572</v>
      </c>
      <c r="B69" s="19" t="s">
        <v>1413</v>
      </c>
      <c r="C69" s="19" t="s">
        <v>1426</v>
      </c>
      <c r="D69" s="19" t="s">
        <v>1417</v>
      </c>
      <c r="E69" s="20" t="s">
        <v>1573</v>
      </c>
      <c r="F69" s="20" t="s">
        <v>1574</v>
      </c>
      <c r="G69" s="18" t="s">
        <v>1460</v>
      </c>
      <c r="H69" s="18" t="s">
        <v>1415</v>
      </c>
      <c r="I69" s="18" t="s">
        <v>1421</v>
      </c>
    </row>
    <row r="70" spans="1:9" ht="50.25" customHeight="1" x14ac:dyDescent="0.3">
      <c r="A70" s="19" t="s">
        <v>1578</v>
      </c>
      <c r="B70" s="19" t="s">
        <v>1413</v>
      </c>
      <c r="C70" s="19" t="s">
        <v>1426</v>
      </c>
      <c r="D70" s="19" t="s">
        <v>1417</v>
      </c>
      <c r="E70" s="20" t="s">
        <v>1579</v>
      </c>
      <c r="F70" s="20" t="s">
        <v>1580</v>
      </c>
      <c r="G70" s="18" t="s">
        <v>1530</v>
      </c>
      <c r="H70" s="18" t="s">
        <v>1415</v>
      </c>
      <c r="I70" s="18" t="s">
        <v>1421</v>
      </c>
    </row>
    <row r="71" spans="1:9" ht="50.25" customHeight="1" x14ac:dyDescent="0.3">
      <c r="A71" s="19" t="s">
        <v>1584</v>
      </c>
      <c r="B71" s="19" t="s">
        <v>1422</v>
      </c>
      <c r="C71" s="19" t="s">
        <v>1426</v>
      </c>
      <c r="D71" s="19" t="s">
        <v>1420</v>
      </c>
      <c r="E71" s="20" t="s">
        <v>1585</v>
      </c>
      <c r="F71" s="20" t="s">
        <v>1586</v>
      </c>
      <c r="G71" s="18" t="s">
        <v>1479</v>
      </c>
      <c r="H71" s="18" t="s">
        <v>1415</v>
      </c>
      <c r="I71" s="18" t="s">
        <v>1421</v>
      </c>
    </row>
    <row r="72" spans="1:9" ht="50.25" customHeight="1" x14ac:dyDescent="0.3">
      <c r="A72" s="19" t="s">
        <v>1597</v>
      </c>
      <c r="B72" s="19" t="s">
        <v>1413</v>
      </c>
      <c r="C72" s="19" t="s">
        <v>1426</v>
      </c>
      <c r="D72" s="19" t="s">
        <v>1420</v>
      </c>
      <c r="E72" s="20" t="s">
        <v>1598</v>
      </c>
      <c r="F72" s="20" t="s">
        <v>1599</v>
      </c>
      <c r="G72" s="18" t="s">
        <v>1418</v>
      </c>
      <c r="H72" s="18" t="s">
        <v>1415</v>
      </c>
      <c r="I72" s="18" t="s">
        <v>1421</v>
      </c>
    </row>
    <row r="73" spans="1:9" ht="50.25" customHeight="1" x14ac:dyDescent="0.3">
      <c r="A73" s="19" t="s">
        <v>1597</v>
      </c>
      <c r="B73" s="19" t="s">
        <v>1413</v>
      </c>
      <c r="C73" s="19" t="s">
        <v>1426</v>
      </c>
      <c r="D73" s="19" t="s">
        <v>1420</v>
      </c>
      <c r="E73" s="20" t="s">
        <v>1598</v>
      </c>
      <c r="F73" s="20" t="s">
        <v>1599</v>
      </c>
      <c r="G73" s="18" t="s">
        <v>1460</v>
      </c>
      <c r="H73" s="18" t="s">
        <v>1415</v>
      </c>
      <c r="I73" s="18" t="s">
        <v>1421</v>
      </c>
    </row>
    <row r="74" spans="1:9" ht="50.25" customHeight="1" x14ac:dyDescent="0.3">
      <c r="A74" s="19" t="s">
        <v>1608</v>
      </c>
      <c r="B74" s="19" t="s">
        <v>1413</v>
      </c>
      <c r="C74" s="19" t="s">
        <v>1426</v>
      </c>
      <c r="D74" s="19" t="s">
        <v>1420</v>
      </c>
      <c r="E74" s="20" t="s">
        <v>1609</v>
      </c>
      <c r="F74" s="20" t="s">
        <v>1610</v>
      </c>
      <c r="G74" s="18" t="s">
        <v>1472</v>
      </c>
      <c r="H74" s="18" t="s">
        <v>1415</v>
      </c>
      <c r="I74" s="18" t="s">
        <v>1421</v>
      </c>
    </row>
    <row r="75" spans="1:9" ht="50.25" customHeight="1" x14ac:dyDescent="0.3">
      <c r="A75" s="19" t="s">
        <v>1611</v>
      </c>
      <c r="B75" s="19" t="s">
        <v>1413</v>
      </c>
      <c r="C75" s="19" t="s">
        <v>1426</v>
      </c>
      <c r="D75" s="19" t="s">
        <v>1424</v>
      </c>
      <c r="E75" s="20" t="s">
        <v>1612</v>
      </c>
      <c r="F75" s="20" t="s">
        <v>1613</v>
      </c>
      <c r="G75" s="18" t="s">
        <v>1614</v>
      </c>
      <c r="H75" s="18" t="s">
        <v>1415</v>
      </c>
      <c r="I75" s="18" t="s">
        <v>1421</v>
      </c>
    </row>
    <row r="76" spans="1:9" ht="50.25" customHeight="1" x14ac:dyDescent="0.3">
      <c r="A76" s="19" t="s">
        <v>1611</v>
      </c>
      <c r="B76" s="19" t="s">
        <v>1413</v>
      </c>
      <c r="C76" s="19" t="s">
        <v>1426</v>
      </c>
      <c r="D76" s="19" t="s">
        <v>1424</v>
      </c>
      <c r="E76" s="20" t="s">
        <v>1612</v>
      </c>
      <c r="F76" s="20" t="s">
        <v>1613</v>
      </c>
      <c r="G76" s="18" t="s">
        <v>1555</v>
      </c>
      <c r="H76" s="18" t="s">
        <v>1415</v>
      </c>
      <c r="I76" s="18" t="s">
        <v>1421</v>
      </c>
    </row>
    <row r="77" spans="1:9" ht="50.25" customHeight="1" x14ac:dyDescent="0.3">
      <c r="A77" s="19" t="s">
        <v>1621</v>
      </c>
      <c r="B77" s="19" t="s">
        <v>1413</v>
      </c>
      <c r="C77" s="19" t="s">
        <v>1426</v>
      </c>
      <c r="D77" s="19" t="s">
        <v>1424</v>
      </c>
      <c r="E77" s="20" t="s">
        <v>1622</v>
      </c>
      <c r="F77" s="20" t="s">
        <v>1623</v>
      </c>
      <c r="G77" s="18" t="s">
        <v>1562</v>
      </c>
      <c r="H77" s="18" t="s">
        <v>1415</v>
      </c>
      <c r="I77" s="18" t="s">
        <v>1421</v>
      </c>
    </row>
    <row r="78" spans="1:9" ht="50.25" customHeight="1" x14ac:dyDescent="0.3">
      <c r="A78" s="19" t="s">
        <v>1639</v>
      </c>
      <c r="B78" s="19" t="s">
        <v>1413</v>
      </c>
      <c r="C78" s="19" t="s">
        <v>1426</v>
      </c>
      <c r="D78" s="19" t="s">
        <v>1414</v>
      </c>
      <c r="E78" s="20" t="s">
        <v>1640</v>
      </c>
      <c r="F78" s="20" t="s">
        <v>1641</v>
      </c>
      <c r="G78" s="18" t="s">
        <v>1472</v>
      </c>
      <c r="H78" s="18" t="s">
        <v>1415</v>
      </c>
      <c r="I78" s="18" t="s">
        <v>1421</v>
      </c>
    </row>
    <row r="79" spans="1:9" ht="50.25" customHeight="1" x14ac:dyDescent="0.3">
      <c r="A79" s="19" t="s">
        <v>1648</v>
      </c>
      <c r="B79" s="19" t="s">
        <v>1413</v>
      </c>
      <c r="C79" s="19" t="s">
        <v>1426</v>
      </c>
      <c r="D79" s="19" t="s">
        <v>1414</v>
      </c>
      <c r="E79" s="20" t="s">
        <v>1649</v>
      </c>
      <c r="F79" s="20" t="s">
        <v>1650</v>
      </c>
      <c r="G79" s="18" t="s">
        <v>1436</v>
      </c>
      <c r="H79" s="18" t="s">
        <v>1415</v>
      </c>
      <c r="I79" s="18" t="s">
        <v>1421</v>
      </c>
    </row>
    <row r="80" spans="1:9" ht="50.25" customHeight="1" x14ac:dyDescent="0.3">
      <c r="A80" s="19" t="s">
        <v>1651</v>
      </c>
      <c r="B80" s="19" t="s">
        <v>1413</v>
      </c>
      <c r="C80" s="19" t="s">
        <v>1426</v>
      </c>
      <c r="D80" s="19" t="s">
        <v>1417</v>
      </c>
      <c r="E80" s="20" t="s">
        <v>1652</v>
      </c>
      <c r="F80" s="20" t="s">
        <v>1653</v>
      </c>
      <c r="G80" s="18" t="s">
        <v>1418</v>
      </c>
      <c r="H80" s="18" t="s">
        <v>1415</v>
      </c>
      <c r="I80" s="18" t="s">
        <v>1421</v>
      </c>
    </row>
    <row r="81" spans="1:9" ht="50.25" customHeight="1" x14ac:dyDescent="0.3">
      <c r="A81" s="19" t="s">
        <v>1654</v>
      </c>
      <c r="B81" s="19" t="s">
        <v>1413</v>
      </c>
      <c r="C81" s="19" t="s">
        <v>1426</v>
      </c>
      <c r="D81" s="19" t="s">
        <v>1420</v>
      </c>
      <c r="E81" s="20" t="s">
        <v>1655</v>
      </c>
      <c r="F81" s="20" t="s">
        <v>1656</v>
      </c>
      <c r="G81" s="18" t="s">
        <v>1436</v>
      </c>
      <c r="H81" s="18" t="s">
        <v>1415</v>
      </c>
      <c r="I81" s="18" t="s">
        <v>1421</v>
      </c>
    </row>
    <row r="82" spans="1:9" ht="50.25" customHeight="1" x14ac:dyDescent="0.3">
      <c r="A82" s="19" t="s">
        <v>1657</v>
      </c>
      <c r="B82" s="19" t="s">
        <v>1413</v>
      </c>
      <c r="C82" s="19" t="s">
        <v>1426</v>
      </c>
      <c r="D82" s="19" t="s">
        <v>1420</v>
      </c>
      <c r="E82" s="20" t="s">
        <v>1658</v>
      </c>
      <c r="F82" s="20" t="s">
        <v>1659</v>
      </c>
      <c r="G82" s="18" t="s">
        <v>1418</v>
      </c>
      <c r="H82" s="18" t="s">
        <v>1415</v>
      </c>
      <c r="I82" s="18" t="s">
        <v>1421</v>
      </c>
    </row>
    <row r="83" spans="1:9" ht="50.25" customHeight="1" x14ac:dyDescent="0.3">
      <c r="A83" s="19" t="s">
        <v>1657</v>
      </c>
      <c r="B83" s="19" t="s">
        <v>1413</v>
      </c>
      <c r="C83" s="19" t="s">
        <v>1426</v>
      </c>
      <c r="D83" s="19" t="s">
        <v>1420</v>
      </c>
      <c r="E83" s="20" t="s">
        <v>1658</v>
      </c>
      <c r="F83" s="20" t="s">
        <v>1659</v>
      </c>
      <c r="G83" s="18" t="s">
        <v>1472</v>
      </c>
      <c r="H83" s="18" t="s">
        <v>1415</v>
      </c>
      <c r="I83" s="18" t="s">
        <v>1421</v>
      </c>
    </row>
    <row r="84" spans="1:9" ht="50.25" customHeight="1" x14ac:dyDescent="0.3">
      <c r="A84" s="19" t="s">
        <v>1660</v>
      </c>
      <c r="B84" s="19" t="s">
        <v>1413</v>
      </c>
      <c r="C84" s="19" t="s">
        <v>1426</v>
      </c>
      <c r="D84" s="19" t="s">
        <v>1424</v>
      </c>
      <c r="E84" s="20" t="s">
        <v>1661</v>
      </c>
      <c r="F84" s="20" t="s">
        <v>1662</v>
      </c>
      <c r="G84" s="18" t="s">
        <v>1436</v>
      </c>
      <c r="H84" s="18" t="s">
        <v>1415</v>
      </c>
      <c r="I84" s="18" t="s">
        <v>1421</v>
      </c>
    </row>
    <row r="85" spans="1:9" ht="50.25" customHeight="1" x14ac:dyDescent="0.3">
      <c r="A85" s="19" t="s">
        <v>1449</v>
      </c>
      <c r="B85" s="19" t="s">
        <v>1413</v>
      </c>
      <c r="C85" s="19" t="s">
        <v>1426</v>
      </c>
      <c r="D85" s="19" t="s">
        <v>1420</v>
      </c>
      <c r="E85" s="20" t="s">
        <v>1450</v>
      </c>
      <c r="F85" s="20" t="s">
        <v>1451</v>
      </c>
      <c r="G85" s="18" t="s">
        <v>1452</v>
      </c>
      <c r="H85" s="18" t="s">
        <v>1415</v>
      </c>
      <c r="I85" s="18" t="s">
        <v>1419</v>
      </c>
    </row>
    <row r="86" spans="1:9" ht="50.25" customHeight="1" x14ac:dyDescent="0.3">
      <c r="A86" s="19" t="s">
        <v>1505</v>
      </c>
      <c r="B86" s="19" t="s">
        <v>1413</v>
      </c>
      <c r="C86" s="19" t="s">
        <v>1426</v>
      </c>
      <c r="D86" s="19" t="s">
        <v>1420</v>
      </c>
      <c r="E86" s="20" t="s">
        <v>1506</v>
      </c>
      <c r="F86" s="20" t="s">
        <v>1507</v>
      </c>
      <c r="G86" s="18" t="s">
        <v>1429</v>
      </c>
      <c r="H86" s="18" t="s">
        <v>1415</v>
      </c>
      <c r="I86" s="18" t="s">
        <v>1419</v>
      </c>
    </row>
    <row r="87" spans="1:9" ht="50.25" customHeight="1" x14ac:dyDescent="0.3">
      <c r="A87" s="19" t="s">
        <v>1518</v>
      </c>
      <c r="B87" s="19" t="s">
        <v>1413</v>
      </c>
      <c r="C87" s="19" t="s">
        <v>1426</v>
      </c>
      <c r="D87" s="19" t="s">
        <v>1417</v>
      </c>
      <c r="E87" s="20" t="s">
        <v>1519</v>
      </c>
      <c r="F87" s="20" t="s">
        <v>1520</v>
      </c>
      <c r="G87" s="18" t="s">
        <v>1453</v>
      </c>
      <c r="H87" s="18" t="s">
        <v>1415</v>
      </c>
      <c r="I87" s="18" t="s">
        <v>1419</v>
      </c>
    </row>
    <row r="88" spans="1:9" ht="50.25" customHeight="1" x14ac:dyDescent="0.3">
      <c r="A88" s="19" t="s">
        <v>1527</v>
      </c>
      <c r="B88" s="19" t="s">
        <v>1413</v>
      </c>
      <c r="C88" s="19" t="s">
        <v>1426</v>
      </c>
      <c r="D88" s="19" t="s">
        <v>1414</v>
      </c>
      <c r="E88" s="20" t="s">
        <v>1528</v>
      </c>
      <c r="F88" s="20" t="s">
        <v>1529</v>
      </c>
      <c r="G88" s="18" t="s">
        <v>1418</v>
      </c>
      <c r="H88" s="18" t="s">
        <v>1415</v>
      </c>
      <c r="I88" s="18" t="s">
        <v>1419</v>
      </c>
    </row>
    <row r="89" spans="1:9" ht="14.4" x14ac:dyDescent="0.3">
      <c r="A89" s="19"/>
      <c r="B89" s="19"/>
      <c r="C89" s="19"/>
      <c r="D89" s="19"/>
      <c r="E89" s="19"/>
      <c r="F89" s="21"/>
      <c r="G89" s="20"/>
    </row>
    <row r="90" spans="1:9" ht="14.4" x14ac:dyDescent="0.3">
      <c r="A90" s="19"/>
      <c r="B90" s="19"/>
      <c r="C90" s="19"/>
      <c r="D90" s="19"/>
      <c r="E90" s="19"/>
      <c r="F90" s="21"/>
      <c r="G90" s="20"/>
    </row>
    <row r="91" spans="1:9" ht="14.4" x14ac:dyDescent="0.3">
      <c r="A91" s="19"/>
      <c r="B91" s="19"/>
      <c r="C91" s="19"/>
      <c r="D91" s="19"/>
      <c r="E91" s="19"/>
      <c r="F91" s="21"/>
      <c r="G91" s="20"/>
    </row>
    <row r="92" spans="1:9" ht="14.4" x14ac:dyDescent="0.3">
      <c r="A92" s="19"/>
      <c r="B92" s="19"/>
      <c r="C92" s="19"/>
      <c r="D92" s="19"/>
      <c r="E92" s="19"/>
      <c r="F92" s="21"/>
      <c r="G92" s="20"/>
    </row>
    <row r="93" spans="1:9" ht="14.4" x14ac:dyDescent="0.3">
      <c r="A93" s="19"/>
      <c r="B93" s="19"/>
      <c r="C93" s="19"/>
      <c r="D93" s="19"/>
      <c r="E93" s="19"/>
      <c r="F93" s="21"/>
      <c r="G93" s="20"/>
    </row>
    <row r="94" spans="1:9" ht="14.4" x14ac:dyDescent="0.3">
      <c r="A94" s="19"/>
      <c r="B94" s="19"/>
      <c r="C94" s="19"/>
      <c r="D94" s="19"/>
      <c r="E94" s="19"/>
      <c r="F94" s="21"/>
      <c r="G94" s="20"/>
    </row>
    <row r="95" spans="1:9" ht="14.4" x14ac:dyDescent="0.3">
      <c r="A95" s="19"/>
      <c r="B95" s="19"/>
      <c r="C95" s="19"/>
      <c r="D95" s="19"/>
      <c r="E95" s="19"/>
      <c r="F95" s="21"/>
      <c r="G95" s="20"/>
    </row>
    <row r="96" spans="1:9" ht="14.4" x14ac:dyDescent="0.3">
      <c r="A96" s="19"/>
      <c r="B96" s="19"/>
      <c r="C96" s="19"/>
      <c r="D96" s="19"/>
      <c r="E96" s="19"/>
      <c r="F96" s="21"/>
      <c r="G96" s="20"/>
    </row>
    <row r="97" spans="1:7" ht="14.4" x14ac:dyDescent="0.3">
      <c r="A97" s="19"/>
      <c r="B97" s="19"/>
      <c r="C97" s="19"/>
      <c r="D97" s="19"/>
      <c r="E97" s="19"/>
      <c r="F97" s="21"/>
      <c r="G97" s="20"/>
    </row>
    <row r="98" spans="1:7" ht="14.4" x14ac:dyDescent="0.3">
      <c r="A98" s="19"/>
      <c r="B98" s="19"/>
      <c r="C98" s="19"/>
      <c r="D98" s="19"/>
      <c r="E98" s="19"/>
      <c r="F98" s="21"/>
      <c r="G98" s="20"/>
    </row>
    <row r="99" spans="1:7" ht="14.4" x14ac:dyDescent="0.3">
      <c r="A99" s="19"/>
      <c r="B99" s="19"/>
      <c r="C99" s="19"/>
      <c r="D99" s="19"/>
      <c r="E99" s="19"/>
      <c r="F99" s="21"/>
      <c r="G99" s="20"/>
    </row>
    <row r="100" spans="1:7" ht="14.4" x14ac:dyDescent="0.3">
      <c r="A100" s="19"/>
      <c r="B100" s="19"/>
      <c r="C100" s="19"/>
      <c r="D100" s="19"/>
      <c r="E100" s="19"/>
      <c r="F100" s="21"/>
      <c r="G100" s="20"/>
    </row>
    <row r="101" spans="1:7" ht="14.4" x14ac:dyDescent="0.3">
      <c r="A101" s="19"/>
      <c r="B101" s="19"/>
      <c r="C101" s="19"/>
      <c r="D101" s="19"/>
      <c r="E101" s="19"/>
      <c r="F101" s="21"/>
      <c r="G101" s="20"/>
    </row>
    <row r="102" spans="1:7" ht="14.4" x14ac:dyDescent="0.3">
      <c r="A102" s="19"/>
      <c r="B102" s="19"/>
      <c r="C102" s="19"/>
      <c r="D102" s="19"/>
      <c r="E102" s="19"/>
      <c r="F102" s="21"/>
      <c r="G102" s="20"/>
    </row>
    <row r="103" spans="1:7" ht="14.4" x14ac:dyDescent="0.3">
      <c r="A103" s="19"/>
      <c r="B103" s="19"/>
      <c r="C103" s="19"/>
      <c r="D103" s="19"/>
      <c r="E103" s="19"/>
      <c r="F103" s="21"/>
      <c r="G103" s="20"/>
    </row>
    <row r="104" spans="1:7" ht="14.4" x14ac:dyDescent="0.3">
      <c r="A104" s="19"/>
      <c r="B104" s="19"/>
      <c r="C104" s="19"/>
      <c r="D104" s="19"/>
      <c r="E104" s="19"/>
      <c r="F104" s="21"/>
      <c r="G104" s="20"/>
    </row>
    <row r="105" spans="1:7" ht="14.4" x14ac:dyDescent="0.3">
      <c r="A105" s="19"/>
      <c r="B105" s="19"/>
      <c r="C105" s="19"/>
      <c r="D105" s="19"/>
      <c r="E105" s="19"/>
      <c r="F105" s="21"/>
      <c r="G105" s="20"/>
    </row>
    <row r="106" spans="1:7" ht="14.4" x14ac:dyDescent="0.3">
      <c r="A106" s="19"/>
      <c r="B106" s="19"/>
      <c r="C106" s="19"/>
      <c r="D106" s="19"/>
      <c r="E106" s="19"/>
      <c r="F106" s="21"/>
      <c r="G106" s="20"/>
    </row>
    <row r="107" spans="1:7" ht="14.4" x14ac:dyDescent="0.3">
      <c r="A107" s="19"/>
      <c r="B107" s="19"/>
      <c r="C107" s="19"/>
      <c r="D107" s="19"/>
      <c r="E107" s="19"/>
      <c r="F107" s="21"/>
      <c r="G107" s="20"/>
    </row>
    <row r="108" spans="1:7" ht="14.4" x14ac:dyDescent="0.3">
      <c r="A108" s="19"/>
      <c r="B108" s="19"/>
      <c r="C108" s="19"/>
      <c r="D108" s="19"/>
      <c r="E108" s="19"/>
      <c r="F108" s="21"/>
      <c r="G108" s="20"/>
    </row>
    <row r="109" spans="1:7" ht="14.4" x14ac:dyDescent="0.3">
      <c r="A109" s="19"/>
      <c r="B109" s="19"/>
      <c r="C109" s="19"/>
      <c r="D109" s="19"/>
      <c r="E109" s="19"/>
      <c r="F109" s="21"/>
      <c r="G109" s="20"/>
    </row>
    <row r="110" spans="1:7" ht="14.4" x14ac:dyDescent="0.3">
      <c r="A110" s="19"/>
      <c r="B110" s="19"/>
      <c r="C110" s="19"/>
      <c r="D110" s="19"/>
      <c r="E110" s="19"/>
      <c r="F110" s="21"/>
      <c r="G110" s="20"/>
    </row>
    <row r="111" spans="1:7" ht="14.4" x14ac:dyDescent="0.3">
      <c r="A111" s="19"/>
      <c r="B111" s="19"/>
      <c r="C111" s="19"/>
      <c r="D111" s="19"/>
      <c r="E111" s="19"/>
      <c r="F111" s="21"/>
      <c r="G111" s="20"/>
    </row>
    <row r="112" spans="1:7" ht="14.4" x14ac:dyDescent="0.3">
      <c r="A112" s="19"/>
      <c r="B112" s="19"/>
      <c r="C112" s="19"/>
      <c r="D112" s="19"/>
      <c r="E112" s="19"/>
      <c r="F112" s="21"/>
      <c r="G112" s="20"/>
    </row>
    <row r="113" spans="1:7" ht="14.4" x14ac:dyDescent="0.3">
      <c r="A113" s="19"/>
      <c r="B113" s="19"/>
      <c r="C113" s="19"/>
      <c r="D113" s="19"/>
      <c r="E113" s="19"/>
      <c r="F113" s="21"/>
      <c r="G113" s="20"/>
    </row>
    <row r="114" spans="1:7" ht="14.4" x14ac:dyDescent="0.3">
      <c r="A114" s="19"/>
      <c r="B114" s="19"/>
      <c r="C114" s="19"/>
      <c r="D114" s="19"/>
      <c r="E114" s="19"/>
      <c r="F114" s="21"/>
      <c r="G114" s="20"/>
    </row>
    <row r="115" spans="1:7" ht="14.4" x14ac:dyDescent="0.3">
      <c r="A115" s="19"/>
      <c r="B115" s="19"/>
      <c r="C115" s="19"/>
      <c r="D115" s="19"/>
      <c r="E115" s="19"/>
      <c r="F115" s="21"/>
      <c r="G115" s="20"/>
    </row>
    <row r="116" spans="1:7" ht="14.4" x14ac:dyDescent="0.3">
      <c r="A116" s="19"/>
      <c r="B116" s="19"/>
      <c r="C116" s="19"/>
      <c r="D116" s="19"/>
      <c r="E116" s="19"/>
      <c r="F116" s="21"/>
      <c r="G116" s="20"/>
    </row>
    <row r="117" spans="1:7" ht="14.4" x14ac:dyDescent="0.3">
      <c r="A117" s="19"/>
      <c r="B117" s="19"/>
      <c r="C117" s="19"/>
      <c r="D117" s="19"/>
      <c r="E117" s="19"/>
      <c r="F117" s="21"/>
      <c r="G117" s="20"/>
    </row>
    <row r="118" spans="1:7" ht="14.4" x14ac:dyDescent="0.3">
      <c r="A118" s="19"/>
      <c r="B118" s="19"/>
      <c r="C118" s="19"/>
      <c r="D118" s="19"/>
      <c r="E118" s="19"/>
      <c r="F118" s="21"/>
      <c r="G118" s="20"/>
    </row>
    <row r="119" spans="1:7" ht="14.4" x14ac:dyDescent="0.3">
      <c r="A119" s="19"/>
      <c r="B119" s="19"/>
      <c r="C119" s="19"/>
      <c r="D119" s="19"/>
      <c r="E119" s="19"/>
      <c r="F119" s="21"/>
      <c r="G119" s="20"/>
    </row>
    <row r="120" spans="1:7" ht="14.4" x14ac:dyDescent="0.3">
      <c r="A120" s="19"/>
      <c r="B120" s="19"/>
      <c r="C120" s="19"/>
      <c r="D120" s="19"/>
      <c r="E120" s="19"/>
      <c r="F120" s="21"/>
      <c r="G120" s="20"/>
    </row>
    <row r="121" spans="1:7" ht="14.4" x14ac:dyDescent="0.3">
      <c r="A121" s="19"/>
      <c r="B121" s="19"/>
      <c r="C121" s="19"/>
      <c r="D121" s="19"/>
      <c r="E121" s="19"/>
      <c r="F121" s="21"/>
      <c r="G121" s="20"/>
    </row>
    <row r="122" spans="1:7" ht="14.4" x14ac:dyDescent="0.3">
      <c r="A122" s="19"/>
      <c r="B122" s="19"/>
      <c r="C122" s="19"/>
      <c r="D122" s="19"/>
      <c r="E122" s="19"/>
      <c r="F122" s="21"/>
      <c r="G122" s="20"/>
    </row>
    <row r="123" spans="1:7" ht="14.4" x14ac:dyDescent="0.3">
      <c r="A123" s="19"/>
      <c r="B123" s="19"/>
      <c r="C123" s="19"/>
      <c r="D123" s="19"/>
      <c r="E123" s="19"/>
      <c r="F123" s="21"/>
      <c r="G123" s="20"/>
    </row>
    <row r="124" spans="1:7" ht="14.4" x14ac:dyDescent="0.3">
      <c r="A124" s="19"/>
      <c r="B124" s="19"/>
      <c r="C124" s="19"/>
      <c r="D124" s="19"/>
      <c r="E124" s="19"/>
      <c r="F124" s="21"/>
      <c r="G124" s="20"/>
    </row>
    <row r="125" spans="1:7" ht="14.4" x14ac:dyDescent="0.3">
      <c r="A125" s="19"/>
      <c r="B125" s="19"/>
      <c r="C125" s="19"/>
      <c r="D125" s="19"/>
      <c r="E125" s="19"/>
      <c r="F125" s="21"/>
      <c r="G125" s="20"/>
    </row>
    <row r="126" spans="1:7" ht="14.4" x14ac:dyDescent="0.3">
      <c r="A126" s="19"/>
      <c r="B126" s="19"/>
      <c r="C126" s="19"/>
      <c r="D126" s="19"/>
      <c r="E126" s="19"/>
      <c r="F126" s="21"/>
      <c r="G126" s="20"/>
    </row>
    <row r="127" spans="1:7" ht="14.4" x14ac:dyDescent="0.3">
      <c r="A127" s="19"/>
      <c r="B127" s="19"/>
      <c r="C127" s="19"/>
      <c r="D127" s="19"/>
      <c r="E127" s="19"/>
      <c r="F127" s="21"/>
      <c r="G127" s="20"/>
    </row>
    <row r="128" spans="1:7" ht="14.4" x14ac:dyDescent="0.3">
      <c r="A128" s="19"/>
      <c r="B128" s="19"/>
      <c r="C128" s="19"/>
      <c r="D128" s="19"/>
      <c r="E128" s="19"/>
      <c r="F128" s="21"/>
      <c r="G128" s="20"/>
    </row>
    <row r="129" spans="1:7" ht="14.4" x14ac:dyDescent="0.3">
      <c r="A129" s="19"/>
      <c r="B129" s="19"/>
      <c r="C129" s="19"/>
      <c r="D129" s="19"/>
      <c r="E129" s="19"/>
      <c r="F129" s="21"/>
      <c r="G129" s="20"/>
    </row>
    <row r="130" spans="1:7" ht="14.4" x14ac:dyDescent="0.3">
      <c r="A130" s="19"/>
      <c r="B130" s="19"/>
      <c r="C130" s="19"/>
      <c r="D130" s="19"/>
      <c r="E130" s="19"/>
      <c r="F130" s="21"/>
      <c r="G130" s="20"/>
    </row>
    <row r="131" spans="1:7" ht="14.4" x14ac:dyDescent="0.3">
      <c r="A131" s="19"/>
      <c r="B131" s="19"/>
      <c r="C131" s="19"/>
      <c r="D131" s="19"/>
      <c r="E131" s="19"/>
      <c r="F131" s="21"/>
      <c r="G131" s="20"/>
    </row>
    <row r="132" spans="1:7" ht="14.4" x14ac:dyDescent="0.3">
      <c r="A132" s="19"/>
      <c r="B132" s="19"/>
      <c r="C132" s="19"/>
      <c r="D132" s="19"/>
      <c r="E132" s="19"/>
      <c r="F132" s="21"/>
      <c r="G132" s="20"/>
    </row>
    <row r="133" spans="1:7" ht="14.4" x14ac:dyDescent="0.3">
      <c r="A133" s="19"/>
      <c r="B133" s="19"/>
      <c r="C133" s="19"/>
      <c r="D133" s="19"/>
      <c r="E133" s="19"/>
      <c r="F133" s="21"/>
      <c r="G133" s="20"/>
    </row>
    <row r="134" spans="1:7" ht="14.4" x14ac:dyDescent="0.3">
      <c r="A134" s="19"/>
      <c r="B134" s="19"/>
      <c r="C134" s="19"/>
      <c r="D134" s="19"/>
      <c r="E134" s="19"/>
      <c r="F134" s="21"/>
      <c r="G134" s="20"/>
    </row>
    <row r="135" spans="1:7" ht="14.4" x14ac:dyDescent="0.3">
      <c r="A135" s="19"/>
      <c r="B135" s="19"/>
      <c r="C135" s="19"/>
      <c r="D135" s="19"/>
      <c r="E135" s="19"/>
      <c r="F135" s="21"/>
      <c r="G135" s="20"/>
    </row>
    <row r="136" spans="1:7" ht="14.4" x14ac:dyDescent="0.3">
      <c r="A136" s="19"/>
      <c r="B136" s="19"/>
      <c r="C136" s="19"/>
      <c r="D136" s="19"/>
      <c r="E136" s="19"/>
      <c r="F136" s="21"/>
      <c r="G136" s="20"/>
    </row>
    <row r="137" spans="1:7" ht="14.4" x14ac:dyDescent="0.3">
      <c r="A137" s="19"/>
      <c r="B137" s="19"/>
      <c r="C137" s="19"/>
      <c r="D137" s="19"/>
      <c r="E137" s="19"/>
      <c r="F137" s="21"/>
      <c r="G137" s="20"/>
    </row>
    <row r="138" spans="1:7" ht="14.4" x14ac:dyDescent="0.3">
      <c r="A138" s="19"/>
      <c r="B138" s="19"/>
      <c r="C138" s="19"/>
      <c r="D138" s="19"/>
      <c r="E138" s="19"/>
      <c r="F138" s="21"/>
      <c r="G138" s="20"/>
    </row>
    <row r="139" spans="1:7" ht="14.4" x14ac:dyDescent="0.3">
      <c r="A139" s="19"/>
      <c r="B139" s="19"/>
      <c r="C139" s="19"/>
      <c r="D139" s="19"/>
      <c r="E139" s="19"/>
      <c r="F139" s="21"/>
      <c r="G139" s="20"/>
    </row>
    <row r="140" spans="1:7" ht="14.4" x14ac:dyDescent="0.3">
      <c r="A140" s="19"/>
      <c r="B140" s="19"/>
      <c r="C140" s="19"/>
      <c r="D140" s="19"/>
      <c r="E140" s="19"/>
      <c r="F140" s="21"/>
      <c r="G140" s="20"/>
    </row>
    <row r="141" spans="1:7" ht="14.4" x14ac:dyDescent="0.3">
      <c r="A141" s="19"/>
      <c r="B141" s="19"/>
      <c r="C141" s="19"/>
      <c r="D141" s="19"/>
      <c r="E141" s="19"/>
      <c r="F141" s="21"/>
      <c r="G141" s="20"/>
    </row>
    <row r="142" spans="1:7" ht="14.4" x14ac:dyDescent="0.3">
      <c r="A142" s="19"/>
      <c r="B142" s="19"/>
      <c r="C142" s="19"/>
      <c r="D142" s="19"/>
      <c r="E142" s="19"/>
      <c r="F142" s="21"/>
      <c r="G142" s="20"/>
    </row>
    <row r="143" spans="1:7" ht="14.4" x14ac:dyDescent="0.3">
      <c r="A143" s="19"/>
      <c r="B143" s="19"/>
      <c r="C143" s="19"/>
      <c r="D143" s="19"/>
      <c r="E143" s="19"/>
      <c r="F143" s="21"/>
      <c r="G143" s="20"/>
    </row>
    <row r="144" spans="1:7" ht="14.4" x14ac:dyDescent="0.3">
      <c r="A144" s="19"/>
      <c r="B144" s="19"/>
      <c r="C144" s="19"/>
      <c r="D144" s="19"/>
      <c r="E144" s="19"/>
      <c r="F144" s="21"/>
      <c r="G144" s="20"/>
    </row>
    <row r="145" spans="1:7" ht="14.4" x14ac:dyDescent="0.3">
      <c r="A145" s="19"/>
      <c r="B145" s="19"/>
      <c r="C145" s="19"/>
      <c r="D145" s="19"/>
      <c r="E145" s="19"/>
      <c r="F145" s="21"/>
      <c r="G145" s="20"/>
    </row>
    <row r="146" spans="1:7" ht="14.4" x14ac:dyDescent="0.3">
      <c r="A146" s="19"/>
      <c r="B146" s="19"/>
      <c r="C146" s="19"/>
      <c r="D146" s="19"/>
      <c r="E146" s="19"/>
      <c r="F146" s="21"/>
      <c r="G146" s="20"/>
    </row>
    <row r="147" spans="1:7" ht="14.4" x14ac:dyDescent="0.3">
      <c r="A147" s="19"/>
      <c r="B147" s="19"/>
      <c r="C147" s="19"/>
      <c r="D147" s="19"/>
      <c r="E147" s="19"/>
      <c r="F147" s="21"/>
      <c r="G147" s="20"/>
    </row>
    <row r="148" spans="1:7" ht="14.4" x14ac:dyDescent="0.3">
      <c r="A148" s="19"/>
      <c r="B148" s="19"/>
      <c r="C148" s="19"/>
      <c r="D148" s="19"/>
      <c r="E148" s="19"/>
      <c r="F148" s="21"/>
      <c r="G148" s="20"/>
    </row>
    <row r="149" spans="1:7" ht="14.4" x14ac:dyDescent="0.3">
      <c r="A149" s="19"/>
      <c r="B149" s="19"/>
      <c r="C149" s="19"/>
      <c r="D149" s="19"/>
      <c r="E149" s="19"/>
      <c r="F149" s="21"/>
      <c r="G149" s="20"/>
    </row>
  </sheetData>
  <autoFilter ref="A1:I88" xr:uid="{25A47E88-1D2C-43AA-993F-39687AFCEF6E}"/>
  <sortState xmlns:xlrd2="http://schemas.microsoft.com/office/spreadsheetml/2017/richdata2" ref="A2:I425">
    <sortCondition ref="I1:I425"/>
  </sortState>
  <conditionalFormatting sqref="A1:A1048576">
    <cfRule type="duplicateValues" dxfId="0" priority="1"/>
  </conditionalFormatting>
  <hyperlinks>
    <hyperlink ref="F56" r:id="rId1" xr:uid="{3A836100-2525-447C-B23D-933D88B59A4D}"/>
  </hyperlinks>
  <pageMargins left="0.75" right="0.75" top="1" bottom="1" header="0.4921259845" footer="0.4921259845"/>
  <pageSetup paperSize="9" orientation="portrait" horizontalDpi="300" verticalDpi="300" r:id="rId2"/>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6</vt:i4>
      </vt:variant>
    </vt:vector>
  </HeadingPairs>
  <TitlesOfParts>
    <vt:vector size="6" baseType="lpstr">
      <vt:lpstr>prehľadJanuár26</vt:lpstr>
      <vt:lpstr>Nature Index</vt:lpstr>
      <vt:lpstr>HCP</vt:lpstr>
      <vt:lpstr>Patenty</vt:lpstr>
      <vt:lpstr>monografie</vt:lpstr>
      <vt:lpstr>umelecké</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Lukáč Stanislav</dc:creator>
  <cp:lastModifiedBy>Kanovský Martin</cp:lastModifiedBy>
  <dcterms:created xsi:type="dcterms:W3CDTF">2026-02-17T13:02:42Z</dcterms:created>
  <dcterms:modified xsi:type="dcterms:W3CDTF">2026-02-27T09:35:12Z</dcterms:modified>
</cp:coreProperties>
</file>