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aria.lompartova\Documents\LOMPARTOVA 2024\Tab na WEB\Hav 2024 4Q\"/>
    </mc:Choice>
  </mc:AlternateContent>
  <xr:revisionPtr revIDLastSave="0" documentId="13_ncr:1_{2A34A4A0-4BC9-4DA1-B1DF-D0E594F884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V havárie" sheetId="5" r:id="rId1"/>
    <sheet name="BV havárie" sheetId="6" r:id="rId2"/>
  </sheets>
  <definedNames>
    <definedName name="_xlnm._FilterDatabase" localSheetId="1" hidden="1">'BV havárie'!$A$3:$H$207</definedName>
    <definedName name="_xlnm._FilterDatabase" localSheetId="0" hidden="1">'KV havárie'!$A$4:$H$148</definedName>
    <definedName name="_xlnm.Print_Titles" localSheetId="1">'BV havárie'!$3:$3</definedName>
    <definedName name="_xlnm.Print_Titles" localSheetId="0">'KV havárie'!$4:$4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5" l="1"/>
  <c r="F138" i="5"/>
  <c r="F127" i="5"/>
  <c r="F126" i="5"/>
  <c r="F128" i="5"/>
  <c r="F132" i="5"/>
  <c r="F104" i="5"/>
  <c r="F69" i="5"/>
  <c r="F74" i="5"/>
  <c r="F67" i="5"/>
  <c r="F47" i="5"/>
  <c r="F43" i="5"/>
  <c r="F41" i="5"/>
  <c r="F11" i="5"/>
  <c r="F12" i="5"/>
  <c r="F197" i="6"/>
  <c r="F189" i="6"/>
  <c r="F186" i="6"/>
  <c r="F187" i="6"/>
  <c r="F183" i="6"/>
  <c r="F190" i="6"/>
  <c r="F196" i="6"/>
  <c r="F191" i="6"/>
  <c r="F199" i="6"/>
  <c r="F207" i="6"/>
  <c r="F175" i="6"/>
  <c r="F173" i="6"/>
  <c r="F154" i="6"/>
  <c r="F150" i="6"/>
  <c r="F153" i="6"/>
  <c r="F152" i="6"/>
  <c r="F157" i="6"/>
  <c r="F151" i="6"/>
  <c r="F108" i="6"/>
  <c r="F70" i="6"/>
  <c r="F80" i="6"/>
  <c r="F75" i="6"/>
  <c r="F67" i="6"/>
</calcChain>
</file>

<file path=xl/sharedStrings.xml><?xml version="1.0" encoding="utf-8"?>
<sst xmlns="http://schemas.openxmlformats.org/spreadsheetml/2006/main" count="2446" uniqueCount="1120">
  <si>
    <t>Kraj sídla zriaď.</t>
  </si>
  <si>
    <t>Zriaďovateľ</t>
  </si>
  <si>
    <t>Škola</t>
  </si>
  <si>
    <t>Ulica</t>
  </si>
  <si>
    <t>Obec</t>
  </si>
  <si>
    <t>Dôvod</t>
  </si>
  <si>
    <t>Kvartál</t>
  </si>
  <si>
    <t>Výška pridelených finančných prostriedkov v €</t>
  </si>
  <si>
    <t>BA</t>
  </si>
  <si>
    <t>Základná škola s materskou školou</t>
  </si>
  <si>
    <t>Základná škola</t>
  </si>
  <si>
    <t>TV</t>
  </si>
  <si>
    <t>Reedukačné centrum</t>
  </si>
  <si>
    <t>NR</t>
  </si>
  <si>
    <t>ZA</t>
  </si>
  <si>
    <t>Mesto Čadca</t>
  </si>
  <si>
    <t>Regionálny úrad školskej správy v Žiline</t>
  </si>
  <si>
    <t>M. R. Štefánika 2007</t>
  </si>
  <si>
    <t>Čadca</t>
  </si>
  <si>
    <t>Spojená škola internátna</t>
  </si>
  <si>
    <t>Havarijná situácia elektroinštalácie</t>
  </si>
  <si>
    <t>BB</t>
  </si>
  <si>
    <t>Regionálny úrad školskej správy v Banskej Bystrici</t>
  </si>
  <si>
    <t>Samuela Kollára 72</t>
  </si>
  <si>
    <t>Čerenčany</t>
  </si>
  <si>
    <t>PO</t>
  </si>
  <si>
    <t>Regionálny úrad školskej správy v Prešove</t>
  </si>
  <si>
    <t>Špeciálna základná škola</t>
  </si>
  <si>
    <t>Trstená</t>
  </si>
  <si>
    <t>KE</t>
  </si>
  <si>
    <t>Regionálny úrad školskej správy v Košiciach</t>
  </si>
  <si>
    <t>odstránenie havarijného stavu strechy</t>
  </si>
  <si>
    <t>Regionálny úrad školskej správy v Bratislave</t>
  </si>
  <si>
    <t>Malacky</t>
  </si>
  <si>
    <t>Špeciálna základná škola s materskou školou</t>
  </si>
  <si>
    <t>Spojená škola</t>
  </si>
  <si>
    <t>Regionálny úrad školskej správy v Nitre</t>
  </si>
  <si>
    <t>Odborné učilište internátne</t>
  </si>
  <si>
    <t>Havarijná situácia sociálnych zariadení</t>
  </si>
  <si>
    <t>Skalité</t>
  </si>
  <si>
    <t>Špeciálna materská škola</t>
  </si>
  <si>
    <t>Ľudová 15</t>
  </si>
  <si>
    <t>Košice-Západ</t>
  </si>
  <si>
    <t>odstránenie havarijného stavu podláh</t>
  </si>
  <si>
    <t>Havárie kapitálové výdavky spolu</t>
  </si>
  <si>
    <t>Havárie bežné výdavky spolu</t>
  </si>
  <si>
    <t>Bratislava-Nové Mesto</t>
  </si>
  <si>
    <t>Liečebno - výchovné sanatórium</t>
  </si>
  <si>
    <t>Mojmírovská 70</t>
  </si>
  <si>
    <t>Poľný Kesov</t>
  </si>
  <si>
    <t>Košice-Sever</t>
  </si>
  <si>
    <t>Opatovská cesta 101</t>
  </si>
  <si>
    <t>Košice-Vyšné Opátske</t>
  </si>
  <si>
    <t>Veľké Leváre 1106</t>
  </si>
  <si>
    <t>Veľké Leváre</t>
  </si>
  <si>
    <t>Havarijná situácia plynového kotla</t>
  </si>
  <si>
    <t>Mestská časť Bratislava - Nové Mesto</t>
  </si>
  <si>
    <t>Komenského 3</t>
  </si>
  <si>
    <t>Obec Skalité</t>
  </si>
  <si>
    <t>Kudlov 781</t>
  </si>
  <si>
    <t>Mesto Humenné</t>
  </si>
  <si>
    <t>Humenné</t>
  </si>
  <si>
    <t>Pugačevova 1381/7</t>
  </si>
  <si>
    <t>Bankov 15</t>
  </si>
  <si>
    <t>Biele Vody 267</t>
  </si>
  <si>
    <t>Mlynky</t>
  </si>
  <si>
    <t>Richnava 189</t>
  </si>
  <si>
    <t>Richnava</t>
  </si>
  <si>
    <t>Žilinský samosprávny kraj</t>
  </si>
  <si>
    <t>Lipová 622</t>
  </si>
  <si>
    <t>Kysucké Nové Mesto</t>
  </si>
  <si>
    <t>Liptovský Hrádok</t>
  </si>
  <si>
    <t xml:space="preserve">Havarijná situácia fasády a strešnej konštr. so zateplením </t>
  </si>
  <si>
    <t>1Q</t>
  </si>
  <si>
    <t>Obec Suchá nad Parnou</t>
  </si>
  <si>
    <t>Suchá nad Parnou 55</t>
  </si>
  <si>
    <t>Suchá nad Parnou</t>
  </si>
  <si>
    <t>Obec Unín</t>
  </si>
  <si>
    <t>Unín 420</t>
  </si>
  <si>
    <t>Unín</t>
  </si>
  <si>
    <t>Havarijný stav hlavného vonkajšieho schodiska do budovy ZŠ</t>
  </si>
  <si>
    <t>Mesto Bardejov</t>
  </si>
  <si>
    <t>Obec Slovenská Ves</t>
  </si>
  <si>
    <t>Nám.arm.gen. L.Svobodu 16</t>
  </si>
  <si>
    <t>Bardejov</t>
  </si>
  <si>
    <t>Odstránenie HS na spojovacej chodbe medzi pav. A.B-C</t>
  </si>
  <si>
    <t>Slovenská Ves 313</t>
  </si>
  <si>
    <t>Slovenská Ves</t>
  </si>
  <si>
    <t>Odstránenie HS strešnej konštrukcie na objekte ZŠ</t>
  </si>
  <si>
    <t>Mesto Strážske</t>
  </si>
  <si>
    <t>Mierová 1</t>
  </si>
  <si>
    <t>Strážske</t>
  </si>
  <si>
    <t>odstránenie havarijnej situácie strechy</t>
  </si>
  <si>
    <t>Obec Chorvátsky Grob</t>
  </si>
  <si>
    <t>Obec Kátlovce</t>
  </si>
  <si>
    <t>Obec Lehota</t>
  </si>
  <si>
    <t>Obec Malatiná</t>
  </si>
  <si>
    <t>Obec Hromoš</t>
  </si>
  <si>
    <t>Obec Nižný Hrabovec</t>
  </si>
  <si>
    <t>Školská 4</t>
  </si>
  <si>
    <t>Chorvátsky Grob</t>
  </si>
  <si>
    <t xml:space="preserve">Havarijný stav splaškovej kanalizácie a sanácia odpadového potrubia </t>
  </si>
  <si>
    <t>Kalinčiakova 12</t>
  </si>
  <si>
    <t>Havarijná situácia podláh, rozvodov vody a kanalizácie, navlhnutých stien a obkladov</t>
  </si>
  <si>
    <t>Pribinova 16/1</t>
  </si>
  <si>
    <t>Havarijný stav stability nenosných priečok s následnou sanáciou</t>
  </si>
  <si>
    <t>Základná škola s materskou školou Pavla Ušáka Olivu</t>
  </si>
  <si>
    <t>Kátlovce 195</t>
  </si>
  <si>
    <t>Kátlovce</t>
  </si>
  <si>
    <t>Oprava elektroinštalácie a osvetlenia</t>
  </si>
  <si>
    <t>Pri kaštieli 1</t>
  </si>
  <si>
    <t>Nitra</t>
  </si>
  <si>
    <t>Havarijný stav práčovne, sušiarne, žehliarne LVS Nitra</t>
  </si>
  <si>
    <t>Odstránenie havarijného stavu podláh v priestoroch LVS</t>
  </si>
  <si>
    <t>Nám. sv.Ladislava 1791/14</t>
  </si>
  <si>
    <t>Mojmírovce</t>
  </si>
  <si>
    <t>Odstránenie havarijného stavu strešnej konštrukcie, zabezp. izolácie budovy tel. OUI Mojmírovce</t>
  </si>
  <si>
    <t>Lehota 144</t>
  </si>
  <si>
    <t>Lehota</t>
  </si>
  <si>
    <t>havarijna situácia strechy ZŠ lehota</t>
  </si>
  <si>
    <t>Gymnázium Martina Hattalu</t>
  </si>
  <si>
    <t>Železničiarov 278</t>
  </si>
  <si>
    <t>Havarijná situácia elektroinštalácie a bleskozvodu v telocvični</t>
  </si>
  <si>
    <t>Stredná odborná škola lesnícka a drevárska Jozefa Dekreta Matejovie</t>
  </si>
  <si>
    <t>Hradná 534</t>
  </si>
  <si>
    <t>Havarijná situácia okien na budove školskej telocvične</t>
  </si>
  <si>
    <t>Malatiná 70</t>
  </si>
  <si>
    <t>Malatiná</t>
  </si>
  <si>
    <t>Havarijný stav PVC podláh na chodbách a schodiskách</t>
  </si>
  <si>
    <t>Havária soc.zariadení v budove kaštieľa RC</t>
  </si>
  <si>
    <t>Havária podlahových plôch a omietok v objekte práčovne RC</t>
  </si>
  <si>
    <t>Havária v objekte RC / omietky, podlaha, sanita/</t>
  </si>
  <si>
    <t>Havária v priestoroch telocvične /omietka, steny, podlahy /</t>
  </si>
  <si>
    <t>Havária schodištia internátu RC</t>
  </si>
  <si>
    <t>Hromoš 29</t>
  </si>
  <si>
    <t>Hromoš</t>
  </si>
  <si>
    <t>Odstránenie HS plynového kúrenia</t>
  </si>
  <si>
    <t>Nižný Hrabovec 155</t>
  </si>
  <si>
    <t>Nižný Hrabovec</t>
  </si>
  <si>
    <t>Odstránenie HS sociálnych zariadení v ZŠ - 2. etapa</t>
  </si>
  <si>
    <t>Odstránenie HS strechy</t>
  </si>
  <si>
    <t>Odstránenie HS elektroinštalácie v hlavnej budove a pav. B</t>
  </si>
  <si>
    <t>Školská 158</t>
  </si>
  <si>
    <t>Bačkov</t>
  </si>
  <si>
    <t>odstránenie havarijného stavu chodby a šatne v priestoroch kuchyne</t>
  </si>
  <si>
    <t>odstránenie havarijného stavu kanalizácie</t>
  </si>
  <si>
    <t>Kapušianska 2</t>
  </si>
  <si>
    <t>Pavlovce nad Uhom</t>
  </si>
  <si>
    <t>odstránenie havarijného stavu chodníkov, prístupových ciest a spevnených plôch v areáli školy</t>
  </si>
  <si>
    <t>odstránenie havarijného stavu svietidiel</t>
  </si>
  <si>
    <t>odstránenie havarijného stavu triedy – komplexná oprava podlahy, stien, stropu, ÚK</t>
  </si>
  <si>
    <t>odstránenie havarijného stavu interiérových svietidiel</t>
  </si>
  <si>
    <t>TC</t>
  </si>
  <si>
    <t>Mestská časť Bratislava - Dúbravka</t>
  </si>
  <si>
    <t>Bratislavský samosprávny kraj</t>
  </si>
  <si>
    <t>Mestská časť Bratislava - Petržalka</t>
  </si>
  <si>
    <t>Mestská časť Bratislava - Staré Mesto</t>
  </si>
  <si>
    <t>Obec Chtelnica</t>
  </si>
  <si>
    <t>Obec Kostolné Kračany</t>
  </si>
  <si>
    <t>Obec Krakovany</t>
  </si>
  <si>
    <t>Trnavský samosprávny kraj</t>
  </si>
  <si>
    <t>Obec Šúrovce</t>
  </si>
  <si>
    <t>Obec Drietoma</t>
  </si>
  <si>
    <t>Obec Chrenovec - Brusno</t>
  </si>
  <si>
    <t>Obec Ráztočno</t>
  </si>
  <si>
    <t>Mesto Stará Turá</t>
  </si>
  <si>
    <t>Obec Cabaj - Čápor</t>
  </si>
  <si>
    <t>Obec Farná</t>
  </si>
  <si>
    <t>Obec Radošina</t>
  </si>
  <si>
    <t>Mesto Šaľa</t>
  </si>
  <si>
    <t>Mesto Topoľčany</t>
  </si>
  <si>
    <t>Obec Žihárec</t>
  </si>
  <si>
    <t>Mesto Bytča</t>
  </si>
  <si>
    <t>Obec Horný Vadičov</t>
  </si>
  <si>
    <t>Obec Košťany nad Turcom</t>
  </si>
  <si>
    <t>Obec Krpeľany</t>
  </si>
  <si>
    <t>Obec Lietavská Lúčka</t>
  </si>
  <si>
    <t>Obec Liptovské Revúce</t>
  </si>
  <si>
    <t>Mesto Martin</t>
  </si>
  <si>
    <t>Obec Mošovce</t>
  </si>
  <si>
    <t>Mesto Námestovo</t>
  </si>
  <si>
    <t>Obec Veľké Rovné</t>
  </si>
  <si>
    <t>Rímskokatolícka cirkev, Žilinská diecéza</t>
  </si>
  <si>
    <t>Obec Brusno</t>
  </si>
  <si>
    <t>Obec Bušince</t>
  </si>
  <si>
    <t>Obec Jastrabá</t>
  </si>
  <si>
    <t>Obec Málinec</t>
  </si>
  <si>
    <t>Mesto Giraltovce</t>
  </si>
  <si>
    <t>Obec Kolbovce</t>
  </si>
  <si>
    <t>Obec Kračúnovce</t>
  </si>
  <si>
    <t>Obec Petrovany</t>
  </si>
  <si>
    <t>Rímskokatolícka cirkev Biskupstvo Spišské Podhradie</t>
  </si>
  <si>
    <t>Mesto Stropkov</t>
  </si>
  <si>
    <t>Obec Šarišské Dravce</t>
  </si>
  <si>
    <t>Mesto Vranov nad Topľou</t>
  </si>
  <si>
    <t>Obec Cejkov</t>
  </si>
  <si>
    <t>Obec Družstevná pri Hornáde</t>
  </si>
  <si>
    <t>Obec Jablonov nad Turňou</t>
  </si>
  <si>
    <t>Mesto Košice</t>
  </si>
  <si>
    <t>Košická arcidiecéza</t>
  </si>
  <si>
    <t>Rímskokatolícka cirkev Biskupstvo Rožňava</t>
  </si>
  <si>
    <t>Obec Zalužice</t>
  </si>
  <si>
    <t>Stredná odborná škola beauty služieb</t>
  </si>
  <si>
    <t>Obchodná akadémia Imricha Karvaša</t>
  </si>
  <si>
    <t>Základná škola s materskou školou Milana Hodžu</t>
  </si>
  <si>
    <t>Základná škola a GYMNÁZIUM s vyučovacím jazykom maďarským - Magyar Tannyelvű Alapiskola és Gimnázium</t>
  </si>
  <si>
    <t>Základná škola s vyučovacím jazykom maďarským - Alapiskola</t>
  </si>
  <si>
    <t>Stredná zdravotnícka škola</t>
  </si>
  <si>
    <t>Základná škola Gašpara Drozda s materskou školou</t>
  </si>
  <si>
    <t>Základná škola Jána Domastu</t>
  </si>
  <si>
    <t>Základná škola Ľudovíta Štúra</t>
  </si>
  <si>
    <t>Špecializované centrum poradenstva a prevencie pre deti a žiakov s narušenou komunikačnou schopnosťou</t>
  </si>
  <si>
    <t>Základná škola s materskou školou Slovenského učeného tovarišstva</t>
  </si>
  <si>
    <t>Obchodná akadémia sv. Tomáša Akvinského</t>
  </si>
  <si>
    <t>Odborné učilište internátne Viliama Gaňu</t>
  </si>
  <si>
    <t>Základná škola Povýšenia sv. Kríža</t>
  </si>
  <si>
    <t>Základná škola s materskou školou s vyučovacím jazykom maďarským - Alapiskola és Óvoda</t>
  </si>
  <si>
    <t>Základná škola Ľudovíta Fullu</t>
  </si>
  <si>
    <t>Stredná odborná škola železničná</t>
  </si>
  <si>
    <t>Gymnázium sv. Moniky</t>
  </si>
  <si>
    <t>Katolícka základná škola s materskou školou sv. Jána Nepomuckého</t>
  </si>
  <si>
    <t>Centrum poradenstva a prevencie</t>
  </si>
  <si>
    <t>Nejedlého 8</t>
  </si>
  <si>
    <t>Bratislava-Dúbravka</t>
  </si>
  <si>
    <t>Račianska 105</t>
  </si>
  <si>
    <t>Hrobákova 11</t>
  </si>
  <si>
    <t>Bratislava-Petržalka</t>
  </si>
  <si>
    <t>Prokofievova 5</t>
  </si>
  <si>
    <t>Vazovova 4</t>
  </si>
  <si>
    <t>Bratislava-Staré Mesto</t>
  </si>
  <si>
    <t>Škarniclova 1</t>
  </si>
  <si>
    <t>Dunajská 13</t>
  </si>
  <si>
    <t>Komenského 25</t>
  </si>
  <si>
    <t>Pezinok</t>
  </si>
  <si>
    <t>Nám. 1. mája 3</t>
  </si>
  <si>
    <t>Chtelnica</t>
  </si>
  <si>
    <t>Šipošovské 514</t>
  </si>
  <si>
    <t>Kostolné Kračany</t>
  </si>
  <si>
    <t>Školská 318/3</t>
  </si>
  <si>
    <t>Krakovany</t>
  </si>
  <si>
    <t>Lichardova 1</t>
  </si>
  <si>
    <t>Skalica</t>
  </si>
  <si>
    <t>Školská 3</t>
  </si>
  <si>
    <t>Šúrovce</t>
  </si>
  <si>
    <t>Drietoma 453</t>
  </si>
  <si>
    <t>Drietoma</t>
  </si>
  <si>
    <t>Chrenovec-Brusno 395</t>
  </si>
  <si>
    <t>Chrenovec-Brusno</t>
  </si>
  <si>
    <t>Komenského 428/43</t>
  </si>
  <si>
    <t>Ráztočno</t>
  </si>
  <si>
    <t>Hurbanova 128/25</t>
  </si>
  <si>
    <t>Stará Turá</t>
  </si>
  <si>
    <t>Ulica Jána Domastu 1085/5</t>
  </si>
  <si>
    <t>Cabaj-Čápor</t>
  </si>
  <si>
    <t>Farná 151</t>
  </si>
  <si>
    <t>Farná</t>
  </si>
  <si>
    <t>Kpt. Nálepku 13</t>
  </si>
  <si>
    <t>Radošina</t>
  </si>
  <si>
    <t>Pionierska 4</t>
  </si>
  <si>
    <t>Šaľa</t>
  </si>
  <si>
    <t>Škultétyho 2326/11</t>
  </si>
  <si>
    <t>Topoľčany</t>
  </si>
  <si>
    <t>Žihárec 2</t>
  </si>
  <si>
    <t>Žihárec</t>
  </si>
  <si>
    <t>Mičurova 364/1</t>
  </si>
  <si>
    <t>Bytča</t>
  </si>
  <si>
    <t>Ulica mieru č. 1235</t>
  </si>
  <si>
    <t>Horný Vadičov 277</t>
  </si>
  <si>
    <t>Horný Vadičov</t>
  </si>
  <si>
    <t>Ostrovná 1</t>
  </si>
  <si>
    <t>Košťany nad Turcom</t>
  </si>
  <si>
    <t>Školská 1</t>
  </si>
  <si>
    <t>Krpeľany</t>
  </si>
  <si>
    <t>Skalka 34</t>
  </si>
  <si>
    <t>Lietavská Lúčka</t>
  </si>
  <si>
    <t>Liptovské Revúce 232</t>
  </si>
  <si>
    <t>Liptovské Revúce</t>
  </si>
  <si>
    <t>Štúrova 1989/41</t>
  </si>
  <si>
    <t>Liptovský Mikuláš</t>
  </si>
  <si>
    <t>J.V.Dolinského 2</t>
  </si>
  <si>
    <t>Martin</t>
  </si>
  <si>
    <t>Kollárovo námestie 33/3</t>
  </si>
  <si>
    <t>Mošovce</t>
  </si>
  <si>
    <t>Komenského 495/33</t>
  </si>
  <si>
    <t>Námestovo</t>
  </si>
  <si>
    <t>Veľké Rovné 302</t>
  </si>
  <si>
    <t>Veľké Rovné</t>
  </si>
  <si>
    <t>Vysokoškolákov 13</t>
  </si>
  <si>
    <t>Žilina</t>
  </si>
  <si>
    <t>Moskovská 17</t>
  </si>
  <si>
    <t>Banská Bystrica</t>
  </si>
  <si>
    <t>Brusno 622</t>
  </si>
  <si>
    <t>Brusno</t>
  </si>
  <si>
    <t>Krtíšska 26</t>
  </si>
  <si>
    <t>Bušince</t>
  </si>
  <si>
    <t>Jastrabá 188</t>
  </si>
  <si>
    <t>Jastrabá</t>
  </si>
  <si>
    <t>Hlavná ulica 86/29</t>
  </si>
  <si>
    <t>Málinec</t>
  </si>
  <si>
    <t>Dukelská 26/30</t>
  </si>
  <si>
    <t>Giraltovce</t>
  </si>
  <si>
    <t>Kolbovce 8</t>
  </si>
  <si>
    <t>Kolbovce</t>
  </si>
  <si>
    <t>Kračúnovce 277</t>
  </si>
  <si>
    <t>Kračúnovce</t>
  </si>
  <si>
    <t>Petrovany 274</t>
  </si>
  <si>
    <t>Petrovany</t>
  </si>
  <si>
    <t>SNP 15</t>
  </si>
  <si>
    <t>Sabinov</t>
  </si>
  <si>
    <t>Smreková 38</t>
  </si>
  <si>
    <t>Smižany</t>
  </si>
  <si>
    <t>Hrnčiarska 795/61</t>
  </si>
  <si>
    <t>Stropkov</t>
  </si>
  <si>
    <t>Šarišské Dravce 20</t>
  </si>
  <si>
    <t>Šarišské Dravce</t>
  </si>
  <si>
    <t>Kukučínova ulica 106</t>
  </si>
  <si>
    <t>Vranov nad Topľou</t>
  </si>
  <si>
    <t>Školská 333/2</t>
  </si>
  <si>
    <t>Cejkov</t>
  </si>
  <si>
    <t>Hlavná 5</t>
  </si>
  <si>
    <t>Družstevná pri Hornáde</t>
  </si>
  <si>
    <t>Jablonov nad Turňou 229</t>
  </si>
  <si>
    <t>Jablonov nad Turňou</t>
  </si>
  <si>
    <t>Fábryho 44</t>
  </si>
  <si>
    <t>Košice-Dargovských hrdino</t>
  </si>
  <si>
    <t>Maurerova 21</t>
  </si>
  <si>
    <t>Odborárska 2</t>
  </si>
  <si>
    <t>Palackého 14</t>
  </si>
  <si>
    <t>Košice-Staré Mesto</t>
  </si>
  <si>
    <t>Tarasa Ševčenka 1</t>
  </si>
  <si>
    <t>Prešov</t>
  </si>
  <si>
    <t>Kósu Schoppera 22</t>
  </si>
  <si>
    <t>Rožňava</t>
  </si>
  <si>
    <t>Kpt. Nálepku 1057/18</t>
  </si>
  <si>
    <t>Trebišov</t>
  </si>
  <si>
    <t>Zalužice 450</t>
  </si>
  <si>
    <t>Zalužice</t>
  </si>
  <si>
    <t>Havarijná situácia odovzdávacej stanice tepla</t>
  </si>
  <si>
    <t>Havarijný stav sociálnych zariadení traktu B1 Základnej školy Prokofievovej</t>
  </si>
  <si>
    <t>Havarijný stav elektroinštalácei na ZŠ Vazovova</t>
  </si>
  <si>
    <t>Havarijný stav fasády na ZŠ Škarniclova</t>
  </si>
  <si>
    <t>Havarijný stav výmenníkovej stanice tepla - OST</t>
  </si>
  <si>
    <t>Havarijný stav vonkajších komunikácií</t>
  </si>
  <si>
    <t>Havarijná situácia hygienických zariadení - administratívna časť</t>
  </si>
  <si>
    <t>Havarijná situácia fasády soklovej časti -2. etapa</t>
  </si>
  <si>
    <t>Havarijný stav plynovej kotolne Základnej školy s VJM</t>
  </si>
  <si>
    <t>Havarijný stav fasady budovy a zabezpečenie statiky</t>
  </si>
  <si>
    <t xml:space="preserve">Havarijný stav fasády budovy školy </t>
  </si>
  <si>
    <t>Havarijná situácia školských polytechnických dielní</t>
  </si>
  <si>
    <t>Havarijná situácia strechy na budove ZŠ s MŠ</t>
  </si>
  <si>
    <t>Havarijná situácia celého vykurovacieho systému</t>
  </si>
  <si>
    <t>Havarijný stav kotolne</t>
  </si>
  <si>
    <t>Havarijný stav kanalizácie pavilón K</t>
  </si>
  <si>
    <t>Havarijná situácia vykurovania, plynovej kotolne ZŠ J. Domastu Cabaj-Čápor</t>
  </si>
  <si>
    <t>Havarijný stav strešnej konštrukcie telocvične</t>
  </si>
  <si>
    <t>Havarijný stav strechy ZŠ s MŠ Radošina</t>
  </si>
  <si>
    <t>Havarijný stav podlahy objektu školy 1 NP</t>
  </si>
  <si>
    <t>Havarijný stav strechy hlavnej budovy ZŠ Škultétyho Topoľčany</t>
  </si>
  <si>
    <t>Havarijný stav kotolne ZŠ s VJM Žihárec</t>
  </si>
  <si>
    <t>Havarijná situácia plynovej kotolne</t>
  </si>
  <si>
    <t>Havarijná situácia hlavnej kotolne</t>
  </si>
  <si>
    <t>Havarijný stav oplotenia areálu školy</t>
  </si>
  <si>
    <t>Havarijná situácia strešnej konštrukcie so zateplením</t>
  </si>
  <si>
    <t>Havarijná situácia strešnej konštrukcie</t>
  </si>
  <si>
    <t>Havarijný stav sociálnych zariadení v telocvični ZŠ</t>
  </si>
  <si>
    <t xml:space="preserve">Havarijná situácia strešnej konštrukcie </t>
  </si>
  <si>
    <t>Havarijná situácia kotolne</t>
  </si>
  <si>
    <t>Havarijná situácia prepojovacej chodby Spojenej školy</t>
  </si>
  <si>
    <t>Havarijný stav gymnastickej učebne</t>
  </si>
  <si>
    <t>Havarijná situácia telocvične</t>
  </si>
  <si>
    <t>Havária strechy v objekte školy</t>
  </si>
  <si>
    <t>Havária telocvične a oporného múru telocv. - II. etapa</t>
  </si>
  <si>
    <t>Havária strešnej konštrukcie telocvične</t>
  </si>
  <si>
    <t>Havária podlahy v telocvični</t>
  </si>
  <si>
    <t>Havária strechy v objekte školy /telocvičňa/</t>
  </si>
  <si>
    <t>Odstránenie HS elektroinštalácie v ZŠ</t>
  </si>
  <si>
    <t>Havarijný stav -kotolne a rozvodov</t>
  </si>
  <si>
    <t>Odstránenie HS sociálnych zariadení v ZŠ</t>
  </si>
  <si>
    <t>Odstránenie HS podlahy telocvične</t>
  </si>
  <si>
    <t>Odstránenie HS fasády</t>
  </si>
  <si>
    <t>Odstránenie HS plynovej kotolne ZŠ sv.Kríža Smižany</t>
  </si>
  <si>
    <t xml:space="preserve">Odstránenie HS strechy ZŠ Hrnčiarska </t>
  </si>
  <si>
    <t>Havarijný stav sociálnych zariadení</t>
  </si>
  <si>
    <t>Odstránenie HS strechy a komína nad kotolnou</t>
  </si>
  <si>
    <t>odstránenie havarijného stavu sociálnych zariadení</t>
  </si>
  <si>
    <t xml:space="preserve">Odstránenie havarijného stavu sociálnych zariadení </t>
  </si>
  <si>
    <t>odstránenie havarijného stavu plynovej kotolne, rozvodov ÚK a vykurovacích telies</t>
  </si>
  <si>
    <t>odstránenie havarijného stavu fasády - poškodený atikový panel</t>
  </si>
  <si>
    <t>odstránenie havarijného stavu sociálnych zariadení - statických porúch v pavilóne D</t>
  </si>
  <si>
    <t>odstránenie havarijného stavu rozvodov elektroinštalácie, svietidiel, vypínačov, zásuviek, rozvádzačov</t>
  </si>
  <si>
    <t>odstránenie havarijného stavu strechy objektu kuchyňa, jedáleň, komunikačná chodba a vestibul</t>
  </si>
  <si>
    <t xml:space="preserve">odstránenie havarijného stavu elektroinštalácie </t>
  </si>
  <si>
    <t>odstránenie havarijného stavu plynovej kotolne</t>
  </si>
  <si>
    <t xml:space="preserve">odstránenie havarijného stavu strechy </t>
  </si>
  <si>
    <t xml:space="preserve">odstránenie havarijného stavu plynovej kotolne </t>
  </si>
  <si>
    <t>2Q</t>
  </si>
  <si>
    <t>Havarijný stav multifunkčného ihriska a oplotenie futbalového ihriska ZŠ Nejedlého</t>
  </si>
  <si>
    <t>Odstránenie havarijného stavu suterénu po vytopení</t>
  </si>
  <si>
    <t>Obec Blatné</t>
  </si>
  <si>
    <t>Mestská časť Bratislava - Podunajské Biskupice</t>
  </si>
  <si>
    <t>Obec Nová Dedinka</t>
  </si>
  <si>
    <t>Mesto Senec</t>
  </si>
  <si>
    <t>Obec Sološnica</t>
  </si>
  <si>
    <t>Obec Tureň</t>
  </si>
  <si>
    <t>Obec Boleráz</t>
  </si>
  <si>
    <t>Obec Borský Mikuláš</t>
  </si>
  <si>
    <t>Obec Lehnice</t>
  </si>
  <si>
    <t>Mesto Šamorín</t>
  </si>
  <si>
    <t>Obec Tomášikovo</t>
  </si>
  <si>
    <t>Obec Horná Streda</t>
  </si>
  <si>
    <t>Obec Klátova Nová Ves</t>
  </si>
  <si>
    <t>Obec Lúka</t>
  </si>
  <si>
    <t>Mesto Partizánske</t>
  </si>
  <si>
    <t>Obec Bátorove Kosihy</t>
  </si>
  <si>
    <t>Obec Čaka</t>
  </si>
  <si>
    <t>Obec Jacovce</t>
  </si>
  <si>
    <t>Obec Jur nad Hronom</t>
  </si>
  <si>
    <t>Obec Sokolce</t>
  </si>
  <si>
    <t>Rímskokatolícka cirkev Biskupstvo Nitra</t>
  </si>
  <si>
    <t>Obec Zbehy</t>
  </si>
  <si>
    <t>Nitriansky samosprávny kraj</t>
  </si>
  <si>
    <t>Obec Korňa</t>
  </si>
  <si>
    <t>Obec Liptovský Ján</t>
  </si>
  <si>
    <t>Obec Rosina</t>
  </si>
  <si>
    <t>Mesto Ružomberok</t>
  </si>
  <si>
    <t>Kongregácia Milosrdných sestier sv. Vincenta - Satmárok</t>
  </si>
  <si>
    <t>Mesto Žilina</t>
  </si>
  <si>
    <t>Mesto Banská Bystrica</t>
  </si>
  <si>
    <t>Obec Bzovík</t>
  </si>
  <si>
    <t>Mesto Dudince</t>
  </si>
  <si>
    <t>Obec Hodejov</t>
  </si>
  <si>
    <t>Mesto Lučenec</t>
  </si>
  <si>
    <t>Mesto Nová Baňa</t>
  </si>
  <si>
    <t>Obec Pohorelá</t>
  </si>
  <si>
    <t>Mesto Tisovec</t>
  </si>
  <si>
    <t>Mesto Žarnovica</t>
  </si>
  <si>
    <t>Obec Čaklov</t>
  </si>
  <si>
    <t>Obec Kapušany</t>
  </si>
  <si>
    <t>Mesto Prešov</t>
  </si>
  <si>
    <t>Mesto Kráľovský Chlmec</t>
  </si>
  <si>
    <t>Obec Krčava</t>
  </si>
  <si>
    <t>Obec Seňa</t>
  </si>
  <si>
    <t>Mesto Trebišov</t>
  </si>
  <si>
    <t>Obec Turňa nad Bodvou</t>
  </si>
  <si>
    <t>Obec Ždaňa</t>
  </si>
  <si>
    <t>Základná škola s materskou školou pre deti a žiakov so sluchovým postihnutím internátna</t>
  </si>
  <si>
    <t>Základná škola Jána Hollého</t>
  </si>
  <si>
    <t>Základná škola Rudolfa Benyovszkého s vyučovacím jazykom maďarským - Benyovszky Rudolf Alapiskola</t>
  </si>
  <si>
    <t>Základná škola Mateja Bela</t>
  </si>
  <si>
    <t>Stredná odborná škola poľnohospodárstva a služieb na vidieku</t>
  </si>
  <si>
    <t>Základná škola Józsefa Kovátsa s vyučovacím jazykom maďarským - Kováts József Alapiskola</t>
  </si>
  <si>
    <t>Základná škola svätého Ladislava</t>
  </si>
  <si>
    <t>Stredná odborná škola technická</t>
  </si>
  <si>
    <t>Stredná odborná škola obchodu a služieb</t>
  </si>
  <si>
    <t>Špeciálna základná škola s materskou školou internátna</t>
  </si>
  <si>
    <t>Stredná odborná škola stavebná</t>
  </si>
  <si>
    <t>Diagnostické centrum</t>
  </si>
  <si>
    <t>Základná škola sv. Vincenta</t>
  </si>
  <si>
    <t>Gymnázium Jozefa Gregora Tajovského</t>
  </si>
  <si>
    <t>Základná škola Jána Zemana</t>
  </si>
  <si>
    <t>Základná škola Dr. V. Clementisa</t>
  </si>
  <si>
    <t>Šarfická 301</t>
  </si>
  <si>
    <t>Blatné</t>
  </si>
  <si>
    <t>Vlastenecké nám. 1</t>
  </si>
  <si>
    <t>Podzáhradná 51</t>
  </si>
  <si>
    <t>Bratislava-Podunajské Bis</t>
  </si>
  <si>
    <t>Novohradská 3</t>
  </si>
  <si>
    <t>Bratislava-Ružinov</t>
  </si>
  <si>
    <t>Karpatská 1</t>
  </si>
  <si>
    <t>Drotárska cesta 48</t>
  </si>
  <si>
    <t>Hlavná 45</t>
  </si>
  <si>
    <t>Nová Dedinka</t>
  </si>
  <si>
    <t>Mlynská 50</t>
  </si>
  <si>
    <t>Senec</t>
  </si>
  <si>
    <t>Školská ulica 7/19</t>
  </si>
  <si>
    <t>Sološnica</t>
  </si>
  <si>
    <t>Tureň 200</t>
  </si>
  <si>
    <t>Tureň</t>
  </si>
  <si>
    <t>Boleráz 456</t>
  </si>
  <si>
    <t>Boleráz</t>
  </si>
  <si>
    <t>Záhorácka 919/33</t>
  </si>
  <si>
    <t>Borský Mikuláš</t>
  </si>
  <si>
    <t>Školská 116</t>
  </si>
  <si>
    <t>Lehnice</t>
  </si>
  <si>
    <t>Kláštorná 4</t>
  </si>
  <si>
    <t>Šamorín</t>
  </si>
  <si>
    <t>Tomášikovo 4</t>
  </si>
  <si>
    <t>Tomášikovo</t>
  </si>
  <si>
    <t>Zavarská 9</t>
  </si>
  <si>
    <t>Trnava</t>
  </si>
  <si>
    <t>Horná Streda 391</t>
  </si>
  <si>
    <t>Horná Streda</t>
  </si>
  <si>
    <t>Klátova Nová Ves 351</t>
  </si>
  <si>
    <t>Klátova Nová Ves</t>
  </si>
  <si>
    <t>Lúka 135</t>
  </si>
  <si>
    <t>Lúka</t>
  </si>
  <si>
    <t>Malinovského 1160/31</t>
  </si>
  <si>
    <t>Partizánske</t>
  </si>
  <si>
    <t>Hlavná 889</t>
  </si>
  <si>
    <t>Bátorove Kosihy</t>
  </si>
  <si>
    <t>Čaka 364</t>
  </si>
  <si>
    <t>Čaka</t>
  </si>
  <si>
    <t>Školská 5</t>
  </si>
  <si>
    <t>Jacovce</t>
  </si>
  <si>
    <t>Jur nad Hronom 284</t>
  </si>
  <si>
    <t>Jur nad Hronom</t>
  </si>
  <si>
    <t>Hlavná 27</t>
  </si>
  <si>
    <t>Sokolce</t>
  </si>
  <si>
    <t>Lipová 3868/10</t>
  </si>
  <si>
    <t>Zbehy 661</t>
  </si>
  <si>
    <t>Zbehy</t>
  </si>
  <si>
    <t>Ul. 1. mája 22</t>
  </si>
  <si>
    <t>Zlaté Moravce</t>
  </si>
  <si>
    <t>Pelhřimovská 1186/10</t>
  </si>
  <si>
    <t>Dolný Kubín</t>
  </si>
  <si>
    <t>Ústredie 533</t>
  </si>
  <si>
    <t>Korňa</t>
  </si>
  <si>
    <t>Kúpeľná 97</t>
  </si>
  <si>
    <t>Liptovský Ján</t>
  </si>
  <si>
    <t>Starojánska ulica 11/11</t>
  </si>
  <si>
    <t>Školská 8</t>
  </si>
  <si>
    <t>Rosina 624</t>
  </si>
  <si>
    <t>Rosina</t>
  </si>
  <si>
    <t>J. Jančeka 32</t>
  </si>
  <si>
    <t>Ružomberok</t>
  </si>
  <si>
    <t>Sládkovičova 10</t>
  </si>
  <si>
    <t>Námestie A. Hlinku 22</t>
  </si>
  <si>
    <t>Fatranská 3321/22</t>
  </si>
  <si>
    <t>Martinská 20</t>
  </si>
  <si>
    <t>J.G.Tajovského 25</t>
  </si>
  <si>
    <t>Moskovská 2</t>
  </si>
  <si>
    <t>Bzovík 136</t>
  </si>
  <si>
    <t>Bzovík</t>
  </si>
  <si>
    <t>Ľudovíta Štúra 155</t>
  </si>
  <si>
    <t>Dudince</t>
  </si>
  <si>
    <t>Hodejov 130</t>
  </si>
  <si>
    <t>Hodejov</t>
  </si>
  <si>
    <t>Haličská cesta 1493/7</t>
  </si>
  <si>
    <t>Lučenec</t>
  </si>
  <si>
    <t>Školská 44/6</t>
  </si>
  <si>
    <t>Nová Baňa</t>
  </si>
  <si>
    <t>Kpt. Nálepku 878</t>
  </si>
  <si>
    <t>Pohorelá</t>
  </si>
  <si>
    <t>Francisciho 803</t>
  </si>
  <si>
    <t>Tisovec</t>
  </si>
  <si>
    <t>Mierová 137</t>
  </si>
  <si>
    <t>Tornaľa</t>
  </si>
  <si>
    <t>Fraňa Kráľa 838</t>
  </si>
  <si>
    <t>Žarnovica</t>
  </si>
  <si>
    <t>Čaklov 495</t>
  </si>
  <si>
    <t>Čaklov</t>
  </si>
  <si>
    <t>Hlavná 367/7</t>
  </si>
  <si>
    <t>Kapušany</t>
  </si>
  <si>
    <t>Námestie Kráľovnej pokoja</t>
  </si>
  <si>
    <t>Konštantínova 1751/64</t>
  </si>
  <si>
    <t>Užhorodská 39</t>
  </si>
  <si>
    <t>Košice-Juh</t>
  </si>
  <si>
    <t>L. Kossutha 580/56</t>
  </si>
  <si>
    <t>Kráľovský Chlmec</t>
  </si>
  <si>
    <t>Krčava 184</t>
  </si>
  <si>
    <t>Krčava</t>
  </si>
  <si>
    <t>Školská 12</t>
  </si>
  <si>
    <t>Michalovce</t>
  </si>
  <si>
    <t>Seňa 507</t>
  </si>
  <si>
    <t>Seňa</t>
  </si>
  <si>
    <t>Pribinova 34</t>
  </si>
  <si>
    <t>Školská 301/16</t>
  </si>
  <si>
    <t>Turňa nad Bodvou</t>
  </si>
  <si>
    <t>Jarmočná 96</t>
  </si>
  <si>
    <t>Ždaňa</t>
  </si>
  <si>
    <t>Havarijný stav multifunkčného ihriska a oplotenia futbalového ihriska ZŠ Nejedlého</t>
  </si>
  <si>
    <t>Havária strešných zvodov</t>
  </si>
  <si>
    <t>Havarijný stav v telocvični ZŠ Podzáhradná</t>
  </si>
  <si>
    <t>Havária vertikálnych rozvodov vody a kanalizačného potrubia</t>
  </si>
  <si>
    <t>Havarijný stav výplňových konštrukcií</t>
  </si>
  <si>
    <t>Výmena opotrebovanej podlahovej krytiny v internátnej časti</t>
  </si>
  <si>
    <t>Odstránenie havarijného stavu sanitárneho vybavenia sociálnych zariadení</t>
  </si>
  <si>
    <t>Odstránenie havarijného stavu po vytopení</t>
  </si>
  <si>
    <t>Havária podláh v Základnej škole v Novej Dedinke</t>
  </si>
  <si>
    <t>Havarijný stav - oprava vodovodného rozvodu studenej, teplej a cirkulačnej vody</t>
  </si>
  <si>
    <t>Havarijný stav elektroinštalácie - blok C</t>
  </si>
  <si>
    <t>Zavlhnuté múry, degradácia vnútorných omietok</t>
  </si>
  <si>
    <t>Havarijný stav elektroinštalácie a svietidiel</t>
  </si>
  <si>
    <t>Havarijná situácia elektroinštalácie v pavilóne A</t>
  </si>
  <si>
    <t>Odstránenie havarijného stavu hygienického zázemia ZŠ Rudolfa Benyovszkého s vyučovacím jazykom maďarským - Benyovszky Rudolf Alapiskola</t>
  </si>
  <si>
    <t xml:space="preserve">Havarijný stav ihriska s umelou trávou na dvore školy </t>
  </si>
  <si>
    <t xml:space="preserve">Odstránenie havarijného stavu strešného plášťa </t>
  </si>
  <si>
    <t xml:space="preserve">Havarijná situácia - oprava telocvične </t>
  </si>
  <si>
    <t>Havarijný stav okenných konštrukcií telocvične</t>
  </si>
  <si>
    <t>Havarijný stav strechy pavilónu ZŠ, Klátova Nová Ves</t>
  </si>
  <si>
    <t>Havarijná situácia podláh</t>
  </si>
  <si>
    <t>Havarijný stav vykurovacích telies a rozvodov vyk. sústavy ZŠ s VJM</t>
  </si>
  <si>
    <t>Havarijný stav podlahových plôch školy</t>
  </si>
  <si>
    <t>Odstránenie havarijného stavu vykurovania - stavebné práce ZŠ s MŠ Jacovce</t>
  </si>
  <si>
    <t>Havarijný stav strechy na ZŠ s MŠ Jur n/Hronom</t>
  </si>
  <si>
    <t>Havarijný stav vykurovania budovy ZŠ s VJM</t>
  </si>
  <si>
    <t>Havarijný stav bleskozvodu na streche ZŠ sv. L. Lipová TOP</t>
  </si>
  <si>
    <t>Havarijný stav vnútorných rozvodov vody a splaškovej kanalizácie ZŠ</t>
  </si>
  <si>
    <t>Odstránenie havarijného stavu podlahy telocvične SOŠT ZM</t>
  </si>
  <si>
    <t>Havarijná situácia strechy na budove školy Š3</t>
  </si>
  <si>
    <t>Havarijný stav šatní a umyvární ZŠ</t>
  </si>
  <si>
    <t>Havarijná situácia okenných a dverových výplní</t>
  </si>
  <si>
    <t>Havarijná situácia kanalizačnej siete III.etapa</t>
  </si>
  <si>
    <t>Havarijná situácia okien a dverí I.etapa</t>
  </si>
  <si>
    <t>Havarijná situácia objektu telocvične SOŠ stavebnej</t>
  </si>
  <si>
    <t>Havarijná situácia - zatopenie tried</t>
  </si>
  <si>
    <t>Havarijná situácia - sanácia prasknutých stien</t>
  </si>
  <si>
    <t>Havarijná situácia splaškovej kanalizácie ZŠ</t>
  </si>
  <si>
    <t>Havarijná situácia triedy a bočného vchodu</t>
  </si>
  <si>
    <t>Havarijná situácia vnútorných priestorov a elektroinštalácie</t>
  </si>
  <si>
    <t>Havarijná situácia prívodného vodovodného potrubia</t>
  </si>
  <si>
    <t xml:space="preserve">Havária podláh v pavilónoch školy </t>
  </si>
  <si>
    <t>Havária kanalizácie v objekte školy</t>
  </si>
  <si>
    <t>Havária strechy ZŠ (strešná konštrukcia,drevený krov)</t>
  </si>
  <si>
    <t>Havária podlahy telocvične ZŠ</t>
  </si>
  <si>
    <t>Havária strechy v objekte telocvične</t>
  </si>
  <si>
    <t>Havária vnútroareálovej kanalizácie</t>
  </si>
  <si>
    <t>Havária elektroinštalácie v objekte školy</t>
  </si>
  <si>
    <t>Havária podlahových plôch v objekte školy</t>
  </si>
  <si>
    <t>Havária palubovky v telocvični</t>
  </si>
  <si>
    <t xml:space="preserve">Havária rozvodov vody a kúrenia v objekte RC </t>
  </si>
  <si>
    <t>Havária vstupných oceľových dverí v objekte RC</t>
  </si>
  <si>
    <t>Havária podlahy v objekte školy</t>
  </si>
  <si>
    <t>Odstránenie HS strechy TV a spojovacej chodby</t>
  </si>
  <si>
    <t>Odstránenie HS vykurovacieho systému</t>
  </si>
  <si>
    <t>Havarijný stav podláh v ZŠ</t>
  </si>
  <si>
    <t>odstránenie havarijného stavu okenných a dverných konštrukcií</t>
  </si>
  <si>
    <t>odstránenie havarijného stavu šatní</t>
  </si>
  <si>
    <t>odstránenie havarijného stavu komína - demolačné, sanačné a stabilizačné práce</t>
  </si>
  <si>
    <t>odstránenie havarijného stavu kanalizačnej prípojky</t>
  </si>
  <si>
    <t>odstránenie havarijného stavu rozvodov kanalizácie v suterénnych priestoroch</t>
  </si>
  <si>
    <t>odstránenie havarijného stavu podláh v odborných učebniach, na schodisku a v kabinetoch</t>
  </si>
  <si>
    <t xml:space="preserve">odstránenie havarijného stavu okenných a dverných konštrukcií </t>
  </si>
  <si>
    <t>Havarijný stav okenných konštrukcií</t>
  </si>
  <si>
    <t>Obec Dolný Lopašov</t>
  </si>
  <si>
    <t>Obec Košúty</t>
  </si>
  <si>
    <t>Dolný Lopašov 249</t>
  </si>
  <si>
    <t>Dolný Lopašov</t>
  </si>
  <si>
    <t>Piešťany</t>
  </si>
  <si>
    <t>Havarijný stav-rekonštrukcia splaškovej a dažďovej kanalizácie a žumpy</t>
  </si>
  <si>
    <t>Základná škola Jerguša Ferka</t>
  </si>
  <si>
    <t>Košúty 27</t>
  </si>
  <si>
    <t>Košúty</t>
  </si>
  <si>
    <t>Odstránenie havarijného stavu vonkajších omietok fasády</t>
  </si>
  <si>
    <t>Hotelová akadémia Ľudovíta Wintera</t>
  </si>
  <si>
    <t>Stromová 34</t>
  </si>
  <si>
    <t>Odstránenie havarijného stavu plynovej kotolne</t>
  </si>
  <si>
    <t>3Q</t>
  </si>
  <si>
    <t>Obec Dohňany</t>
  </si>
  <si>
    <t>Obec Záriečie</t>
  </si>
  <si>
    <t>Dohňany 468</t>
  </si>
  <si>
    <t>Dohňany</t>
  </si>
  <si>
    <t>Záriečie 136</t>
  </si>
  <si>
    <t>Záriečie</t>
  </si>
  <si>
    <t>Obec Chynorany</t>
  </si>
  <si>
    <t>Základná škola Valentína Beniaka s materskou školou</t>
  </si>
  <si>
    <t>Školská 186/13</t>
  </si>
  <si>
    <t>Chynorany</t>
  </si>
  <si>
    <t>Havarijná situácia potrubia na kúrenie</t>
  </si>
  <si>
    <t>Bernolákova 1</t>
  </si>
  <si>
    <t>Havarijný stav strechy telocvične ZŠ Bernolákova 1 Šaľa</t>
  </si>
  <si>
    <t>Obec Mojmírovce</t>
  </si>
  <si>
    <t>Obec Pukanec</t>
  </si>
  <si>
    <t>Obec Rybník</t>
  </si>
  <si>
    <t>Školská 897/8</t>
  </si>
  <si>
    <t>Štiavnická cesta 26</t>
  </si>
  <si>
    <t>Pukanec</t>
  </si>
  <si>
    <t>Školská 10</t>
  </si>
  <si>
    <t>Rybník</t>
  </si>
  <si>
    <t>Havarijný stav fasádnej omietky telocvične ZŠ s MŠ Čaka</t>
  </si>
  <si>
    <t>Havarijný stav strechy telocvične ZŠ Mojmírovce</t>
  </si>
  <si>
    <t>Havarijný stav strechy ZŠ Pukanec</t>
  </si>
  <si>
    <t>Havarijný stav časti strechy telocvične</t>
  </si>
  <si>
    <t>Obec Klokočov</t>
  </si>
  <si>
    <t>Obec Nižná</t>
  </si>
  <si>
    <t>Obec Oravská Lesná</t>
  </si>
  <si>
    <t>Ústredie 976</t>
  </si>
  <si>
    <t>Klokočov</t>
  </si>
  <si>
    <t>Nová Doba 482</t>
  </si>
  <si>
    <t>Nižná</t>
  </si>
  <si>
    <t>Oravská Lesná 299</t>
  </si>
  <si>
    <t>Oravská Lesná</t>
  </si>
  <si>
    <t>Havarijný stav sklobetónovej výplne, medzipodesty a zábradlí</t>
  </si>
  <si>
    <t>Havarijná situácia strešného plášťa na telocvični</t>
  </si>
  <si>
    <t>Havarijný stav strešnej konštrukcie</t>
  </si>
  <si>
    <t>Obec Rudinská</t>
  </si>
  <si>
    <t>Rudinská 115</t>
  </si>
  <si>
    <t>Rudinská</t>
  </si>
  <si>
    <t>Mesto Trstená</t>
  </si>
  <si>
    <t>Základná škola Pavla Országha Hviezdoslava</t>
  </si>
  <si>
    <t>Hviezdoslavova 822/8</t>
  </si>
  <si>
    <t>Havarijný stav vykurovacej sústavy v telocvični ZŠ</t>
  </si>
  <si>
    <t>Obec Nenince</t>
  </si>
  <si>
    <t>Základná škola s materskou školou - Alapiskola és Óvoda s vyučovacím jazykom slovenským a maďarským</t>
  </si>
  <si>
    <t>Školská 50</t>
  </si>
  <si>
    <t>Nenince</t>
  </si>
  <si>
    <t>Mládežnícka 3</t>
  </si>
  <si>
    <t>Brezno</t>
  </si>
  <si>
    <t>Havária rozvodov vody</t>
  </si>
  <si>
    <t>Mesto Krupina</t>
  </si>
  <si>
    <t>Základná škola Eleny Maróthy Šoltésovej</t>
  </si>
  <si>
    <t>M. R. Štefánika 3</t>
  </si>
  <si>
    <t>Krupina</t>
  </si>
  <si>
    <t>Havária plynovej kotolne - hlavná budovy školy</t>
  </si>
  <si>
    <t>Obec Blatné Remety</t>
  </si>
  <si>
    <t>Cirkevná základná škola sv. Jána Pavla II.</t>
  </si>
  <si>
    <t>Sládkovičova 1994</t>
  </si>
  <si>
    <t>Hencovce</t>
  </si>
  <si>
    <t>Blatné Remety 98</t>
  </si>
  <si>
    <t>Blatné Remety</t>
  </si>
  <si>
    <t>odstránenie havarijného stavu fasády</t>
  </si>
  <si>
    <t>odstránenie havarijného stavu zatekania vody do interiéru - drenážou a hydroizoláciou</t>
  </si>
  <si>
    <t>odstránenie havarijného stavu strechy objektu kuchyňa, jedáleň, komunikačná chodba a vestibul - dofinancovanie</t>
  </si>
  <si>
    <t>Mesto Čierna nad Tisou</t>
  </si>
  <si>
    <t>Zimná 6</t>
  </si>
  <si>
    <t>Čierna nad Tisou</t>
  </si>
  <si>
    <t>Mestská časť Bratislava - Vrakuňa</t>
  </si>
  <si>
    <t>Železničná 14</t>
  </si>
  <si>
    <t>Bratislava-Vrakuňa</t>
  </si>
  <si>
    <t>J. Valašťana Dolinského 1</t>
  </si>
  <si>
    <t>Nevädzová 3</t>
  </si>
  <si>
    <t>Havária zdravotechniky ZŠ a šatne TV</t>
  </si>
  <si>
    <t>Havarijná situácia schodísk vo vnútorných priestoroch školy</t>
  </si>
  <si>
    <t xml:space="preserve">Havarijný stav elektroinštalácie </t>
  </si>
  <si>
    <t>Havarijná situácia okapových zvodov, oprava okapových chodníkov a ležatých rozvodov kanalizácie</t>
  </si>
  <si>
    <t>Rímska únia Rádu sv. Uršule, Slovenská provincia, Provincialát Uršulínok</t>
  </si>
  <si>
    <t>Gymnázium Angely Merici</t>
  </si>
  <si>
    <t>Hviezdoslavova 10</t>
  </si>
  <si>
    <t>Obec Šoporňa</t>
  </si>
  <si>
    <t>Komenského 133</t>
  </si>
  <si>
    <t>Šoporňa</t>
  </si>
  <si>
    <t>Havarijná situácia v ZŠ s MŠ Šoporňa</t>
  </si>
  <si>
    <t>Obec Borský Svätý Jur</t>
  </si>
  <si>
    <t>Obec Brestovany</t>
  </si>
  <si>
    <t>Obec Horná Potôň</t>
  </si>
  <si>
    <t>Obec Pastuchov</t>
  </si>
  <si>
    <t>Regionálny úrad školskej správy v Trnave</t>
  </si>
  <si>
    <t>Mesto Trnava</t>
  </si>
  <si>
    <t>Hviezdoslavova 215</t>
  </si>
  <si>
    <t>Borský Svätý Jur</t>
  </si>
  <si>
    <t>J. Nižnanského 1</t>
  </si>
  <si>
    <t>Brestovany</t>
  </si>
  <si>
    <t>Hlavná 120</t>
  </si>
  <si>
    <t>Horná Potôň</t>
  </si>
  <si>
    <t>Pastuchov 210</t>
  </si>
  <si>
    <t>Pastuchov</t>
  </si>
  <si>
    <t>Palárikova 1/A</t>
  </si>
  <si>
    <t>Hlohovec</t>
  </si>
  <si>
    <t>Nám.Slov.uč.tovarišstva 1</t>
  </si>
  <si>
    <t>Havarijný stav vykurovacieho systému</t>
  </si>
  <si>
    <t>Havarijný stav zatekajúcej strechy a okien</t>
  </si>
  <si>
    <t xml:space="preserve">Havarijný stav hygienického zázemia ZŠ s VJM </t>
  </si>
  <si>
    <t>Havarijná situácia podláh v triedach ZŠ</t>
  </si>
  <si>
    <t>Oprava havarijného stavu elektroinštalácie a umelého osvetlenia objektu ŠZŠ</t>
  </si>
  <si>
    <t>Havarijný stav vodovodného potrubia</t>
  </si>
  <si>
    <t>Obec Nitrica</t>
  </si>
  <si>
    <t>Obec Valaská Belá</t>
  </si>
  <si>
    <t>Nitrica 41</t>
  </si>
  <si>
    <t>Nitrica</t>
  </si>
  <si>
    <t>Valaská Belá 242</t>
  </si>
  <si>
    <t>Valaská Belá</t>
  </si>
  <si>
    <t>Havarijný stav podlahových plôch v telocvični</t>
  </si>
  <si>
    <t>Havarijný stav podlahových plôch v škole</t>
  </si>
  <si>
    <t>Obec Ipeľský Sokolec</t>
  </si>
  <si>
    <t>Obec Selice</t>
  </si>
  <si>
    <t>Ipeľský Sokolec 332</t>
  </si>
  <si>
    <t>Ipeľský Sokolec</t>
  </si>
  <si>
    <t>Základná škola s materskou školou Leandera Osztényiho s vyuč. jazykom maďarským - Osztényi Leander Alapiskola és Óvoda</t>
  </si>
  <si>
    <t>Školská 1003</t>
  </si>
  <si>
    <t>Selice</t>
  </si>
  <si>
    <t>Havarijný stav okenných konštrukcií na sp. chodbe telocvične</t>
  </si>
  <si>
    <t>Výmena vonkajších výplní otvorov na telocvični</t>
  </si>
  <si>
    <t>Havarijný stav sociálnych zariadení telocvične ZŠ s MŠ s VJM</t>
  </si>
  <si>
    <t>Obec Červený Hrádok</t>
  </si>
  <si>
    <t>Červený Hrádok 235</t>
  </si>
  <si>
    <t>Červený Hrádok</t>
  </si>
  <si>
    <t>Odstránenie havárie vodovodného a kanal. potrubia ZŠ s MŠ</t>
  </si>
  <si>
    <t>Obec Bátovce</t>
  </si>
  <si>
    <t>Obec Plavé Vozokany</t>
  </si>
  <si>
    <t>Bátovce 368</t>
  </si>
  <si>
    <t>Bátovce</t>
  </si>
  <si>
    <t>Plavé Vozokany 114</t>
  </si>
  <si>
    <t>Plavé Vozokany</t>
  </si>
  <si>
    <t>Odstránenie havarijného stavu vn. rozvodov vody a kanalizácie ZŠ Zbehy</t>
  </si>
  <si>
    <t>Havarijný stav podlahy telocvične ZŠ Bátovce</t>
  </si>
  <si>
    <t>Oprava komína ku kotolni LVS Nitra</t>
  </si>
  <si>
    <t>Havarijný stav vykurovania a zdravotechniky soc. zariadení školy</t>
  </si>
  <si>
    <t>Havarijná situácia priestorov šatní a soc. zar. telocvične ZŠ s MŠ Červený Hrádok</t>
  </si>
  <si>
    <t>Obec Turčianske Kľačany</t>
  </si>
  <si>
    <t>Obec Liptovská Osada</t>
  </si>
  <si>
    <t>Obec Kysucký Lieskovec</t>
  </si>
  <si>
    <t>Turčianske Kľačany 210</t>
  </si>
  <si>
    <t>Turčianske Kľačany</t>
  </si>
  <si>
    <t>Školská 57</t>
  </si>
  <si>
    <t>Liptovská Osada</t>
  </si>
  <si>
    <t>Kysucký Lieskovec 208</t>
  </si>
  <si>
    <t>Kysucký Lieskovec</t>
  </si>
  <si>
    <t>Havarijný stav podláh</t>
  </si>
  <si>
    <t>Havarijná situácia podlahových plôch v telocvični</t>
  </si>
  <si>
    <t>Havarijný stav sociálnych zariadení v ZŠ</t>
  </si>
  <si>
    <t>Obec Lokca</t>
  </si>
  <si>
    <t>Obec Novoť</t>
  </si>
  <si>
    <t>Bystrická cesta 14</t>
  </si>
  <si>
    <t>Školská 71/3</t>
  </si>
  <si>
    <t>Lokca</t>
  </si>
  <si>
    <t>Novoť 315</t>
  </si>
  <si>
    <t>Novoť</t>
  </si>
  <si>
    <t>Liečebno-výchovné sanatórium</t>
  </si>
  <si>
    <t>Ľubochnianska dolina 610/</t>
  </si>
  <si>
    <t>Ľubochňa</t>
  </si>
  <si>
    <t>Malé Tatry 3</t>
  </si>
  <si>
    <t>Havarijný stav podlahy telocvične</t>
  </si>
  <si>
    <t>Havarijná situácia strešnej konštrukcie II. etapa</t>
  </si>
  <si>
    <t>Havarijný stav elektroinštalácie chodby, šatne a vestibulu v ZŠ</t>
  </si>
  <si>
    <t>Havarijná situácia strešnej konštrukcie a elektroinštalácie</t>
  </si>
  <si>
    <t>Havarijná situácia okien a dverí II.etapa</t>
  </si>
  <si>
    <t>Havarijná situácia hygienických priestorov v pavilóne B</t>
  </si>
  <si>
    <t>Obec Župkov</t>
  </si>
  <si>
    <t>Obec Kokava nad Rimavicou</t>
  </si>
  <si>
    <t>Základná škola s materskou školou Miroslava Bielika</t>
  </si>
  <si>
    <t>Župkov 18</t>
  </si>
  <si>
    <t>Župkov</t>
  </si>
  <si>
    <t>Štúrova 70</t>
  </si>
  <si>
    <t>Kokava nad Rimavicou</t>
  </si>
  <si>
    <t>Havária vstupného schodiska do budovy školy</t>
  </si>
  <si>
    <t>Havária vykurovacích telies a ventilov v objekte školy</t>
  </si>
  <si>
    <t>Gymnázium Mikuláša Kováča</t>
  </si>
  <si>
    <t>Mládežnícka 51</t>
  </si>
  <si>
    <t>Havária splaškovej kanalizácie v učebnom pavilóne /živelná udalosť/</t>
  </si>
  <si>
    <t>Havária strechy služobného priestoru v objekte RC</t>
  </si>
  <si>
    <t>Havária okien služobného priestoru RC</t>
  </si>
  <si>
    <t xml:space="preserve">Havária keramickej podlahy, schodišťa /internát RC/ </t>
  </si>
  <si>
    <t>Havária podlahovej krytiny v objekte internátu RC</t>
  </si>
  <si>
    <t>Havária strechy /pavilón učební/ v objekte gymnázia</t>
  </si>
  <si>
    <t>Dominika Tatarku 4666/7</t>
  </si>
  <si>
    <t>Poprad</t>
  </si>
  <si>
    <t>Odstránenie HS hydroizolačnej vrstvy a betónového poteru</t>
  </si>
  <si>
    <t>Mesto Spišská Nová Ves</t>
  </si>
  <si>
    <t>Nad Medzou 1</t>
  </si>
  <si>
    <t>Spišská Nová Ves</t>
  </si>
  <si>
    <t>odstránenie havarijného stavu vonkajšej kanalizácie</t>
  </si>
  <si>
    <t>Rád premonštrátov - Opátstvo Jasov</t>
  </si>
  <si>
    <t>Premonštrátske gymnázium</t>
  </si>
  <si>
    <t>Kováčska 28</t>
  </si>
  <si>
    <t>odstránenie havarijnej situácie podlahy v objekte telocvičňa</t>
  </si>
  <si>
    <t>Bratislava-Podunajské Biskupice</t>
  </si>
  <si>
    <t>Zoznam škôl, ktorým boli pridelené finančné prostriedky v zmysle § 4c (Havárie) zákona č. 597/2003 Z. z. - Q1-Q4 za rok 2024 - bežné výdavky</t>
  </si>
  <si>
    <t>Mesto Malacky</t>
  </si>
  <si>
    <t>Záhorácka 95</t>
  </si>
  <si>
    <t>Hálkova 54</t>
  </si>
  <si>
    <t>Havarijna situácia plášťa budovy a strechy</t>
  </si>
  <si>
    <t>Havaria obehových čerpadiel v OST školy</t>
  </si>
  <si>
    <t>4Q</t>
  </si>
  <si>
    <t>Obec Horné Saliby</t>
  </si>
  <si>
    <t>Mesto Dunajská Streda</t>
  </si>
  <si>
    <t>Mesto Hlohovec</t>
  </si>
  <si>
    <t>Obec Horné Otrokovce</t>
  </si>
  <si>
    <t>Mesto Šaštín - Stráže</t>
  </si>
  <si>
    <t>Mesto Skalica</t>
  </si>
  <si>
    <t>Mesto Senica</t>
  </si>
  <si>
    <t>Hlavná 299</t>
  </si>
  <si>
    <t>Horné Saliby</t>
  </si>
  <si>
    <t>Základná škola Zoltána Kodálya s vyučovacím jazykom maďarským - Kodály Zoltán Alapiskola</t>
  </si>
  <si>
    <t>Komenského ulica 1219/1</t>
  </si>
  <si>
    <t>Dunajská Streda</t>
  </si>
  <si>
    <t>Podzámska 35</t>
  </si>
  <si>
    <t>Horné Otrokovce 137</t>
  </si>
  <si>
    <t>Horné Otrokovce</t>
  </si>
  <si>
    <t>Štúrova 1115</t>
  </si>
  <si>
    <t>Šaštín-Stráže</t>
  </si>
  <si>
    <t>Mallého 2</t>
  </si>
  <si>
    <t>Spartakovská 5</t>
  </si>
  <si>
    <t>V. Paulínyho-Tótha 32</t>
  </si>
  <si>
    <t>Senica</t>
  </si>
  <si>
    <t>Havarijný stav elektrickej inštalácie budovy ZŠ</t>
  </si>
  <si>
    <t>Havarijný stav strechy</t>
  </si>
  <si>
    <t xml:space="preserve">Havarijná situácia podlahy v telocvični na ZŠ </t>
  </si>
  <si>
    <t>Havarijný stav kanalizačných stupačiek v budove ZŠ</t>
  </si>
  <si>
    <t>Havarijná situácia multifunkčného ihriska atletickej dráhy</t>
  </si>
  <si>
    <t>Havarijná situácia WC na Základnej škole</t>
  </si>
  <si>
    <t>Havarijný stav kanalizačného potrubia DN400</t>
  </si>
  <si>
    <t>Odstránenie havarijného stavu potrubia ústredného kúrenia v ZŠ</t>
  </si>
  <si>
    <t>Obec Selec</t>
  </si>
  <si>
    <t>Obec Pobedim</t>
  </si>
  <si>
    <t>Selec 183</t>
  </si>
  <si>
    <t>Selec</t>
  </si>
  <si>
    <t>Základná škola Rudolfa Jašíka</t>
  </si>
  <si>
    <t>Obuvnícka 432/23</t>
  </si>
  <si>
    <t>Základná škola Radovana Kaufmana</t>
  </si>
  <si>
    <t>Nádražná 955</t>
  </si>
  <si>
    <t>Základná škola s materskou školou Jána Hollého</t>
  </si>
  <si>
    <t>Pobedim 433</t>
  </si>
  <si>
    <t>Pobedim</t>
  </si>
  <si>
    <t>Havarijná situácia strechy školy - výmena strešného plášťa</t>
  </si>
  <si>
    <t>Vstupná chodba v A bloku ZŠ Rudolfa Jašíka</t>
  </si>
  <si>
    <t>Cvičná kuchynka ZŠ Radovana Kaufmana</t>
  </si>
  <si>
    <t>Havarijný stav hydrantovej siete v objekte ZŠsMŠ Jána Hollého Pobedim</t>
  </si>
  <si>
    <t>Obec Starý Tekov</t>
  </si>
  <si>
    <t>Obec Dvory nad Žitavou</t>
  </si>
  <si>
    <t>Základná škola Štefana Senčíka</t>
  </si>
  <si>
    <t>Tekovská 17</t>
  </si>
  <si>
    <t>Starý Tekov</t>
  </si>
  <si>
    <t>Bátorove Kosihy 892</t>
  </si>
  <si>
    <t>Hlavné námestie 14</t>
  </si>
  <si>
    <t>Dvory nad Žitavou</t>
  </si>
  <si>
    <t>Havarijná situácia strechy ZŠ Lehota</t>
  </si>
  <si>
    <t>Havarijný stav žumpy v areály školy</t>
  </si>
  <si>
    <t xml:space="preserve">Odstránene havárie vnútorných rozvodov ZTI, soc. zariadení ZŠ </t>
  </si>
  <si>
    <t>Havarijný stav strechy ZŠ Dvory nad Žitavou</t>
  </si>
  <si>
    <t>Obec Turany</t>
  </si>
  <si>
    <t>Obec Oščadnica</t>
  </si>
  <si>
    <t>Obec Zákopčie</t>
  </si>
  <si>
    <t>Podhájska 10A</t>
  </si>
  <si>
    <t>Základná škola Andreja Hlinku</t>
  </si>
  <si>
    <t>Černovských martýrov 29</t>
  </si>
  <si>
    <t>Komenského 10</t>
  </si>
  <si>
    <t>Turany</t>
  </si>
  <si>
    <t>Gymnázium Antona Bernoláka</t>
  </si>
  <si>
    <t>Ul. Mieru 307/23</t>
  </si>
  <si>
    <t>Eliáša Lániho 261/7</t>
  </si>
  <si>
    <t>Oščadnica 1374</t>
  </si>
  <si>
    <t>Oščadnica</t>
  </si>
  <si>
    <t>Zákopčie 957</t>
  </si>
  <si>
    <t>Zákopčie</t>
  </si>
  <si>
    <t>Základná škola sv. Andreja Svorada a Benedikta</t>
  </si>
  <si>
    <t>Skalité 729</t>
  </si>
  <si>
    <t>Havarijný stav sociálnych zariadení a šatní objektu telocvične</t>
  </si>
  <si>
    <t>Havarijná situácia prasknutej splaškovej kanalizácie v ZŠ</t>
  </si>
  <si>
    <t>Havarijný stav osvetlenia a elektroinštalácie telocvične</t>
  </si>
  <si>
    <t>Havarijná situácia bežeckej dráhy</t>
  </si>
  <si>
    <t xml:space="preserve">Havarijná situácia podlahových krytín v učebniach </t>
  </si>
  <si>
    <t>Havarijný stav podlahy v telocvični</t>
  </si>
  <si>
    <t>Havarijný stav strechy - objekt škola</t>
  </si>
  <si>
    <t>Havarijná situácia časti obvodového múru ZŠ</t>
  </si>
  <si>
    <t>Havarijná situácia elektroinštalácie 1.stupňa ZŠ</t>
  </si>
  <si>
    <t>Obec Klin</t>
  </si>
  <si>
    <t>Kliňanská cesta 122/4</t>
  </si>
  <si>
    <t>Klin</t>
  </si>
  <si>
    <t>Havarijná situácia teplovodného kotla</t>
  </si>
  <si>
    <t>Obec Gemerský Jablonec</t>
  </si>
  <si>
    <t>Obec Selce</t>
  </si>
  <si>
    <t>Gemerský Jablonec 244</t>
  </si>
  <si>
    <t>Gemerský Jablonec</t>
  </si>
  <si>
    <t>Selce</t>
  </si>
  <si>
    <t>Havária rozvodov vody /živelná udalosť/</t>
  </si>
  <si>
    <t>Havária podlahových krytín v objekte telocvične</t>
  </si>
  <si>
    <t>Havária obvodového plášťa telocvične</t>
  </si>
  <si>
    <t>Havária spojovacích chodieb v objekte školy</t>
  </si>
  <si>
    <t>Mesto Zvolen</t>
  </si>
  <si>
    <t>Zvolenská cesta 2396/39</t>
  </si>
  <si>
    <t>Námestie mládeže 587/17</t>
  </si>
  <si>
    <t>Zvolen</t>
  </si>
  <si>
    <t>Havária strechy</t>
  </si>
  <si>
    <t>Havária strešnej krytiny v objekte telocvične /Malá/</t>
  </si>
  <si>
    <t>Havária strešnej krytiny v objekte telocvične /Veľká/</t>
  </si>
  <si>
    <t>Obec Liptovská Teplička</t>
  </si>
  <si>
    <t>Obec Bajerov</t>
  </si>
  <si>
    <t>Obec Kurima</t>
  </si>
  <si>
    <t>Mesto Svidník</t>
  </si>
  <si>
    <t>Základná škola s materskou školou Štefana Náhalku</t>
  </si>
  <si>
    <t>Ul.Štefana Náhalku 396/10</t>
  </si>
  <si>
    <t>Liptovská Teplička</t>
  </si>
  <si>
    <t>Bajerov 96</t>
  </si>
  <si>
    <t>Bajerov</t>
  </si>
  <si>
    <t>Družstevná 222</t>
  </si>
  <si>
    <t>Kurima</t>
  </si>
  <si>
    <t>Karpatská 803/11</t>
  </si>
  <si>
    <t>Svidník</t>
  </si>
  <si>
    <t>Odstránenie HS strechy v budove ZŠ s MŠ</t>
  </si>
  <si>
    <t>Odstránenie plynových kotlov - stará budova</t>
  </si>
  <si>
    <t>Odstránenie HS kanalizácie</t>
  </si>
  <si>
    <t>Odstránenie HS vnútorného vodovodu na ZŠ Karpatská</t>
  </si>
  <si>
    <t>Mesto Sečovce</t>
  </si>
  <si>
    <t>Obchodná 3/5</t>
  </si>
  <si>
    <t>Sečovce</t>
  </si>
  <si>
    <t>I. Krasku 342/1</t>
  </si>
  <si>
    <t>Komenského 1962/8</t>
  </si>
  <si>
    <t>odstránenie havarijného stavu dievčenských sociálnych zariadení v objekte telocvičňa</t>
  </si>
  <si>
    <t>odstránenie havarijného stavu chlapčenských sociálnych zariadení v objekte telocvičňa</t>
  </si>
  <si>
    <t>odstránenie havarijného stavu podláh - elok. pracovisko Medická 2447, Trebišov</t>
  </si>
  <si>
    <t>odstránenie havarijného stavu podláh v komunikačných priestoroch - pavilón A, C, D, E</t>
  </si>
  <si>
    <t>Inžinierska 24</t>
  </si>
  <si>
    <t>Gymnázium</t>
  </si>
  <si>
    <t>Park mládeže 5</t>
  </si>
  <si>
    <t>odstránenie havarijného stavu podlahy v objekte telocvičňa</t>
  </si>
  <si>
    <t>odstránenie havarijného stavu podláh, stien, stropov, dverí</t>
  </si>
  <si>
    <t>Zoznam škôl, ktorým boli pridelené finančné prostriedky v zmysle § 4c (Havárie) zákona č. 597/2003 Z. z.  - Q1-Q4 za rok 2024 - kapitálové výdavky</t>
  </si>
  <si>
    <t>Obec Závod</t>
  </si>
  <si>
    <t>Hlboká cesta 4</t>
  </si>
  <si>
    <t>Sokolská 81</t>
  </si>
  <si>
    <t>Závod</t>
  </si>
  <si>
    <t>Havarijná situácia kanalizácie a lapača tukov</t>
  </si>
  <si>
    <t>Havarijná situácia vonkajšej fasády na budove ZŠ s MŠ Závod</t>
  </si>
  <si>
    <t>Obec Štvrtok na Ostrove</t>
  </si>
  <si>
    <t>Mesto Gabčíkovo</t>
  </si>
  <si>
    <t>Základná škola - Alapiskola</t>
  </si>
  <si>
    <t>Školský rad 416/27</t>
  </si>
  <si>
    <t>Štvrtok na Ostrove</t>
  </si>
  <si>
    <t>Komenského 1082/3</t>
  </si>
  <si>
    <t>Gabčíkovo</t>
  </si>
  <si>
    <t xml:space="preserve">Havarijná situácia v objekte telocvične ZŠ </t>
  </si>
  <si>
    <t>Havarijný stav kanalizácie na ZŠ ul. Podzámska</t>
  </si>
  <si>
    <t>Obec Podolie</t>
  </si>
  <si>
    <t>Podolie 804</t>
  </si>
  <si>
    <t>Podolie</t>
  </si>
  <si>
    <t xml:space="preserve">Havarijná situácia kotolne </t>
  </si>
  <si>
    <t>Obec Jedľové Kostoľany</t>
  </si>
  <si>
    <t>Jedľové Kostoľany 75</t>
  </si>
  <si>
    <t>Jedľové Kostoľany</t>
  </si>
  <si>
    <t>Havarijný stav fasádnej omietky ZŠ</t>
  </si>
  <si>
    <t>Obec Palárikovo</t>
  </si>
  <si>
    <t>Obec Bánov</t>
  </si>
  <si>
    <t>Obec Diakovce</t>
  </si>
  <si>
    <t>Obec Svodín</t>
  </si>
  <si>
    <t>Obec Veľké Zálužie</t>
  </si>
  <si>
    <t>Obec Vlčany</t>
  </si>
  <si>
    <t>Mesto Vráble</t>
  </si>
  <si>
    <t>Základná škola s materskou školou Karola Strmeňa</t>
  </si>
  <si>
    <t>Jána Amosa Komenského 8</t>
  </si>
  <si>
    <t>Palárikovo</t>
  </si>
  <si>
    <t>kpt. Nálepku 43</t>
  </si>
  <si>
    <t>Bánov</t>
  </si>
  <si>
    <t>Základná škola s vyučovacím jazykom maďarským - Alapiskola, Školská 485, Diakovce - Deáki</t>
  </si>
  <si>
    <t>Školská 485</t>
  </si>
  <si>
    <t>Diakovce</t>
  </si>
  <si>
    <t>Základná škola Lajosa Csongrádyho s vyučovacím jazykom maďarským - Csongrády Lajos Alapiskola</t>
  </si>
  <si>
    <t>Svodín</t>
  </si>
  <si>
    <t>Školská 851/4</t>
  </si>
  <si>
    <t>Veľké Zálužie</t>
  </si>
  <si>
    <t>Vlčany 1547</t>
  </si>
  <si>
    <t>Vlčany</t>
  </si>
  <si>
    <t>Základná škola s materskou školou Viliama Záborského</t>
  </si>
  <si>
    <t>Levická 737</t>
  </si>
  <si>
    <t>Vráble</t>
  </si>
  <si>
    <t>Havarijný stav elektroinštalácie 1NP ZŠ s MŠ K. Strmeňa, Palárikovo</t>
  </si>
  <si>
    <t>Havarijný stav chodníkov a prístupových plôch ZŠ s MŠ Bánov</t>
  </si>
  <si>
    <t>Havarijný stav vykurovania v budove ZŠ s MŠ</t>
  </si>
  <si>
    <t>Havarijný stav elektroinštalácie ZŠ L. Csongrádyho s VJM</t>
  </si>
  <si>
    <t>Havarijný stav obv. plášťa telosv. ZŠ s MŠ ,Bernolákova 1 ŠA</t>
  </si>
  <si>
    <t xml:space="preserve">Havarijný stav strešnej krytiny ZŠ </t>
  </si>
  <si>
    <t>Havarijný stav atletickej dráhy ZŠ s MŠ</t>
  </si>
  <si>
    <t>Havarijný stav splaškovej kanalizácie ZŠ V. Záborského Vráble</t>
  </si>
  <si>
    <t>Obec Ochodnica</t>
  </si>
  <si>
    <t>Priehradná 11</t>
  </si>
  <si>
    <t>Ochodnica 19</t>
  </si>
  <si>
    <t>Ochodnica</t>
  </si>
  <si>
    <t>Havarijná situácia vnútorných priestorov</t>
  </si>
  <si>
    <t>Obec Breza</t>
  </si>
  <si>
    <t>Mesto Krásno nad Kysucou</t>
  </si>
  <si>
    <t>Obec Stará Bystrica</t>
  </si>
  <si>
    <t>Breza 314</t>
  </si>
  <si>
    <t>Breza</t>
  </si>
  <si>
    <t>Mládežnícka 1343</t>
  </si>
  <si>
    <t>Krásno nad Kysucou</t>
  </si>
  <si>
    <t>Stará Bystrica 680</t>
  </si>
  <si>
    <t>Stará Bystrica</t>
  </si>
  <si>
    <t>Havarijná situácia na vykurovacom systéme</t>
  </si>
  <si>
    <t>Havarijný stav strešného plášťa</t>
  </si>
  <si>
    <t>Havarijná situácia plynových kotlov</t>
  </si>
  <si>
    <t>Obec Bátka</t>
  </si>
  <si>
    <t>Obec Teplý Vrch</t>
  </si>
  <si>
    <t>Základná škola s materskou školou - Alapiskola és Óvoda</t>
  </si>
  <si>
    <t>Bátka 172</t>
  </si>
  <si>
    <t>Bátka</t>
  </si>
  <si>
    <t>Základná škola s materskou školou Pavla Emanuela Dobšinského</t>
  </si>
  <si>
    <t>Teplý Vrch 57</t>
  </si>
  <si>
    <t>Teplý Vrch</t>
  </si>
  <si>
    <t>Havária plynovej kotolne /kotlov/</t>
  </si>
  <si>
    <t>Havária plynovej kotolne</t>
  </si>
  <si>
    <t>Obec Brekov</t>
  </si>
  <si>
    <t>Obec Spišské Bystré</t>
  </si>
  <si>
    <t>Brekov 178</t>
  </si>
  <si>
    <t>Brekov</t>
  </si>
  <si>
    <t>Michalská 398/8</t>
  </si>
  <si>
    <t>Spišské Bystré</t>
  </si>
  <si>
    <t>Odstránenie HS kotolne v ZŠ</t>
  </si>
  <si>
    <t>Odstránenie HS plynovej kotolne v pavilóne Š</t>
  </si>
  <si>
    <t>Obec Čirč</t>
  </si>
  <si>
    <t>Obec Malcov</t>
  </si>
  <si>
    <t>Obec Zemplínske Hámre</t>
  </si>
  <si>
    <t>Mesto Kežmarok</t>
  </si>
  <si>
    <t>Čirč 71</t>
  </si>
  <si>
    <t>Čirč</t>
  </si>
  <si>
    <t>Malcov 16</t>
  </si>
  <si>
    <t>Malcov</t>
  </si>
  <si>
    <t>Sninská 318/16</t>
  </si>
  <si>
    <t>Zemplínske Hámre</t>
  </si>
  <si>
    <t>Hradné námestie 38</t>
  </si>
  <si>
    <t>Kežmarok</t>
  </si>
  <si>
    <t>Odstránenie HS telocvične</t>
  </si>
  <si>
    <t>Odstránenie HS strechy a strešných svetlíkov medzi pav. B a C</t>
  </si>
  <si>
    <t>Obec Malá Ida</t>
  </si>
  <si>
    <t>Obec Mníšek nad Hnilcom</t>
  </si>
  <si>
    <t>Obec Nižný Klátov</t>
  </si>
  <si>
    <t>Obec Rudňany</t>
  </si>
  <si>
    <t>Obec Trhovište</t>
  </si>
  <si>
    <t>Malá Ida</t>
  </si>
  <si>
    <t>Mníšek nad Hnilcom 497</t>
  </si>
  <si>
    <t>Mníšek nad Hnilcom</t>
  </si>
  <si>
    <t>Klátovská 56</t>
  </si>
  <si>
    <t>Nižný Klátov</t>
  </si>
  <si>
    <t>Zimné 96</t>
  </si>
  <si>
    <t>Rudňany</t>
  </si>
  <si>
    <t>Trhovište 50</t>
  </si>
  <si>
    <t>Trhovište</t>
  </si>
  <si>
    <t>Základná škola s materskou školou sv. Marka Križina</t>
  </si>
  <si>
    <t>Rehoľná 2</t>
  </si>
  <si>
    <t>Košice-Krásna</t>
  </si>
  <si>
    <t>Katolícka spojená škola sv. Mikuláša</t>
  </si>
  <si>
    <t>Duklianska 16</t>
  </si>
  <si>
    <t>odstránenie havarijného stavu strešného plášťa učebňového pavilónu - SO 06</t>
  </si>
  <si>
    <t>odstránenie havarijného stavu strechy a obvodových stien spojovacej chodby pavilónov ZŠ</t>
  </si>
  <si>
    <t>odstránenie havarijného stavu elektroinštalácie v telocvični ZŠ</t>
  </si>
  <si>
    <t>odstránenie havarijného stavu strechy v časti nad učebňovým pavilónom</t>
  </si>
  <si>
    <t>odstránenie havarijného stavu strechy pavilónu č. 7</t>
  </si>
  <si>
    <t>odstránenie havarijného stavu fasády zateplením</t>
  </si>
  <si>
    <t>odstránenie havarijného stavu strechy v časti zborovňa a učebňa - 3. etapa</t>
  </si>
  <si>
    <t>Havarijný stav bleskozvodu ZŠ s MŠ Jur n/Hronom</t>
  </si>
  <si>
    <t>Legenda:</t>
  </si>
  <si>
    <t>suma upravená o presuny, zmeny účelu, vratky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</si>
</sst>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DEADA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right" wrapText="1"/>
    </xf>
    <xf numFmtId="3" fontId="7" fillId="4" borderId="1" xfId="0" applyNumberFormat="1" applyFont="1" applyFill="1" applyBorder="1"/>
    <xf numFmtId="0" fontId="7" fillId="4" borderId="1" xfId="0" applyFont="1" applyFill="1" applyBorder="1"/>
    <xf numFmtId="3" fontId="5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3" fontId="9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0" fillId="5" borderId="0" xfId="0" applyFill="1"/>
    <xf numFmtId="3" fontId="5" fillId="5" borderId="1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3" fontId="5" fillId="0" borderId="0" xfId="0" applyNumberFormat="1" applyFont="1" applyAlignment="1">
      <alignment horizontal="left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  <color rgb="FFFFFFCC"/>
      <color rgb="FFFFFFFF"/>
      <color rgb="FFFFCCCC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1"/>
  <sheetViews>
    <sheetView tabSelected="1" zoomScale="80" zoomScaleNormal="80" workbookViewId="0">
      <selection activeCell="C153" sqref="C153"/>
    </sheetView>
  </sheetViews>
  <sheetFormatPr defaultRowHeight="14.4" x14ac:dyDescent="0.3"/>
  <cols>
    <col min="1" max="1" width="11" customWidth="1"/>
    <col min="2" max="2" width="30.33203125" customWidth="1"/>
    <col min="3" max="3" width="40.44140625" customWidth="1"/>
    <col min="4" max="4" width="27.33203125" customWidth="1"/>
    <col min="5" max="5" width="21.109375" customWidth="1"/>
    <col min="6" max="6" width="15.88671875" customWidth="1"/>
    <col min="7" max="7" width="56.6640625" customWidth="1"/>
    <col min="8" max="8" width="9.6640625" customWidth="1"/>
  </cols>
  <sheetData>
    <row r="1" spans="1:8" ht="42" customHeight="1" x14ac:dyDescent="0.4">
      <c r="A1" s="25" t="s">
        <v>986</v>
      </c>
      <c r="B1" s="25"/>
      <c r="C1" s="25"/>
      <c r="D1" s="25"/>
      <c r="E1" s="25"/>
      <c r="F1" s="25"/>
      <c r="G1" s="25"/>
    </row>
    <row r="4" spans="1:8" ht="113.25" customHeight="1" x14ac:dyDescent="0.3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7" t="s">
        <v>7</v>
      </c>
      <c r="G4" s="6" t="s">
        <v>5</v>
      </c>
      <c r="H4" s="6" t="s">
        <v>6</v>
      </c>
    </row>
    <row r="5" spans="1:8" ht="32.85" customHeight="1" x14ac:dyDescent="0.3">
      <c r="A5" s="8" t="s">
        <v>8</v>
      </c>
      <c r="B5" s="9" t="s">
        <v>32</v>
      </c>
      <c r="C5" s="10" t="s">
        <v>12</v>
      </c>
      <c r="D5" s="10" t="s">
        <v>53</v>
      </c>
      <c r="E5" s="10" t="s">
        <v>54</v>
      </c>
      <c r="F5" s="16">
        <v>65597</v>
      </c>
      <c r="G5" s="10" t="s">
        <v>38</v>
      </c>
      <c r="H5" s="11" t="s">
        <v>73</v>
      </c>
    </row>
    <row r="6" spans="1:8" ht="32.85" customHeight="1" x14ac:dyDescent="0.3">
      <c r="A6" s="8" t="s">
        <v>8</v>
      </c>
      <c r="B6" s="9" t="s">
        <v>153</v>
      </c>
      <c r="C6" s="10" t="s">
        <v>10</v>
      </c>
      <c r="D6" s="10" t="s">
        <v>222</v>
      </c>
      <c r="E6" s="10" t="s">
        <v>223</v>
      </c>
      <c r="F6" s="16">
        <v>21556</v>
      </c>
      <c r="G6" s="10" t="s">
        <v>396</v>
      </c>
      <c r="H6" s="11" t="s">
        <v>395</v>
      </c>
    </row>
    <row r="7" spans="1:8" ht="32.85" customHeight="1" x14ac:dyDescent="0.3">
      <c r="A7" s="8" t="s">
        <v>8</v>
      </c>
      <c r="B7" s="9" t="s">
        <v>154</v>
      </c>
      <c r="C7" s="10" t="s">
        <v>202</v>
      </c>
      <c r="D7" s="10" t="s">
        <v>224</v>
      </c>
      <c r="E7" s="10" t="s">
        <v>46</v>
      </c>
      <c r="F7" s="16">
        <v>100000</v>
      </c>
      <c r="G7" s="10" t="s">
        <v>397</v>
      </c>
      <c r="H7" s="11" t="s">
        <v>395</v>
      </c>
    </row>
    <row r="8" spans="1:8" ht="32.85" customHeight="1" x14ac:dyDescent="0.3">
      <c r="A8" s="8" t="s">
        <v>8</v>
      </c>
      <c r="B8" s="9" t="s">
        <v>32</v>
      </c>
      <c r="C8" s="10" t="s">
        <v>203</v>
      </c>
      <c r="D8" s="10" t="s">
        <v>225</v>
      </c>
      <c r="E8" s="10" t="s">
        <v>226</v>
      </c>
      <c r="F8" s="16">
        <v>90000</v>
      </c>
      <c r="G8" s="10" t="s">
        <v>337</v>
      </c>
      <c r="H8" s="11" t="s">
        <v>395</v>
      </c>
    </row>
    <row r="9" spans="1:8" ht="32.85" customHeight="1" x14ac:dyDescent="0.3">
      <c r="A9" s="8" t="s">
        <v>8</v>
      </c>
      <c r="B9" s="9" t="s">
        <v>155</v>
      </c>
      <c r="C9" s="10" t="s">
        <v>10</v>
      </c>
      <c r="D9" s="10" t="s">
        <v>227</v>
      </c>
      <c r="E9" s="10" t="s">
        <v>226</v>
      </c>
      <c r="F9" s="16">
        <v>87018</v>
      </c>
      <c r="G9" s="10" t="s">
        <v>338</v>
      </c>
      <c r="H9" s="11" t="s">
        <v>395</v>
      </c>
    </row>
    <row r="10" spans="1:8" ht="32.85" customHeight="1" x14ac:dyDescent="0.3">
      <c r="A10" s="8" t="s">
        <v>8</v>
      </c>
      <c r="B10" s="9" t="s">
        <v>156</v>
      </c>
      <c r="C10" s="10" t="s">
        <v>10</v>
      </c>
      <c r="D10" s="10" t="s">
        <v>228</v>
      </c>
      <c r="E10" s="10" t="s">
        <v>229</v>
      </c>
      <c r="F10" s="16">
        <v>80000</v>
      </c>
      <c r="G10" s="10" t="s">
        <v>339</v>
      </c>
      <c r="H10" s="11" t="s">
        <v>395</v>
      </c>
    </row>
    <row r="11" spans="1:8" ht="32.85" customHeight="1" x14ac:dyDescent="0.3">
      <c r="A11" s="8" t="s">
        <v>8</v>
      </c>
      <c r="B11" s="9" t="s">
        <v>156</v>
      </c>
      <c r="C11" s="10" t="s">
        <v>204</v>
      </c>
      <c r="D11" s="10" t="s">
        <v>230</v>
      </c>
      <c r="E11" s="10" t="s">
        <v>229</v>
      </c>
      <c r="F11" s="24">
        <f>100000-38090</f>
        <v>61910</v>
      </c>
      <c r="G11" s="10" t="s">
        <v>340</v>
      </c>
      <c r="H11" s="11" t="s">
        <v>395</v>
      </c>
    </row>
    <row r="12" spans="1:8" ht="66" customHeight="1" x14ac:dyDescent="0.3">
      <c r="A12" s="8" t="s">
        <v>8</v>
      </c>
      <c r="B12" s="9" t="s">
        <v>154</v>
      </c>
      <c r="C12" s="10" t="s">
        <v>205</v>
      </c>
      <c r="D12" s="10" t="s">
        <v>231</v>
      </c>
      <c r="E12" s="10" t="s">
        <v>229</v>
      </c>
      <c r="F12" s="24">
        <f>150000-56622</f>
        <v>93378</v>
      </c>
      <c r="G12" s="10" t="s">
        <v>341</v>
      </c>
      <c r="H12" s="11" t="s">
        <v>395</v>
      </c>
    </row>
    <row r="13" spans="1:8" ht="32.85" customHeight="1" x14ac:dyDescent="0.3">
      <c r="A13" s="8" t="s">
        <v>8</v>
      </c>
      <c r="B13" s="9" t="s">
        <v>32</v>
      </c>
      <c r="C13" s="10" t="s">
        <v>35</v>
      </c>
      <c r="D13" s="10" t="s">
        <v>232</v>
      </c>
      <c r="E13" s="10" t="s">
        <v>233</v>
      </c>
      <c r="F13" s="16">
        <v>18416</v>
      </c>
      <c r="G13" s="10" t="s">
        <v>342</v>
      </c>
      <c r="H13" s="11" t="s">
        <v>395</v>
      </c>
    </row>
    <row r="14" spans="1:8" ht="32.85" customHeight="1" x14ac:dyDescent="0.3">
      <c r="A14" s="8" t="s">
        <v>8</v>
      </c>
      <c r="B14" s="9" t="s">
        <v>32</v>
      </c>
      <c r="C14" s="10" t="s">
        <v>12</v>
      </c>
      <c r="D14" s="10" t="s">
        <v>53</v>
      </c>
      <c r="E14" s="10" t="s">
        <v>54</v>
      </c>
      <c r="F14" s="16">
        <v>44711</v>
      </c>
      <c r="G14" s="10" t="s">
        <v>343</v>
      </c>
      <c r="H14" s="11" t="s">
        <v>395</v>
      </c>
    </row>
    <row r="15" spans="1:8" ht="32.85" customHeight="1" x14ac:dyDescent="0.3">
      <c r="A15" s="8" t="s">
        <v>8</v>
      </c>
      <c r="B15" s="9" t="s">
        <v>156</v>
      </c>
      <c r="C15" s="10" t="s">
        <v>10</v>
      </c>
      <c r="D15" s="10" t="s">
        <v>988</v>
      </c>
      <c r="E15" s="10" t="s">
        <v>229</v>
      </c>
      <c r="F15" s="16">
        <v>118090</v>
      </c>
      <c r="G15" s="10" t="s">
        <v>991</v>
      </c>
      <c r="H15" s="11" t="s">
        <v>852</v>
      </c>
    </row>
    <row r="16" spans="1:8" ht="32.85" customHeight="1" x14ac:dyDescent="0.3">
      <c r="A16" s="8" t="s">
        <v>8</v>
      </c>
      <c r="B16" s="9" t="s">
        <v>987</v>
      </c>
      <c r="C16" s="10" t="s">
        <v>9</v>
      </c>
      <c r="D16" s="10" t="s">
        <v>989</v>
      </c>
      <c r="E16" s="10" t="s">
        <v>990</v>
      </c>
      <c r="F16" s="16">
        <v>75000</v>
      </c>
      <c r="G16" s="10" t="s">
        <v>992</v>
      </c>
      <c r="H16" s="11" t="s">
        <v>852</v>
      </c>
    </row>
    <row r="17" spans="1:8" ht="32.85" customHeight="1" x14ac:dyDescent="0.3">
      <c r="A17" s="8" t="s">
        <v>8</v>
      </c>
      <c r="B17" s="9" t="s">
        <v>156</v>
      </c>
      <c r="C17" s="10" t="s">
        <v>10</v>
      </c>
      <c r="D17" s="10" t="s">
        <v>228</v>
      </c>
      <c r="E17" s="10" t="s">
        <v>229</v>
      </c>
      <c r="F17" s="16">
        <v>-80000</v>
      </c>
      <c r="G17" s="10" t="s">
        <v>339</v>
      </c>
      <c r="H17" s="11" t="s">
        <v>852</v>
      </c>
    </row>
    <row r="18" spans="1:8" ht="32.85" customHeight="1" x14ac:dyDescent="0.3">
      <c r="A18" s="8" t="s">
        <v>11</v>
      </c>
      <c r="B18" s="9" t="s">
        <v>74</v>
      </c>
      <c r="C18" s="10" t="s">
        <v>9</v>
      </c>
      <c r="D18" s="10" t="s">
        <v>75</v>
      </c>
      <c r="E18" s="10" t="s">
        <v>76</v>
      </c>
      <c r="F18" s="16">
        <v>50410</v>
      </c>
      <c r="G18" s="10" t="s">
        <v>55</v>
      </c>
      <c r="H18" s="11" t="s">
        <v>73</v>
      </c>
    </row>
    <row r="19" spans="1:8" ht="32.85" customHeight="1" x14ac:dyDescent="0.3">
      <c r="A19" s="8" t="s">
        <v>11</v>
      </c>
      <c r="B19" s="9" t="s">
        <v>77</v>
      </c>
      <c r="C19" s="10" t="s">
        <v>9</v>
      </c>
      <c r="D19" s="10" t="s">
        <v>78</v>
      </c>
      <c r="E19" s="10" t="s">
        <v>79</v>
      </c>
      <c r="F19" s="16">
        <v>33738</v>
      </c>
      <c r="G19" s="10" t="s">
        <v>55</v>
      </c>
      <c r="H19" s="11" t="s">
        <v>73</v>
      </c>
    </row>
    <row r="20" spans="1:8" ht="32.85" customHeight="1" x14ac:dyDescent="0.3">
      <c r="A20" s="8" t="s">
        <v>11</v>
      </c>
      <c r="B20" s="9" t="s">
        <v>157</v>
      </c>
      <c r="C20" s="10" t="s">
        <v>9</v>
      </c>
      <c r="D20" s="10" t="s">
        <v>234</v>
      </c>
      <c r="E20" s="10" t="s">
        <v>235</v>
      </c>
      <c r="F20" s="16">
        <v>100000</v>
      </c>
      <c r="G20" s="10" t="s">
        <v>344</v>
      </c>
      <c r="H20" s="11" t="s">
        <v>395</v>
      </c>
    </row>
    <row r="21" spans="1:8" ht="39.75" customHeight="1" x14ac:dyDescent="0.3">
      <c r="A21" s="8" t="s">
        <v>11</v>
      </c>
      <c r="B21" s="9" t="s">
        <v>158</v>
      </c>
      <c r="C21" s="10" t="s">
        <v>206</v>
      </c>
      <c r="D21" s="10" t="s">
        <v>236</v>
      </c>
      <c r="E21" s="10" t="s">
        <v>237</v>
      </c>
      <c r="F21" s="16">
        <v>70000</v>
      </c>
      <c r="G21" s="10" t="s">
        <v>345</v>
      </c>
      <c r="H21" s="11" t="s">
        <v>395</v>
      </c>
    </row>
    <row r="22" spans="1:8" ht="32.85" customHeight="1" x14ac:dyDescent="0.3">
      <c r="A22" s="8" t="s">
        <v>11</v>
      </c>
      <c r="B22" s="9" t="s">
        <v>159</v>
      </c>
      <c r="C22" s="10" t="s">
        <v>10</v>
      </c>
      <c r="D22" s="10" t="s">
        <v>238</v>
      </c>
      <c r="E22" s="10" t="s">
        <v>239</v>
      </c>
      <c r="F22" s="16">
        <v>80000</v>
      </c>
      <c r="G22" s="10" t="s">
        <v>346</v>
      </c>
      <c r="H22" s="11" t="s">
        <v>395</v>
      </c>
    </row>
    <row r="23" spans="1:8" ht="32.85" customHeight="1" x14ac:dyDescent="0.3">
      <c r="A23" s="8" t="s">
        <v>11</v>
      </c>
      <c r="B23" s="9" t="s">
        <v>160</v>
      </c>
      <c r="C23" s="10" t="s">
        <v>207</v>
      </c>
      <c r="D23" s="10" t="s">
        <v>240</v>
      </c>
      <c r="E23" s="10" t="s">
        <v>241</v>
      </c>
      <c r="F23" s="16">
        <v>100000</v>
      </c>
      <c r="G23" s="10" t="s">
        <v>347</v>
      </c>
      <c r="H23" s="11" t="s">
        <v>395</v>
      </c>
    </row>
    <row r="24" spans="1:8" ht="32.85" customHeight="1" x14ac:dyDescent="0.3">
      <c r="A24" s="8" t="s">
        <v>11</v>
      </c>
      <c r="B24" s="9" t="s">
        <v>161</v>
      </c>
      <c r="C24" s="10" t="s">
        <v>9</v>
      </c>
      <c r="D24" s="10" t="s">
        <v>242</v>
      </c>
      <c r="E24" s="10" t="s">
        <v>243</v>
      </c>
      <c r="F24" s="16">
        <v>100000</v>
      </c>
      <c r="G24" s="10" t="s">
        <v>348</v>
      </c>
      <c r="H24" s="11" t="s">
        <v>395</v>
      </c>
    </row>
    <row r="25" spans="1:8" ht="32.85" customHeight="1" x14ac:dyDescent="0.3">
      <c r="A25" s="8" t="s">
        <v>11</v>
      </c>
      <c r="B25" s="9" t="s">
        <v>634</v>
      </c>
      <c r="C25" s="10" t="s">
        <v>10</v>
      </c>
      <c r="D25" s="10" t="s">
        <v>636</v>
      </c>
      <c r="E25" s="10" t="s">
        <v>637</v>
      </c>
      <c r="F25" s="16">
        <v>70000</v>
      </c>
      <c r="G25" s="10" t="s">
        <v>639</v>
      </c>
      <c r="H25" s="11" t="s">
        <v>647</v>
      </c>
    </row>
    <row r="26" spans="1:8" ht="32.85" customHeight="1" x14ac:dyDescent="0.3">
      <c r="A26" s="8" t="s">
        <v>11</v>
      </c>
      <c r="B26" s="9" t="s">
        <v>635</v>
      </c>
      <c r="C26" s="10" t="s">
        <v>640</v>
      </c>
      <c r="D26" s="10" t="s">
        <v>641</v>
      </c>
      <c r="E26" s="10" t="s">
        <v>642</v>
      </c>
      <c r="F26" s="16">
        <v>115000</v>
      </c>
      <c r="G26" s="10" t="s">
        <v>643</v>
      </c>
      <c r="H26" s="11" t="s">
        <v>647</v>
      </c>
    </row>
    <row r="27" spans="1:8" ht="32.85" customHeight="1" x14ac:dyDescent="0.3">
      <c r="A27" s="8" t="s">
        <v>11</v>
      </c>
      <c r="B27" s="9" t="s">
        <v>160</v>
      </c>
      <c r="C27" s="10" t="s">
        <v>644</v>
      </c>
      <c r="D27" s="10" t="s">
        <v>645</v>
      </c>
      <c r="E27" s="10" t="s">
        <v>638</v>
      </c>
      <c r="F27" s="16">
        <v>70000</v>
      </c>
      <c r="G27" s="10" t="s">
        <v>646</v>
      </c>
      <c r="H27" s="11" t="s">
        <v>647</v>
      </c>
    </row>
    <row r="28" spans="1:8" ht="32.85" customHeight="1" x14ac:dyDescent="0.3">
      <c r="A28" s="8" t="s">
        <v>11</v>
      </c>
      <c r="B28" s="9" t="s">
        <v>157</v>
      </c>
      <c r="C28" s="10" t="s">
        <v>9</v>
      </c>
      <c r="D28" s="10" t="s">
        <v>234</v>
      </c>
      <c r="E28" s="10" t="s">
        <v>235</v>
      </c>
      <c r="F28" s="16">
        <v>120000</v>
      </c>
      <c r="G28" s="10" t="s">
        <v>344</v>
      </c>
      <c r="H28" s="11" t="s">
        <v>852</v>
      </c>
    </row>
    <row r="29" spans="1:8" ht="32.85" customHeight="1" x14ac:dyDescent="0.3">
      <c r="A29" s="8" t="s">
        <v>11</v>
      </c>
      <c r="B29" s="9" t="s">
        <v>993</v>
      </c>
      <c r="C29" s="10" t="s">
        <v>995</v>
      </c>
      <c r="D29" s="10" t="s">
        <v>996</v>
      </c>
      <c r="E29" s="10" t="s">
        <v>997</v>
      </c>
      <c r="F29" s="16">
        <v>70000</v>
      </c>
      <c r="G29" s="10" t="s">
        <v>359</v>
      </c>
      <c r="H29" s="11" t="s">
        <v>852</v>
      </c>
    </row>
    <row r="30" spans="1:8" ht="32.85" customHeight="1" x14ac:dyDescent="0.3">
      <c r="A30" s="8" t="s">
        <v>11</v>
      </c>
      <c r="B30" s="9" t="s">
        <v>160</v>
      </c>
      <c r="C30" s="10" t="s">
        <v>644</v>
      </c>
      <c r="D30" s="10" t="s">
        <v>645</v>
      </c>
      <c r="E30" s="10" t="s">
        <v>638</v>
      </c>
      <c r="F30" s="16">
        <v>25000</v>
      </c>
      <c r="G30" s="10" t="s">
        <v>646</v>
      </c>
      <c r="H30" s="11" t="s">
        <v>852</v>
      </c>
    </row>
    <row r="31" spans="1:8" ht="32.85" customHeight="1" x14ac:dyDescent="0.3">
      <c r="A31" s="8" t="s">
        <v>11</v>
      </c>
      <c r="B31" s="9" t="s">
        <v>994</v>
      </c>
      <c r="C31" s="10" t="s">
        <v>10</v>
      </c>
      <c r="D31" s="10" t="s">
        <v>998</v>
      </c>
      <c r="E31" s="10" t="s">
        <v>999</v>
      </c>
      <c r="F31" s="16">
        <v>80000</v>
      </c>
      <c r="G31" s="10" t="s">
        <v>1000</v>
      </c>
      <c r="H31" s="11" t="s">
        <v>852</v>
      </c>
    </row>
    <row r="32" spans="1:8" ht="32.85" customHeight="1" x14ac:dyDescent="0.3">
      <c r="A32" s="8" t="s">
        <v>11</v>
      </c>
      <c r="B32" s="9" t="s">
        <v>855</v>
      </c>
      <c r="C32" s="10" t="s">
        <v>10</v>
      </c>
      <c r="D32" s="10" t="s">
        <v>865</v>
      </c>
      <c r="E32" s="10" t="s">
        <v>747</v>
      </c>
      <c r="F32" s="16">
        <v>127073</v>
      </c>
      <c r="G32" s="10" t="s">
        <v>1001</v>
      </c>
      <c r="H32" s="11" t="s">
        <v>852</v>
      </c>
    </row>
    <row r="33" spans="1:8" ht="32.85" customHeight="1" x14ac:dyDescent="0.3">
      <c r="A33" s="8" t="s">
        <v>152</v>
      </c>
      <c r="B33" s="9" t="s">
        <v>162</v>
      </c>
      <c r="C33" s="10" t="s">
        <v>9</v>
      </c>
      <c r="D33" s="10" t="s">
        <v>244</v>
      </c>
      <c r="E33" s="10" t="s">
        <v>245</v>
      </c>
      <c r="F33" s="16">
        <v>80000</v>
      </c>
      <c r="G33" s="10" t="s">
        <v>349</v>
      </c>
      <c r="H33" s="11" t="s">
        <v>395</v>
      </c>
    </row>
    <row r="34" spans="1:8" ht="32.85" customHeight="1" x14ac:dyDescent="0.3">
      <c r="A34" s="8" t="s">
        <v>152</v>
      </c>
      <c r="B34" s="9" t="s">
        <v>163</v>
      </c>
      <c r="C34" s="10" t="s">
        <v>208</v>
      </c>
      <c r="D34" s="10" t="s">
        <v>246</v>
      </c>
      <c r="E34" s="10" t="s">
        <v>247</v>
      </c>
      <c r="F34" s="16">
        <v>100000</v>
      </c>
      <c r="G34" s="10" t="s">
        <v>350</v>
      </c>
      <c r="H34" s="11" t="s">
        <v>395</v>
      </c>
    </row>
    <row r="35" spans="1:8" ht="32.85" customHeight="1" x14ac:dyDescent="0.3">
      <c r="A35" s="8" t="s">
        <v>152</v>
      </c>
      <c r="B35" s="9" t="s">
        <v>164</v>
      </c>
      <c r="C35" s="10" t="s">
        <v>9</v>
      </c>
      <c r="D35" s="10" t="s">
        <v>248</v>
      </c>
      <c r="E35" s="10" t="s">
        <v>249</v>
      </c>
      <c r="F35" s="16">
        <v>100000</v>
      </c>
      <c r="G35" s="10" t="s">
        <v>351</v>
      </c>
      <c r="H35" s="11" t="s">
        <v>395</v>
      </c>
    </row>
    <row r="36" spans="1:8" ht="32.85" customHeight="1" x14ac:dyDescent="0.3">
      <c r="A36" s="8" t="s">
        <v>152</v>
      </c>
      <c r="B36" s="9" t="s">
        <v>165</v>
      </c>
      <c r="C36" s="10" t="s">
        <v>10</v>
      </c>
      <c r="D36" s="10" t="s">
        <v>250</v>
      </c>
      <c r="E36" s="10" t="s">
        <v>251</v>
      </c>
      <c r="F36" s="16">
        <v>80000</v>
      </c>
      <c r="G36" s="10" t="s">
        <v>352</v>
      </c>
      <c r="H36" s="11" t="s">
        <v>395</v>
      </c>
    </row>
    <row r="37" spans="1:8" ht="32.85" customHeight="1" x14ac:dyDescent="0.3">
      <c r="A37" s="8" t="s">
        <v>152</v>
      </c>
      <c r="B37" s="9" t="s">
        <v>648</v>
      </c>
      <c r="C37" s="10" t="s">
        <v>9</v>
      </c>
      <c r="D37" s="10" t="s">
        <v>650</v>
      </c>
      <c r="E37" s="10" t="s">
        <v>651</v>
      </c>
      <c r="F37" s="16">
        <v>150000</v>
      </c>
      <c r="G37" s="10" t="s">
        <v>351</v>
      </c>
      <c r="H37" s="11" t="s">
        <v>647</v>
      </c>
    </row>
    <row r="38" spans="1:8" ht="32.85" customHeight="1" x14ac:dyDescent="0.3">
      <c r="A38" s="8" t="s">
        <v>152</v>
      </c>
      <c r="B38" s="9" t="s">
        <v>649</v>
      </c>
      <c r="C38" s="10" t="s">
        <v>9</v>
      </c>
      <c r="D38" s="10" t="s">
        <v>652</v>
      </c>
      <c r="E38" s="10" t="s">
        <v>653</v>
      </c>
      <c r="F38" s="16">
        <v>90000</v>
      </c>
      <c r="G38" s="10" t="s">
        <v>366</v>
      </c>
      <c r="H38" s="11" t="s">
        <v>647</v>
      </c>
    </row>
    <row r="39" spans="1:8" ht="32.85" customHeight="1" x14ac:dyDescent="0.3">
      <c r="A39" s="8" t="s">
        <v>152</v>
      </c>
      <c r="B39" s="9" t="s">
        <v>654</v>
      </c>
      <c r="C39" s="10" t="s">
        <v>655</v>
      </c>
      <c r="D39" s="10" t="s">
        <v>656</v>
      </c>
      <c r="E39" s="10" t="s">
        <v>657</v>
      </c>
      <c r="F39" s="16">
        <v>53019</v>
      </c>
      <c r="G39" s="10" t="s">
        <v>658</v>
      </c>
      <c r="H39" s="11" t="s">
        <v>647</v>
      </c>
    </row>
    <row r="40" spans="1:8" ht="32.85" customHeight="1" x14ac:dyDescent="0.3">
      <c r="A40" s="8" t="s">
        <v>152</v>
      </c>
      <c r="B40" s="9" t="s">
        <v>1002</v>
      </c>
      <c r="C40" s="10" t="s">
        <v>9</v>
      </c>
      <c r="D40" s="10" t="s">
        <v>1003</v>
      </c>
      <c r="E40" s="10" t="s">
        <v>1004</v>
      </c>
      <c r="F40" s="16">
        <v>180626</v>
      </c>
      <c r="G40" s="10" t="s">
        <v>1005</v>
      </c>
      <c r="H40" s="11" t="s">
        <v>852</v>
      </c>
    </row>
    <row r="41" spans="1:8" ht="32.85" customHeight="1" x14ac:dyDescent="0.3">
      <c r="A41" s="8" t="s">
        <v>13</v>
      </c>
      <c r="B41" s="9" t="s">
        <v>166</v>
      </c>
      <c r="C41" s="10" t="s">
        <v>209</v>
      </c>
      <c r="D41" s="10" t="s">
        <v>252</v>
      </c>
      <c r="E41" s="10" t="s">
        <v>253</v>
      </c>
      <c r="F41" s="24">
        <f>86015-3852</f>
        <v>82163</v>
      </c>
      <c r="G41" s="10" t="s">
        <v>353</v>
      </c>
      <c r="H41" s="11" t="s">
        <v>395</v>
      </c>
    </row>
    <row r="42" spans="1:8" ht="32.85" customHeight="1" x14ac:dyDescent="0.3">
      <c r="A42" s="8" t="s">
        <v>13</v>
      </c>
      <c r="B42" s="9" t="s">
        <v>167</v>
      </c>
      <c r="C42" s="10" t="s">
        <v>10</v>
      </c>
      <c r="D42" s="10" t="s">
        <v>254</v>
      </c>
      <c r="E42" s="10" t="s">
        <v>255</v>
      </c>
      <c r="F42" s="16">
        <v>102014</v>
      </c>
      <c r="G42" s="10" t="s">
        <v>354</v>
      </c>
      <c r="H42" s="11" t="s">
        <v>395</v>
      </c>
    </row>
    <row r="43" spans="1:8" ht="32.85" customHeight="1" x14ac:dyDescent="0.3">
      <c r="A43" s="8" t="s">
        <v>13</v>
      </c>
      <c r="B43" s="9" t="s">
        <v>168</v>
      </c>
      <c r="C43" s="10" t="s">
        <v>9</v>
      </c>
      <c r="D43" s="10" t="s">
        <v>256</v>
      </c>
      <c r="E43" s="10" t="s">
        <v>257</v>
      </c>
      <c r="F43" s="24">
        <f>100000-33</f>
        <v>99967</v>
      </c>
      <c r="G43" s="10" t="s">
        <v>355</v>
      </c>
      <c r="H43" s="11" t="s">
        <v>395</v>
      </c>
    </row>
    <row r="44" spans="1:8" ht="32.85" customHeight="1" x14ac:dyDescent="0.3">
      <c r="A44" s="8" t="s">
        <v>13</v>
      </c>
      <c r="B44" s="9" t="s">
        <v>169</v>
      </c>
      <c r="C44" s="10" t="s">
        <v>210</v>
      </c>
      <c r="D44" s="10" t="s">
        <v>258</v>
      </c>
      <c r="E44" s="10" t="s">
        <v>259</v>
      </c>
      <c r="F44" s="16">
        <v>16000</v>
      </c>
      <c r="G44" s="10" t="s">
        <v>356</v>
      </c>
      <c r="H44" s="11" t="s">
        <v>395</v>
      </c>
    </row>
    <row r="45" spans="1:8" ht="32.85" customHeight="1" x14ac:dyDescent="0.3">
      <c r="A45" s="8" t="s">
        <v>13</v>
      </c>
      <c r="B45" s="9" t="s">
        <v>170</v>
      </c>
      <c r="C45" s="10" t="s">
        <v>10</v>
      </c>
      <c r="D45" s="10" t="s">
        <v>260</v>
      </c>
      <c r="E45" s="10" t="s">
        <v>261</v>
      </c>
      <c r="F45" s="16">
        <v>100000</v>
      </c>
      <c r="G45" s="10" t="s">
        <v>357</v>
      </c>
      <c r="H45" s="11" t="s">
        <v>395</v>
      </c>
    </row>
    <row r="46" spans="1:8" ht="32.85" customHeight="1" x14ac:dyDescent="0.3">
      <c r="A46" s="8" t="s">
        <v>13</v>
      </c>
      <c r="B46" s="9" t="s">
        <v>171</v>
      </c>
      <c r="C46" s="10" t="s">
        <v>206</v>
      </c>
      <c r="D46" s="10" t="s">
        <v>262</v>
      </c>
      <c r="E46" s="10" t="s">
        <v>263</v>
      </c>
      <c r="F46" s="16">
        <v>32378</v>
      </c>
      <c r="G46" s="10" t="s">
        <v>358</v>
      </c>
      <c r="H46" s="11" t="s">
        <v>395</v>
      </c>
    </row>
    <row r="47" spans="1:8" ht="32.85" customHeight="1" x14ac:dyDescent="0.3">
      <c r="A47" s="8" t="s">
        <v>13</v>
      </c>
      <c r="B47" s="9" t="s">
        <v>169</v>
      </c>
      <c r="C47" s="10" t="s">
        <v>9</v>
      </c>
      <c r="D47" s="10" t="s">
        <v>659</v>
      </c>
      <c r="E47" s="10" t="s">
        <v>259</v>
      </c>
      <c r="F47" s="24">
        <f>80000-528</f>
        <v>79472</v>
      </c>
      <c r="G47" s="10" t="s">
        <v>660</v>
      </c>
      <c r="H47" s="11" t="s">
        <v>647</v>
      </c>
    </row>
    <row r="48" spans="1:8" ht="32.85" customHeight="1" x14ac:dyDescent="0.3">
      <c r="A48" s="8" t="s">
        <v>13</v>
      </c>
      <c r="B48" s="9" t="s">
        <v>414</v>
      </c>
      <c r="C48" s="10" t="s">
        <v>9</v>
      </c>
      <c r="D48" s="10" t="s">
        <v>500</v>
      </c>
      <c r="E48" s="10" t="s">
        <v>501</v>
      </c>
      <c r="F48" s="16">
        <v>100000</v>
      </c>
      <c r="G48" s="10" t="s">
        <v>669</v>
      </c>
      <c r="H48" s="11" t="s">
        <v>647</v>
      </c>
    </row>
    <row r="49" spans="1:8" ht="32.85" customHeight="1" x14ac:dyDescent="0.3">
      <c r="A49" s="8" t="s">
        <v>13</v>
      </c>
      <c r="B49" s="9" t="s">
        <v>661</v>
      </c>
      <c r="C49" s="10" t="s">
        <v>10</v>
      </c>
      <c r="D49" s="10" t="s">
        <v>664</v>
      </c>
      <c r="E49" s="10" t="s">
        <v>115</v>
      </c>
      <c r="F49" s="16">
        <v>68823</v>
      </c>
      <c r="G49" s="10" t="s">
        <v>670</v>
      </c>
      <c r="H49" s="11" t="s">
        <v>647</v>
      </c>
    </row>
    <row r="50" spans="1:8" ht="32.85" customHeight="1" x14ac:dyDescent="0.3">
      <c r="A50" s="8" t="s">
        <v>13</v>
      </c>
      <c r="B50" s="9" t="s">
        <v>662</v>
      </c>
      <c r="C50" s="10" t="s">
        <v>10</v>
      </c>
      <c r="D50" s="10" t="s">
        <v>665</v>
      </c>
      <c r="E50" s="10" t="s">
        <v>666</v>
      </c>
      <c r="F50" s="16">
        <v>100000</v>
      </c>
      <c r="G50" s="10" t="s">
        <v>671</v>
      </c>
      <c r="H50" s="11" t="s">
        <v>647</v>
      </c>
    </row>
    <row r="51" spans="1:8" ht="32.85" customHeight="1" x14ac:dyDescent="0.3">
      <c r="A51" s="8" t="s">
        <v>13</v>
      </c>
      <c r="B51" s="9" t="s">
        <v>663</v>
      </c>
      <c r="C51" s="10" t="s">
        <v>9</v>
      </c>
      <c r="D51" s="10" t="s">
        <v>667</v>
      </c>
      <c r="E51" s="10" t="s">
        <v>668</v>
      </c>
      <c r="F51" s="16">
        <v>50811</v>
      </c>
      <c r="G51" s="10" t="s">
        <v>672</v>
      </c>
      <c r="H51" s="11" t="s">
        <v>647</v>
      </c>
    </row>
    <row r="52" spans="1:8" ht="32.85" customHeight="1" x14ac:dyDescent="0.3">
      <c r="A52" s="8" t="s">
        <v>13</v>
      </c>
      <c r="B52" s="9" t="s">
        <v>1006</v>
      </c>
      <c r="C52" s="10" t="s">
        <v>10</v>
      </c>
      <c r="D52" s="10" t="s">
        <v>1007</v>
      </c>
      <c r="E52" s="10" t="s">
        <v>1008</v>
      </c>
      <c r="F52" s="16">
        <v>130000</v>
      </c>
      <c r="G52" s="10" t="s">
        <v>1009</v>
      </c>
      <c r="H52" s="11" t="s">
        <v>852</v>
      </c>
    </row>
    <row r="53" spans="1:8" ht="32.85" customHeight="1" x14ac:dyDescent="0.3">
      <c r="A53" s="8" t="s">
        <v>13</v>
      </c>
      <c r="B53" s="9" t="s">
        <v>1006</v>
      </c>
      <c r="C53" s="10" t="s">
        <v>10</v>
      </c>
      <c r="D53" s="10" t="s">
        <v>1007</v>
      </c>
      <c r="E53" s="10" t="s">
        <v>1008</v>
      </c>
      <c r="F53" s="16">
        <v>-130000</v>
      </c>
      <c r="G53" s="10" t="s">
        <v>1009</v>
      </c>
      <c r="H53" s="11" t="s">
        <v>852</v>
      </c>
    </row>
    <row r="54" spans="1:8" ht="32.85" customHeight="1" x14ac:dyDescent="0.3">
      <c r="A54" s="8" t="s">
        <v>13</v>
      </c>
      <c r="B54" s="9" t="s">
        <v>1006</v>
      </c>
      <c r="C54" s="10" t="s">
        <v>35</v>
      </c>
      <c r="D54" s="10" t="s">
        <v>1007</v>
      </c>
      <c r="E54" s="10" t="s">
        <v>1008</v>
      </c>
      <c r="F54" s="16">
        <v>130000</v>
      </c>
      <c r="G54" s="10" t="s">
        <v>1009</v>
      </c>
      <c r="H54" s="11" t="s">
        <v>852</v>
      </c>
    </row>
    <row r="55" spans="1:8" ht="32.85" customHeight="1" x14ac:dyDescent="0.3">
      <c r="A55" s="8" t="s">
        <v>13</v>
      </c>
      <c r="B55" s="9" t="s">
        <v>1010</v>
      </c>
      <c r="C55" s="10" t="s">
        <v>1017</v>
      </c>
      <c r="D55" s="10" t="s">
        <v>1018</v>
      </c>
      <c r="E55" s="10" t="s">
        <v>1019</v>
      </c>
      <c r="F55" s="16">
        <v>153728</v>
      </c>
      <c r="G55" s="10" t="s">
        <v>1034</v>
      </c>
      <c r="H55" s="11" t="s">
        <v>852</v>
      </c>
    </row>
    <row r="56" spans="1:8" ht="32.85" customHeight="1" x14ac:dyDescent="0.3">
      <c r="A56" s="8" t="s">
        <v>13</v>
      </c>
      <c r="B56" s="9" t="s">
        <v>1011</v>
      </c>
      <c r="C56" s="10" t="s">
        <v>9</v>
      </c>
      <c r="D56" s="10" t="s">
        <v>1020</v>
      </c>
      <c r="E56" s="10" t="s">
        <v>1021</v>
      </c>
      <c r="F56" s="16">
        <v>100000</v>
      </c>
      <c r="G56" s="10" t="s">
        <v>1035</v>
      </c>
      <c r="H56" s="11" t="s">
        <v>852</v>
      </c>
    </row>
    <row r="57" spans="1:8" ht="32.85" customHeight="1" x14ac:dyDescent="0.3">
      <c r="A57" s="8" t="s">
        <v>13</v>
      </c>
      <c r="B57" s="9" t="s">
        <v>414</v>
      </c>
      <c r="C57" s="10" t="s">
        <v>9</v>
      </c>
      <c r="D57" s="10" t="s">
        <v>500</v>
      </c>
      <c r="E57" s="10" t="s">
        <v>501</v>
      </c>
      <c r="F57" s="16">
        <v>30000</v>
      </c>
      <c r="G57" s="10" t="s">
        <v>669</v>
      </c>
      <c r="H57" s="11" t="s">
        <v>852</v>
      </c>
    </row>
    <row r="58" spans="1:8" ht="49.5" customHeight="1" x14ac:dyDescent="0.3">
      <c r="A58" s="8" t="s">
        <v>13</v>
      </c>
      <c r="B58" s="9" t="s">
        <v>1012</v>
      </c>
      <c r="C58" s="10" t="s">
        <v>1022</v>
      </c>
      <c r="D58" s="10" t="s">
        <v>1023</v>
      </c>
      <c r="E58" s="10" t="s">
        <v>1024</v>
      </c>
      <c r="F58" s="16">
        <v>39525</v>
      </c>
      <c r="G58" s="10" t="s">
        <v>1036</v>
      </c>
      <c r="H58" s="11" t="s">
        <v>852</v>
      </c>
    </row>
    <row r="59" spans="1:8" ht="32.85" customHeight="1" x14ac:dyDescent="0.3">
      <c r="A59" s="8" t="s">
        <v>13</v>
      </c>
      <c r="B59" s="9" t="s">
        <v>662</v>
      </c>
      <c r="C59" s="10" t="s">
        <v>10</v>
      </c>
      <c r="D59" s="10" t="s">
        <v>665</v>
      </c>
      <c r="E59" s="10" t="s">
        <v>666</v>
      </c>
      <c r="F59" s="16">
        <v>100000</v>
      </c>
      <c r="G59" s="10" t="s">
        <v>671</v>
      </c>
      <c r="H59" s="11" t="s">
        <v>852</v>
      </c>
    </row>
    <row r="60" spans="1:8" ht="49.5" customHeight="1" x14ac:dyDescent="0.3">
      <c r="A60" s="8" t="s">
        <v>13</v>
      </c>
      <c r="B60" s="9" t="s">
        <v>1013</v>
      </c>
      <c r="C60" s="10" t="s">
        <v>1025</v>
      </c>
      <c r="D60" s="10" t="s">
        <v>271</v>
      </c>
      <c r="E60" s="10" t="s">
        <v>1026</v>
      </c>
      <c r="F60" s="16">
        <v>98096</v>
      </c>
      <c r="G60" s="10" t="s">
        <v>1037</v>
      </c>
      <c r="H60" s="11" t="s">
        <v>852</v>
      </c>
    </row>
    <row r="61" spans="1:8" ht="32.85" customHeight="1" x14ac:dyDescent="0.3">
      <c r="A61" s="8" t="s">
        <v>13</v>
      </c>
      <c r="B61" s="9" t="s">
        <v>169</v>
      </c>
      <c r="C61" s="10" t="s">
        <v>9</v>
      </c>
      <c r="D61" s="10" t="s">
        <v>659</v>
      </c>
      <c r="E61" s="10" t="s">
        <v>259</v>
      </c>
      <c r="F61" s="16">
        <v>100000</v>
      </c>
      <c r="G61" s="10" t="s">
        <v>1038</v>
      </c>
      <c r="H61" s="11" t="s">
        <v>852</v>
      </c>
    </row>
    <row r="62" spans="1:8" ht="32.85" customHeight="1" x14ac:dyDescent="0.3">
      <c r="A62" s="8" t="s">
        <v>13</v>
      </c>
      <c r="B62" s="9" t="s">
        <v>1014</v>
      </c>
      <c r="C62" s="10" t="s">
        <v>10</v>
      </c>
      <c r="D62" s="10" t="s">
        <v>1027</v>
      </c>
      <c r="E62" s="10" t="s">
        <v>1028</v>
      </c>
      <c r="F62" s="16">
        <v>100000</v>
      </c>
      <c r="G62" s="10" t="s">
        <v>1039</v>
      </c>
      <c r="H62" s="11" t="s">
        <v>852</v>
      </c>
    </row>
    <row r="63" spans="1:8" ht="32.85" customHeight="1" x14ac:dyDescent="0.3">
      <c r="A63" s="8" t="s">
        <v>13</v>
      </c>
      <c r="B63" s="9" t="s">
        <v>1015</v>
      </c>
      <c r="C63" s="10" t="s">
        <v>9</v>
      </c>
      <c r="D63" s="10" t="s">
        <v>1029</v>
      </c>
      <c r="E63" s="10" t="s">
        <v>1030</v>
      </c>
      <c r="F63" s="16">
        <v>150000</v>
      </c>
      <c r="G63" s="10" t="s">
        <v>1040</v>
      </c>
      <c r="H63" s="11" t="s">
        <v>852</v>
      </c>
    </row>
    <row r="64" spans="1:8" ht="32.85" customHeight="1" x14ac:dyDescent="0.3">
      <c r="A64" s="8" t="s">
        <v>13</v>
      </c>
      <c r="B64" s="9" t="s">
        <v>1016</v>
      </c>
      <c r="C64" s="10" t="s">
        <v>1031</v>
      </c>
      <c r="D64" s="10" t="s">
        <v>1032</v>
      </c>
      <c r="E64" s="10" t="s">
        <v>1033</v>
      </c>
      <c r="F64" s="16">
        <v>18733</v>
      </c>
      <c r="G64" s="10" t="s">
        <v>1041</v>
      </c>
      <c r="H64" s="11" t="s">
        <v>852</v>
      </c>
    </row>
    <row r="65" spans="1:8" ht="32.85" customHeight="1" x14ac:dyDescent="0.3">
      <c r="A65" s="8" t="s">
        <v>14</v>
      </c>
      <c r="B65" s="9" t="s">
        <v>15</v>
      </c>
      <c r="C65" s="10" t="s">
        <v>10</v>
      </c>
      <c r="D65" s="10" t="s">
        <v>17</v>
      </c>
      <c r="E65" s="10" t="s">
        <v>18</v>
      </c>
      <c r="F65" s="16">
        <v>100000</v>
      </c>
      <c r="G65" s="10" t="s">
        <v>80</v>
      </c>
      <c r="H65" s="11" t="s">
        <v>73</v>
      </c>
    </row>
    <row r="66" spans="1:8" ht="32.85" customHeight="1" x14ac:dyDescent="0.3">
      <c r="A66" s="8" t="s">
        <v>14</v>
      </c>
      <c r="B66" s="9" t="s">
        <v>16</v>
      </c>
      <c r="C66" s="10" t="s">
        <v>34</v>
      </c>
      <c r="D66" s="10" t="s">
        <v>69</v>
      </c>
      <c r="E66" s="10" t="s">
        <v>70</v>
      </c>
      <c r="F66" s="16">
        <v>72745</v>
      </c>
      <c r="G66" s="10" t="s">
        <v>72</v>
      </c>
      <c r="H66" s="11" t="s">
        <v>73</v>
      </c>
    </row>
    <row r="67" spans="1:8" ht="32.85" customHeight="1" x14ac:dyDescent="0.3">
      <c r="A67" s="8" t="s">
        <v>14</v>
      </c>
      <c r="B67" s="9" t="s">
        <v>16</v>
      </c>
      <c r="C67" s="10" t="s">
        <v>19</v>
      </c>
      <c r="D67" s="10" t="s">
        <v>264</v>
      </c>
      <c r="E67" s="10" t="s">
        <v>265</v>
      </c>
      <c r="F67" s="24">
        <f>182792-5</f>
        <v>182787</v>
      </c>
      <c r="G67" s="10" t="s">
        <v>359</v>
      </c>
      <c r="H67" s="11" t="s">
        <v>395</v>
      </c>
    </row>
    <row r="68" spans="1:8" ht="32.85" customHeight="1" x14ac:dyDescent="0.3">
      <c r="A68" s="8" t="s">
        <v>14</v>
      </c>
      <c r="B68" s="9" t="s">
        <v>172</v>
      </c>
      <c r="C68" s="10" t="s">
        <v>10</v>
      </c>
      <c r="D68" s="10" t="s">
        <v>266</v>
      </c>
      <c r="E68" s="10" t="s">
        <v>265</v>
      </c>
      <c r="F68" s="16">
        <v>70000</v>
      </c>
      <c r="G68" s="10" t="s">
        <v>360</v>
      </c>
      <c r="H68" s="11" t="s">
        <v>395</v>
      </c>
    </row>
    <row r="69" spans="1:8" ht="32.85" customHeight="1" x14ac:dyDescent="0.3">
      <c r="A69" s="8" t="s">
        <v>14</v>
      </c>
      <c r="B69" s="9" t="s">
        <v>173</v>
      </c>
      <c r="C69" s="10" t="s">
        <v>10</v>
      </c>
      <c r="D69" s="10" t="s">
        <v>267</v>
      </c>
      <c r="E69" s="10" t="s">
        <v>268</v>
      </c>
      <c r="F69" s="24">
        <f>51913-4835</f>
        <v>47078</v>
      </c>
      <c r="G69" s="10" t="s">
        <v>361</v>
      </c>
      <c r="H69" s="11" t="s">
        <v>395</v>
      </c>
    </row>
    <row r="70" spans="1:8" ht="32.85" customHeight="1" x14ac:dyDescent="0.3">
      <c r="A70" s="8" t="s">
        <v>14</v>
      </c>
      <c r="B70" s="9" t="s">
        <v>174</v>
      </c>
      <c r="C70" s="10" t="s">
        <v>10</v>
      </c>
      <c r="D70" s="10" t="s">
        <v>269</v>
      </c>
      <c r="E70" s="10" t="s">
        <v>270</v>
      </c>
      <c r="F70" s="16">
        <v>100000</v>
      </c>
      <c r="G70" s="10" t="s">
        <v>362</v>
      </c>
      <c r="H70" s="11" t="s">
        <v>395</v>
      </c>
    </row>
    <row r="71" spans="1:8" ht="32.85" customHeight="1" x14ac:dyDescent="0.3">
      <c r="A71" s="8" t="s">
        <v>14</v>
      </c>
      <c r="B71" s="9" t="s">
        <v>175</v>
      </c>
      <c r="C71" s="10" t="s">
        <v>10</v>
      </c>
      <c r="D71" s="10" t="s">
        <v>271</v>
      </c>
      <c r="E71" s="10" t="s">
        <v>272</v>
      </c>
      <c r="F71" s="16">
        <v>39686</v>
      </c>
      <c r="G71" s="10" t="s">
        <v>363</v>
      </c>
      <c r="H71" s="11" t="s">
        <v>395</v>
      </c>
    </row>
    <row r="72" spans="1:8" ht="32.85" customHeight="1" x14ac:dyDescent="0.3">
      <c r="A72" s="8" t="s">
        <v>14</v>
      </c>
      <c r="B72" s="9" t="s">
        <v>176</v>
      </c>
      <c r="C72" s="10" t="s">
        <v>10</v>
      </c>
      <c r="D72" s="10" t="s">
        <v>273</v>
      </c>
      <c r="E72" s="10" t="s">
        <v>274</v>
      </c>
      <c r="F72" s="16">
        <v>10577</v>
      </c>
      <c r="G72" s="10" t="s">
        <v>364</v>
      </c>
      <c r="H72" s="11" t="s">
        <v>395</v>
      </c>
    </row>
    <row r="73" spans="1:8" ht="32.85" customHeight="1" x14ac:dyDescent="0.3">
      <c r="A73" s="8" t="s">
        <v>14</v>
      </c>
      <c r="B73" s="9" t="s">
        <v>177</v>
      </c>
      <c r="C73" s="10" t="s">
        <v>9</v>
      </c>
      <c r="D73" s="10" t="s">
        <v>275</v>
      </c>
      <c r="E73" s="10" t="s">
        <v>276</v>
      </c>
      <c r="F73" s="16">
        <v>80000</v>
      </c>
      <c r="G73" s="10" t="s">
        <v>365</v>
      </c>
      <c r="H73" s="11" t="s">
        <v>395</v>
      </c>
    </row>
    <row r="74" spans="1:8" ht="62.25" customHeight="1" x14ac:dyDescent="0.3">
      <c r="A74" s="8" t="s">
        <v>14</v>
      </c>
      <c r="B74" s="9" t="s">
        <v>16</v>
      </c>
      <c r="C74" s="10" t="s">
        <v>211</v>
      </c>
      <c r="D74" s="10" t="s">
        <v>277</v>
      </c>
      <c r="E74" s="10" t="s">
        <v>278</v>
      </c>
      <c r="F74" s="24">
        <f>150000-1</f>
        <v>149999</v>
      </c>
      <c r="G74" s="10" t="s">
        <v>366</v>
      </c>
      <c r="H74" s="11" t="s">
        <v>395</v>
      </c>
    </row>
    <row r="75" spans="1:8" ht="32.85" customHeight="1" x14ac:dyDescent="0.3">
      <c r="A75" s="8" t="s">
        <v>14</v>
      </c>
      <c r="B75" s="9" t="s">
        <v>178</v>
      </c>
      <c r="C75" s="10" t="s">
        <v>9</v>
      </c>
      <c r="D75" s="10" t="s">
        <v>279</v>
      </c>
      <c r="E75" s="10" t="s">
        <v>280</v>
      </c>
      <c r="F75" s="16">
        <v>49139</v>
      </c>
      <c r="G75" s="10" t="s">
        <v>362</v>
      </c>
      <c r="H75" s="11" t="s">
        <v>395</v>
      </c>
    </row>
    <row r="76" spans="1:8" ht="32.85" customHeight="1" x14ac:dyDescent="0.3">
      <c r="A76" s="8" t="s">
        <v>14</v>
      </c>
      <c r="B76" s="9" t="s">
        <v>179</v>
      </c>
      <c r="C76" s="10" t="s">
        <v>35</v>
      </c>
      <c r="D76" s="10" t="s">
        <v>281</v>
      </c>
      <c r="E76" s="10" t="s">
        <v>282</v>
      </c>
      <c r="F76" s="16">
        <v>110000</v>
      </c>
      <c r="G76" s="10" t="s">
        <v>367</v>
      </c>
      <c r="H76" s="11" t="s">
        <v>395</v>
      </c>
    </row>
    <row r="77" spans="1:8" ht="32.85" customHeight="1" x14ac:dyDescent="0.3">
      <c r="A77" s="8" t="s">
        <v>14</v>
      </c>
      <c r="B77" s="9" t="s">
        <v>180</v>
      </c>
      <c r="C77" s="10" t="s">
        <v>10</v>
      </c>
      <c r="D77" s="10" t="s">
        <v>283</v>
      </c>
      <c r="E77" s="10" t="s">
        <v>284</v>
      </c>
      <c r="F77" s="16">
        <v>26577</v>
      </c>
      <c r="G77" s="10" t="s">
        <v>368</v>
      </c>
      <c r="H77" s="11" t="s">
        <v>395</v>
      </c>
    </row>
    <row r="78" spans="1:8" ht="32.85" customHeight="1" x14ac:dyDescent="0.3">
      <c r="A78" s="8" t="s">
        <v>14</v>
      </c>
      <c r="B78" s="9" t="s">
        <v>181</v>
      </c>
      <c r="C78" s="10" t="s">
        <v>212</v>
      </c>
      <c r="D78" s="10" t="s">
        <v>285</v>
      </c>
      <c r="E78" s="10" t="s">
        <v>286</v>
      </c>
      <c r="F78" s="16">
        <v>90000</v>
      </c>
      <c r="G78" s="10" t="s">
        <v>369</v>
      </c>
      <c r="H78" s="11" t="s">
        <v>395</v>
      </c>
    </row>
    <row r="79" spans="1:8" ht="32.85" customHeight="1" x14ac:dyDescent="0.3">
      <c r="A79" s="8" t="s">
        <v>14</v>
      </c>
      <c r="B79" s="9" t="s">
        <v>182</v>
      </c>
      <c r="C79" s="10" t="s">
        <v>213</v>
      </c>
      <c r="D79" s="10" t="s">
        <v>287</v>
      </c>
      <c r="E79" s="10" t="s">
        <v>288</v>
      </c>
      <c r="F79" s="16">
        <v>100000</v>
      </c>
      <c r="G79" s="10" t="s">
        <v>362</v>
      </c>
      <c r="H79" s="11" t="s">
        <v>395</v>
      </c>
    </row>
    <row r="80" spans="1:8" ht="32.85" customHeight="1" x14ac:dyDescent="0.3">
      <c r="A80" s="8" t="s">
        <v>14</v>
      </c>
      <c r="B80" s="9" t="s">
        <v>673</v>
      </c>
      <c r="C80" s="10" t="s">
        <v>10</v>
      </c>
      <c r="D80" s="10" t="s">
        <v>676</v>
      </c>
      <c r="E80" s="10" t="s">
        <v>677</v>
      </c>
      <c r="F80" s="16">
        <v>25000</v>
      </c>
      <c r="G80" s="10" t="s">
        <v>682</v>
      </c>
      <c r="H80" s="11" t="s">
        <v>647</v>
      </c>
    </row>
    <row r="81" spans="1:8" ht="32.85" customHeight="1" x14ac:dyDescent="0.3">
      <c r="A81" s="8" t="s">
        <v>14</v>
      </c>
      <c r="B81" s="9" t="s">
        <v>674</v>
      </c>
      <c r="C81" s="10" t="s">
        <v>9</v>
      </c>
      <c r="D81" s="10" t="s">
        <v>678</v>
      </c>
      <c r="E81" s="10" t="s">
        <v>679</v>
      </c>
      <c r="F81" s="16">
        <v>160000</v>
      </c>
      <c r="G81" s="10" t="s">
        <v>683</v>
      </c>
      <c r="H81" s="11" t="s">
        <v>647</v>
      </c>
    </row>
    <row r="82" spans="1:8" ht="32.85" customHeight="1" x14ac:dyDescent="0.3">
      <c r="A82" s="8" t="s">
        <v>14</v>
      </c>
      <c r="B82" s="9" t="s">
        <v>675</v>
      </c>
      <c r="C82" s="10" t="s">
        <v>9</v>
      </c>
      <c r="D82" s="10" t="s">
        <v>680</v>
      </c>
      <c r="E82" s="10" t="s">
        <v>681</v>
      </c>
      <c r="F82" s="16">
        <v>80000</v>
      </c>
      <c r="G82" s="10" t="s">
        <v>684</v>
      </c>
      <c r="H82" s="11" t="s">
        <v>647</v>
      </c>
    </row>
    <row r="83" spans="1:8" ht="32.85" customHeight="1" x14ac:dyDescent="0.3">
      <c r="A83" s="8" t="s">
        <v>14</v>
      </c>
      <c r="B83" s="9" t="s">
        <v>685</v>
      </c>
      <c r="C83" s="10" t="s">
        <v>9</v>
      </c>
      <c r="D83" s="10" t="s">
        <v>686</v>
      </c>
      <c r="E83" s="10" t="s">
        <v>687</v>
      </c>
      <c r="F83" s="16">
        <v>5105</v>
      </c>
      <c r="G83" s="10" t="s">
        <v>55</v>
      </c>
      <c r="H83" s="11" t="s">
        <v>647</v>
      </c>
    </row>
    <row r="84" spans="1:8" ht="60" customHeight="1" x14ac:dyDescent="0.3">
      <c r="A84" s="8" t="s">
        <v>14</v>
      </c>
      <c r="B84" s="9" t="s">
        <v>16</v>
      </c>
      <c r="C84" s="10" t="s">
        <v>211</v>
      </c>
      <c r="D84" s="10" t="s">
        <v>277</v>
      </c>
      <c r="E84" s="10" t="s">
        <v>278</v>
      </c>
      <c r="F84" s="16">
        <v>63290</v>
      </c>
      <c r="G84" s="10" t="s">
        <v>366</v>
      </c>
      <c r="H84" s="11" t="s">
        <v>647</v>
      </c>
    </row>
    <row r="85" spans="1:8" ht="32.85" customHeight="1" x14ac:dyDescent="0.3">
      <c r="A85" s="8" t="s">
        <v>14</v>
      </c>
      <c r="B85" s="9" t="s">
        <v>174</v>
      </c>
      <c r="C85" s="10" t="s">
        <v>10</v>
      </c>
      <c r="D85" s="10" t="s">
        <v>269</v>
      </c>
      <c r="E85" s="10" t="s">
        <v>270</v>
      </c>
      <c r="F85" s="16">
        <v>-100000</v>
      </c>
      <c r="G85" s="10" t="s">
        <v>362</v>
      </c>
      <c r="H85" s="11" t="s">
        <v>647</v>
      </c>
    </row>
    <row r="86" spans="1:8" ht="32.85" customHeight="1" x14ac:dyDescent="0.3">
      <c r="A86" s="8" t="s">
        <v>14</v>
      </c>
      <c r="B86" s="9" t="s">
        <v>688</v>
      </c>
      <c r="C86" s="10" t="s">
        <v>689</v>
      </c>
      <c r="D86" s="10" t="s">
        <v>690</v>
      </c>
      <c r="E86" s="10" t="s">
        <v>28</v>
      </c>
      <c r="F86" s="16">
        <v>15400</v>
      </c>
      <c r="G86" s="10" t="s">
        <v>691</v>
      </c>
      <c r="H86" s="11" t="s">
        <v>647</v>
      </c>
    </row>
    <row r="87" spans="1:8" ht="32.85" customHeight="1" x14ac:dyDescent="0.3">
      <c r="A87" s="8" t="s">
        <v>14</v>
      </c>
      <c r="B87" s="9" t="s">
        <v>178</v>
      </c>
      <c r="C87" s="10" t="s">
        <v>9</v>
      </c>
      <c r="D87" s="10" t="s">
        <v>1043</v>
      </c>
      <c r="E87" s="10" t="s">
        <v>280</v>
      </c>
      <c r="F87" s="16">
        <v>150000</v>
      </c>
      <c r="G87" s="10" t="s">
        <v>1046</v>
      </c>
      <c r="H87" s="11" t="s">
        <v>852</v>
      </c>
    </row>
    <row r="88" spans="1:8" ht="32.85" customHeight="1" x14ac:dyDescent="0.3">
      <c r="A88" s="8" t="s">
        <v>14</v>
      </c>
      <c r="B88" s="9" t="s">
        <v>1042</v>
      </c>
      <c r="C88" s="10" t="s">
        <v>10</v>
      </c>
      <c r="D88" s="10" t="s">
        <v>1044</v>
      </c>
      <c r="E88" s="10" t="s">
        <v>1045</v>
      </c>
      <c r="F88" s="16">
        <v>138049</v>
      </c>
      <c r="G88" s="10" t="s">
        <v>366</v>
      </c>
      <c r="H88" s="11" t="s">
        <v>852</v>
      </c>
    </row>
    <row r="89" spans="1:8" ht="32.85" customHeight="1" x14ac:dyDescent="0.3">
      <c r="A89" s="8" t="s">
        <v>14</v>
      </c>
      <c r="B89" s="9" t="s">
        <v>1047</v>
      </c>
      <c r="C89" s="10" t="s">
        <v>9</v>
      </c>
      <c r="D89" s="10" t="s">
        <v>1050</v>
      </c>
      <c r="E89" s="10" t="s">
        <v>1051</v>
      </c>
      <c r="F89" s="16">
        <v>8445</v>
      </c>
      <c r="G89" s="10" t="s">
        <v>1056</v>
      </c>
      <c r="H89" s="11" t="s">
        <v>852</v>
      </c>
    </row>
    <row r="90" spans="1:8" ht="32.85" customHeight="1" x14ac:dyDescent="0.3">
      <c r="A90" s="8" t="s">
        <v>14</v>
      </c>
      <c r="B90" s="9" t="s">
        <v>673</v>
      </c>
      <c r="C90" s="10" t="s">
        <v>10</v>
      </c>
      <c r="D90" s="10" t="s">
        <v>676</v>
      </c>
      <c r="E90" s="10" t="s">
        <v>677</v>
      </c>
      <c r="F90" s="16">
        <v>150000</v>
      </c>
      <c r="G90" s="10" t="s">
        <v>1057</v>
      </c>
      <c r="H90" s="11" t="s">
        <v>852</v>
      </c>
    </row>
    <row r="91" spans="1:8" ht="32.85" customHeight="1" x14ac:dyDescent="0.3">
      <c r="A91" s="8" t="s">
        <v>14</v>
      </c>
      <c r="B91" s="9" t="s">
        <v>1048</v>
      </c>
      <c r="C91" s="10" t="s">
        <v>10</v>
      </c>
      <c r="D91" s="10" t="s">
        <v>1052</v>
      </c>
      <c r="E91" s="10" t="s">
        <v>1053</v>
      </c>
      <c r="F91" s="16">
        <v>18550</v>
      </c>
      <c r="G91" s="10" t="s">
        <v>1058</v>
      </c>
      <c r="H91" s="11" t="s">
        <v>852</v>
      </c>
    </row>
    <row r="92" spans="1:8" ht="32.85" customHeight="1" x14ac:dyDescent="0.3">
      <c r="A92" s="8" t="s">
        <v>14</v>
      </c>
      <c r="B92" s="9" t="s">
        <v>1049</v>
      </c>
      <c r="C92" s="10" t="s">
        <v>9</v>
      </c>
      <c r="D92" s="10" t="s">
        <v>1054</v>
      </c>
      <c r="E92" s="10" t="s">
        <v>1055</v>
      </c>
      <c r="F92" s="16">
        <v>61803</v>
      </c>
      <c r="G92" s="10" t="s">
        <v>366</v>
      </c>
      <c r="H92" s="11" t="s">
        <v>852</v>
      </c>
    </row>
    <row r="93" spans="1:8" ht="32.85" customHeight="1" x14ac:dyDescent="0.3">
      <c r="A93" s="8" t="s">
        <v>21</v>
      </c>
      <c r="B93" s="9" t="s">
        <v>22</v>
      </c>
      <c r="C93" s="10" t="s">
        <v>214</v>
      </c>
      <c r="D93" s="10" t="s">
        <v>289</v>
      </c>
      <c r="E93" s="10" t="s">
        <v>290</v>
      </c>
      <c r="F93" s="16">
        <v>70850</v>
      </c>
      <c r="G93" s="10" t="s">
        <v>370</v>
      </c>
      <c r="H93" s="11" t="s">
        <v>395</v>
      </c>
    </row>
    <row r="94" spans="1:8" ht="32.85" customHeight="1" x14ac:dyDescent="0.3">
      <c r="A94" s="8" t="s">
        <v>21</v>
      </c>
      <c r="B94" s="9" t="s">
        <v>183</v>
      </c>
      <c r="C94" s="10" t="s">
        <v>9</v>
      </c>
      <c r="D94" s="10" t="s">
        <v>291</v>
      </c>
      <c r="E94" s="10" t="s">
        <v>292</v>
      </c>
      <c r="F94" s="16">
        <v>78282</v>
      </c>
      <c r="G94" s="10" t="s">
        <v>371</v>
      </c>
      <c r="H94" s="11" t="s">
        <v>395</v>
      </c>
    </row>
    <row r="95" spans="1:8" ht="32.85" customHeight="1" x14ac:dyDescent="0.3">
      <c r="A95" s="8" t="s">
        <v>21</v>
      </c>
      <c r="B95" s="9" t="s">
        <v>184</v>
      </c>
      <c r="C95" s="10" t="s">
        <v>9</v>
      </c>
      <c r="D95" s="10" t="s">
        <v>293</v>
      </c>
      <c r="E95" s="10" t="s">
        <v>294</v>
      </c>
      <c r="F95" s="16">
        <v>100000</v>
      </c>
      <c r="G95" s="10" t="s">
        <v>372</v>
      </c>
      <c r="H95" s="11" t="s">
        <v>395</v>
      </c>
    </row>
    <row r="96" spans="1:8" ht="32.85" customHeight="1" x14ac:dyDescent="0.3">
      <c r="A96" s="8" t="s">
        <v>21</v>
      </c>
      <c r="B96" s="9" t="s">
        <v>185</v>
      </c>
      <c r="C96" s="10" t="s">
        <v>9</v>
      </c>
      <c r="D96" s="10" t="s">
        <v>295</v>
      </c>
      <c r="E96" s="10" t="s">
        <v>296</v>
      </c>
      <c r="F96" s="16">
        <v>100000</v>
      </c>
      <c r="G96" s="10" t="s">
        <v>373</v>
      </c>
      <c r="H96" s="11" t="s">
        <v>395</v>
      </c>
    </row>
    <row r="97" spans="1:8" ht="32.85" customHeight="1" x14ac:dyDescent="0.3">
      <c r="A97" s="8" t="s">
        <v>21</v>
      </c>
      <c r="B97" s="9" t="s">
        <v>186</v>
      </c>
      <c r="C97" s="10" t="s">
        <v>10</v>
      </c>
      <c r="D97" s="10" t="s">
        <v>297</v>
      </c>
      <c r="E97" s="10" t="s">
        <v>298</v>
      </c>
      <c r="F97" s="16">
        <v>200000</v>
      </c>
      <c r="G97" s="10" t="s">
        <v>374</v>
      </c>
      <c r="H97" s="11" t="s">
        <v>395</v>
      </c>
    </row>
    <row r="98" spans="1:8" ht="48.75" customHeight="1" x14ac:dyDescent="0.3">
      <c r="A98" s="8" t="s">
        <v>21</v>
      </c>
      <c r="B98" s="9" t="s">
        <v>692</v>
      </c>
      <c r="C98" s="10" t="s">
        <v>693</v>
      </c>
      <c r="D98" s="10" t="s">
        <v>694</v>
      </c>
      <c r="E98" s="10" t="s">
        <v>695</v>
      </c>
      <c r="F98" s="16">
        <v>100000</v>
      </c>
      <c r="G98" s="10" t="s">
        <v>372</v>
      </c>
      <c r="H98" s="11" t="s">
        <v>647</v>
      </c>
    </row>
    <row r="99" spans="1:8" ht="32.85" customHeight="1" x14ac:dyDescent="0.3">
      <c r="A99" s="8" t="s">
        <v>21</v>
      </c>
      <c r="B99" s="9" t="s">
        <v>22</v>
      </c>
      <c r="C99" s="10" t="s">
        <v>27</v>
      </c>
      <c r="D99" s="10" t="s">
        <v>696</v>
      </c>
      <c r="E99" s="10" t="s">
        <v>697</v>
      </c>
      <c r="F99" s="16">
        <v>130000</v>
      </c>
      <c r="G99" s="10" t="s">
        <v>698</v>
      </c>
      <c r="H99" s="11" t="s">
        <v>647</v>
      </c>
    </row>
    <row r="100" spans="1:8" ht="32.85" customHeight="1" x14ac:dyDescent="0.3">
      <c r="A100" s="8" t="s">
        <v>21</v>
      </c>
      <c r="B100" s="9" t="s">
        <v>699</v>
      </c>
      <c r="C100" s="10" t="s">
        <v>700</v>
      </c>
      <c r="D100" s="10" t="s">
        <v>701</v>
      </c>
      <c r="E100" s="10" t="s">
        <v>702</v>
      </c>
      <c r="F100" s="16">
        <v>27305</v>
      </c>
      <c r="G100" s="10" t="s">
        <v>703</v>
      </c>
      <c r="H100" s="11" t="s">
        <v>647</v>
      </c>
    </row>
    <row r="101" spans="1:8" ht="32.85" customHeight="1" x14ac:dyDescent="0.3">
      <c r="A101" s="8" t="s">
        <v>21</v>
      </c>
      <c r="B101" s="9" t="s">
        <v>699</v>
      </c>
      <c r="C101" s="10" t="s">
        <v>700</v>
      </c>
      <c r="D101" s="10" t="s">
        <v>701</v>
      </c>
      <c r="E101" s="10" t="s">
        <v>702</v>
      </c>
      <c r="F101" s="16">
        <v>52695</v>
      </c>
      <c r="G101" s="10" t="s">
        <v>703</v>
      </c>
      <c r="H101" s="11" t="s">
        <v>647</v>
      </c>
    </row>
    <row r="102" spans="1:8" ht="32.85" customHeight="1" x14ac:dyDescent="0.3">
      <c r="A102" s="8" t="s">
        <v>21</v>
      </c>
      <c r="B102" s="9" t="s">
        <v>1059</v>
      </c>
      <c r="C102" s="10" t="s">
        <v>1061</v>
      </c>
      <c r="D102" s="10" t="s">
        <v>1062</v>
      </c>
      <c r="E102" s="10" t="s">
        <v>1063</v>
      </c>
      <c r="F102" s="16">
        <v>58743</v>
      </c>
      <c r="G102" s="10" t="s">
        <v>1067</v>
      </c>
      <c r="H102" s="11" t="s">
        <v>852</v>
      </c>
    </row>
    <row r="103" spans="1:8" ht="32.85" customHeight="1" x14ac:dyDescent="0.3">
      <c r="A103" s="8" t="s">
        <v>21</v>
      </c>
      <c r="B103" s="9" t="s">
        <v>1060</v>
      </c>
      <c r="C103" s="10" t="s">
        <v>1064</v>
      </c>
      <c r="D103" s="10" t="s">
        <v>1065</v>
      </c>
      <c r="E103" s="10" t="s">
        <v>1066</v>
      </c>
      <c r="F103" s="16">
        <v>33418</v>
      </c>
      <c r="G103" s="10" t="s">
        <v>1068</v>
      </c>
      <c r="H103" s="11" t="s">
        <v>852</v>
      </c>
    </row>
    <row r="104" spans="1:8" ht="32.85" customHeight="1" x14ac:dyDescent="0.3">
      <c r="A104" s="8" t="s">
        <v>25</v>
      </c>
      <c r="B104" s="9" t="s">
        <v>81</v>
      </c>
      <c r="C104" s="10" t="s">
        <v>10</v>
      </c>
      <c r="D104" s="10" t="s">
        <v>83</v>
      </c>
      <c r="E104" s="10" t="s">
        <v>84</v>
      </c>
      <c r="F104" s="24">
        <f>129000-101</f>
        <v>128899</v>
      </c>
      <c r="G104" s="10" t="s">
        <v>85</v>
      </c>
      <c r="H104" s="11" t="s">
        <v>73</v>
      </c>
    </row>
    <row r="105" spans="1:8" ht="32.85" customHeight="1" x14ac:dyDescent="0.3">
      <c r="A105" s="8" t="s">
        <v>25</v>
      </c>
      <c r="B105" s="9" t="s">
        <v>82</v>
      </c>
      <c r="C105" s="10" t="s">
        <v>9</v>
      </c>
      <c r="D105" s="10" t="s">
        <v>86</v>
      </c>
      <c r="E105" s="10" t="s">
        <v>87</v>
      </c>
      <c r="F105" s="16">
        <v>100000</v>
      </c>
      <c r="G105" s="10" t="s">
        <v>88</v>
      </c>
      <c r="H105" s="11" t="s">
        <v>73</v>
      </c>
    </row>
    <row r="106" spans="1:8" ht="32.85" customHeight="1" x14ac:dyDescent="0.3">
      <c r="A106" s="8" t="s">
        <v>25</v>
      </c>
      <c r="B106" s="9" t="s">
        <v>187</v>
      </c>
      <c r="C106" s="10" t="s">
        <v>35</v>
      </c>
      <c r="D106" s="10" t="s">
        <v>299</v>
      </c>
      <c r="E106" s="10" t="s">
        <v>300</v>
      </c>
      <c r="F106" s="16">
        <v>50000</v>
      </c>
      <c r="G106" s="10" t="s">
        <v>375</v>
      </c>
      <c r="H106" s="11" t="s">
        <v>395</v>
      </c>
    </row>
    <row r="107" spans="1:8" ht="32.85" customHeight="1" x14ac:dyDescent="0.3">
      <c r="A107" s="8" t="s">
        <v>25</v>
      </c>
      <c r="B107" s="9" t="s">
        <v>188</v>
      </c>
      <c r="C107" s="10" t="s">
        <v>9</v>
      </c>
      <c r="D107" s="10" t="s">
        <v>301</v>
      </c>
      <c r="E107" s="10" t="s">
        <v>302</v>
      </c>
      <c r="F107" s="16">
        <v>60000</v>
      </c>
      <c r="G107" s="10" t="s">
        <v>376</v>
      </c>
      <c r="H107" s="11" t="s">
        <v>395</v>
      </c>
    </row>
    <row r="108" spans="1:8" ht="32.85" customHeight="1" x14ac:dyDescent="0.3">
      <c r="A108" s="8" t="s">
        <v>25</v>
      </c>
      <c r="B108" s="9" t="s">
        <v>189</v>
      </c>
      <c r="C108" s="10" t="s">
        <v>10</v>
      </c>
      <c r="D108" s="10" t="s">
        <v>303</v>
      </c>
      <c r="E108" s="10" t="s">
        <v>304</v>
      </c>
      <c r="F108" s="16">
        <v>60000</v>
      </c>
      <c r="G108" s="10" t="s">
        <v>377</v>
      </c>
      <c r="H108" s="11" t="s">
        <v>395</v>
      </c>
    </row>
    <row r="109" spans="1:8" ht="32.85" customHeight="1" x14ac:dyDescent="0.3">
      <c r="A109" s="8" t="s">
        <v>25</v>
      </c>
      <c r="B109" s="9" t="s">
        <v>190</v>
      </c>
      <c r="C109" s="10" t="s">
        <v>35</v>
      </c>
      <c r="D109" s="10" t="s">
        <v>305</v>
      </c>
      <c r="E109" s="10" t="s">
        <v>306</v>
      </c>
      <c r="F109" s="16">
        <v>100000</v>
      </c>
      <c r="G109" s="10" t="s">
        <v>378</v>
      </c>
      <c r="H109" s="11" t="s">
        <v>395</v>
      </c>
    </row>
    <row r="110" spans="1:8" ht="32.85" customHeight="1" x14ac:dyDescent="0.3">
      <c r="A110" s="8" t="s">
        <v>25</v>
      </c>
      <c r="B110" s="9" t="s">
        <v>26</v>
      </c>
      <c r="C110" s="10" t="s">
        <v>35</v>
      </c>
      <c r="D110" s="10" t="s">
        <v>307</v>
      </c>
      <c r="E110" s="10" t="s">
        <v>308</v>
      </c>
      <c r="F110" s="16">
        <v>196600</v>
      </c>
      <c r="G110" s="10" t="s">
        <v>379</v>
      </c>
      <c r="H110" s="11" t="s">
        <v>395</v>
      </c>
    </row>
    <row r="111" spans="1:8" ht="32.85" customHeight="1" x14ac:dyDescent="0.3">
      <c r="A111" s="8" t="s">
        <v>25</v>
      </c>
      <c r="B111" s="9" t="s">
        <v>191</v>
      </c>
      <c r="C111" s="10" t="s">
        <v>215</v>
      </c>
      <c r="D111" s="10" t="s">
        <v>309</v>
      </c>
      <c r="E111" s="10" t="s">
        <v>310</v>
      </c>
      <c r="F111" s="16">
        <v>63000</v>
      </c>
      <c r="G111" s="10" t="s">
        <v>380</v>
      </c>
      <c r="H111" s="11" t="s">
        <v>395</v>
      </c>
    </row>
    <row r="112" spans="1:8" ht="32.85" customHeight="1" x14ac:dyDescent="0.3">
      <c r="A112" s="8" t="s">
        <v>25</v>
      </c>
      <c r="B112" s="9" t="s">
        <v>192</v>
      </c>
      <c r="C112" s="10" t="s">
        <v>10</v>
      </c>
      <c r="D112" s="10" t="s">
        <v>311</v>
      </c>
      <c r="E112" s="10" t="s">
        <v>312</v>
      </c>
      <c r="F112" s="16">
        <v>80000</v>
      </c>
      <c r="G112" s="10" t="s">
        <v>381</v>
      </c>
      <c r="H112" s="11" t="s">
        <v>395</v>
      </c>
    </row>
    <row r="113" spans="1:8" ht="32.85" customHeight="1" x14ac:dyDescent="0.3">
      <c r="A113" s="8" t="s">
        <v>25</v>
      </c>
      <c r="B113" s="9" t="s">
        <v>193</v>
      </c>
      <c r="C113" s="10" t="s">
        <v>9</v>
      </c>
      <c r="D113" s="10" t="s">
        <v>313</v>
      </c>
      <c r="E113" s="10" t="s">
        <v>314</v>
      </c>
      <c r="F113" s="16">
        <v>80000</v>
      </c>
      <c r="G113" s="10" t="s">
        <v>382</v>
      </c>
      <c r="H113" s="11" t="s">
        <v>395</v>
      </c>
    </row>
    <row r="114" spans="1:8" ht="32.85" customHeight="1" x14ac:dyDescent="0.3">
      <c r="A114" s="8" t="s">
        <v>25</v>
      </c>
      <c r="B114" s="9" t="s">
        <v>194</v>
      </c>
      <c r="C114" s="10" t="s">
        <v>10</v>
      </c>
      <c r="D114" s="10" t="s">
        <v>315</v>
      </c>
      <c r="E114" s="10" t="s">
        <v>316</v>
      </c>
      <c r="F114" s="16">
        <v>50000</v>
      </c>
      <c r="G114" s="10" t="s">
        <v>383</v>
      </c>
      <c r="H114" s="11" t="s">
        <v>395</v>
      </c>
    </row>
    <row r="115" spans="1:8" ht="32.85" customHeight="1" x14ac:dyDescent="0.3">
      <c r="A115" s="8" t="s">
        <v>25</v>
      </c>
      <c r="B115" s="9" t="s">
        <v>1069</v>
      </c>
      <c r="C115" s="10" t="s">
        <v>10</v>
      </c>
      <c r="D115" s="10" t="s">
        <v>1071</v>
      </c>
      <c r="E115" s="10" t="s">
        <v>1072</v>
      </c>
      <c r="F115" s="16">
        <v>70000</v>
      </c>
      <c r="G115" s="10" t="s">
        <v>1075</v>
      </c>
      <c r="H115" s="11" t="s">
        <v>852</v>
      </c>
    </row>
    <row r="116" spans="1:8" ht="32.85" customHeight="1" x14ac:dyDescent="0.3">
      <c r="A116" s="8" t="s">
        <v>25</v>
      </c>
      <c r="B116" s="9" t="s">
        <v>1070</v>
      </c>
      <c r="C116" s="10" t="s">
        <v>9</v>
      </c>
      <c r="D116" s="10" t="s">
        <v>1073</v>
      </c>
      <c r="E116" s="10" t="s">
        <v>1074</v>
      </c>
      <c r="F116" s="16">
        <v>79700</v>
      </c>
      <c r="G116" s="10" t="s">
        <v>1076</v>
      </c>
      <c r="H116" s="11" t="s">
        <v>852</v>
      </c>
    </row>
    <row r="117" spans="1:8" ht="32.85" customHeight="1" x14ac:dyDescent="0.3">
      <c r="A117" s="8" t="s">
        <v>25</v>
      </c>
      <c r="B117" s="9" t="s">
        <v>1077</v>
      </c>
      <c r="C117" s="10" t="s">
        <v>9</v>
      </c>
      <c r="D117" s="10" t="s">
        <v>1081</v>
      </c>
      <c r="E117" s="10" t="s">
        <v>1082</v>
      </c>
      <c r="F117" s="16">
        <v>100000</v>
      </c>
      <c r="G117" s="10" t="s">
        <v>1089</v>
      </c>
      <c r="H117" s="11" t="s">
        <v>852</v>
      </c>
    </row>
    <row r="118" spans="1:8" ht="32.85" customHeight="1" x14ac:dyDescent="0.3">
      <c r="A118" s="8" t="s">
        <v>25</v>
      </c>
      <c r="B118" s="9" t="s">
        <v>1078</v>
      </c>
      <c r="C118" s="10" t="s">
        <v>10</v>
      </c>
      <c r="D118" s="10" t="s">
        <v>1083</v>
      </c>
      <c r="E118" s="10" t="s">
        <v>1084</v>
      </c>
      <c r="F118" s="16">
        <v>88600</v>
      </c>
      <c r="G118" s="10" t="s">
        <v>1090</v>
      </c>
      <c r="H118" s="11" t="s">
        <v>852</v>
      </c>
    </row>
    <row r="119" spans="1:8" ht="32.85" customHeight="1" x14ac:dyDescent="0.3">
      <c r="A119" s="8" t="s">
        <v>25</v>
      </c>
      <c r="B119" s="9" t="s">
        <v>190</v>
      </c>
      <c r="C119" s="10" t="s">
        <v>35</v>
      </c>
      <c r="D119" s="10" t="s">
        <v>305</v>
      </c>
      <c r="E119" s="10" t="s">
        <v>306</v>
      </c>
      <c r="F119" s="16">
        <v>29000</v>
      </c>
      <c r="G119" s="10" t="s">
        <v>378</v>
      </c>
      <c r="H119" s="11" t="s">
        <v>852</v>
      </c>
    </row>
    <row r="120" spans="1:8" ht="32.85" customHeight="1" x14ac:dyDescent="0.3">
      <c r="A120" s="8" t="s">
        <v>25</v>
      </c>
      <c r="B120" s="9" t="s">
        <v>1079</v>
      </c>
      <c r="C120" s="10" t="s">
        <v>9</v>
      </c>
      <c r="D120" s="10" t="s">
        <v>1085</v>
      </c>
      <c r="E120" s="10" t="s">
        <v>1086</v>
      </c>
      <c r="F120" s="16">
        <v>100000</v>
      </c>
      <c r="G120" s="10" t="s">
        <v>1075</v>
      </c>
      <c r="H120" s="11" t="s">
        <v>852</v>
      </c>
    </row>
    <row r="121" spans="1:8" ht="32.85" customHeight="1" x14ac:dyDescent="0.3">
      <c r="A121" s="8" t="s">
        <v>25</v>
      </c>
      <c r="B121" s="9" t="s">
        <v>1080</v>
      </c>
      <c r="C121" s="10" t="s">
        <v>35</v>
      </c>
      <c r="D121" s="10" t="s">
        <v>1087</v>
      </c>
      <c r="E121" s="10" t="s">
        <v>1088</v>
      </c>
      <c r="F121" s="16">
        <v>100000</v>
      </c>
      <c r="G121" s="10" t="s">
        <v>375</v>
      </c>
      <c r="H121" s="11" t="s">
        <v>852</v>
      </c>
    </row>
    <row r="122" spans="1:8" ht="32.85" customHeight="1" x14ac:dyDescent="0.3">
      <c r="A122" s="8" t="s">
        <v>29</v>
      </c>
      <c r="B122" s="9" t="s">
        <v>89</v>
      </c>
      <c r="C122" s="10" t="s">
        <v>10</v>
      </c>
      <c r="D122" s="10" t="s">
        <v>90</v>
      </c>
      <c r="E122" s="10" t="s">
        <v>91</v>
      </c>
      <c r="F122" s="16">
        <v>100000</v>
      </c>
      <c r="G122" s="10" t="s">
        <v>92</v>
      </c>
      <c r="H122" s="11" t="s">
        <v>73</v>
      </c>
    </row>
    <row r="123" spans="1:8" ht="32.85" customHeight="1" x14ac:dyDescent="0.3">
      <c r="A123" s="8" t="s">
        <v>29</v>
      </c>
      <c r="B123" s="9" t="s">
        <v>195</v>
      </c>
      <c r="C123" s="10" t="s">
        <v>10</v>
      </c>
      <c r="D123" s="10" t="s">
        <v>317</v>
      </c>
      <c r="E123" s="10" t="s">
        <v>318</v>
      </c>
      <c r="F123" s="16">
        <v>80000</v>
      </c>
      <c r="G123" s="10" t="s">
        <v>384</v>
      </c>
      <c r="H123" s="11" t="s">
        <v>395</v>
      </c>
    </row>
    <row r="124" spans="1:8" ht="32.85" customHeight="1" x14ac:dyDescent="0.3">
      <c r="A124" s="8" t="s">
        <v>29</v>
      </c>
      <c r="B124" s="9" t="s">
        <v>196</v>
      </c>
      <c r="C124" s="10" t="s">
        <v>10</v>
      </c>
      <c r="D124" s="10" t="s">
        <v>319</v>
      </c>
      <c r="E124" s="10" t="s">
        <v>320</v>
      </c>
      <c r="F124" s="16">
        <v>46680</v>
      </c>
      <c r="G124" s="10" t="s">
        <v>385</v>
      </c>
      <c r="H124" s="11" t="s">
        <v>395</v>
      </c>
    </row>
    <row r="125" spans="1:8" ht="49.65" customHeight="1" x14ac:dyDescent="0.3">
      <c r="A125" s="8" t="s">
        <v>29</v>
      </c>
      <c r="B125" s="9" t="s">
        <v>197</v>
      </c>
      <c r="C125" s="10" t="s">
        <v>216</v>
      </c>
      <c r="D125" s="10" t="s">
        <v>321</v>
      </c>
      <c r="E125" s="10" t="s">
        <v>322</v>
      </c>
      <c r="F125" s="16">
        <v>40000</v>
      </c>
      <c r="G125" s="10" t="s">
        <v>386</v>
      </c>
      <c r="H125" s="11" t="s">
        <v>395</v>
      </c>
    </row>
    <row r="126" spans="1:8" ht="32.85" customHeight="1" x14ac:dyDescent="0.3">
      <c r="A126" s="8" t="s">
        <v>29</v>
      </c>
      <c r="B126" s="9" t="s">
        <v>198</v>
      </c>
      <c r="C126" s="10" t="s">
        <v>10</v>
      </c>
      <c r="D126" s="10" t="s">
        <v>323</v>
      </c>
      <c r="E126" s="10" t="s">
        <v>324</v>
      </c>
      <c r="F126" s="24">
        <f>26770-283</f>
        <v>26487</v>
      </c>
      <c r="G126" s="10" t="s">
        <v>387</v>
      </c>
      <c r="H126" s="11" t="s">
        <v>395</v>
      </c>
    </row>
    <row r="127" spans="1:8" ht="32.85" customHeight="1" x14ac:dyDescent="0.3">
      <c r="A127" s="8" t="s">
        <v>29</v>
      </c>
      <c r="B127" s="9" t="s">
        <v>198</v>
      </c>
      <c r="C127" s="10" t="s">
        <v>217</v>
      </c>
      <c r="D127" s="10" t="s">
        <v>325</v>
      </c>
      <c r="E127" s="10" t="s">
        <v>324</v>
      </c>
      <c r="F127" s="24">
        <f>76584-1616</f>
        <v>74968</v>
      </c>
      <c r="G127" s="10" t="s">
        <v>388</v>
      </c>
      <c r="H127" s="11" t="s">
        <v>395</v>
      </c>
    </row>
    <row r="128" spans="1:8" ht="48.75" customHeight="1" x14ac:dyDescent="0.3">
      <c r="A128" s="8" t="s">
        <v>29</v>
      </c>
      <c r="B128" s="9" t="s">
        <v>30</v>
      </c>
      <c r="C128" s="10" t="s">
        <v>35</v>
      </c>
      <c r="D128" s="10" t="s">
        <v>326</v>
      </c>
      <c r="E128" s="10" t="s">
        <v>50</v>
      </c>
      <c r="F128" s="24">
        <f>169109-517</f>
        <v>168592</v>
      </c>
      <c r="G128" s="10" t="s">
        <v>389</v>
      </c>
      <c r="H128" s="11" t="s">
        <v>395</v>
      </c>
    </row>
    <row r="129" spans="1:8" ht="32.85" customHeight="1" x14ac:dyDescent="0.3">
      <c r="A129" s="8" t="s">
        <v>29</v>
      </c>
      <c r="B129" s="9" t="s">
        <v>30</v>
      </c>
      <c r="C129" s="10" t="s">
        <v>218</v>
      </c>
      <c r="D129" s="10" t="s">
        <v>327</v>
      </c>
      <c r="E129" s="10" t="s">
        <v>328</v>
      </c>
      <c r="F129" s="16">
        <v>124503</v>
      </c>
      <c r="G129" s="10" t="s">
        <v>390</v>
      </c>
      <c r="H129" s="11" t="s">
        <v>395</v>
      </c>
    </row>
    <row r="130" spans="1:8" ht="32.85" customHeight="1" x14ac:dyDescent="0.3">
      <c r="A130" s="8" t="s">
        <v>29</v>
      </c>
      <c r="B130" s="9" t="s">
        <v>199</v>
      </c>
      <c r="C130" s="10" t="s">
        <v>219</v>
      </c>
      <c r="D130" s="10" t="s">
        <v>329</v>
      </c>
      <c r="E130" s="10" t="s">
        <v>330</v>
      </c>
      <c r="F130" s="16">
        <v>15978</v>
      </c>
      <c r="G130" s="10" t="s">
        <v>391</v>
      </c>
      <c r="H130" s="11" t="s">
        <v>395</v>
      </c>
    </row>
    <row r="131" spans="1:8" ht="51" customHeight="1" x14ac:dyDescent="0.3">
      <c r="A131" s="8" t="s">
        <v>29</v>
      </c>
      <c r="B131" s="9" t="s">
        <v>200</v>
      </c>
      <c r="C131" s="10" t="s">
        <v>220</v>
      </c>
      <c r="D131" s="10" t="s">
        <v>331</v>
      </c>
      <c r="E131" s="10" t="s">
        <v>332</v>
      </c>
      <c r="F131" s="16">
        <v>7400</v>
      </c>
      <c r="G131" s="10" t="s">
        <v>392</v>
      </c>
      <c r="H131" s="11" t="s">
        <v>395</v>
      </c>
    </row>
    <row r="132" spans="1:8" ht="32.85" customHeight="1" x14ac:dyDescent="0.3">
      <c r="A132" s="8" t="s">
        <v>29</v>
      </c>
      <c r="B132" s="9" t="s">
        <v>30</v>
      </c>
      <c r="C132" s="10" t="s">
        <v>221</v>
      </c>
      <c r="D132" s="10" t="s">
        <v>333</v>
      </c>
      <c r="E132" s="10" t="s">
        <v>334</v>
      </c>
      <c r="F132" s="24">
        <f>100000-90425</f>
        <v>9575</v>
      </c>
      <c r="G132" s="10" t="s">
        <v>393</v>
      </c>
      <c r="H132" s="11" t="s">
        <v>395</v>
      </c>
    </row>
    <row r="133" spans="1:8" ht="32.85" customHeight="1" x14ac:dyDescent="0.3">
      <c r="A133" s="8" t="s">
        <v>29</v>
      </c>
      <c r="B133" s="9" t="s">
        <v>201</v>
      </c>
      <c r="C133" s="10" t="s">
        <v>9</v>
      </c>
      <c r="D133" s="10" t="s">
        <v>335</v>
      </c>
      <c r="E133" s="10" t="s">
        <v>336</v>
      </c>
      <c r="F133" s="16">
        <v>120000</v>
      </c>
      <c r="G133" s="10" t="s">
        <v>394</v>
      </c>
      <c r="H133" s="11" t="s">
        <v>395</v>
      </c>
    </row>
    <row r="134" spans="1:8" ht="32.85" customHeight="1" x14ac:dyDescent="0.3">
      <c r="A134" s="8" t="s">
        <v>29</v>
      </c>
      <c r="B134" s="9" t="s">
        <v>199</v>
      </c>
      <c r="C134" s="10" t="s">
        <v>705</v>
      </c>
      <c r="D134" s="10" t="s">
        <v>706</v>
      </c>
      <c r="E134" s="10" t="s">
        <v>707</v>
      </c>
      <c r="F134" s="16">
        <v>115000</v>
      </c>
      <c r="G134" s="10" t="s">
        <v>710</v>
      </c>
      <c r="H134" s="11" t="s">
        <v>647</v>
      </c>
    </row>
    <row r="135" spans="1:8" ht="32.85" customHeight="1" x14ac:dyDescent="0.3">
      <c r="A135" s="8" t="s">
        <v>29</v>
      </c>
      <c r="B135" s="9" t="s">
        <v>704</v>
      </c>
      <c r="C135" s="10" t="s">
        <v>10</v>
      </c>
      <c r="D135" s="10" t="s">
        <v>708</v>
      </c>
      <c r="E135" s="10" t="s">
        <v>709</v>
      </c>
      <c r="F135" s="16">
        <v>70000</v>
      </c>
      <c r="G135" s="10" t="s">
        <v>711</v>
      </c>
      <c r="H135" s="11" t="s">
        <v>647</v>
      </c>
    </row>
    <row r="136" spans="1:8" ht="32.85" customHeight="1" x14ac:dyDescent="0.3">
      <c r="A136" s="8" t="s">
        <v>29</v>
      </c>
      <c r="B136" s="9" t="s">
        <v>201</v>
      </c>
      <c r="C136" s="10" t="s">
        <v>9</v>
      </c>
      <c r="D136" s="10" t="s">
        <v>335</v>
      </c>
      <c r="E136" s="10" t="s">
        <v>336</v>
      </c>
      <c r="F136" s="16">
        <v>22000</v>
      </c>
      <c r="G136" s="10" t="s">
        <v>394</v>
      </c>
      <c r="H136" s="11" t="s">
        <v>647</v>
      </c>
    </row>
    <row r="137" spans="1:8" ht="32.85" customHeight="1" x14ac:dyDescent="0.3">
      <c r="A137" s="8" t="s">
        <v>29</v>
      </c>
      <c r="B137" s="9" t="s">
        <v>30</v>
      </c>
      <c r="C137" s="10" t="s">
        <v>218</v>
      </c>
      <c r="D137" s="10" t="s">
        <v>327</v>
      </c>
      <c r="E137" s="10" t="s">
        <v>328</v>
      </c>
      <c r="F137" s="16">
        <v>53121</v>
      </c>
      <c r="G137" s="10" t="s">
        <v>712</v>
      </c>
      <c r="H137" s="11" t="s">
        <v>647</v>
      </c>
    </row>
    <row r="138" spans="1:8" ht="32.85" customHeight="1" x14ac:dyDescent="0.3">
      <c r="A138" s="8" t="s">
        <v>29</v>
      </c>
      <c r="B138" s="9" t="s">
        <v>713</v>
      </c>
      <c r="C138" s="10" t="s">
        <v>206</v>
      </c>
      <c r="D138" s="10" t="s">
        <v>714</v>
      </c>
      <c r="E138" s="10" t="s">
        <v>715</v>
      </c>
      <c r="F138" s="24">
        <f>118061-472</f>
        <v>117589</v>
      </c>
      <c r="G138" s="10" t="s">
        <v>31</v>
      </c>
      <c r="H138" s="11" t="s">
        <v>647</v>
      </c>
    </row>
    <row r="139" spans="1:8" ht="32.85" customHeight="1" x14ac:dyDescent="0.3">
      <c r="A139" s="8" t="s">
        <v>29</v>
      </c>
      <c r="B139" s="9" t="s">
        <v>1091</v>
      </c>
      <c r="C139" s="10" t="s">
        <v>10</v>
      </c>
      <c r="D139" s="10" t="s">
        <v>667</v>
      </c>
      <c r="E139" s="10" t="s">
        <v>1096</v>
      </c>
      <c r="F139" s="16">
        <v>107057</v>
      </c>
      <c r="G139" s="10" t="s">
        <v>1110</v>
      </c>
      <c r="H139" s="11" t="s">
        <v>852</v>
      </c>
    </row>
    <row r="140" spans="1:8" ht="32.85" customHeight="1" x14ac:dyDescent="0.3">
      <c r="A140" s="8" t="s">
        <v>29</v>
      </c>
      <c r="B140" s="9" t="s">
        <v>1092</v>
      </c>
      <c r="C140" s="10" t="s">
        <v>10</v>
      </c>
      <c r="D140" s="10" t="s">
        <v>1097</v>
      </c>
      <c r="E140" s="10" t="s">
        <v>1098</v>
      </c>
      <c r="F140" s="16">
        <v>51500</v>
      </c>
      <c r="G140" s="10" t="s">
        <v>1111</v>
      </c>
      <c r="H140" s="11" t="s">
        <v>852</v>
      </c>
    </row>
    <row r="141" spans="1:8" ht="32.85" customHeight="1" x14ac:dyDescent="0.3">
      <c r="A141" s="8" t="s">
        <v>29</v>
      </c>
      <c r="B141" s="9" t="s">
        <v>1093</v>
      </c>
      <c r="C141" s="10" t="s">
        <v>10</v>
      </c>
      <c r="D141" s="10" t="s">
        <v>1099</v>
      </c>
      <c r="E141" s="10" t="s">
        <v>1100</v>
      </c>
      <c r="F141" s="16">
        <v>53997</v>
      </c>
      <c r="G141" s="10" t="s">
        <v>391</v>
      </c>
      <c r="H141" s="11" t="s">
        <v>852</v>
      </c>
    </row>
    <row r="142" spans="1:8" ht="32.85" customHeight="1" x14ac:dyDescent="0.3">
      <c r="A142" s="8" t="s">
        <v>29</v>
      </c>
      <c r="B142" s="9" t="s">
        <v>1094</v>
      </c>
      <c r="C142" s="10" t="s">
        <v>10</v>
      </c>
      <c r="D142" s="10" t="s">
        <v>1101</v>
      </c>
      <c r="E142" s="10" t="s">
        <v>1102</v>
      </c>
      <c r="F142" s="16">
        <v>72792</v>
      </c>
      <c r="G142" s="10" t="s">
        <v>1112</v>
      </c>
      <c r="H142" s="11" t="s">
        <v>852</v>
      </c>
    </row>
    <row r="143" spans="1:8" ht="32.85" customHeight="1" x14ac:dyDescent="0.3">
      <c r="A143" s="8" t="s">
        <v>29</v>
      </c>
      <c r="B143" s="9" t="s">
        <v>1095</v>
      </c>
      <c r="C143" s="10" t="s">
        <v>9</v>
      </c>
      <c r="D143" s="10" t="s">
        <v>1103</v>
      </c>
      <c r="E143" s="10" t="s">
        <v>1104</v>
      </c>
      <c r="F143" s="16">
        <v>100000</v>
      </c>
      <c r="G143" s="10" t="s">
        <v>1113</v>
      </c>
      <c r="H143" s="11" t="s">
        <v>852</v>
      </c>
    </row>
    <row r="144" spans="1:8" ht="32.85" customHeight="1" x14ac:dyDescent="0.3">
      <c r="A144" s="8" t="s">
        <v>29</v>
      </c>
      <c r="B144" s="9" t="s">
        <v>199</v>
      </c>
      <c r="C144" s="10" t="s">
        <v>1105</v>
      </c>
      <c r="D144" s="10" t="s">
        <v>1106</v>
      </c>
      <c r="E144" s="10" t="s">
        <v>1107</v>
      </c>
      <c r="F144" s="16">
        <v>100000</v>
      </c>
      <c r="G144" s="10" t="s">
        <v>1114</v>
      </c>
      <c r="H144" s="11" t="s">
        <v>852</v>
      </c>
    </row>
    <row r="145" spans="1:8" ht="32.85" customHeight="1" x14ac:dyDescent="0.3">
      <c r="A145" s="8" t="s">
        <v>29</v>
      </c>
      <c r="B145" s="9" t="s">
        <v>199</v>
      </c>
      <c r="C145" s="10" t="s">
        <v>1108</v>
      </c>
      <c r="D145" s="10" t="s">
        <v>1109</v>
      </c>
      <c r="E145" s="10" t="s">
        <v>330</v>
      </c>
      <c r="F145" s="16">
        <v>200000</v>
      </c>
      <c r="G145" s="10" t="s">
        <v>1115</v>
      </c>
      <c r="H145" s="11" t="s">
        <v>852</v>
      </c>
    </row>
    <row r="146" spans="1:8" ht="32.85" customHeight="1" x14ac:dyDescent="0.3">
      <c r="A146" s="8" t="s">
        <v>29</v>
      </c>
      <c r="B146" s="9" t="s">
        <v>195</v>
      </c>
      <c r="C146" s="10" t="s">
        <v>10</v>
      </c>
      <c r="D146" s="10" t="s">
        <v>317</v>
      </c>
      <c r="E146" s="10" t="s">
        <v>318</v>
      </c>
      <c r="F146" s="16">
        <v>78827</v>
      </c>
      <c r="G146" s="10" t="s">
        <v>1116</v>
      </c>
      <c r="H146" s="11" t="s">
        <v>852</v>
      </c>
    </row>
    <row r="147" spans="1:8" ht="32.85" customHeight="1" x14ac:dyDescent="0.3">
      <c r="A147" s="8" t="s">
        <v>29</v>
      </c>
      <c r="B147" s="9" t="s">
        <v>195</v>
      </c>
      <c r="C147" s="10" t="s">
        <v>10</v>
      </c>
      <c r="D147" s="10" t="s">
        <v>317</v>
      </c>
      <c r="E147" s="10" t="s">
        <v>318</v>
      </c>
      <c r="F147" s="16">
        <v>2371</v>
      </c>
      <c r="G147" s="10" t="s">
        <v>384</v>
      </c>
      <c r="H147" s="11" t="s">
        <v>852</v>
      </c>
    </row>
    <row r="148" spans="1:8" ht="27.9" customHeight="1" x14ac:dyDescent="0.3">
      <c r="A148" s="26" t="s">
        <v>44</v>
      </c>
      <c r="B148" s="27"/>
      <c r="C148" s="27"/>
      <c r="D148" s="27"/>
      <c r="E148" s="28"/>
      <c r="F148" s="13">
        <f>SUM(F5:F147)</f>
        <v>11122011</v>
      </c>
      <c r="G148" s="6"/>
      <c r="H148" s="6"/>
    </row>
    <row r="150" spans="1:8" ht="15.6" x14ac:dyDescent="0.3">
      <c r="A150" s="22" t="s">
        <v>1118</v>
      </c>
    </row>
    <row r="151" spans="1:8" ht="15.6" x14ac:dyDescent="0.3">
      <c r="A151" s="23"/>
      <c r="B151" s="29" t="s">
        <v>1119</v>
      </c>
      <c r="C151" s="29"/>
    </row>
  </sheetData>
  <autoFilter ref="A4:H148" xr:uid="{00000000-0009-0000-0000-000000000000}"/>
  <sortState xmlns:xlrd2="http://schemas.microsoft.com/office/spreadsheetml/2017/richdata2" ref="A5:H133">
    <sortCondition ref="A5:A133" customList="BA,TV,TC,NR,ZA,BB,PO,KE"/>
    <sortCondition ref="H5:H133"/>
    <sortCondition ref="E5:E133"/>
  </sortState>
  <mergeCells count="3">
    <mergeCell ref="A1:G1"/>
    <mergeCell ref="A148:E148"/>
    <mergeCell ref="B151:C151"/>
  </mergeCells>
  <pageMargins left="0.51181102362204722" right="0.31496062992125984" top="0.47244094488188981" bottom="0.47244094488188981" header="0.31496062992125984" footer="0.31496062992125984"/>
  <pageSetup paperSize="8" scale="59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1"/>
  <sheetViews>
    <sheetView zoomScale="80" zoomScaleNormal="80" workbookViewId="0">
      <selection activeCell="J193" sqref="J193"/>
    </sheetView>
  </sheetViews>
  <sheetFormatPr defaultRowHeight="14.4" x14ac:dyDescent="0.3"/>
  <cols>
    <col min="1" max="1" width="10.88671875" customWidth="1"/>
    <col min="2" max="2" width="33.88671875" customWidth="1"/>
    <col min="3" max="3" width="38.44140625" customWidth="1"/>
    <col min="4" max="4" width="23.88671875" customWidth="1"/>
    <col min="5" max="5" width="24.6640625" customWidth="1"/>
    <col min="6" max="6" width="15.109375" style="1" customWidth="1"/>
    <col min="7" max="7" width="55" customWidth="1"/>
    <col min="8" max="8" width="9.6640625" customWidth="1"/>
  </cols>
  <sheetData>
    <row r="1" spans="1:8" ht="42.75" customHeight="1" x14ac:dyDescent="0.4">
      <c r="A1" s="25" t="s">
        <v>846</v>
      </c>
      <c r="B1" s="25"/>
      <c r="C1" s="25"/>
      <c r="D1" s="25"/>
      <c r="E1" s="25"/>
      <c r="F1" s="25"/>
      <c r="G1" s="25"/>
    </row>
    <row r="3" spans="1:8" ht="101.25" customHeight="1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7</v>
      </c>
      <c r="G3" s="3" t="s">
        <v>5</v>
      </c>
      <c r="H3" s="2" t="s">
        <v>6</v>
      </c>
    </row>
    <row r="4" spans="1:8" ht="33.75" customHeight="1" x14ac:dyDescent="0.3">
      <c r="A4" s="8" t="s">
        <v>8</v>
      </c>
      <c r="B4" s="9" t="s">
        <v>56</v>
      </c>
      <c r="C4" s="10" t="s">
        <v>9</v>
      </c>
      <c r="D4" s="10" t="s">
        <v>102</v>
      </c>
      <c r="E4" s="10" t="s">
        <v>46</v>
      </c>
      <c r="F4" s="16">
        <v>111878</v>
      </c>
      <c r="G4" s="10" t="s">
        <v>103</v>
      </c>
      <c r="H4" s="12" t="s">
        <v>73</v>
      </c>
    </row>
    <row r="5" spans="1:8" ht="32.85" customHeight="1" x14ac:dyDescent="0.3">
      <c r="A5" s="8" t="s">
        <v>8</v>
      </c>
      <c r="B5" s="9" t="s">
        <v>93</v>
      </c>
      <c r="C5" s="10" t="s">
        <v>9</v>
      </c>
      <c r="D5" s="10" t="s">
        <v>99</v>
      </c>
      <c r="E5" s="10" t="s">
        <v>100</v>
      </c>
      <c r="F5" s="16">
        <v>118599</v>
      </c>
      <c r="G5" s="17" t="s">
        <v>101</v>
      </c>
      <c r="H5" s="12" t="s">
        <v>73</v>
      </c>
    </row>
    <row r="6" spans="1:8" ht="32.85" customHeight="1" x14ac:dyDescent="0.3">
      <c r="A6" s="8" t="s">
        <v>8</v>
      </c>
      <c r="B6" s="9" t="s">
        <v>32</v>
      </c>
      <c r="C6" s="10" t="s">
        <v>35</v>
      </c>
      <c r="D6" s="10" t="s">
        <v>104</v>
      </c>
      <c r="E6" s="10" t="s">
        <v>33</v>
      </c>
      <c r="F6" s="16">
        <v>81975</v>
      </c>
      <c r="G6" s="10" t="s">
        <v>105</v>
      </c>
      <c r="H6" s="12" t="s">
        <v>73</v>
      </c>
    </row>
    <row r="7" spans="1:8" ht="32.85" customHeight="1" x14ac:dyDescent="0.3">
      <c r="A7" s="8" t="s">
        <v>8</v>
      </c>
      <c r="B7" s="9" t="s">
        <v>398</v>
      </c>
      <c r="C7" s="10" t="s">
        <v>10</v>
      </c>
      <c r="D7" s="10" t="s">
        <v>461</v>
      </c>
      <c r="E7" s="10" t="s">
        <v>462</v>
      </c>
      <c r="F7" s="16">
        <v>70000</v>
      </c>
      <c r="G7" s="10" t="s">
        <v>633</v>
      </c>
      <c r="H7" s="12" t="s">
        <v>395</v>
      </c>
    </row>
    <row r="8" spans="1:8" ht="32.85" customHeight="1" x14ac:dyDescent="0.3">
      <c r="A8" s="8" t="s">
        <v>8</v>
      </c>
      <c r="B8" s="9" t="s">
        <v>153</v>
      </c>
      <c r="C8" s="10" t="s">
        <v>10</v>
      </c>
      <c r="D8" s="10" t="s">
        <v>222</v>
      </c>
      <c r="E8" s="10" t="s">
        <v>223</v>
      </c>
      <c r="F8" s="16">
        <v>6478</v>
      </c>
      <c r="G8" s="10" t="s">
        <v>570</v>
      </c>
      <c r="H8" s="12" t="s">
        <v>395</v>
      </c>
    </row>
    <row r="9" spans="1:8" ht="32.85" customHeight="1" x14ac:dyDescent="0.3">
      <c r="A9" s="8" t="s">
        <v>8</v>
      </c>
      <c r="B9" s="9" t="s">
        <v>32</v>
      </c>
      <c r="C9" s="10" t="s">
        <v>19</v>
      </c>
      <c r="D9" s="10" t="s">
        <v>463</v>
      </c>
      <c r="E9" s="10" t="s">
        <v>226</v>
      </c>
      <c r="F9" s="16">
        <v>17649</v>
      </c>
      <c r="G9" s="10" t="s">
        <v>571</v>
      </c>
      <c r="H9" s="12" t="s">
        <v>395</v>
      </c>
    </row>
    <row r="10" spans="1:8" ht="32.85" customHeight="1" x14ac:dyDescent="0.3">
      <c r="A10" s="8" t="s">
        <v>8</v>
      </c>
      <c r="B10" s="9" t="s">
        <v>399</v>
      </c>
      <c r="C10" s="10" t="s">
        <v>10</v>
      </c>
      <c r="D10" s="10" t="s">
        <v>464</v>
      </c>
      <c r="E10" s="10" t="s">
        <v>465</v>
      </c>
      <c r="F10" s="16">
        <v>90000</v>
      </c>
      <c r="G10" s="10" t="s">
        <v>572</v>
      </c>
      <c r="H10" s="12" t="s">
        <v>395</v>
      </c>
    </row>
    <row r="11" spans="1:8" ht="32.85" customHeight="1" x14ac:dyDescent="0.3">
      <c r="A11" s="8" t="s">
        <v>8</v>
      </c>
      <c r="B11" s="9" t="s">
        <v>32</v>
      </c>
      <c r="C11" s="10" t="s">
        <v>35</v>
      </c>
      <c r="D11" s="10" t="s">
        <v>466</v>
      </c>
      <c r="E11" s="10" t="s">
        <v>467</v>
      </c>
      <c r="F11" s="16">
        <v>277732</v>
      </c>
      <c r="G11" s="10" t="s">
        <v>573</v>
      </c>
      <c r="H11" s="12" t="s">
        <v>395</v>
      </c>
    </row>
    <row r="12" spans="1:8" ht="32.85" customHeight="1" x14ac:dyDescent="0.3">
      <c r="A12" s="8" t="s">
        <v>8</v>
      </c>
      <c r="B12" s="9" t="s">
        <v>32</v>
      </c>
      <c r="C12" s="10" t="s">
        <v>34</v>
      </c>
      <c r="D12" s="10" t="s">
        <v>468</v>
      </c>
      <c r="E12" s="10" t="s">
        <v>229</v>
      </c>
      <c r="F12" s="16">
        <v>58893</v>
      </c>
      <c r="G12" s="10" t="s">
        <v>369</v>
      </c>
      <c r="H12" s="12" t="s">
        <v>395</v>
      </c>
    </row>
    <row r="13" spans="1:8" ht="32.85" customHeight="1" x14ac:dyDescent="0.3">
      <c r="A13" s="8" t="s">
        <v>8</v>
      </c>
      <c r="B13" s="9" t="s">
        <v>32</v>
      </c>
      <c r="C13" s="10" t="s">
        <v>34</v>
      </c>
      <c r="D13" s="10" t="s">
        <v>468</v>
      </c>
      <c r="E13" s="10" t="s">
        <v>229</v>
      </c>
      <c r="F13" s="16">
        <v>49158</v>
      </c>
      <c r="G13" s="10" t="s">
        <v>574</v>
      </c>
      <c r="H13" s="12" t="s">
        <v>395</v>
      </c>
    </row>
    <row r="14" spans="1:8" ht="50.25" customHeight="1" x14ac:dyDescent="0.3">
      <c r="A14" s="8" t="s">
        <v>8</v>
      </c>
      <c r="B14" s="9" t="s">
        <v>32</v>
      </c>
      <c r="C14" s="10" t="s">
        <v>445</v>
      </c>
      <c r="D14" s="10" t="s">
        <v>469</v>
      </c>
      <c r="E14" s="10" t="s">
        <v>229</v>
      </c>
      <c r="F14" s="16">
        <v>81982</v>
      </c>
      <c r="G14" s="10" t="s">
        <v>575</v>
      </c>
      <c r="H14" s="12" t="s">
        <v>395</v>
      </c>
    </row>
    <row r="15" spans="1:8" ht="47.1" customHeight="1" x14ac:dyDescent="0.3">
      <c r="A15" s="8" t="s">
        <v>8</v>
      </c>
      <c r="B15" s="9" t="s">
        <v>32</v>
      </c>
      <c r="C15" s="10" t="s">
        <v>445</v>
      </c>
      <c r="D15" s="10" t="s">
        <v>469</v>
      </c>
      <c r="E15" s="10" t="s">
        <v>229</v>
      </c>
      <c r="F15" s="16">
        <v>100000</v>
      </c>
      <c r="G15" s="10" t="s">
        <v>576</v>
      </c>
      <c r="H15" s="12" t="s">
        <v>395</v>
      </c>
    </row>
    <row r="16" spans="1:8" ht="48.45" customHeight="1" x14ac:dyDescent="0.3">
      <c r="A16" s="8" t="s">
        <v>8</v>
      </c>
      <c r="B16" s="9" t="s">
        <v>32</v>
      </c>
      <c r="C16" s="10" t="s">
        <v>445</v>
      </c>
      <c r="D16" s="10" t="s">
        <v>469</v>
      </c>
      <c r="E16" s="10" t="s">
        <v>229</v>
      </c>
      <c r="F16" s="16">
        <v>153264</v>
      </c>
      <c r="G16" s="10" t="s">
        <v>577</v>
      </c>
      <c r="H16" s="12" t="s">
        <v>395</v>
      </c>
    </row>
    <row r="17" spans="1:8" ht="32.85" customHeight="1" x14ac:dyDescent="0.3">
      <c r="A17" s="8" t="s">
        <v>8</v>
      </c>
      <c r="B17" s="9" t="s">
        <v>400</v>
      </c>
      <c r="C17" s="10" t="s">
        <v>10</v>
      </c>
      <c r="D17" s="10" t="s">
        <v>470</v>
      </c>
      <c r="E17" s="10" t="s">
        <v>471</v>
      </c>
      <c r="F17" s="16">
        <v>55546</v>
      </c>
      <c r="G17" s="10" t="s">
        <v>578</v>
      </c>
      <c r="H17" s="12" t="s">
        <v>395</v>
      </c>
    </row>
    <row r="18" spans="1:8" ht="32.85" customHeight="1" x14ac:dyDescent="0.3">
      <c r="A18" s="8" t="s">
        <v>8</v>
      </c>
      <c r="B18" s="9" t="s">
        <v>401</v>
      </c>
      <c r="C18" s="10" t="s">
        <v>10</v>
      </c>
      <c r="D18" s="10" t="s">
        <v>472</v>
      </c>
      <c r="E18" s="10" t="s">
        <v>473</v>
      </c>
      <c r="F18" s="16">
        <v>70000</v>
      </c>
      <c r="G18" s="10" t="s">
        <v>579</v>
      </c>
      <c r="H18" s="12" t="s">
        <v>395</v>
      </c>
    </row>
    <row r="19" spans="1:8" ht="32.85" customHeight="1" x14ac:dyDescent="0.3">
      <c r="A19" s="8" t="s">
        <v>8</v>
      </c>
      <c r="B19" s="9" t="s">
        <v>402</v>
      </c>
      <c r="C19" s="10" t="s">
        <v>10</v>
      </c>
      <c r="D19" s="10" t="s">
        <v>474</v>
      </c>
      <c r="E19" s="10" t="s">
        <v>475</v>
      </c>
      <c r="F19" s="16">
        <v>80000</v>
      </c>
      <c r="G19" s="10" t="s">
        <v>580</v>
      </c>
      <c r="H19" s="12" t="s">
        <v>395</v>
      </c>
    </row>
    <row r="20" spans="1:8" ht="32.85" customHeight="1" x14ac:dyDescent="0.3">
      <c r="A20" s="8" t="s">
        <v>8</v>
      </c>
      <c r="B20" s="9" t="s">
        <v>403</v>
      </c>
      <c r="C20" s="10" t="s">
        <v>10</v>
      </c>
      <c r="D20" s="10" t="s">
        <v>476</v>
      </c>
      <c r="E20" s="10" t="s">
        <v>477</v>
      </c>
      <c r="F20" s="16">
        <v>9650</v>
      </c>
      <c r="G20" s="10" t="s">
        <v>581</v>
      </c>
      <c r="H20" s="12" t="s">
        <v>395</v>
      </c>
    </row>
    <row r="21" spans="1:8" ht="32.85" customHeight="1" x14ac:dyDescent="0.3">
      <c r="A21" s="8" t="s">
        <v>8</v>
      </c>
      <c r="B21" s="9" t="s">
        <v>32</v>
      </c>
      <c r="C21" s="10" t="s">
        <v>35</v>
      </c>
      <c r="D21" s="10" t="s">
        <v>466</v>
      </c>
      <c r="E21" s="10" t="s">
        <v>467</v>
      </c>
      <c r="F21" s="16">
        <v>211697</v>
      </c>
      <c r="G21" s="10" t="s">
        <v>721</v>
      </c>
      <c r="H21" s="21" t="s">
        <v>647</v>
      </c>
    </row>
    <row r="22" spans="1:8" ht="32.85" customHeight="1" x14ac:dyDescent="0.3">
      <c r="A22" s="8" t="s">
        <v>8</v>
      </c>
      <c r="B22" s="9" t="s">
        <v>716</v>
      </c>
      <c r="C22" s="10" t="s">
        <v>10</v>
      </c>
      <c r="D22" s="10" t="s">
        <v>717</v>
      </c>
      <c r="E22" s="10" t="s">
        <v>718</v>
      </c>
      <c r="F22" s="16">
        <v>80000</v>
      </c>
      <c r="G22" s="10" t="s">
        <v>722</v>
      </c>
      <c r="H22" s="21" t="s">
        <v>647</v>
      </c>
    </row>
    <row r="23" spans="1:8" ht="32.85" customHeight="1" x14ac:dyDescent="0.3">
      <c r="A23" s="8" t="s">
        <v>8</v>
      </c>
      <c r="B23" s="9" t="s">
        <v>32</v>
      </c>
      <c r="C23" s="10" t="s">
        <v>35</v>
      </c>
      <c r="D23" s="10" t="s">
        <v>719</v>
      </c>
      <c r="E23" s="10" t="s">
        <v>223</v>
      </c>
      <c r="F23" s="16">
        <v>40815</v>
      </c>
      <c r="G23" s="10" t="s">
        <v>723</v>
      </c>
      <c r="H23" s="21" t="s">
        <v>647</v>
      </c>
    </row>
    <row r="24" spans="1:8" ht="32.85" customHeight="1" x14ac:dyDescent="0.3">
      <c r="A24" s="8" t="s">
        <v>8</v>
      </c>
      <c r="B24" s="9" t="s">
        <v>32</v>
      </c>
      <c r="C24" s="10" t="s">
        <v>34</v>
      </c>
      <c r="D24" s="10" t="s">
        <v>720</v>
      </c>
      <c r="E24" s="10" t="s">
        <v>467</v>
      </c>
      <c r="F24" s="16">
        <v>12419</v>
      </c>
      <c r="G24" s="10" t="s">
        <v>724</v>
      </c>
      <c r="H24" s="21" t="s">
        <v>647</v>
      </c>
    </row>
    <row r="25" spans="1:8" ht="32.85" customHeight="1" x14ac:dyDescent="0.3">
      <c r="A25" s="8" t="s">
        <v>8</v>
      </c>
      <c r="B25" s="9" t="s">
        <v>399</v>
      </c>
      <c r="C25" s="10" t="s">
        <v>10</v>
      </c>
      <c r="D25" s="10" t="s">
        <v>464</v>
      </c>
      <c r="E25" s="10" t="s">
        <v>845</v>
      </c>
      <c r="F25" s="16">
        <v>78478</v>
      </c>
      <c r="G25" s="10" t="s">
        <v>572</v>
      </c>
      <c r="H25" s="21" t="s">
        <v>647</v>
      </c>
    </row>
    <row r="26" spans="1:8" ht="32.85" customHeight="1" x14ac:dyDescent="0.3">
      <c r="A26" s="8" t="s">
        <v>8</v>
      </c>
      <c r="B26" s="9" t="s">
        <v>725</v>
      </c>
      <c r="C26" s="10" t="s">
        <v>726</v>
      </c>
      <c r="D26" s="10" t="s">
        <v>727</v>
      </c>
      <c r="E26" s="10" t="s">
        <v>489</v>
      </c>
      <c r="F26" s="16">
        <v>5291</v>
      </c>
      <c r="G26" s="10" t="s">
        <v>698</v>
      </c>
      <c r="H26" s="21" t="s">
        <v>647</v>
      </c>
    </row>
    <row r="27" spans="1:8" ht="32.85" customHeight="1" x14ac:dyDescent="0.3">
      <c r="A27" s="8" t="s">
        <v>8</v>
      </c>
      <c r="B27" s="9" t="s">
        <v>847</v>
      </c>
      <c r="C27" s="10" t="s">
        <v>10</v>
      </c>
      <c r="D27" s="10" t="s">
        <v>848</v>
      </c>
      <c r="E27" s="10" t="s">
        <v>33</v>
      </c>
      <c r="F27" s="16">
        <v>100000</v>
      </c>
      <c r="G27" s="10" t="s">
        <v>850</v>
      </c>
      <c r="H27" s="21" t="s">
        <v>852</v>
      </c>
    </row>
    <row r="28" spans="1:8" ht="32.85" customHeight="1" x14ac:dyDescent="0.3">
      <c r="A28" s="8" t="s">
        <v>8</v>
      </c>
      <c r="B28" s="9" t="s">
        <v>725</v>
      </c>
      <c r="C28" s="10" t="s">
        <v>726</v>
      </c>
      <c r="D28" s="10" t="s">
        <v>727</v>
      </c>
      <c r="E28" s="10" t="s">
        <v>489</v>
      </c>
      <c r="F28" s="16">
        <v>100000</v>
      </c>
      <c r="G28" s="10" t="s">
        <v>698</v>
      </c>
      <c r="H28" s="21" t="s">
        <v>852</v>
      </c>
    </row>
    <row r="29" spans="1:8" ht="32.85" customHeight="1" x14ac:dyDescent="0.3">
      <c r="A29" s="8" t="s">
        <v>8</v>
      </c>
      <c r="B29" s="9" t="s">
        <v>32</v>
      </c>
      <c r="C29" s="10" t="s">
        <v>35</v>
      </c>
      <c r="D29" s="10" t="s">
        <v>849</v>
      </c>
      <c r="E29" s="10" t="s">
        <v>46</v>
      </c>
      <c r="F29" s="16">
        <v>31557</v>
      </c>
      <c r="G29" s="10" t="s">
        <v>851</v>
      </c>
      <c r="H29" s="21" t="s">
        <v>852</v>
      </c>
    </row>
    <row r="30" spans="1:8" ht="32.85" customHeight="1" x14ac:dyDescent="0.3">
      <c r="A30" s="8" t="s">
        <v>11</v>
      </c>
      <c r="B30" s="9" t="s">
        <v>94</v>
      </c>
      <c r="C30" s="10" t="s">
        <v>106</v>
      </c>
      <c r="D30" s="10" t="s">
        <v>107</v>
      </c>
      <c r="E30" s="10" t="s">
        <v>108</v>
      </c>
      <c r="F30" s="16">
        <v>82760</v>
      </c>
      <c r="G30" s="10" t="s">
        <v>109</v>
      </c>
      <c r="H30" s="12" t="s">
        <v>73</v>
      </c>
    </row>
    <row r="31" spans="1:8" ht="32.85" customHeight="1" x14ac:dyDescent="0.3">
      <c r="A31" s="8" t="s">
        <v>11</v>
      </c>
      <c r="B31" s="9" t="s">
        <v>404</v>
      </c>
      <c r="C31" s="10" t="s">
        <v>9</v>
      </c>
      <c r="D31" s="10" t="s">
        <v>478</v>
      </c>
      <c r="E31" s="10" t="s">
        <v>479</v>
      </c>
      <c r="F31" s="16">
        <v>60000</v>
      </c>
      <c r="G31" s="10" t="s">
        <v>582</v>
      </c>
      <c r="H31" s="12" t="s">
        <v>395</v>
      </c>
    </row>
    <row r="32" spans="1:8" ht="32.85" customHeight="1" x14ac:dyDescent="0.3">
      <c r="A32" s="8" t="s">
        <v>11</v>
      </c>
      <c r="B32" s="9" t="s">
        <v>405</v>
      </c>
      <c r="C32" s="10" t="s">
        <v>446</v>
      </c>
      <c r="D32" s="10" t="s">
        <v>480</v>
      </c>
      <c r="E32" s="10" t="s">
        <v>481</v>
      </c>
      <c r="F32" s="16">
        <v>42907</v>
      </c>
      <c r="G32" s="10" t="s">
        <v>583</v>
      </c>
      <c r="H32" s="12" t="s">
        <v>395</v>
      </c>
    </row>
    <row r="33" spans="1:8" ht="61.5" customHeight="1" x14ac:dyDescent="0.3">
      <c r="A33" s="8" t="s">
        <v>11</v>
      </c>
      <c r="B33" s="9" t="s">
        <v>406</v>
      </c>
      <c r="C33" s="10" t="s">
        <v>447</v>
      </c>
      <c r="D33" s="10" t="s">
        <v>482</v>
      </c>
      <c r="E33" s="10" t="s">
        <v>483</v>
      </c>
      <c r="F33" s="16">
        <v>70000</v>
      </c>
      <c r="G33" s="10" t="s">
        <v>584</v>
      </c>
      <c r="H33" s="12" t="s">
        <v>395</v>
      </c>
    </row>
    <row r="34" spans="1:8" ht="32.85" customHeight="1" x14ac:dyDescent="0.3">
      <c r="A34" s="8" t="s">
        <v>11</v>
      </c>
      <c r="B34" s="9" t="s">
        <v>407</v>
      </c>
      <c r="C34" s="10" t="s">
        <v>448</v>
      </c>
      <c r="D34" s="10" t="s">
        <v>484</v>
      </c>
      <c r="E34" s="10" t="s">
        <v>485</v>
      </c>
      <c r="F34" s="16">
        <v>36260</v>
      </c>
      <c r="G34" s="10" t="s">
        <v>585</v>
      </c>
      <c r="H34" s="12" t="s">
        <v>395</v>
      </c>
    </row>
    <row r="35" spans="1:8" ht="50.4" customHeight="1" x14ac:dyDescent="0.3">
      <c r="A35" s="8" t="s">
        <v>11</v>
      </c>
      <c r="B35" s="9" t="s">
        <v>408</v>
      </c>
      <c r="C35" s="10" t="s">
        <v>216</v>
      </c>
      <c r="D35" s="10" t="s">
        <v>486</v>
      </c>
      <c r="E35" s="10" t="s">
        <v>487</v>
      </c>
      <c r="F35" s="16">
        <v>80000</v>
      </c>
      <c r="G35" s="10" t="s">
        <v>586</v>
      </c>
      <c r="H35" s="12" t="s">
        <v>395</v>
      </c>
    </row>
    <row r="36" spans="1:8" ht="48" customHeight="1" x14ac:dyDescent="0.3">
      <c r="A36" s="8" t="s">
        <v>11</v>
      </c>
      <c r="B36" s="9" t="s">
        <v>160</v>
      </c>
      <c r="C36" s="10" t="s">
        <v>449</v>
      </c>
      <c r="D36" s="10" t="s">
        <v>488</v>
      </c>
      <c r="E36" s="10" t="s">
        <v>489</v>
      </c>
      <c r="F36" s="16">
        <v>150000</v>
      </c>
      <c r="G36" s="10" t="s">
        <v>587</v>
      </c>
      <c r="H36" s="12" t="s">
        <v>395</v>
      </c>
    </row>
    <row r="37" spans="1:8" ht="32.85" customHeight="1" x14ac:dyDescent="0.3">
      <c r="A37" s="8" t="s">
        <v>11</v>
      </c>
      <c r="B37" s="9" t="s">
        <v>728</v>
      </c>
      <c r="C37" s="10" t="s">
        <v>9</v>
      </c>
      <c r="D37" s="10" t="s">
        <v>729</v>
      </c>
      <c r="E37" s="10" t="s">
        <v>730</v>
      </c>
      <c r="F37" s="16">
        <v>99000</v>
      </c>
      <c r="G37" s="10" t="s">
        <v>731</v>
      </c>
      <c r="H37" s="21" t="s">
        <v>647</v>
      </c>
    </row>
    <row r="38" spans="1:8" ht="32.85" customHeight="1" x14ac:dyDescent="0.3">
      <c r="A38" s="8" t="s">
        <v>11</v>
      </c>
      <c r="B38" s="9" t="s">
        <v>732</v>
      </c>
      <c r="C38" s="10" t="s">
        <v>9</v>
      </c>
      <c r="D38" s="10" t="s">
        <v>738</v>
      </c>
      <c r="E38" s="10" t="s">
        <v>739</v>
      </c>
      <c r="F38" s="16">
        <v>13000</v>
      </c>
      <c r="G38" s="10" t="s">
        <v>749</v>
      </c>
      <c r="H38" s="21" t="s">
        <v>647</v>
      </c>
    </row>
    <row r="39" spans="1:8" ht="32.85" customHeight="1" x14ac:dyDescent="0.3">
      <c r="A39" s="8" t="s">
        <v>11</v>
      </c>
      <c r="B39" s="9" t="s">
        <v>733</v>
      </c>
      <c r="C39" s="10" t="s">
        <v>9</v>
      </c>
      <c r="D39" s="10" t="s">
        <v>740</v>
      </c>
      <c r="E39" s="10" t="s">
        <v>741</v>
      </c>
      <c r="F39" s="16">
        <v>10759</v>
      </c>
      <c r="G39" s="10" t="s">
        <v>750</v>
      </c>
      <c r="H39" s="21" t="s">
        <v>647</v>
      </c>
    </row>
    <row r="40" spans="1:8" ht="32.85" customHeight="1" x14ac:dyDescent="0.3">
      <c r="A40" s="8" t="s">
        <v>11</v>
      </c>
      <c r="B40" s="9" t="s">
        <v>734</v>
      </c>
      <c r="C40" s="10" t="s">
        <v>206</v>
      </c>
      <c r="D40" s="10" t="s">
        <v>742</v>
      </c>
      <c r="E40" s="10" t="s">
        <v>743</v>
      </c>
      <c r="F40" s="16">
        <v>45000</v>
      </c>
      <c r="G40" s="10" t="s">
        <v>751</v>
      </c>
      <c r="H40" s="21" t="s">
        <v>647</v>
      </c>
    </row>
    <row r="41" spans="1:8" ht="32.85" customHeight="1" x14ac:dyDescent="0.3">
      <c r="A41" s="8" t="s">
        <v>11</v>
      </c>
      <c r="B41" s="9" t="s">
        <v>735</v>
      </c>
      <c r="C41" s="10" t="s">
        <v>9</v>
      </c>
      <c r="D41" s="10" t="s">
        <v>744</v>
      </c>
      <c r="E41" s="10" t="s">
        <v>745</v>
      </c>
      <c r="F41" s="16">
        <v>51383</v>
      </c>
      <c r="G41" s="10" t="s">
        <v>752</v>
      </c>
      <c r="H41" s="21" t="s">
        <v>647</v>
      </c>
    </row>
    <row r="42" spans="1:8" ht="32.85" customHeight="1" x14ac:dyDescent="0.3">
      <c r="A42" s="8" t="s">
        <v>11</v>
      </c>
      <c r="B42" s="9" t="s">
        <v>736</v>
      </c>
      <c r="C42" s="10" t="s">
        <v>35</v>
      </c>
      <c r="D42" s="10" t="s">
        <v>746</v>
      </c>
      <c r="E42" s="10" t="s">
        <v>747</v>
      </c>
      <c r="F42" s="16">
        <v>39332</v>
      </c>
      <c r="G42" s="10" t="s">
        <v>753</v>
      </c>
      <c r="H42" s="21" t="s">
        <v>647</v>
      </c>
    </row>
    <row r="43" spans="1:8" ht="32.85" customHeight="1" x14ac:dyDescent="0.3">
      <c r="A43" s="8" t="s">
        <v>11</v>
      </c>
      <c r="B43" s="9" t="s">
        <v>737</v>
      </c>
      <c r="C43" s="10" t="s">
        <v>9</v>
      </c>
      <c r="D43" s="10" t="s">
        <v>748</v>
      </c>
      <c r="E43" s="10" t="s">
        <v>489</v>
      </c>
      <c r="F43" s="16">
        <v>70631</v>
      </c>
      <c r="G43" s="10" t="s">
        <v>754</v>
      </c>
      <c r="H43" s="21" t="s">
        <v>647</v>
      </c>
    </row>
    <row r="44" spans="1:8" ht="32.85" customHeight="1" x14ac:dyDescent="0.3">
      <c r="A44" s="8" t="s">
        <v>11</v>
      </c>
      <c r="B44" s="9" t="s">
        <v>406</v>
      </c>
      <c r="C44" s="10" t="s">
        <v>447</v>
      </c>
      <c r="D44" s="10" t="s">
        <v>482</v>
      </c>
      <c r="E44" s="10" t="s">
        <v>483</v>
      </c>
      <c r="F44" s="16">
        <v>-70000</v>
      </c>
      <c r="G44" s="10" t="s">
        <v>584</v>
      </c>
      <c r="H44" s="21" t="s">
        <v>852</v>
      </c>
    </row>
    <row r="45" spans="1:8" ht="32.85" customHeight="1" x14ac:dyDescent="0.3">
      <c r="A45" s="8" t="s">
        <v>11</v>
      </c>
      <c r="B45" s="9" t="s">
        <v>853</v>
      </c>
      <c r="C45" s="10" t="s">
        <v>9</v>
      </c>
      <c r="D45" s="10" t="s">
        <v>860</v>
      </c>
      <c r="E45" s="10" t="s">
        <v>861</v>
      </c>
      <c r="F45" s="16">
        <v>103098</v>
      </c>
      <c r="G45" s="10" t="s">
        <v>874</v>
      </c>
      <c r="H45" s="21" t="s">
        <v>852</v>
      </c>
    </row>
    <row r="46" spans="1:8" ht="32.85" customHeight="1" x14ac:dyDescent="0.3">
      <c r="A46" s="8" t="s">
        <v>11</v>
      </c>
      <c r="B46" s="9" t="s">
        <v>854</v>
      </c>
      <c r="C46" s="10" t="s">
        <v>862</v>
      </c>
      <c r="D46" s="10" t="s">
        <v>863</v>
      </c>
      <c r="E46" s="10" t="s">
        <v>864</v>
      </c>
      <c r="F46" s="16">
        <v>70000</v>
      </c>
      <c r="G46" s="10" t="s">
        <v>875</v>
      </c>
      <c r="H46" s="21" t="s">
        <v>852</v>
      </c>
    </row>
    <row r="47" spans="1:8" ht="32.85" customHeight="1" x14ac:dyDescent="0.3">
      <c r="A47" s="8" t="s">
        <v>11</v>
      </c>
      <c r="B47" s="9" t="s">
        <v>855</v>
      </c>
      <c r="C47" s="10" t="s">
        <v>10</v>
      </c>
      <c r="D47" s="10" t="s">
        <v>865</v>
      </c>
      <c r="E47" s="10" t="s">
        <v>747</v>
      </c>
      <c r="F47" s="16">
        <v>54492</v>
      </c>
      <c r="G47" s="10" t="s">
        <v>876</v>
      </c>
      <c r="H47" s="21" t="s">
        <v>852</v>
      </c>
    </row>
    <row r="48" spans="1:8" ht="32.85" customHeight="1" x14ac:dyDescent="0.3">
      <c r="A48" s="8" t="s">
        <v>11</v>
      </c>
      <c r="B48" s="9" t="s">
        <v>856</v>
      </c>
      <c r="C48" s="10" t="s">
        <v>9</v>
      </c>
      <c r="D48" s="10" t="s">
        <v>866</v>
      </c>
      <c r="E48" s="10" t="s">
        <v>867</v>
      </c>
      <c r="F48" s="16">
        <v>140000</v>
      </c>
      <c r="G48" s="10" t="s">
        <v>877</v>
      </c>
      <c r="H48" s="21" t="s">
        <v>852</v>
      </c>
    </row>
    <row r="49" spans="1:8" ht="32.85" customHeight="1" x14ac:dyDescent="0.3">
      <c r="A49" s="8" t="s">
        <v>11</v>
      </c>
      <c r="B49" s="9" t="s">
        <v>857</v>
      </c>
      <c r="C49" s="10" t="s">
        <v>10</v>
      </c>
      <c r="D49" s="10" t="s">
        <v>868</v>
      </c>
      <c r="E49" s="10" t="s">
        <v>869</v>
      </c>
      <c r="F49" s="16">
        <v>90000</v>
      </c>
      <c r="G49" s="10" t="s">
        <v>878</v>
      </c>
      <c r="H49" s="21" t="s">
        <v>852</v>
      </c>
    </row>
    <row r="50" spans="1:8" ht="32.85" customHeight="1" x14ac:dyDescent="0.3">
      <c r="A50" s="8" t="s">
        <v>11</v>
      </c>
      <c r="B50" s="9" t="s">
        <v>858</v>
      </c>
      <c r="C50" s="10" t="s">
        <v>10</v>
      </c>
      <c r="D50" s="10" t="s">
        <v>870</v>
      </c>
      <c r="E50" s="10" t="s">
        <v>241</v>
      </c>
      <c r="F50" s="16">
        <v>9360</v>
      </c>
      <c r="G50" s="10" t="s">
        <v>879</v>
      </c>
      <c r="H50" s="21" t="s">
        <v>852</v>
      </c>
    </row>
    <row r="51" spans="1:8" ht="32.85" customHeight="1" x14ac:dyDescent="0.3">
      <c r="A51" s="8" t="s">
        <v>11</v>
      </c>
      <c r="B51" s="9" t="s">
        <v>737</v>
      </c>
      <c r="C51" s="10" t="s">
        <v>9</v>
      </c>
      <c r="D51" s="10" t="s">
        <v>871</v>
      </c>
      <c r="E51" s="10" t="s">
        <v>489</v>
      </c>
      <c r="F51" s="16">
        <v>21726</v>
      </c>
      <c r="G51" s="10" t="s">
        <v>880</v>
      </c>
      <c r="H51" s="21" t="s">
        <v>852</v>
      </c>
    </row>
    <row r="52" spans="1:8" ht="32.85" customHeight="1" x14ac:dyDescent="0.3">
      <c r="A52" s="8" t="s">
        <v>11</v>
      </c>
      <c r="B52" s="9" t="s">
        <v>859</v>
      </c>
      <c r="C52" s="10" t="s">
        <v>10</v>
      </c>
      <c r="D52" s="10" t="s">
        <v>872</v>
      </c>
      <c r="E52" s="10" t="s">
        <v>873</v>
      </c>
      <c r="F52" s="16">
        <v>24000</v>
      </c>
      <c r="G52" s="10" t="s">
        <v>881</v>
      </c>
      <c r="H52" s="21" t="s">
        <v>852</v>
      </c>
    </row>
    <row r="53" spans="1:8" ht="32.85" customHeight="1" x14ac:dyDescent="0.3">
      <c r="A53" s="8" t="s">
        <v>152</v>
      </c>
      <c r="B53" s="9" t="s">
        <v>409</v>
      </c>
      <c r="C53" s="10" t="s">
        <v>9</v>
      </c>
      <c r="D53" s="10" t="s">
        <v>490</v>
      </c>
      <c r="E53" s="10" t="s">
        <v>491</v>
      </c>
      <c r="F53" s="16">
        <v>80000</v>
      </c>
      <c r="G53" s="10" t="s">
        <v>588</v>
      </c>
      <c r="H53" s="12" t="s">
        <v>395</v>
      </c>
    </row>
    <row r="54" spans="1:8" ht="32.85" customHeight="1" x14ac:dyDescent="0.3">
      <c r="A54" s="8" t="s">
        <v>152</v>
      </c>
      <c r="B54" s="9" t="s">
        <v>163</v>
      </c>
      <c r="C54" s="10" t="s">
        <v>208</v>
      </c>
      <c r="D54" s="10" t="s">
        <v>246</v>
      </c>
      <c r="E54" s="10" t="s">
        <v>247</v>
      </c>
      <c r="F54" s="16">
        <v>55733</v>
      </c>
      <c r="G54" s="10" t="s">
        <v>588</v>
      </c>
      <c r="H54" s="12" t="s">
        <v>395</v>
      </c>
    </row>
    <row r="55" spans="1:8" ht="32.85" customHeight="1" x14ac:dyDescent="0.3">
      <c r="A55" s="8" t="s">
        <v>152</v>
      </c>
      <c r="B55" s="9" t="s">
        <v>410</v>
      </c>
      <c r="C55" s="10" t="s">
        <v>10</v>
      </c>
      <c r="D55" s="10" t="s">
        <v>492</v>
      </c>
      <c r="E55" s="10" t="s">
        <v>493</v>
      </c>
      <c r="F55" s="16">
        <v>120000</v>
      </c>
      <c r="G55" s="10" t="s">
        <v>589</v>
      </c>
      <c r="H55" s="12" t="s">
        <v>395</v>
      </c>
    </row>
    <row r="56" spans="1:8" ht="32.85" customHeight="1" x14ac:dyDescent="0.3">
      <c r="A56" s="8" t="s">
        <v>152</v>
      </c>
      <c r="B56" s="9" t="s">
        <v>411</v>
      </c>
      <c r="C56" s="10" t="s">
        <v>9</v>
      </c>
      <c r="D56" s="10" t="s">
        <v>494</v>
      </c>
      <c r="E56" s="10" t="s">
        <v>495</v>
      </c>
      <c r="F56" s="16">
        <v>72062</v>
      </c>
      <c r="G56" s="10" t="s">
        <v>588</v>
      </c>
      <c r="H56" s="12" t="s">
        <v>395</v>
      </c>
    </row>
    <row r="57" spans="1:8" ht="32.85" customHeight="1" x14ac:dyDescent="0.3">
      <c r="A57" s="8" t="s">
        <v>152</v>
      </c>
      <c r="B57" s="9" t="s">
        <v>412</v>
      </c>
      <c r="C57" s="10" t="s">
        <v>10</v>
      </c>
      <c r="D57" s="10" t="s">
        <v>496</v>
      </c>
      <c r="E57" s="10" t="s">
        <v>497</v>
      </c>
      <c r="F57" s="16">
        <v>90000</v>
      </c>
      <c r="G57" s="10" t="s">
        <v>590</v>
      </c>
      <c r="H57" s="12" t="s">
        <v>395</v>
      </c>
    </row>
    <row r="58" spans="1:8" ht="32.85" customHeight="1" x14ac:dyDescent="0.3">
      <c r="A58" s="8" t="s">
        <v>152</v>
      </c>
      <c r="B58" s="9" t="s">
        <v>755</v>
      </c>
      <c r="C58" s="10" t="s">
        <v>9</v>
      </c>
      <c r="D58" s="10" t="s">
        <v>757</v>
      </c>
      <c r="E58" s="10" t="s">
        <v>758</v>
      </c>
      <c r="F58" s="16">
        <v>68825</v>
      </c>
      <c r="G58" s="10" t="s">
        <v>761</v>
      </c>
      <c r="H58" s="21" t="s">
        <v>647</v>
      </c>
    </row>
    <row r="59" spans="1:8" ht="32.85" customHeight="1" x14ac:dyDescent="0.3">
      <c r="A59" s="8" t="s">
        <v>152</v>
      </c>
      <c r="B59" s="9" t="s">
        <v>756</v>
      </c>
      <c r="C59" s="10" t="s">
        <v>9</v>
      </c>
      <c r="D59" s="10" t="s">
        <v>759</v>
      </c>
      <c r="E59" s="10" t="s">
        <v>760</v>
      </c>
      <c r="F59" s="16">
        <v>150000</v>
      </c>
      <c r="G59" s="10" t="s">
        <v>762</v>
      </c>
      <c r="H59" s="21" t="s">
        <v>647</v>
      </c>
    </row>
    <row r="60" spans="1:8" ht="32.85" customHeight="1" x14ac:dyDescent="0.3">
      <c r="A60" s="8" t="s">
        <v>152</v>
      </c>
      <c r="B60" s="9" t="s">
        <v>882</v>
      </c>
      <c r="C60" s="10" t="s">
        <v>9</v>
      </c>
      <c r="D60" s="10" t="s">
        <v>884</v>
      </c>
      <c r="E60" s="10" t="s">
        <v>885</v>
      </c>
      <c r="F60" s="16">
        <v>36500</v>
      </c>
      <c r="G60" s="10" t="s">
        <v>893</v>
      </c>
      <c r="H60" s="21" t="s">
        <v>852</v>
      </c>
    </row>
    <row r="61" spans="1:8" ht="32.85" customHeight="1" x14ac:dyDescent="0.3">
      <c r="A61" s="8" t="s">
        <v>152</v>
      </c>
      <c r="B61" s="9" t="s">
        <v>412</v>
      </c>
      <c r="C61" s="10" t="s">
        <v>886</v>
      </c>
      <c r="D61" s="10" t="s">
        <v>887</v>
      </c>
      <c r="E61" s="10" t="s">
        <v>497</v>
      </c>
      <c r="F61" s="16">
        <v>59995</v>
      </c>
      <c r="G61" s="10" t="s">
        <v>894</v>
      </c>
      <c r="H61" s="21" t="s">
        <v>852</v>
      </c>
    </row>
    <row r="62" spans="1:8" ht="32.85" customHeight="1" x14ac:dyDescent="0.3">
      <c r="A62" s="8" t="s">
        <v>152</v>
      </c>
      <c r="B62" s="9" t="s">
        <v>412</v>
      </c>
      <c r="C62" s="10" t="s">
        <v>888</v>
      </c>
      <c r="D62" s="10" t="s">
        <v>889</v>
      </c>
      <c r="E62" s="10" t="s">
        <v>497</v>
      </c>
      <c r="F62" s="16">
        <v>20382</v>
      </c>
      <c r="G62" s="10" t="s">
        <v>895</v>
      </c>
      <c r="H62" s="21" t="s">
        <v>852</v>
      </c>
    </row>
    <row r="63" spans="1:8" ht="32.85" customHeight="1" x14ac:dyDescent="0.3">
      <c r="A63" s="8" t="s">
        <v>152</v>
      </c>
      <c r="B63" s="9" t="s">
        <v>883</v>
      </c>
      <c r="C63" s="10" t="s">
        <v>890</v>
      </c>
      <c r="D63" s="10" t="s">
        <v>891</v>
      </c>
      <c r="E63" s="10" t="s">
        <v>892</v>
      </c>
      <c r="F63" s="16">
        <v>15999</v>
      </c>
      <c r="G63" s="10" t="s">
        <v>896</v>
      </c>
      <c r="H63" s="21" t="s">
        <v>852</v>
      </c>
    </row>
    <row r="64" spans="1:8" ht="32.85" customHeight="1" x14ac:dyDescent="0.3">
      <c r="A64" s="18" t="s">
        <v>13</v>
      </c>
      <c r="B64" s="9" t="s">
        <v>95</v>
      </c>
      <c r="C64" s="19" t="s">
        <v>10</v>
      </c>
      <c r="D64" s="19" t="s">
        <v>117</v>
      </c>
      <c r="E64" s="19" t="s">
        <v>118</v>
      </c>
      <c r="F64" s="20">
        <v>100000</v>
      </c>
      <c r="G64" s="19" t="s">
        <v>119</v>
      </c>
      <c r="H64" s="12" t="s">
        <v>73</v>
      </c>
    </row>
    <row r="65" spans="1:8" ht="32.85" customHeight="1" x14ac:dyDescent="0.3">
      <c r="A65" s="8" t="s">
        <v>13</v>
      </c>
      <c r="B65" s="9" t="s">
        <v>36</v>
      </c>
      <c r="C65" s="10" t="s">
        <v>37</v>
      </c>
      <c r="D65" s="10" t="s">
        <v>114</v>
      </c>
      <c r="E65" s="10" t="s">
        <v>115</v>
      </c>
      <c r="F65" s="16">
        <v>38234</v>
      </c>
      <c r="G65" s="10" t="s">
        <v>116</v>
      </c>
      <c r="H65" s="12" t="s">
        <v>73</v>
      </c>
    </row>
    <row r="66" spans="1:8" ht="32.85" customHeight="1" x14ac:dyDescent="0.3">
      <c r="A66" s="8" t="s">
        <v>13</v>
      </c>
      <c r="B66" s="9" t="s">
        <v>36</v>
      </c>
      <c r="C66" s="10" t="s">
        <v>47</v>
      </c>
      <c r="D66" s="10" t="s">
        <v>110</v>
      </c>
      <c r="E66" s="10" t="s">
        <v>111</v>
      </c>
      <c r="F66" s="16">
        <v>50070</v>
      </c>
      <c r="G66" s="10" t="s">
        <v>112</v>
      </c>
      <c r="H66" s="12" t="s">
        <v>73</v>
      </c>
    </row>
    <row r="67" spans="1:8" ht="32.85" customHeight="1" x14ac:dyDescent="0.3">
      <c r="A67" s="8" t="s">
        <v>13</v>
      </c>
      <c r="B67" s="9" t="s">
        <v>36</v>
      </c>
      <c r="C67" s="10" t="s">
        <v>47</v>
      </c>
      <c r="D67" s="10" t="s">
        <v>48</v>
      </c>
      <c r="E67" s="10" t="s">
        <v>49</v>
      </c>
      <c r="F67" s="24">
        <f>27413-1053</f>
        <v>26360</v>
      </c>
      <c r="G67" s="10" t="s">
        <v>113</v>
      </c>
      <c r="H67" s="12" t="s">
        <v>73</v>
      </c>
    </row>
    <row r="68" spans="1:8" ht="47.1" customHeight="1" x14ac:dyDescent="0.3">
      <c r="A68" s="8" t="s">
        <v>13</v>
      </c>
      <c r="B68" s="9" t="s">
        <v>413</v>
      </c>
      <c r="C68" s="10" t="s">
        <v>450</v>
      </c>
      <c r="D68" s="10" t="s">
        <v>498</v>
      </c>
      <c r="E68" s="10" t="s">
        <v>499</v>
      </c>
      <c r="F68" s="16">
        <v>80000</v>
      </c>
      <c r="G68" s="10" t="s">
        <v>591</v>
      </c>
      <c r="H68" s="12" t="s">
        <v>395</v>
      </c>
    </row>
    <row r="69" spans="1:8" ht="32.85" customHeight="1" x14ac:dyDescent="0.3">
      <c r="A69" s="8" t="s">
        <v>13</v>
      </c>
      <c r="B69" s="9" t="s">
        <v>414</v>
      </c>
      <c r="C69" s="10" t="s">
        <v>9</v>
      </c>
      <c r="D69" s="10" t="s">
        <v>500</v>
      </c>
      <c r="E69" s="10" t="s">
        <v>501</v>
      </c>
      <c r="F69" s="16">
        <v>91997</v>
      </c>
      <c r="G69" s="10" t="s">
        <v>592</v>
      </c>
      <c r="H69" s="12" t="s">
        <v>395</v>
      </c>
    </row>
    <row r="70" spans="1:8" ht="32.85" customHeight="1" x14ac:dyDescent="0.3">
      <c r="A70" s="8" t="s">
        <v>13</v>
      </c>
      <c r="B70" s="9" t="s">
        <v>415</v>
      </c>
      <c r="C70" s="10" t="s">
        <v>9</v>
      </c>
      <c r="D70" s="10" t="s">
        <v>502</v>
      </c>
      <c r="E70" s="10" t="s">
        <v>503</v>
      </c>
      <c r="F70" s="24">
        <f>70000-124</f>
        <v>69876</v>
      </c>
      <c r="G70" s="10" t="s">
        <v>593</v>
      </c>
      <c r="H70" s="12" t="s">
        <v>395</v>
      </c>
    </row>
    <row r="71" spans="1:8" ht="32.85" customHeight="1" x14ac:dyDescent="0.3">
      <c r="A71" s="8" t="s">
        <v>13</v>
      </c>
      <c r="B71" s="9" t="s">
        <v>416</v>
      </c>
      <c r="C71" s="10" t="s">
        <v>9</v>
      </c>
      <c r="D71" s="10" t="s">
        <v>504</v>
      </c>
      <c r="E71" s="10" t="s">
        <v>505</v>
      </c>
      <c r="F71" s="16">
        <v>80000</v>
      </c>
      <c r="G71" s="10" t="s">
        <v>594</v>
      </c>
      <c r="H71" s="12" t="s">
        <v>395</v>
      </c>
    </row>
    <row r="72" spans="1:8" ht="32.85" customHeight="1" x14ac:dyDescent="0.3">
      <c r="A72" s="8" t="s">
        <v>13</v>
      </c>
      <c r="B72" s="9" t="s">
        <v>417</v>
      </c>
      <c r="C72" s="10" t="s">
        <v>206</v>
      </c>
      <c r="D72" s="10" t="s">
        <v>506</v>
      </c>
      <c r="E72" s="10" t="s">
        <v>507</v>
      </c>
      <c r="F72" s="16">
        <v>60000</v>
      </c>
      <c r="G72" s="10" t="s">
        <v>595</v>
      </c>
      <c r="H72" s="12" t="s">
        <v>395</v>
      </c>
    </row>
    <row r="73" spans="1:8" ht="32.85" customHeight="1" x14ac:dyDescent="0.3">
      <c r="A73" s="8" t="s">
        <v>13</v>
      </c>
      <c r="B73" s="9" t="s">
        <v>418</v>
      </c>
      <c r="C73" s="10" t="s">
        <v>451</v>
      </c>
      <c r="D73" s="10" t="s">
        <v>508</v>
      </c>
      <c r="E73" s="10" t="s">
        <v>261</v>
      </c>
      <c r="F73" s="16">
        <v>34466</v>
      </c>
      <c r="G73" s="10" t="s">
        <v>596</v>
      </c>
      <c r="H73" s="12" t="s">
        <v>395</v>
      </c>
    </row>
    <row r="74" spans="1:8" ht="32.85" customHeight="1" x14ac:dyDescent="0.3">
      <c r="A74" s="8" t="s">
        <v>13</v>
      </c>
      <c r="B74" s="9" t="s">
        <v>419</v>
      </c>
      <c r="C74" s="10" t="s">
        <v>10</v>
      </c>
      <c r="D74" s="10" t="s">
        <v>509</v>
      </c>
      <c r="E74" s="10" t="s">
        <v>510</v>
      </c>
      <c r="F74" s="16">
        <v>80000</v>
      </c>
      <c r="G74" s="10" t="s">
        <v>597</v>
      </c>
      <c r="H74" s="12" t="s">
        <v>395</v>
      </c>
    </row>
    <row r="75" spans="1:8" ht="32.85" customHeight="1" x14ac:dyDescent="0.3">
      <c r="A75" s="8" t="s">
        <v>13</v>
      </c>
      <c r="B75" s="9" t="s">
        <v>420</v>
      </c>
      <c r="C75" s="10" t="s">
        <v>452</v>
      </c>
      <c r="D75" s="10" t="s">
        <v>511</v>
      </c>
      <c r="E75" s="10" t="s">
        <v>512</v>
      </c>
      <c r="F75" s="24">
        <f>41983-92</f>
        <v>41891</v>
      </c>
      <c r="G75" s="10" t="s">
        <v>598</v>
      </c>
      <c r="H75" s="12" t="s">
        <v>395</v>
      </c>
    </row>
    <row r="76" spans="1:8" ht="48" customHeight="1" x14ac:dyDescent="0.3">
      <c r="A76" s="8" t="s">
        <v>13</v>
      </c>
      <c r="B76" s="9" t="s">
        <v>763</v>
      </c>
      <c r="C76" s="10" t="s">
        <v>216</v>
      </c>
      <c r="D76" s="10" t="s">
        <v>765</v>
      </c>
      <c r="E76" s="10" t="s">
        <v>766</v>
      </c>
      <c r="F76" s="16">
        <v>48721</v>
      </c>
      <c r="G76" s="10" t="s">
        <v>770</v>
      </c>
      <c r="H76" s="21" t="s">
        <v>647</v>
      </c>
    </row>
    <row r="77" spans="1:8" ht="32.85" customHeight="1" x14ac:dyDescent="0.3">
      <c r="A77" s="8" t="s">
        <v>13</v>
      </c>
      <c r="B77" s="9" t="s">
        <v>663</v>
      </c>
      <c r="C77" s="10" t="s">
        <v>9</v>
      </c>
      <c r="D77" s="10" t="s">
        <v>667</v>
      </c>
      <c r="E77" s="10" t="s">
        <v>668</v>
      </c>
      <c r="F77" s="16">
        <v>20511</v>
      </c>
      <c r="G77" s="10" t="s">
        <v>771</v>
      </c>
      <c r="H77" s="21" t="s">
        <v>647</v>
      </c>
    </row>
    <row r="78" spans="1:8" ht="61.5" customHeight="1" x14ac:dyDescent="0.3">
      <c r="A78" s="8" t="s">
        <v>13</v>
      </c>
      <c r="B78" s="9" t="s">
        <v>764</v>
      </c>
      <c r="C78" s="10" t="s">
        <v>767</v>
      </c>
      <c r="D78" s="10" t="s">
        <v>768</v>
      </c>
      <c r="E78" s="10" t="s">
        <v>769</v>
      </c>
      <c r="F78" s="16">
        <v>65730</v>
      </c>
      <c r="G78" s="10" t="s">
        <v>772</v>
      </c>
      <c r="H78" s="21" t="s">
        <v>647</v>
      </c>
    </row>
    <row r="79" spans="1:8" ht="32.85" customHeight="1" x14ac:dyDescent="0.3">
      <c r="A79" s="8" t="s">
        <v>13</v>
      </c>
      <c r="B79" s="9" t="s">
        <v>773</v>
      </c>
      <c r="C79" s="10" t="s">
        <v>9</v>
      </c>
      <c r="D79" s="10" t="s">
        <v>774</v>
      </c>
      <c r="E79" s="10" t="s">
        <v>775</v>
      </c>
      <c r="F79" s="16">
        <v>100000</v>
      </c>
      <c r="G79" s="10" t="s">
        <v>776</v>
      </c>
      <c r="H79" s="21" t="s">
        <v>647</v>
      </c>
    </row>
    <row r="80" spans="1:8" ht="32.85" customHeight="1" x14ac:dyDescent="0.3">
      <c r="A80" s="8" t="s">
        <v>13</v>
      </c>
      <c r="B80" s="9" t="s">
        <v>419</v>
      </c>
      <c r="C80" s="10" t="s">
        <v>10</v>
      </c>
      <c r="D80" s="10" t="s">
        <v>509</v>
      </c>
      <c r="E80" s="10" t="s">
        <v>510</v>
      </c>
      <c r="F80" s="24">
        <f>19050-53</f>
        <v>18997</v>
      </c>
      <c r="G80" s="10" t="s">
        <v>783</v>
      </c>
      <c r="H80" s="21" t="s">
        <v>647</v>
      </c>
    </row>
    <row r="81" spans="1:8" ht="32.85" customHeight="1" x14ac:dyDescent="0.3">
      <c r="A81" s="8" t="s">
        <v>13</v>
      </c>
      <c r="B81" s="9" t="s">
        <v>777</v>
      </c>
      <c r="C81" s="10" t="s">
        <v>10</v>
      </c>
      <c r="D81" s="10" t="s">
        <v>779</v>
      </c>
      <c r="E81" s="10" t="s">
        <v>780</v>
      </c>
      <c r="F81" s="16">
        <v>70482</v>
      </c>
      <c r="G81" s="10" t="s">
        <v>784</v>
      </c>
      <c r="H81" s="21" t="s">
        <v>647</v>
      </c>
    </row>
    <row r="82" spans="1:8" ht="32.85" customHeight="1" x14ac:dyDescent="0.3">
      <c r="A82" s="8" t="s">
        <v>13</v>
      </c>
      <c r="B82" s="9" t="s">
        <v>36</v>
      </c>
      <c r="C82" s="10" t="s">
        <v>47</v>
      </c>
      <c r="D82" s="10" t="s">
        <v>110</v>
      </c>
      <c r="E82" s="10" t="s">
        <v>111</v>
      </c>
      <c r="F82" s="16">
        <v>8759</v>
      </c>
      <c r="G82" s="10" t="s">
        <v>785</v>
      </c>
      <c r="H82" s="21" t="s">
        <v>647</v>
      </c>
    </row>
    <row r="83" spans="1:8" ht="32.85" customHeight="1" x14ac:dyDescent="0.3">
      <c r="A83" s="8" t="s">
        <v>13</v>
      </c>
      <c r="B83" s="9" t="s">
        <v>778</v>
      </c>
      <c r="C83" s="10" t="s">
        <v>10</v>
      </c>
      <c r="D83" s="10" t="s">
        <v>781</v>
      </c>
      <c r="E83" s="10" t="s">
        <v>782</v>
      </c>
      <c r="F83" s="16">
        <v>50000</v>
      </c>
      <c r="G83" s="10" t="s">
        <v>786</v>
      </c>
      <c r="H83" s="21" t="s">
        <v>647</v>
      </c>
    </row>
    <row r="84" spans="1:8" ht="32.85" customHeight="1" x14ac:dyDescent="0.3">
      <c r="A84" s="8" t="s">
        <v>13</v>
      </c>
      <c r="B84" s="9" t="s">
        <v>773</v>
      </c>
      <c r="C84" s="10" t="s">
        <v>9</v>
      </c>
      <c r="D84" s="10" t="s">
        <v>774</v>
      </c>
      <c r="E84" s="10" t="s">
        <v>775</v>
      </c>
      <c r="F84" s="16">
        <v>84775</v>
      </c>
      <c r="G84" s="10" t="s">
        <v>787</v>
      </c>
      <c r="H84" s="21" t="s">
        <v>647</v>
      </c>
    </row>
    <row r="85" spans="1:8" ht="32.85" customHeight="1" x14ac:dyDescent="0.3">
      <c r="A85" s="8" t="s">
        <v>13</v>
      </c>
      <c r="B85" s="9" t="s">
        <v>773</v>
      </c>
      <c r="C85" s="10" t="s">
        <v>9</v>
      </c>
      <c r="D85" s="10" t="s">
        <v>774</v>
      </c>
      <c r="E85" s="10" t="s">
        <v>775</v>
      </c>
      <c r="F85" s="16">
        <v>-3307</v>
      </c>
      <c r="G85" s="10" t="s">
        <v>787</v>
      </c>
      <c r="H85" s="21" t="s">
        <v>852</v>
      </c>
    </row>
    <row r="86" spans="1:8" ht="32.85" customHeight="1" x14ac:dyDescent="0.3">
      <c r="A86" s="8" t="s">
        <v>13</v>
      </c>
      <c r="B86" s="9" t="s">
        <v>773</v>
      </c>
      <c r="C86" s="10" t="s">
        <v>9</v>
      </c>
      <c r="D86" s="10" t="s">
        <v>774</v>
      </c>
      <c r="E86" s="10" t="s">
        <v>775</v>
      </c>
      <c r="F86" s="16">
        <v>3307</v>
      </c>
      <c r="G86" s="10" t="s">
        <v>776</v>
      </c>
      <c r="H86" s="21" t="s">
        <v>852</v>
      </c>
    </row>
    <row r="87" spans="1:8" ht="32.85" customHeight="1" x14ac:dyDescent="0.3">
      <c r="A87" s="8" t="s">
        <v>13</v>
      </c>
      <c r="B87" s="9" t="s">
        <v>95</v>
      </c>
      <c r="C87" s="10" t="s">
        <v>10</v>
      </c>
      <c r="D87" s="10" t="s">
        <v>117</v>
      </c>
      <c r="E87" s="10" t="s">
        <v>118</v>
      </c>
      <c r="F87" s="16">
        <v>56345</v>
      </c>
      <c r="G87" s="10" t="s">
        <v>905</v>
      </c>
      <c r="H87" s="21" t="s">
        <v>852</v>
      </c>
    </row>
    <row r="88" spans="1:8" ht="32.85" customHeight="1" x14ac:dyDescent="0.3">
      <c r="A88" s="8" t="s">
        <v>13</v>
      </c>
      <c r="B88" s="9" t="s">
        <v>897</v>
      </c>
      <c r="C88" s="10" t="s">
        <v>899</v>
      </c>
      <c r="D88" s="10" t="s">
        <v>900</v>
      </c>
      <c r="E88" s="10" t="s">
        <v>901</v>
      </c>
      <c r="F88" s="16">
        <v>14469</v>
      </c>
      <c r="G88" s="10" t="s">
        <v>906</v>
      </c>
      <c r="H88" s="21" t="s">
        <v>852</v>
      </c>
    </row>
    <row r="89" spans="1:8" ht="32.85" customHeight="1" x14ac:dyDescent="0.3">
      <c r="A89" s="8" t="s">
        <v>13</v>
      </c>
      <c r="B89" s="9" t="s">
        <v>413</v>
      </c>
      <c r="C89" s="10" t="s">
        <v>10</v>
      </c>
      <c r="D89" s="10" t="s">
        <v>902</v>
      </c>
      <c r="E89" s="10" t="s">
        <v>499</v>
      </c>
      <c r="F89" s="16">
        <v>80000</v>
      </c>
      <c r="G89" s="10" t="s">
        <v>907</v>
      </c>
      <c r="H89" s="21" t="s">
        <v>852</v>
      </c>
    </row>
    <row r="90" spans="1:8" ht="32.85" customHeight="1" x14ac:dyDescent="0.3">
      <c r="A90" s="8" t="s">
        <v>13</v>
      </c>
      <c r="B90" s="9" t="s">
        <v>898</v>
      </c>
      <c r="C90" s="10" t="s">
        <v>10</v>
      </c>
      <c r="D90" s="10" t="s">
        <v>903</v>
      </c>
      <c r="E90" s="10" t="s">
        <v>904</v>
      </c>
      <c r="F90" s="16">
        <v>44586</v>
      </c>
      <c r="G90" s="10" t="s">
        <v>908</v>
      </c>
      <c r="H90" s="21" t="s">
        <v>852</v>
      </c>
    </row>
    <row r="91" spans="1:8" ht="32.85" customHeight="1" x14ac:dyDescent="0.3">
      <c r="A91" s="8" t="s">
        <v>13</v>
      </c>
      <c r="B91" s="9" t="s">
        <v>416</v>
      </c>
      <c r="C91" s="10" t="s">
        <v>9</v>
      </c>
      <c r="D91" s="10" t="s">
        <v>504</v>
      </c>
      <c r="E91" s="10" t="s">
        <v>505</v>
      </c>
      <c r="F91" s="16">
        <v>100000</v>
      </c>
      <c r="G91" s="10" t="s">
        <v>594</v>
      </c>
      <c r="H91" s="21" t="s">
        <v>852</v>
      </c>
    </row>
    <row r="92" spans="1:8" ht="32.85" customHeight="1" x14ac:dyDescent="0.3">
      <c r="A92" s="8" t="s">
        <v>13</v>
      </c>
      <c r="B92" s="9" t="s">
        <v>416</v>
      </c>
      <c r="C92" s="10" t="s">
        <v>9</v>
      </c>
      <c r="D92" s="10" t="s">
        <v>504</v>
      </c>
      <c r="E92" s="10" t="s">
        <v>505</v>
      </c>
      <c r="F92" s="16">
        <v>-8192</v>
      </c>
      <c r="G92" s="10" t="s">
        <v>594</v>
      </c>
      <c r="H92" s="21" t="s">
        <v>852</v>
      </c>
    </row>
    <row r="93" spans="1:8" ht="32.85" customHeight="1" x14ac:dyDescent="0.3">
      <c r="A93" s="8" t="s">
        <v>13</v>
      </c>
      <c r="B93" s="9" t="s">
        <v>416</v>
      </c>
      <c r="C93" s="10" t="s">
        <v>9</v>
      </c>
      <c r="D93" s="10" t="s">
        <v>504</v>
      </c>
      <c r="E93" s="10" t="s">
        <v>505</v>
      </c>
      <c r="F93" s="16">
        <v>8192</v>
      </c>
      <c r="G93" s="10" t="s">
        <v>1117</v>
      </c>
      <c r="H93" s="21" t="s">
        <v>852</v>
      </c>
    </row>
    <row r="94" spans="1:8" ht="46.5" customHeight="1" x14ac:dyDescent="0.3">
      <c r="A94" s="8" t="s">
        <v>14</v>
      </c>
      <c r="B94" s="9" t="s">
        <v>68</v>
      </c>
      <c r="C94" s="10" t="s">
        <v>123</v>
      </c>
      <c r="D94" s="10" t="s">
        <v>124</v>
      </c>
      <c r="E94" s="10" t="s">
        <v>71</v>
      </c>
      <c r="F94" s="16">
        <v>56104</v>
      </c>
      <c r="G94" s="10" t="s">
        <v>125</v>
      </c>
      <c r="H94" s="12" t="s">
        <v>73</v>
      </c>
    </row>
    <row r="95" spans="1:8" ht="32.85" customHeight="1" x14ac:dyDescent="0.3">
      <c r="A95" s="8" t="s">
        <v>14</v>
      </c>
      <c r="B95" s="9" t="s">
        <v>96</v>
      </c>
      <c r="C95" s="10" t="s">
        <v>9</v>
      </c>
      <c r="D95" s="10" t="s">
        <v>126</v>
      </c>
      <c r="E95" s="10" t="s">
        <v>127</v>
      </c>
      <c r="F95" s="16">
        <v>40609</v>
      </c>
      <c r="G95" s="10" t="s">
        <v>128</v>
      </c>
      <c r="H95" s="12" t="s">
        <v>73</v>
      </c>
    </row>
    <row r="96" spans="1:8" ht="32.85" customHeight="1" x14ac:dyDescent="0.3">
      <c r="A96" s="8" t="s">
        <v>14</v>
      </c>
      <c r="B96" s="9" t="s">
        <v>58</v>
      </c>
      <c r="C96" s="10" t="s">
        <v>9</v>
      </c>
      <c r="D96" s="10" t="s">
        <v>59</v>
      </c>
      <c r="E96" s="10" t="s">
        <v>39</v>
      </c>
      <c r="F96" s="16">
        <v>100000</v>
      </c>
      <c r="G96" s="10" t="s">
        <v>20</v>
      </c>
      <c r="H96" s="12" t="s">
        <v>73</v>
      </c>
    </row>
    <row r="97" spans="1:8" ht="32.85" customHeight="1" x14ac:dyDescent="0.3">
      <c r="A97" s="8" t="s">
        <v>14</v>
      </c>
      <c r="B97" s="9" t="s">
        <v>16</v>
      </c>
      <c r="C97" s="10" t="s">
        <v>120</v>
      </c>
      <c r="D97" s="10" t="s">
        <v>121</v>
      </c>
      <c r="E97" s="10" t="s">
        <v>28</v>
      </c>
      <c r="F97" s="16">
        <v>53612</v>
      </c>
      <c r="G97" s="10" t="s">
        <v>122</v>
      </c>
      <c r="H97" s="12" t="s">
        <v>73</v>
      </c>
    </row>
    <row r="98" spans="1:8" ht="32.85" customHeight="1" x14ac:dyDescent="0.3">
      <c r="A98" s="8" t="s">
        <v>14</v>
      </c>
      <c r="B98" s="9" t="s">
        <v>68</v>
      </c>
      <c r="C98" s="10" t="s">
        <v>453</v>
      </c>
      <c r="D98" s="10" t="s">
        <v>513</v>
      </c>
      <c r="E98" s="10" t="s">
        <v>514</v>
      </c>
      <c r="F98" s="16">
        <v>83270</v>
      </c>
      <c r="G98" s="10" t="s">
        <v>599</v>
      </c>
      <c r="H98" s="12" t="s">
        <v>395</v>
      </c>
    </row>
    <row r="99" spans="1:8" ht="32.85" customHeight="1" x14ac:dyDescent="0.3">
      <c r="A99" s="8" t="s">
        <v>14</v>
      </c>
      <c r="B99" s="9" t="s">
        <v>421</v>
      </c>
      <c r="C99" s="10" t="s">
        <v>10</v>
      </c>
      <c r="D99" s="10" t="s">
        <v>515</v>
      </c>
      <c r="E99" s="10" t="s">
        <v>516</v>
      </c>
      <c r="F99" s="16">
        <v>26642</v>
      </c>
      <c r="G99" s="10" t="s">
        <v>600</v>
      </c>
      <c r="H99" s="12" t="s">
        <v>395</v>
      </c>
    </row>
    <row r="100" spans="1:8" ht="32.85" customHeight="1" x14ac:dyDescent="0.3">
      <c r="A100" s="8" t="s">
        <v>14</v>
      </c>
      <c r="B100" s="9" t="s">
        <v>174</v>
      </c>
      <c r="C100" s="10" t="s">
        <v>10</v>
      </c>
      <c r="D100" s="10" t="s">
        <v>269</v>
      </c>
      <c r="E100" s="10" t="s">
        <v>270</v>
      </c>
      <c r="F100" s="16">
        <v>39426</v>
      </c>
      <c r="G100" s="10" t="s">
        <v>590</v>
      </c>
      <c r="H100" s="12" t="s">
        <v>395</v>
      </c>
    </row>
    <row r="101" spans="1:8" ht="32.85" customHeight="1" x14ac:dyDescent="0.3">
      <c r="A101" s="8" t="s">
        <v>14</v>
      </c>
      <c r="B101" s="9" t="s">
        <v>16</v>
      </c>
      <c r="C101" s="10" t="s">
        <v>454</v>
      </c>
      <c r="D101" s="10" t="s">
        <v>517</v>
      </c>
      <c r="E101" s="10" t="s">
        <v>518</v>
      </c>
      <c r="F101" s="16">
        <v>181000</v>
      </c>
      <c r="G101" s="10" t="s">
        <v>601</v>
      </c>
      <c r="H101" s="12" t="s">
        <v>395</v>
      </c>
    </row>
    <row r="102" spans="1:8" ht="32.85" customHeight="1" x14ac:dyDescent="0.3">
      <c r="A102" s="8" t="s">
        <v>14</v>
      </c>
      <c r="B102" s="9" t="s">
        <v>422</v>
      </c>
      <c r="C102" s="10" t="s">
        <v>9</v>
      </c>
      <c r="D102" s="10" t="s">
        <v>519</v>
      </c>
      <c r="E102" s="10" t="s">
        <v>518</v>
      </c>
      <c r="F102" s="16">
        <v>37106</v>
      </c>
      <c r="G102" s="10" t="s">
        <v>602</v>
      </c>
      <c r="H102" s="12" t="s">
        <v>395</v>
      </c>
    </row>
    <row r="103" spans="1:8" ht="63" customHeight="1" x14ac:dyDescent="0.3">
      <c r="A103" s="8" t="s">
        <v>14</v>
      </c>
      <c r="B103" s="9" t="s">
        <v>16</v>
      </c>
      <c r="C103" s="10" t="s">
        <v>211</v>
      </c>
      <c r="D103" s="10" t="s">
        <v>277</v>
      </c>
      <c r="E103" s="10" t="s">
        <v>278</v>
      </c>
      <c r="F103" s="16">
        <v>96998</v>
      </c>
      <c r="G103" s="10" t="s">
        <v>603</v>
      </c>
      <c r="H103" s="12" t="s">
        <v>395</v>
      </c>
    </row>
    <row r="104" spans="1:8" ht="32.85" customHeight="1" x14ac:dyDescent="0.3">
      <c r="A104" s="8" t="s">
        <v>14</v>
      </c>
      <c r="B104" s="9" t="s">
        <v>68</v>
      </c>
      <c r="C104" s="10" t="s">
        <v>455</v>
      </c>
      <c r="D104" s="10" t="s">
        <v>520</v>
      </c>
      <c r="E104" s="10" t="s">
        <v>278</v>
      </c>
      <c r="F104" s="16">
        <v>100000</v>
      </c>
      <c r="G104" s="10" t="s">
        <v>604</v>
      </c>
      <c r="H104" s="12" t="s">
        <v>395</v>
      </c>
    </row>
    <row r="105" spans="1:8" ht="32.85" customHeight="1" x14ac:dyDescent="0.3">
      <c r="A105" s="8" t="s">
        <v>14</v>
      </c>
      <c r="B105" s="9" t="s">
        <v>178</v>
      </c>
      <c r="C105" s="10" t="s">
        <v>9</v>
      </c>
      <c r="D105" s="10" t="s">
        <v>279</v>
      </c>
      <c r="E105" s="10" t="s">
        <v>280</v>
      </c>
      <c r="F105" s="16">
        <v>80000</v>
      </c>
      <c r="G105" s="10" t="s">
        <v>38</v>
      </c>
      <c r="H105" s="12" t="s">
        <v>395</v>
      </c>
    </row>
    <row r="106" spans="1:8" ht="32.85" customHeight="1" x14ac:dyDescent="0.3">
      <c r="A106" s="8" t="s">
        <v>14</v>
      </c>
      <c r="B106" s="9" t="s">
        <v>423</v>
      </c>
      <c r="C106" s="10" t="s">
        <v>9</v>
      </c>
      <c r="D106" s="10" t="s">
        <v>521</v>
      </c>
      <c r="E106" s="10" t="s">
        <v>522</v>
      </c>
      <c r="F106" s="16">
        <v>1172</v>
      </c>
      <c r="G106" s="10" t="s">
        <v>605</v>
      </c>
      <c r="H106" s="12" t="s">
        <v>395</v>
      </c>
    </row>
    <row r="107" spans="1:8" ht="32.85" customHeight="1" x14ac:dyDescent="0.3">
      <c r="A107" s="8" t="s">
        <v>14</v>
      </c>
      <c r="B107" s="9" t="s">
        <v>16</v>
      </c>
      <c r="C107" s="10" t="s">
        <v>456</v>
      </c>
      <c r="D107" s="10" t="s">
        <v>523</v>
      </c>
      <c r="E107" s="10" t="s">
        <v>524</v>
      </c>
      <c r="F107" s="16">
        <v>83544</v>
      </c>
      <c r="G107" s="10" t="s">
        <v>606</v>
      </c>
      <c r="H107" s="12" t="s">
        <v>395</v>
      </c>
    </row>
    <row r="108" spans="1:8" ht="32.85" customHeight="1" x14ac:dyDescent="0.3">
      <c r="A108" s="8" t="s">
        <v>14</v>
      </c>
      <c r="B108" s="9" t="s">
        <v>424</v>
      </c>
      <c r="C108" s="10" t="s">
        <v>10</v>
      </c>
      <c r="D108" s="10" t="s">
        <v>525</v>
      </c>
      <c r="E108" s="10" t="s">
        <v>524</v>
      </c>
      <c r="F108" s="24">
        <f>29489-353</f>
        <v>29136</v>
      </c>
      <c r="G108" s="10" t="s">
        <v>607</v>
      </c>
      <c r="H108" s="12" t="s">
        <v>395</v>
      </c>
    </row>
    <row r="109" spans="1:8" ht="32.85" customHeight="1" x14ac:dyDescent="0.3">
      <c r="A109" s="8" t="s">
        <v>14</v>
      </c>
      <c r="B109" s="9" t="s">
        <v>425</v>
      </c>
      <c r="C109" s="10" t="s">
        <v>457</v>
      </c>
      <c r="D109" s="10" t="s">
        <v>526</v>
      </c>
      <c r="E109" s="10" t="s">
        <v>524</v>
      </c>
      <c r="F109" s="16">
        <v>52393</v>
      </c>
      <c r="G109" s="10" t="s">
        <v>608</v>
      </c>
      <c r="H109" s="12" t="s">
        <v>395</v>
      </c>
    </row>
    <row r="110" spans="1:8" ht="32.85" customHeight="1" x14ac:dyDescent="0.3">
      <c r="A110" s="8" t="s">
        <v>14</v>
      </c>
      <c r="B110" s="9" t="s">
        <v>58</v>
      </c>
      <c r="C110" s="10" t="s">
        <v>9</v>
      </c>
      <c r="D110" s="10" t="s">
        <v>59</v>
      </c>
      <c r="E110" s="10" t="s">
        <v>39</v>
      </c>
      <c r="F110" s="16">
        <v>30456</v>
      </c>
      <c r="G110" s="10" t="s">
        <v>20</v>
      </c>
      <c r="H110" s="12" t="s">
        <v>395</v>
      </c>
    </row>
    <row r="111" spans="1:8" ht="32.85" customHeight="1" x14ac:dyDescent="0.3">
      <c r="A111" s="8" t="s">
        <v>14</v>
      </c>
      <c r="B111" s="9" t="s">
        <v>16</v>
      </c>
      <c r="C111" s="10" t="s">
        <v>19</v>
      </c>
      <c r="D111" s="10" t="s">
        <v>527</v>
      </c>
      <c r="E111" s="10" t="s">
        <v>288</v>
      </c>
      <c r="F111" s="16">
        <v>100000</v>
      </c>
      <c r="G111" s="10" t="s">
        <v>609</v>
      </c>
      <c r="H111" s="12" t="s">
        <v>395</v>
      </c>
    </row>
    <row r="112" spans="1:8" ht="32.85" customHeight="1" x14ac:dyDescent="0.3">
      <c r="A112" s="8" t="s">
        <v>14</v>
      </c>
      <c r="B112" s="9" t="s">
        <v>426</v>
      </c>
      <c r="C112" s="10" t="s">
        <v>10</v>
      </c>
      <c r="D112" s="10" t="s">
        <v>528</v>
      </c>
      <c r="E112" s="10" t="s">
        <v>288</v>
      </c>
      <c r="F112" s="16">
        <v>35568</v>
      </c>
      <c r="G112" s="10" t="s">
        <v>610</v>
      </c>
      <c r="H112" s="12" t="s">
        <v>395</v>
      </c>
    </row>
    <row r="113" spans="1:8" ht="32.85" customHeight="1" x14ac:dyDescent="0.3">
      <c r="A113" s="8" t="s">
        <v>14</v>
      </c>
      <c r="B113" s="9" t="s">
        <v>788</v>
      </c>
      <c r="C113" s="10" t="s">
        <v>10</v>
      </c>
      <c r="D113" s="10" t="s">
        <v>791</v>
      </c>
      <c r="E113" s="10" t="s">
        <v>792</v>
      </c>
      <c r="F113" s="16">
        <v>50000</v>
      </c>
      <c r="G113" s="10" t="s">
        <v>797</v>
      </c>
      <c r="H113" s="21" t="s">
        <v>647</v>
      </c>
    </row>
    <row r="114" spans="1:8" ht="32.85" customHeight="1" x14ac:dyDescent="0.3">
      <c r="A114" s="8" t="s">
        <v>14</v>
      </c>
      <c r="B114" s="9" t="s">
        <v>789</v>
      </c>
      <c r="C114" s="10" t="s">
        <v>9</v>
      </c>
      <c r="D114" s="10" t="s">
        <v>793</v>
      </c>
      <c r="E114" s="10" t="s">
        <v>794</v>
      </c>
      <c r="F114" s="16">
        <v>100000</v>
      </c>
      <c r="G114" s="10" t="s">
        <v>798</v>
      </c>
      <c r="H114" s="21" t="s">
        <v>647</v>
      </c>
    </row>
    <row r="115" spans="1:8" ht="32.85" customHeight="1" x14ac:dyDescent="0.3">
      <c r="A115" s="8" t="s">
        <v>14</v>
      </c>
      <c r="B115" s="9" t="s">
        <v>16</v>
      </c>
      <c r="C115" s="10" t="s">
        <v>19</v>
      </c>
      <c r="D115" s="10" t="s">
        <v>527</v>
      </c>
      <c r="E115" s="10" t="s">
        <v>288</v>
      </c>
      <c r="F115" s="16">
        <v>68000</v>
      </c>
      <c r="G115" s="10" t="s">
        <v>609</v>
      </c>
      <c r="H115" s="21" t="s">
        <v>647</v>
      </c>
    </row>
    <row r="116" spans="1:8" ht="32.85" customHeight="1" x14ac:dyDescent="0.3">
      <c r="A116" s="8" t="s">
        <v>14</v>
      </c>
      <c r="B116" s="9" t="s">
        <v>790</v>
      </c>
      <c r="C116" s="10" t="s">
        <v>10</v>
      </c>
      <c r="D116" s="10" t="s">
        <v>795</v>
      </c>
      <c r="E116" s="10" t="s">
        <v>796</v>
      </c>
      <c r="F116" s="16">
        <v>136000</v>
      </c>
      <c r="G116" s="10" t="s">
        <v>363</v>
      </c>
      <c r="H116" s="21" t="s">
        <v>647</v>
      </c>
    </row>
    <row r="117" spans="1:8" ht="32.85" customHeight="1" x14ac:dyDescent="0.3">
      <c r="A117" s="8" t="s">
        <v>14</v>
      </c>
      <c r="B117" s="9" t="s">
        <v>673</v>
      </c>
      <c r="C117" s="10" t="s">
        <v>10</v>
      </c>
      <c r="D117" s="10" t="s">
        <v>676</v>
      </c>
      <c r="E117" s="10" t="s">
        <v>677</v>
      </c>
      <c r="F117" s="16">
        <v>75000</v>
      </c>
      <c r="G117" s="10" t="s">
        <v>799</v>
      </c>
      <c r="H117" s="21" t="s">
        <v>647</v>
      </c>
    </row>
    <row r="118" spans="1:8" ht="32.85" customHeight="1" x14ac:dyDescent="0.3">
      <c r="A118" s="8" t="s">
        <v>14</v>
      </c>
      <c r="B118" s="9" t="s">
        <v>178</v>
      </c>
      <c r="C118" s="10" t="s">
        <v>9</v>
      </c>
      <c r="D118" s="10" t="s">
        <v>279</v>
      </c>
      <c r="E118" s="10" t="s">
        <v>280</v>
      </c>
      <c r="F118" s="16">
        <v>86177</v>
      </c>
      <c r="G118" s="10" t="s">
        <v>811</v>
      </c>
      <c r="H118" s="21" t="s">
        <v>647</v>
      </c>
    </row>
    <row r="119" spans="1:8" ht="32.85" customHeight="1" x14ac:dyDescent="0.3">
      <c r="A119" s="8" t="s">
        <v>14</v>
      </c>
      <c r="B119" s="9" t="s">
        <v>424</v>
      </c>
      <c r="C119" s="10" t="s">
        <v>10</v>
      </c>
      <c r="D119" s="10" t="s">
        <v>802</v>
      </c>
      <c r="E119" s="10" t="s">
        <v>524</v>
      </c>
      <c r="F119" s="16">
        <v>100000</v>
      </c>
      <c r="G119" s="10" t="s">
        <v>812</v>
      </c>
      <c r="H119" s="21" t="s">
        <v>647</v>
      </c>
    </row>
    <row r="120" spans="1:8" ht="32.85" customHeight="1" x14ac:dyDescent="0.3">
      <c r="A120" s="8" t="s">
        <v>14</v>
      </c>
      <c r="B120" s="9" t="s">
        <v>800</v>
      </c>
      <c r="C120" s="10" t="s">
        <v>9</v>
      </c>
      <c r="D120" s="10" t="s">
        <v>803</v>
      </c>
      <c r="E120" s="10" t="s">
        <v>804</v>
      </c>
      <c r="F120" s="16">
        <v>115000</v>
      </c>
      <c r="G120" s="10" t="s">
        <v>363</v>
      </c>
      <c r="H120" s="21" t="s">
        <v>647</v>
      </c>
    </row>
    <row r="121" spans="1:8" ht="32.85" customHeight="1" x14ac:dyDescent="0.3">
      <c r="A121" s="8" t="s">
        <v>14</v>
      </c>
      <c r="B121" s="9" t="s">
        <v>801</v>
      </c>
      <c r="C121" s="10" t="s">
        <v>9</v>
      </c>
      <c r="D121" s="10" t="s">
        <v>805</v>
      </c>
      <c r="E121" s="10" t="s">
        <v>806</v>
      </c>
      <c r="F121" s="16">
        <v>40000</v>
      </c>
      <c r="G121" s="10" t="s">
        <v>813</v>
      </c>
      <c r="H121" s="21" t="s">
        <v>647</v>
      </c>
    </row>
    <row r="122" spans="1:8" ht="32.85" customHeight="1" x14ac:dyDescent="0.3">
      <c r="A122" s="8" t="s">
        <v>14</v>
      </c>
      <c r="B122" s="9" t="s">
        <v>16</v>
      </c>
      <c r="C122" s="10" t="s">
        <v>807</v>
      </c>
      <c r="D122" s="10" t="s">
        <v>808</v>
      </c>
      <c r="E122" s="10" t="s">
        <v>809</v>
      </c>
      <c r="F122" s="16">
        <v>181413</v>
      </c>
      <c r="G122" s="10" t="s">
        <v>814</v>
      </c>
      <c r="H122" s="21" t="s">
        <v>647</v>
      </c>
    </row>
    <row r="123" spans="1:8" ht="60.75" customHeight="1" x14ac:dyDescent="0.3">
      <c r="A123" s="8" t="s">
        <v>14</v>
      </c>
      <c r="B123" s="9" t="s">
        <v>16</v>
      </c>
      <c r="C123" s="10" t="s">
        <v>211</v>
      </c>
      <c r="D123" s="10" t="s">
        <v>277</v>
      </c>
      <c r="E123" s="10" t="s">
        <v>278</v>
      </c>
      <c r="F123" s="16">
        <v>165734</v>
      </c>
      <c r="G123" s="10" t="s">
        <v>815</v>
      </c>
      <c r="H123" s="21" t="s">
        <v>647</v>
      </c>
    </row>
    <row r="124" spans="1:8" ht="32.85" customHeight="1" x14ac:dyDescent="0.3">
      <c r="A124" s="8" t="s">
        <v>14</v>
      </c>
      <c r="B124" s="9" t="s">
        <v>16</v>
      </c>
      <c r="C124" s="10" t="s">
        <v>35</v>
      </c>
      <c r="D124" s="10" t="s">
        <v>810</v>
      </c>
      <c r="E124" s="10" t="s">
        <v>524</v>
      </c>
      <c r="F124" s="16">
        <v>29004</v>
      </c>
      <c r="G124" s="10" t="s">
        <v>816</v>
      </c>
      <c r="H124" s="21" t="s">
        <v>647</v>
      </c>
    </row>
    <row r="125" spans="1:8" ht="32.85" customHeight="1" x14ac:dyDescent="0.3">
      <c r="A125" s="8" t="s">
        <v>14</v>
      </c>
      <c r="B125" s="9" t="s">
        <v>178</v>
      </c>
      <c r="C125" s="10" t="s">
        <v>9</v>
      </c>
      <c r="D125" s="10" t="s">
        <v>912</v>
      </c>
      <c r="E125" s="10" t="s">
        <v>280</v>
      </c>
      <c r="F125" s="16">
        <v>150000</v>
      </c>
      <c r="G125" s="10" t="s">
        <v>926</v>
      </c>
      <c r="H125" s="21" t="s">
        <v>852</v>
      </c>
    </row>
    <row r="126" spans="1:8" ht="32.85" customHeight="1" x14ac:dyDescent="0.3">
      <c r="A126" s="8" t="s">
        <v>14</v>
      </c>
      <c r="B126" s="9" t="s">
        <v>424</v>
      </c>
      <c r="C126" s="10" t="s">
        <v>913</v>
      </c>
      <c r="D126" s="10" t="s">
        <v>914</v>
      </c>
      <c r="E126" s="10" t="s">
        <v>524</v>
      </c>
      <c r="F126" s="16">
        <v>10800</v>
      </c>
      <c r="G126" s="10" t="s">
        <v>927</v>
      </c>
      <c r="H126" s="21" t="s">
        <v>852</v>
      </c>
    </row>
    <row r="127" spans="1:8" ht="32.85" customHeight="1" x14ac:dyDescent="0.3">
      <c r="A127" s="8" t="s">
        <v>14</v>
      </c>
      <c r="B127" s="9" t="s">
        <v>909</v>
      </c>
      <c r="C127" s="10" t="s">
        <v>10</v>
      </c>
      <c r="D127" s="10" t="s">
        <v>915</v>
      </c>
      <c r="E127" s="10" t="s">
        <v>916</v>
      </c>
      <c r="F127" s="16">
        <v>66717</v>
      </c>
      <c r="G127" s="10" t="s">
        <v>928</v>
      </c>
      <c r="H127" s="21" t="s">
        <v>852</v>
      </c>
    </row>
    <row r="128" spans="1:8" ht="32.85" customHeight="1" x14ac:dyDescent="0.3">
      <c r="A128" s="8" t="s">
        <v>14</v>
      </c>
      <c r="B128" s="9" t="s">
        <v>68</v>
      </c>
      <c r="C128" s="10" t="s">
        <v>917</v>
      </c>
      <c r="D128" s="10" t="s">
        <v>918</v>
      </c>
      <c r="E128" s="10" t="s">
        <v>284</v>
      </c>
      <c r="F128" s="16">
        <v>36235</v>
      </c>
      <c r="G128" s="10" t="s">
        <v>929</v>
      </c>
      <c r="H128" s="21" t="s">
        <v>852</v>
      </c>
    </row>
    <row r="129" spans="1:8" ht="32.85" customHeight="1" x14ac:dyDescent="0.3">
      <c r="A129" s="8" t="s">
        <v>14</v>
      </c>
      <c r="B129" s="9" t="s">
        <v>172</v>
      </c>
      <c r="C129" s="10" t="s">
        <v>10</v>
      </c>
      <c r="D129" s="10" t="s">
        <v>919</v>
      </c>
      <c r="E129" s="10" t="s">
        <v>265</v>
      </c>
      <c r="F129" s="16">
        <v>57359</v>
      </c>
      <c r="G129" s="10" t="s">
        <v>930</v>
      </c>
      <c r="H129" s="21" t="s">
        <v>852</v>
      </c>
    </row>
    <row r="130" spans="1:8" ht="32.85" customHeight="1" x14ac:dyDescent="0.3">
      <c r="A130" s="8" t="s">
        <v>14</v>
      </c>
      <c r="B130" s="9" t="s">
        <v>910</v>
      </c>
      <c r="C130" s="10" t="s">
        <v>9</v>
      </c>
      <c r="D130" s="10" t="s">
        <v>920</v>
      </c>
      <c r="E130" s="10" t="s">
        <v>921</v>
      </c>
      <c r="F130" s="16">
        <v>59902</v>
      </c>
      <c r="G130" s="10" t="s">
        <v>931</v>
      </c>
      <c r="H130" s="21" t="s">
        <v>852</v>
      </c>
    </row>
    <row r="131" spans="1:8" ht="32.85" customHeight="1" x14ac:dyDescent="0.3">
      <c r="A131" s="8" t="s">
        <v>14</v>
      </c>
      <c r="B131" s="9" t="s">
        <v>911</v>
      </c>
      <c r="C131" s="10" t="s">
        <v>10</v>
      </c>
      <c r="D131" s="10" t="s">
        <v>922</v>
      </c>
      <c r="E131" s="10" t="s">
        <v>923</v>
      </c>
      <c r="F131" s="16">
        <v>35210</v>
      </c>
      <c r="G131" s="10" t="s">
        <v>932</v>
      </c>
      <c r="H131" s="21" t="s">
        <v>852</v>
      </c>
    </row>
    <row r="132" spans="1:8" ht="32.85" customHeight="1" x14ac:dyDescent="0.3">
      <c r="A132" s="8" t="s">
        <v>14</v>
      </c>
      <c r="B132" s="9" t="s">
        <v>425</v>
      </c>
      <c r="C132" s="10" t="s">
        <v>457</v>
      </c>
      <c r="D132" s="10" t="s">
        <v>526</v>
      </c>
      <c r="E132" s="10" t="s">
        <v>524</v>
      </c>
      <c r="F132" s="16">
        <v>37119</v>
      </c>
      <c r="G132" s="10" t="s">
        <v>933</v>
      </c>
      <c r="H132" s="21" t="s">
        <v>852</v>
      </c>
    </row>
    <row r="133" spans="1:8" ht="32.85" customHeight="1" x14ac:dyDescent="0.3">
      <c r="A133" s="8" t="s">
        <v>14</v>
      </c>
      <c r="B133" s="9" t="s">
        <v>182</v>
      </c>
      <c r="C133" s="10" t="s">
        <v>924</v>
      </c>
      <c r="D133" s="10" t="s">
        <v>925</v>
      </c>
      <c r="E133" s="10" t="s">
        <v>39</v>
      </c>
      <c r="F133" s="16">
        <v>130000</v>
      </c>
      <c r="G133" s="10" t="s">
        <v>934</v>
      </c>
      <c r="H133" s="21" t="s">
        <v>852</v>
      </c>
    </row>
    <row r="134" spans="1:8" ht="32.85" customHeight="1" x14ac:dyDescent="0.3">
      <c r="A134" s="8" t="s">
        <v>14</v>
      </c>
      <c r="B134" s="9" t="s">
        <v>935</v>
      </c>
      <c r="C134" s="10" t="s">
        <v>9</v>
      </c>
      <c r="D134" s="10" t="s">
        <v>936</v>
      </c>
      <c r="E134" s="10" t="s">
        <v>937</v>
      </c>
      <c r="F134" s="16">
        <v>9772</v>
      </c>
      <c r="G134" s="10" t="s">
        <v>938</v>
      </c>
      <c r="H134" s="21" t="s">
        <v>852</v>
      </c>
    </row>
    <row r="135" spans="1:8" ht="32.85" customHeight="1" x14ac:dyDescent="0.3">
      <c r="A135" s="8" t="s">
        <v>21</v>
      </c>
      <c r="B135" s="9" t="s">
        <v>22</v>
      </c>
      <c r="C135" s="10" t="s">
        <v>12</v>
      </c>
      <c r="D135" s="10" t="s">
        <v>23</v>
      </c>
      <c r="E135" s="10" t="s">
        <v>24</v>
      </c>
      <c r="F135" s="16">
        <v>45139</v>
      </c>
      <c r="G135" s="10" t="s">
        <v>129</v>
      </c>
      <c r="H135" s="12" t="s">
        <v>73</v>
      </c>
    </row>
    <row r="136" spans="1:8" ht="32.85" customHeight="1" x14ac:dyDescent="0.3">
      <c r="A136" s="8" t="s">
        <v>21</v>
      </c>
      <c r="B136" s="9" t="s">
        <v>22</v>
      </c>
      <c r="C136" s="10" t="s">
        <v>12</v>
      </c>
      <c r="D136" s="10" t="s">
        <v>23</v>
      </c>
      <c r="E136" s="10" t="s">
        <v>24</v>
      </c>
      <c r="F136" s="16">
        <v>30267</v>
      </c>
      <c r="G136" s="10" t="s">
        <v>130</v>
      </c>
      <c r="H136" s="12" t="s">
        <v>73</v>
      </c>
    </row>
    <row r="137" spans="1:8" ht="32.85" customHeight="1" x14ac:dyDescent="0.3">
      <c r="A137" s="8" t="s">
        <v>21</v>
      </c>
      <c r="B137" s="9" t="s">
        <v>22</v>
      </c>
      <c r="C137" s="10" t="s">
        <v>12</v>
      </c>
      <c r="D137" s="10" t="s">
        <v>23</v>
      </c>
      <c r="E137" s="10" t="s">
        <v>24</v>
      </c>
      <c r="F137" s="16">
        <v>79419</v>
      </c>
      <c r="G137" s="10" t="s">
        <v>131</v>
      </c>
      <c r="H137" s="12" t="s">
        <v>73</v>
      </c>
    </row>
    <row r="138" spans="1:8" ht="32.85" customHeight="1" x14ac:dyDescent="0.3">
      <c r="A138" s="8" t="s">
        <v>21</v>
      </c>
      <c r="B138" s="9" t="s">
        <v>22</v>
      </c>
      <c r="C138" s="10" t="s">
        <v>12</v>
      </c>
      <c r="D138" s="10" t="s">
        <v>23</v>
      </c>
      <c r="E138" s="10" t="s">
        <v>24</v>
      </c>
      <c r="F138" s="16">
        <v>17199</v>
      </c>
      <c r="G138" s="10" t="s">
        <v>132</v>
      </c>
      <c r="H138" s="12" t="s">
        <v>73</v>
      </c>
    </row>
    <row r="139" spans="1:8" ht="32.85" customHeight="1" x14ac:dyDescent="0.3">
      <c r="A139" s="8" t="s">
        <v>21</v>
      </c>
      <c r="B139" s="9" t="s">
        <v>22</v>
      </c>
      <c r="C139" s="10" t="s">
        <v>12</v>
      </c>
      <c r="D139" s="10" t="s">
        <v>23</v>
      </c>
      <c r="E139" s="10" t="s">
        <v>24</v>
      </c>
      <c r="F139" s="16">
        <v>15994</v>
      </c>
      <c r="G139" s="10" t="s">
        <v>133</v>
      </c>
      <c r="H139" s="12" t="s">
        <v>73</v>
      </c>
    </row>
    <row r="140" spans="1:8" ht="32.85" customHeight="1" x14ac:dyDescent="0.3">
      <c r="A140" s="8" t="s">
        <v>21</v>
      </c>
      <c r="B140" s="9" t="s">
        <v>22</v>
      </c>
      <c r="C140" s="10" t="s">
        <v>458</v>
      </c>
      <c r="D140" s="10" t="s">
        <v>529</v>
      </c>
      <c r="E140" s="10" t="s">
        <v>290</v>
      </c>
      <c r="F140" s="16">
        <v>56450</v>
      </c>
      <c r="G140" s="10" t="s">
        <v>611</v>
      </c>
      <c r="H140" s="12" t="s">
        <v>395</v>
      </c>
    </row>
    <row r="141" spans="1:8" ht="32.85" customHeight="1" x14ac:dyDescent="0.3">
      <c r="A141" s="8" t="s">
        <v>21</v>
      </c>
      <c r="B141" s="9" t="s">
        <v>427</v>
      </c>
      <c r="C141" s="10" t="s">
        <v>10</v>
      </c>
      <c r="D141" s="10" t="s">
        <v>530</v>
      </c>
      <c r="E141" s="10" t="s">
        <v>290</v>
      </c>
      <c r="F141" s="16">
        <v>100000</v>
      </c>
      <c r="G141" s="10" t="s">
        <v>612</v>
      </c>
      <c r="H141" s="12" t="s">
        <v>395</v>
      </c>
    </row>
    <row r="142" spans="1:8" ht="32.85" customHeight="1" x14ac:dyDescent="0.3">
      <c r="A142" s="8" t="s">
        <v>21</v>
      </c>
      <c r="B142" s="9" t="s">
        <v>428</v>
      </c>
      <c r="C142" s="10" t="s">
        <v>9</v>
      </c>
      <c r="D142" s="10" t="s">
        <v>531</v>
      </c>
      <c r="E142" s="10" t="s">
        <v>532</v>
      </c>
      <c r="F142" s="16">
        <v>70000</v>
      </c>
      <c r="G142" s="10" t="s">
        <v>613</v>
      </c>
      <c r="H142" s="12" t="s">
        <v>395</v>
      </c>
    </row>
    <row r="143" spans="1:8" ht="32.85" customHeight="1" x14ac:dyDescent="0.3">
      <c r="A143" s="8" t="s">
        <v>21</v>
      </c>
      <c r="B143" s="9" t="s">
        <v>428</v>
      </c>
      <c r="C143" s="10" t="s">
        <v>9</v>
      </c>
      <c r="D143" s="10" t="s">
        <v>531</v>
      </c>
      <c r="E143" s="10" t="s">
        <v>532</v>
      </c>
      <c r="F143" s="16">
        <v>-70000</v>
      </c>
      <c r="G143" s="10" t="s">
        <v>613</v>
      </c>
      <c r="H143" s="12" t="s">
        <v>395</v>
      </c>
    </row>
    <row r="144" spans="1:8" ht="32.85" customHeight="1" x14ac:dyDescent="0.3">
      <c r="A144" s="8" t="s">
        <v>21</v>
      </c>
      <c r="B144" s="9" t="s">
        <v>428</v>
      </c>
      <c r="C144" s="10" t="s">
        <v>9</v>
      </c>
      <c r="D144" s="10" t="s">
        <v>531</v>
      </c>
      <c r="E144" s="10" t="s">
        <v>532</v>
      </c>
      <c r="F144" s="16">
        <v>70000</v>
      </c>
      <c r="G144" s="10" t="s">
        <v>614</v>
      </c>
      <c r="H144" s="12" t="s">
        <v>395</v>
      </c>
    </row>
    <row r="145" spans="1:8" ht="32.85" customHeight="1" x14ac:dyDescent="0.3">
      <c r="A145" s="8" t="s">
        <v>21</v>
      </c>
      <c r="B145" s="9" t="s">
        <v>429</v>
      </c>
      <c r="C145" s="10" t="s">
        <v>35</v>
      </c>
      <c r="D145" s="10" t="s">
        <v>533</v>
      </c>
      <c r="E145" s="10" t="s">
        <v>534</v>
      </c>
      <c r="F145" s="16">
        <v>26200</v>
      </c>
      <c r="G145" s="10" t="s">
        <v>370</v>
      </c>
      <c r="H145" s="12" t="s">
        <v>395</v>
      </c>
    </row>
    <row r="146" spans="1:8" ht="32.85" customHeight="1" x14ac:dyDescent="0.3">
      <c r="A146" s="8" t="s">
        <v>21</v>
      </c>
      <c r="B146" s="9" t="s">
        <v>430</v>
      </c>
      <c r="C146" s="10" t="s">
        <v>206</v>
      </c>
      <c r="D146" s="10" t="s">
        <v>535</v>
      </c>
      <c r="E146" s="10" t="s">
        <v>536</v>
      </c>
      <c r="F146" s="16">
        <v>100000</v>
      </c>
      <c r="G146" s="10" t="s">
        <v>615</v>
      </c>
      <c r="H146" s="12" t="s">
        <v>395</v>
      </c>
    </row>
    <row r="147" spans="1:8" ht="32.85" customHeight="1" x14ac:dyDescent="0.3">
      <c r="A147" s="8" t="s">
        <v>21</v>
      </c>
      <c r="B147" s="9" t="s">
        <v>431</v>
      </c>
      <c r="C147" s="10" t="s">
        <v>10</v>
      </c>
      <c r="D147" s="10" t="s">
        <v>537</v>
      </c>
      <c r="E147" s="10" t="s">
        <v>538</v>
      </c>
      <c r="F147" s="16">
        <v>70000</v>
      </c>
      <c r="G147" s="10" t="s">
        <v>616</v>
      </c>
      <c r="H147" s="12" t="s">
        <v>395</v>
      </c>
    </row>
    <row r="148" spans="1:8" ht="32.85" customHeight="1" x14ac:dyDescent="0.3">
      <c r="A148" s="8" t="s">
        <v>21</v>
      </c>
      <c r="B148" s="9" t="s">
        <v>432</v>
      </c>
      <c r="C148" s="10" t="s">
        <v>459</v>
      </c>
      <c r="D148" s="10" t="s">
        <v>539</v>
      </c>
      <c r="E148" s="10" t="s">
        <v>540</v>
      </c>
      <c r="F148" s="16">
        <v>60000</v>
      </c>
      <c r="G148" s="10" t="s">
        <v>617</v>
      </c>
      <c r="H148" s="12" t="s">
        <v>395</v>
      </c>
    </row>
    <row r="149" spans="1:8" ht="32.85" customHeight="1" x14ac:dyDescent="0.3">
      <c r="A149" s="8" t="s">
        <v>21</v>
      </c>
      <c r="B149" s="9" t="s">
        <v>433</v>
      </c>
      <c r="C149" s="10" t="s">
        <v>9</v>
      </c>
      <c r="D149" s="10" t="s">
        <v>541</v>
      </c>
      <c r="E149" s="10" t="s">
        <v>542</v>
      </c>
      <c r="F149" s="16">
        <v>74947</v>
      </c>
      <c r="G149" s="10" t="s">
        <v>618</v>
      </c>
      <c r="H149" s="12" t="s">
        <v>395</v>
      </c>
    </row>
    <row r="150" spans="1:8" ht="32.85" customHeight="1" x14ac:dyDescent="0.3">
      <c r="A150" s="8" t="s">
        <v>21</v>
      </c>
      <c r="B150" s="9" t="s">
        <v>434</v>
      </c>
      <c r="C150" s="10" t="s">
        <v>460</v>
      </c>
      <c r="D150" s="10" t="s">
        <v>543</v>
      </c>
      <c r="E150" s="10" t="s">
        <v>544</v>
      </c>
      <c r="F150" s="24">
        <f>56152-143</f>
        <v>56009</v>
      </c>
      <c r="G150" s="10" t="s">
        <v>619</v>
      </c>
      <c r="H150" s="12" t="s">
        <v>395</v>
      </c>
    </row>
    <row r="151" spans="1:8" ht="32.85" customHeight="1" x14ac:dyDescent="0.3">
      <c r="A151" s="8" t="s">
        <v>21</v>
      </c>
      <c r="B151" s="9" t="s">
        <v>22</v>
      </c>
      <c r="C151" s="10" t="s">
        <v>12</v>
      </c>
      <c r="D151" s="10" t="s">
        <v>545</v>
      </c>
      <c r="E151" s="10" t="s">
        <v>546</v>
      </c>
      <c r="F151" s="24">
        <f>36480-4672</f>
        <v>31808</v>
      </c>
      <c r="G151" s="10" t="s">
        <v>620</v>
      </c>
      <c r="H151" s="12" t="s">
        <v>395</v>
      </c>
    </row>
    <row r="152" spans="1:8" ht="32.85" customHeight="1" x14ac:dyDescent="0.3">
      <c r="A152" s="8" t="s">
        <v>21</v>
      </c>
      <c r="B152" s="9" t="s">
        <v>22</v>
      </c>
      <c r="C152" s="10" t="s">
        <v>12</v>
      </c>
      <c r="D152" s="10" t="s">
        <v>545</v>
      </c>
      <c r="E152" s="10" t="s">
        <v>546</v>
      </c>
      <c r="F152" s="24">
        <f>20083-446</f>
        <v>19637</v>
      </c>
      <c r="G152" s="10" t="s">
        <v>621</v>
      </c>
      <c r="H152" s="12" t="s">
        <v>395</v>
      </c>
    </row>
    <row r="153" spans="1:8" ht="32.85" customHeight="1" x14ac:dyDescent="0.3">
      <c r="A153" s="8" t="s">
        <v>21</v>
      </c>
      <c r="B153" s="9" t="s">
        <v>435</v>
      </c>
      <c r="C153" s="10" t="s">
        <v>10</v>
      </c>
      <c r="D153" s="10" t="s">
        <v>547</v>
      </c>
      <c r="E153" s="10" t="s">
        <v>548</v>
      </c>
      <c r="F153" s="24">
        <f>28986-1825</f>
        <v>27161</v>
      </c>
      <c r="G153" s="10" t="s">
        <v>622</v>
      </c>
      <c r="H153" s="12" t="s">
        <v>395</v>
      </c>
    </row>
    <row r="154" spans="1:8" ht="32.85" customHeight="1" x14ac:dyDescent="0.3">
      <c r="A154" s="8" t="s">
        <v>21</v>
      </c>
      <c r="B154" s="9" t="s">
        <v>817</v>
      </c>
      <c r="C154" s="10" t="s">
        <v>819</v>
      </c>
      <c r="D154" s="10" t="s">
        <v>820</v>
      </c>
      <c r="E154" s="10" t="s">
        <v>821</v>
      </c>
      <c r="F154" s="24">
        <f>70000-429</f>
        <v>69571</v>
      </c>
      <c r="G154" s="10" t="s">
        <v>824</v>
      </c>
      <c r="H154" s="21" t="s">
        <v>647</v>
      </c>
    </row>
    <row r="155" spans="1:8" ht="32.85" customHeight="1" x14ac:dyDescent="0.3">
      <c r="A155" s="8" t="s">
        <v>21</v>
      </c>
      <c r="B155" s="9" t="s">
        <v>818</v>
      </c>
      <c r="C155" s="10" t="s">
        <v>9</v>
      </c>
      <c r="D155" s="10" t="s">
        <v>822</v>
      </c>
      <c r="E155" s="10" t="s">
        <v>823</v>
      </c>
      <c r="F155" s="16">
        <v>150000</v>
      </c>
      <c r="G155" s="10" t="s">
        <v>825</v>
      </c>
      <c r="H155" s="21" t="s">
        <v>647</v>
      </c>
    </row>
    <row r="156" spans="1:8" ht="32.85" customHeight="1" x14ac:dyDescent="0.3">
      <c r="A156" s="8" t="s">
        <v>21</v>
      </c>
      <c r="B156" s="9" t="s">
        <v>22</v>
      </c>
      <c r="C156" s="10" t="s">
        <v>826</v>
      </c>
      <c r="D156" s="10" t="s">
        <v>827</v>
      </c>
      <c r="E156" s="10" t="s">
        <v>290</v>
      </c>
      <c r="F156" s="16">
        <v>22716</v>
      </c>
      <c r="G156" s="10" t="s">
        <v>828</v>
      </c>
      <c r="H156" s="21" t="s">
        <v>647</v>
      </c>
    </row>
    <row r="157" spans="1:8" ht="32.85" customHeight="1" x14ac:dyDescent="0.3">
      <c r="A157" s="8" t="s">
        <v>21</v>
      </c>
      <c r="B157" s="9" t="s">
        <v>22</v>
      </c>
      <c r="C157" s="10" t="s">
        <v>12</v>
      </c>
      <c r="D157" s="10" t="s">
        <v>545</v>
      </c>
      <c r="E157" s="10" t="s">
        <v>546</v>
      </c>
      <c r="F157" s="24">
        <f>23763-148</f>
        <v>23615</v>
      </c>
      <c r="G157" s="10" t="s">
        <v>829</v>
      </c>
      <c r="H157" s="11" t="s">
        <v>647</v>
      </c>
    </row>
    <row r="158" spans="1:8" ht="32.85" customHeight="1" x14ac:dyDescent="0.3">
      <c r="A158" s="8" t="s">
        <v>21</v>
      </c>
      <c r="B158" s="9" t="s">
        <v>22</v>
      </c>
      <c r="C158" s="10" t="s">
        <v>12</v>
      </c>
      <c r="D158" s="10" t="s">
        <v>545</v>
      </c>
      <c r="E158" s="10" t="s">
        <v>546</v>
      </c>
      <c r="F158" s="16">
        <v>9500</v>
      </c>
      <c r="G158" s="10" t="s">
        <v>830</v>
      </c>
      <c r="H158" s="11" t="s">
        <v>647</v>
      </c>
    </row>
    <row r="159" spans="1:8" ht="32.85" customHeight="1" x14ac:dyDescent="0.3">
      <c r="A159" s="8" t="s">
        <v>21</v>
      </c>
      <c r="B159" s="9" t="s">
        <v>22</v>
      </c>
      <c r="C159" s="10" t="s">
        <v>12</v>
      </c>
      <c r="D159" s="10" t="s">
        <v>23</v>
      </c>
      <c r="E159" s="10" t="s">
        <v>24</v>
      </c>
      <c r="F159" s="16">
        <v>17375</v>
      </c>
      <c r="G159" s="10" t="s">
        <v>831</v>
      </c>
      <c r="H159" s="11" t="s">
        <v>647</v>
      </c>
    </row>
    <row r="160" spans="1:8" ht="32.85" customHeight="1" x14ac:dyDescent="0.3">
      <c r="A160" s="8" t="s">
        <v>21</v>
      </c>
      <c r="B160" s="9" t="s">
        <v>22</v>
      </c>
      <c r="C160" s="10" t="s">
        <v>12</v>
      </c>
      <c r="D160" s="10" t="s">
        <v>23</v>
      </c>
      <c r="E160" s="10" t="s">
        <v>24</v>
      </c>
      <c r="F160" s="16">
        <v>23611</v>
      </c>
      <c r="G160" s="10" t="s">
        <v>832</v>
      </c>
      <c r="H160" s="11" t="s">
        <v>647</v>
      </c>
    </row>
    <row r="161" spans="1:8" ht="32.85" customHeight="1" x14ac:dyDescent="0.3">
      <c r="A161" s="8" t="s">
        <v>21</v>
      </c>
      <c r="B161" s="9" t="s">
        <v>22</v>
      </c>
      <c r="C161" s="10" t="s">
        <v>458</v>
      </c>
      <c r="D161" s="10" t="s">
        <v>529</v>
      </c>
      <c r="E161" s="10" t="s">
        <v>290</v>
      </c>
      <c r="F161" s="16">
        <v>58550</v>
      </c>
      <c r="G161" s="10" t="s">
        <v>833</v>
      </c>
      <c r="H161" s="11" t="s">
        <v>647</v>
      </c>
    </row>
    <row r="162" spans="1:8" ht="32.85" customHeight="1" x14ac:dyDescent="0.3">
      <c r="A162" s="8" t="s">
        <v>21</v>
      </c>
      <c r="B162" s="9" t="s">
        <v>22</v>
      </c>
      <c r="C162" s="10" t="s">
        <v>12</v>
      </c>
      <c r="D162" s="10" t="s">
        <v>545</v>
      </c>
      <c r="E162" s="10" t="s">
        <v>546</v>
      </c>
      <c r="F162" s="16">
        <v>17852</v>
      </c>
      <c r="G162" s="10" t="s">
        <v>944</v>
      </c>
      <c r="H162" s="11" t="s">
        <v>852</v>
      </c>
    </row>
    <row r="163" spans="1:8" ht="32.85" customHeight="1" x14ac:dyDescent="0.3">
      <c r="A163" s="8" t="s">
        <v>21</v>
      </c>
      <c r="B163" s="9" t="s">
        <v>939</v>
      </c>
      <c r="C163" s="10" t="s">
        <v>9</v>
      </c>
      <c r="D163" s="10" t="s">
        <v>941</v>
      </c>
      <c r="E163" s="10" t="s">
        <v>942</v>
      </c>
      <c r="F163" s="16">
        <v>100000</v>
      </c>
      <c r="G163" s="10" t="s">
        <v>945</v>
      </c>
      <c r="H163" s="11" t="s">
        <v>852</v>
      </c>
    </row>
    <row r="164" spans="1:8" ht="32.85" customHeight="1" x14ac:dyDescent="0.3">
      <c r="A164" s="8" t="s">
        <v>21</v>
      </c>
      <c r="B164" s="9" t="s">
        <v>940</v>
      </c>
      <c r="C164" s="10" t="s">
        <v>10</v>
      </c>
      <c r="D164" s="10" t="s">
        <v>99</v>
      </c>
      <c r="E164" s="10" t="s">
        <v>943</v>
      </c>
      <c r="F164" s="16">
        <v>169137</v>
      </c>
      <c r="G164" s="10" t="s">
        <v>946</v>
      </c>
      <c r="H164" s="11" t="s">
        <v>852</v>
      </c>
    </row>
    <row r="165" spans="1:8" ht="32.85" customHeight="1" x14ac:dyDescent="0.3">
      <c r="A165" s="8" t="s">
        <v>21</v>
      </c>
      <c r="B165" s="9" t="s">
        <v>434</v>
      </c>
      <c r="C165" s="10" t="s">
        <v>460</v>
      </c>
      <c r="D165" s="10" t="s">
        <v>543</v>
      </c>
      <c r="E165" s="10" t="s">
        <v>544</v>
      </c>
      <c r="F165" s="16">
        <v>58593</v>
      </c>
      <c r="G165" s="10" t="s">
        <v>947</v>
      </c>
      <c r="H165" s="11" t="s">
        <v>852</v>
      </c>
    </row>
    <row r="166" spans="1:8" ht="32.85" customHeight="1" x14ac:dyDescent="0.3">
      <c r="A166" s="8" t="s">
        <v>21</v>
      </c>
      <c r="B166" s="9" t="s">
        <v>22</v>
      </c>
      <c r="C166" s="10" t="s">
        <v>27</v>
      </c>
      <c r="D166" s="10" t="s">
        <v>949</v>
      </c>
      <c r="E166" s="10" t="s">
        <v>538</v>
      </c>
      <c r="F166" s="16">
        <v>5266</v>
      </c>
      <c r="G166" s="10" t="s">
        <v>952</v>
      </c>
      <c r="H166" s="11" t="s">
        <v>852</v>
      </c>
    </row>
    <row r="167" spans="1:8" ht="32.85" customHeight="1" x14ac:dyDescent="0.3">
      <c r="A167" s="8" t="s">
        <v>21</v>
      </c>
      <c r="B167" s="9" t="s">
        <v>948</v>
      </c>
      <c r="C167" s="10" t="s">
        <v>10</v>
      </c>
      <c r="D167" s="10" t="s">
        <v>950</v>
      </c>
      <c r="E167" s="10" t="s">
        <v>951</v>
      </c>
      <c r="F167" s="16">
        <v>13241</v>
      </c>
      <c r="G167" s="10" t="s">
        <v>953</v>
      </c>
      <c r="H167" s="11" t="s">
        <v>852</v>
      </c>
    </row>
    <row r="168" spans="1:8" ht="32.85" customHeight="1" x14ac:dyDescent="0.3">
      <c r="A168" s="8" t="s">
        <v>21</v>
      </c>
      <c r="B168" s="9" t="s">
        <v>948</v>
      </c>
      <c r="C168" s="10" t="s">
        <v>10</v>
      </c>
      <c r="D168" s="10" t="s">
        <v>950</v>
      </c>
      <c r="E168" s="10" t="s">
        <v>951</v>
      </c>
      <c r="F168" s="16">
        <v>23748</v>
      </c>
      <c r="G168" s="10" t="s">
        <v>954</v>
      </c>
      <c r="H168" s="11" t="s">
        <v>852</v>
      </c>
    </row>
    <row r="169" spans="1:8" ht="32.85" customHeight="1" x14ac:dyDescent="0.3">
      <c r="A169" s="8" t="s">
        <v>25</v>
      </c>
      <c r="B169" s="9" t="s">
        <v>97</v>
      </c>
      <c r="C169" s="10" t="s">
        <v>9</v>
      </c>
      <c r="D169" s="10" t="s">
        <v>134</v>
      </c>
      <c r="E169" s="10" t="s">
        <v>135</v>
      </c>
      <c r="F169" s="16">
        <v>3940</v>
      </c>
      <c r="G169" s="10" t="s">
        <v>136</v>
      </c>
      <c r="H169" s="12" t="s">
        <v>73</v>
      </c>
    </row>
    <row r="170" spans="1:8" ht="32.85" customHeight="1" x14ac:dyDescent="0.3">
      <c r="A170" s="8" t="s">
        <v>25</v>
      </c>
      <c r="B170" s="9" t="s">
        <v>60</v>
      </c>
      <c r="C170" s="10" t="s">
        <v>10</v>
      </c>
      <c r="D170" s="10" t="s">
        <v>62</v>
      </c>
      <c r="E170" s="10" t="s">
        <v>61</v>
      </c>
      <c r="F170" s="16">
        <v>94790</v>
      </c>
      <c r="G170" s="10" t="s">
        <v>140</v>
      </c>
      <c r="H170" s="12" t="s">
        <v>73</v>
      </c>
    </row>
    <row r="171" spans="1:8" ht="32.85" customHeight="1" x14ac:dyDescent="0.3">
      <c r="A171" s="8" t="s">
        <v>25</v>
      </c>
      <c r="B171" s="9" t="s">
        <v>26</v>
      </c>
      <c r="C171" s="10" t="s">
        <v>19</v>
      </c>
      <c r="D171" s="10" t="s">
        <v>57</v>
      </c>
      <c r="E171" s="10" t="s">
        <v>61</v>
      </c>
      <c r="F171" s="16">
        <v>5996</v>
      </c>
      <c r="G171" s="10" t="s">
        <v>141</v>
      </c>
      <c r="H171" s="12" t="s">
        <v>73</v>
      </c>
    </row>
    <row r="172" spans="1:8" ht="32.85" customHeight="1" x14ac:dyDescent="0.3">
      <c r="A172" s="8" t="s">
        <v>25</v>
      </c>
      <c r="B172" s="9" t="s">
        <v>98</v>
      </c>
      <c r="C172" s="10" t="s">
        <v>10</v>
      </c>
      <c r="D172" s="10" t="s">
        <v>137</v>
      </c>
      <c r="E172" s="10" t="s">
        <v>138</v>
      </c>
      <c r="F172" s="16">
        <v>100000</v>
      </c>
      <c r="G172" s="10" t="s">
        <v>139</v>
      </c>
      <c r="H172" s="12" t="s">
        <v>73</v>
      </c>
    </row>
    <row r="173" spans="1:8" ht="32.85" customHeight="1" x14ac:dyDescent="0.3">
      <c r="A173" s="8" t="s">
        <v>25</v>
      </c>
      <c r="B173" s="9" t="s">
        <v>436</v>
      </c>
      <c r="C173" s="10" t="s">
        <v>10</v>
      </c>
      <c r="D173" s="10" t="s">
        <v>549</v>
      </c>
      <c r="E173" s="10" t="s">
        <v>550</v>
      </c>
      <c r="F173" s="24">
        <f>100000-368</f>
        <v>99632</v>
      </c>
      <c r="G173" s="10" t="s">
        <v>623</v>
      </c>
      <c r="H173" s="12" t="s">
        <v>395</v>
      </c>
    </row>
    <row r="174" spans="1:8" ht="32.85" customHeight="1" x14ac:dyDescent="0.3">
      <c r="A174" s="8" t="s">
        <v>25</v>
      </c>
      <c r="B174" s="9" t="s">
        <v>437</v>
      </c>
      <c r="C174" s="10" t="s">
        <v>9</v>
      </c>
      <c r="D174" s="10" t="s">
        <v>551</v>
      </c>
      <c r="E174" s="10" t="s">
        <v>552</v>
      </c>
      <c r="F174" s="16">
        <v>100000</v>
      </c>
      <c r="G174" s="10" t="s">
        <v>378</v>
      </c>
      <c r="H174" s="12" t="s">
        <v>395</v>
      </c>
    </row>
    <row r="175" spans="1:8" ht="32.85" customHeight="1" x14ac:dyDescent="0.3">
      <c r="A175" s="8" t="s">
        <v>25</v>
      </c>
      <c r="B175" s="9" t="s">
        <v>438</v>
      </c>
      <c r="C175" s="10" t="s">
        <v>9</v>
      </c>
      <c r="D175" s="10" t="s">
        <v>553</v>
      </c>
      <c r="E175" s="10" t="s">
        <v>330</v>
      </c>
      <c r="F175" s="24">
        <f>150000-101-3013</f>
        <v>146886</v>
      </c>
      <c r="G175" s="10" t="s">
        <v>624</v>
      </c>
      <c r="H175" s="12" t="s">
        <v>395</v>
      </c>
    </row>
    <row r="176" spans="1:8" ht="32.85" customHeight="1" x14ac:dyDescent="0.3">
      <c r="A176" s="8" t="s">
        <v>25</v>
      </c>
      <c r="B176" s="9" t="s">
        <v>192</v>
      </c>
      <c r="C176" s="10" t="s">
        <v>10</v>
      </c>
      <c r="D176" s="10" t="s">
        <v>554</v>
      </c>
      <c r="E176" s="10" t="s">
        <v>312</v>
      </c>
      <c r="F176" s="16">
        <v>58000</v>
      </c>
      <c r="G176" s="10" t="s">
        <v>625</v>
      </c>
      <c r="H176" s="12" t="s">
        <v>395</v>
      </c>
    </row>
    <row r="177" spans="1:8" ht="32.85" customHeight="1" x14ac:dyDescent="0.3">
      <c r="A177" s="8" t="s">
        <v>25</v>
      </c>
      <c r="B177" s="9" t="s">
        <v>26</v>
      </c>
      <c r="C177" s="10" t="s">
        <v>35</v>
      </c>
      <c r="D177" s="10" t="s">
        <v>834</v>
      </c>
      <c r="E177" s="10" t="s">
        <v>835</v>
      </c>
      <c r="F177" s="16">
        <v>50249</v>
      </c>
      <c r="G177" s="10" t="s">
        <v>836</v>
      </c>
      <c r="H177" s="21" t="s">
        <v>647</v>
      </c>
    </row>
    <row r="178" spans="1:8" ht="32.85" customHeight="1" x14ac:dyDescent="0.3">
      <c r="A178" s="8" t="s">
        <v>25</v>
      </c>
      <c r="B178" s="9" t="s">
        <v>955</v>
      </c>
      <c r="C178" s="10" t="s">
        <v>959</v>
      </c>
      <c r="D178" s="10" t="s">
        <v>960</v>
      </c>
      <c r="E178" s="10" t="s">
        <v>961</v>
      </c>
      <c r="F178" s="16">
        <v>109000</v>
      </c>
      <c r="G178" s="10" t="s">
        <v>968</v>
      </c>
      <c r="H178" s="21" t="s">
        <v>852</v>
      </c>
    </row>
    <row r="179" spans="1:8" ht="32.85" customHeight="1" x14ac:dyDescent="0.3">
      <c r="A179" s="8" t="s">
        <v>25</v>
      </c>
      <c r="B179" s="9" t="s">
        <v>956</v>
      </c>
      <c r="C179" s="10" t="s">
        <v>9</v>
      </c>
      <c r="D179" s="10" t="s">
        <v>962</v>
      </c>
      <c r="E179" s="10" t="s">
        <v>963</v>
      </c>
      <c r="F179" s="16">
        <v>13960</v>
      </c>
      <c r="G179" s="10" t="s">
        <v>969</v>
      </c>
      <c r="H179" s="21" t="s">
        <v>852</v>
      </c>
    </row>
    <row r="180" spans="1:8" ht="32.85" customHeight="1" x14ac:dyDescent="0.3">
      <c r="A180" s="8" t="s">
        <v>25</v>
      </c>
      <c r="B180" s="9" t="s">
        <v>957</v>
      </c>
      <c r="C180" s="10" t="s">
        <v>10</v>
      </c>
      <c r="D180" s="10" t="s">
        <v>964</v>
      </c>
      <c r="E180" s="10" t="s">
        <v>965</v>
      </c>
      <c r="F180" s="16">
        <v>100000</v>
      </c>
      <c r="G180" s="10" t="s">
        <v>970</v>
      </c>
      <c r="H180" s="21" t="s">
        <v>852</v>
      </c>
    </row>
    <row r="181" spans="1:8" ht="32.85" customHeight="1" x14ac:dyDescent="0.3">
      <c r="A181" s="8" t="s">
        <v>25</v>
      </c>
      <c r="B181" s="9" t="s">
        <v>958</v>
      </c>
      <c r="C181" s="10" t="s">
        <v>10</v>
      </c>
      <c r="D181" s="10" t="s">
        <v>966</v>
      </c>
      <c r="E181" s="10" t="s">
        <v>967</v>
      </c>
      <c r="F181" s="16">
        <v>80000</v>
      </c>
      <c r="G181" s="10" t="s">
        <v>971</v>
      </c>
      <c r="H181" s="21" t="s">
        <v>852</v>
      </c>
    </row>
    <row r="182" spans="1:8" ht="32.85" customHeight="1" x14ac:dyDescent="0.3">
      <c r="A182" s="8" t="s">
        <v>29</v>
      </c>
      <c r="B182" s="9" t="s">
        <v>30</v>
      </c>
      <c r="C182" s="10" t="s">
        <v>12</v>
      </c>
      <c r="D182" s="10" t="s">
        <v>142</v>
      </c>
      <c r="E182" s="10" t="s">
        <v>143</v>
      </c>
      <c r="F182" s="16">
        <v>9078</v>
      </c>
      <c r="G182" s="10" t="s">
        <v>144</v>
      </c>
      <c r="H182" s="12" t="s">
        <v>73</v>
      </c>
    </row>
    <row r="183" spans="1:8" ht="32.85" customHeight="1" x14ac:dyDescent="0.3">
      <c r="A183" s="8" t="s">
        <v>29</v>
      </c>
      <c r="B183" s="9" t="s">
        <v>30</v>
      </c>
      <c r="C183" s="10" t="s">
        <v>12</v>
      </c>
      <c r="D183" s="10" t="s">
        <v>63</v>
      </c>
      <c r="E183" s="10" t="s">
        <v>50</v>
      </c>
      <c r="F183" s="24">
        <f>80849-42</f>
        <v>80807</v>
      </c>
      <c r="G183" s="10" t="s">
        <v>43</v>
      </c>
      <c r="H183" s="12" t="s">
        <v>73</v>
      </c>
    </row>
    <row r="184" spans="1:8" ht="32.85" customHeight="1" x14ac:dyDescent="0.3">
      <c r="A184" s="8" t="s">
        <v>29</v>
      </c>
      <c r="B184" s="9" t="s">
        <v>30</v>
      </c>
      <c r="C184" s="10" t="s">
        <v>35</v>
      </c>
      <c r="D184" s="10" t="s">
        <v>51</v>
      </c>
      <c r="E184" s="10" t="s">
        <v>52</v>
      </c>
      <c r="F184" s="16">
        <v>45387</v>
      </c>
      <c r="G184" s="10" t="s">
        <v>145</v>
      </c>
      <c r="H184" s="12" t="s">
        <v>73</v>
      </c>
    </row>
    <row r="185" spans="1:8" ht="32.85" customHeight="1" x14ac:dyDescent="0.3">
      <c r="A185" s="8" t="s">
        <v>29</v>
      </c>
      <c r="B185" s="9" t="s">
        <v>30</v>
      </c>
      <c r="C185" s="10" t="s">
        <v>40</v>
      </c>
      <c r="D185" s="10" t="s">
        <v>41</v>
      </c>
      <c r="E185" s="10" t="s">
        <v>42</v>
      </c>
      <c r="F185" s="16">
        <v>3950</v>
      </c>
      <c r="G185" s="10" t="s">
        <v>149</v>
      </c>
      <c r="H185" s="12" t="s">
        <v>73</v>
      </c>
    </row>
    <row r="186" spans="1:8" ht="32.85" customHeight="1" x14ac:dyDescent="0.3">
      <c r="A186" s="8" t="s">
        <v>29</v>
      </c>
      <c r="B186" s="9" t="s">
        <v>30</v>
      </c>
      <c r="C186" s="10" t="s">
        <v>12</v>
      </c>
      <c r="D186" s="10" t="s">
        <v>64</v>
      </c>
      <c r="E186" s="10" t="s">
        <v>65</v>
      </c>
      <c r="F186" s="24">
        <f>124893-564</f>
        <v>124329</v>
      </c>
      <c r="G186" s="10" t="s">
        <v>31</v>
      </c>
      <c r="H186" s="12" t="s">
        <v>73</v>
      </c>
    </row>
    <row r="187" spans="1:8" ht="32.85" customHeight="1" x14ac:dyDescent="0.3">
      <c r="A187" s="8" t="s">
        <v>29</v>
      </c>
      <c r="B187" s="9" t="s">
        <v>30</v>
      </c>
      <c r="C187" s="10" t="s">
        <v>12</v>
      </c>
      <c r="D187" s="10" t="s">
        <v>64</v>
      </c>
      <c r="E187" s="10" t="s">
        <v>65</v>
      </c>
      <c r="F187" s="24">
        <f>70000-373</f>
        <v>69627</v>
      </c>
      <c r="G187" s="10" t="s">
        <v>43</v>
      </c>
      <c r="H187" s="12" t="s">
        <v>73</v>
      </c>
    </row>
    <row r="188" spans="1:8" ht="32.85" customHeight="1" x14ac:dyDescent="0.3">
      <c r="A188" s="8" t="s">
        <v>29</v>
      </c>
      <c r="B188" s="9" t="s">
        <v>30</v>
      </c>
      <c r="C188" s="10" t="s">
        <v>12</v>
      </c>
      <c r="D188" s="10" t="s">
        <v>64</v>
      </c>
      <c r="E188" s="10" t="s">
        <v>65</v>
      </c>
      <c r="F188" s="16">
        <v>4820</v>
      </c>
      <c r="G188" s="10" t="s">
        <v>151</v>
      </c>
      <c r="H188" s="12" t="s">
        <v>73</v>
      </c>
    </row>
    <row r="189" spans="1:8" ht="32.85" customHeight="1" x14ac:dyDescent="0.3">
      <c r="A189" s="8" t="s">
        <v>29</v>
      </c>
      <c r="B189" s="9" t="s">
        <v>30</v>
      </c>
      <c r="C189" s="10" t="s">
        <v>35</v>
      </c>
      <c r="D189" s="10" t="s">
        <v>146</v>
      </c>
      <c r="E189" s="10" t="s">
        <v>147</v>
      </c>
      <c r="F189" s="24">
        <f>68611-158</f>
        <v>68453</v>
      </c>
      <c r="G189" s="10" t="s">
        <v>148</v>
      </c>
      <c r="H189" s="12" t="s">
        <v>73</v>
      </c>
    </row>
    <row r="190" spans="1:8" ht="32.85" customHeight="1" x14ac:dyDescent="0.3">
      <c r="A190" s="8" t="s">
        <v>29</v>
      </c>
      <c r="B190" s="9" t="s">
        <v>30</v>
      </c>
      <c r="C190" s="10" t="s">
        <v>27</v>
      </c>
      <c r="D190" s="10" t="s">
        <v>66</v>
      </c>
      <c r="E190" s="10" t="s">
        <v>67</v>
      </c>
      <c r="F190" s="24">
        <f>5957-4</f>
        <v>5953</v>
      </c>
      <c r="G190" s="10" t="s">
        <v>150</v>
      </c>
      <c r="H190" s="12" t="s">
        <v>73</v>
      </c>
    </row>
    <row r="191" spans="1:8" ht="32.85" customHeight="1" x14ac:dyDescent="0.3">
      <c r="A191" s="8" t="s">
        <v>29</v>
      </c>
      <c r="B191" s="9" t="s">
        <v>198</v>
      </c>
      <c r="C191" s="10" t="s">
        <v>10</v>
      </c>
      <c r="D191" s="10" t="s">
        <v>555</v>
      </c>
      <c r="E191" s="10" t="s">
        <v>556</v>
      </c>
      <c r="F191" s="24">
        <f>80000-1</f>
        <v>79999</v>
      </c>
      <c r="G191" s="10" t="s">
        <v>626</v>
      </c>
      <c r="H191" s="12" t="s">
        <v>395</v>
      </c>
    </row>
    <row r="192" spans="1:8" ht="32.85" customHeight="1" x14ac:dyDescent="0.3">
      <c r="A192" s="8" t="s">
        <v>29</v>
      </c>
      <c r="B192" s="9" t="s">
        <v>439</v>
      </c>
      <c r="C192" s="10" t="s">
        <v>10</v>
      </c>
      <c r="D192" s="10" t="s">
        <v>557</v>
      </c>
      <c r="E192" s="10" t="s">
        <v>558</v>
      </c>
      <c r="F192" s="16">
        <v>70000</v>
      </c>
      <c r="G192" s="10" t="s">
        <v>627</v>
      </c>
      <c r="H192" s="12" t="s">
        <v>395</v>
      </c>
    </row>
    <row r="193" spans="1:8" ht="32.85" customHeight="1" x14ac:dyDescent="0.3">
      <c r="A193" s="8" t="s">
        <v>29</v>
      </c>
      <c r="B193" s="9" t="s">
        <v>440</v>
      </c>
      <c r="C193" s="10" t="s">
        <v>9</v>
      </c>
      <c r="D193" s="10" t="s">
        <v>559</v>
      </c>
      <c r="E193" s="10" t="s">
        <v>560</v>
      </c>
      <c r="F193" s="16">
        <v>32000</v>
      </c>
      <c r="G193" s="10" t="s">
        <v>628</v>
      </c>
      <c r="H193" s="12" t="s">
        <v>395</v>
      </c>
    </row>
    <row r="194" spans="1:8" ht="32.85" customHeight="1" x14ac:dyDescent="0.3">
      <c r="A194" s="8" t="s">
        <v>29</v>
      </c>
      <c r="B194" s="9" t="s">
        <v>30</v>
      </c>
      <c r="C194" s="10" t="s">
        <v>19</v>
      </c>
      <c r="D194" s="10" t="s">
        <v>561</v>
      </c>
      <c r="E194" s="10" t="s">
        <v>562</v>
      </c>
      <c r="F194" s="16">
        <v>6805</v>
      </c>
      <c r="G194" s="10" t="s">
        <v>629</v>
      </c>
      <c r="H194" s="12" t="s">
        <v>395</v>
      </c>
    </row>
    <row r="195" spans="1:8" ht="32.85" customHeight="1" x14ac:dyDescent="0.3">
      <c r="A195" s="8" t="s">
        <v>29</v>
      </c>
      <c r="B195" s="9" t="s">
        <v>441</v>
      </c>
      <c r="C195" s="10" t="s">
        <v>10</v>
      </c>
      <c r="D195" s="10" t="s">
        <v>563</v>
      </c>
      <c r="E195" s="10" t="s">
        <v>564</v>
      </c>
      <c r="F195" s="16">
        <v>9635</v>
      </c>
      <c r="G195" s="10" t="s">
        <v>630</v>
      </c>
      <c r="H195" s="12" t="s">
        <v>395</v>
      </c>
    </row>
    <row r="196" spans="1:8" ht="52.5" customHeight="1" x14ac:dyDescent="0.3">
      <c r="A196" s="8" t="s">
        <v>29</v>
      </c>
      <c r="B196" s="9" t="s">
        <v>442</v>
      </c>
      <c r="C196" s="10" t="s">
        <v>10</v>
      </c>
      <c r="D196" s="10" t="s">
        <v>565</v>
      </c>
      <c r="E196" s="10" t="s">
        <v>334</v>
      </c>
      <c r="F196" s="24">
        <f>80000-288</f>
        <v>79712</v>
      </c>
      <c r="G196" s="10" t="s">
        <v>631</v>
      </c>
      <c r="H196" s="12" t="s">
        <v>395</v>
      </c>
    </row>
    <row r="197" spans="1:8" ht="32.85" customHeight="1" x14ac:dyDescent="0.3">
      <c r="A197" s="8" t="s">
        <v>29</v>
      </c>
      <c r="B197" s="9" t="s">
        <v>443</v>
      </c>
      <c r="C197" s="10" t="s">
        <v>9</v>
      </c>
      <c r="D197" s="10" t="s">
        <v>566</v>
      </c>
      <c r="E197" s="10" t="s">
        <v>567</v>
      </c>
      <c r="F197" s="24">
        <f>80000-649</f>
        <v>79351</v>
      </c>
      <c r="G197" s="10" t="s">
        <v>632</v>
      </c>
      <c r="H197" s="12" t="s">
        <v>395</v>
      </c>
    </row>
    <row r="198" spans="1:8" ht="32.85" customHeight="1" x14ac:dyDescent="0.3">
      <c r="A198" s="8" t="s">
        <v>29</v>
      </c>
      <c r="B198" s="9" t="s">
        <v>444</v>
      </c>
      <c r="C198" s="10" t="s">
        <v>10</v>
      </c>
      <c r="D198" s="10" t="s">
        <v>568</v>
      </c>
      <c r="E198" s="10" t="s">
        <v>569</v>
      </c>
      <c r="F198" s="16">
        <v>80000</v>
      </c>
      <c r="G198" s="10" t="s">
        <v>31</v>
      </c>
      <c r="H198" s="12" t="s">
        <v>395</v>
      </c>
    </row>
    <row r="199" spans="1:8" ht="32.85" customHeight="1" x14ac:dyDescent="0.3">
      <c r="A199" s="8" t="s">
        <v>29</v>
      </c>
      <c r="B199" s="9" t="s">
        <v>837</v>
      </c>
      <c r="C199" s="10" t="s">
        <v>10</v>
      </c>
      <c r="D199" s="10" t="s">
        <v>838</v>
      </c>
      <c r="E199" s="10" t="s">
        <v>839</v>
      </c>
      <c r="F199" s="24">
        <f>160000-22014</f>
        <v>137986</v>
      </c>
      <c r="G199" s="10" t="s">
        <v>840</v>
      </c>
      <c r="H199" s="21" t="s">
        <v>647</v>
      </c>
    </row>
    <row r="200" spans="1:8" ht="32.85" customHeight="1" x14ac:dyDescent="0.3">
      <c r="A200" s="8" t="s">
        <v>29</v>
      </c>
      <c r="B200" s="9" t="s">
        <v>841</v>
      </c>
      <c r="C200" s="10" t="s">
        <v>842</v>
      </c>
      <c r="D200" s="10" t="s">
        <v>843</v>
      </c>
      <c r="E200" s="10" t="s">
        <v>328</v>
      </c>
      <c r="F200" s="16">
        <v>23719</v>
      </c>
      <c r="G200" s="10" t="s">
        <v>844</v>
      </c>
      <c r="H200" s="21" t="s">
        <v>647</v>
      </c>
    </row>
    <row r="201" spans="1:8" ht="32.85" customHeight="1" x14ac:dyDescent="0.3">
      <c r="A201" s="8" t="s">
        <v>29</v>
      </c>
      <c r="B201" s="9" t="s">
        <v>30</v>
      </c>
      <c r="C201" s="10" t="s">
        <v>27</v>
      </c>
      <c r="D201" s="10" t="s">
        <v>981</v>
      </c>
      <c r="E201" s="10" t="s">
        <v>42</v>
      </c>
      <c r="F201" s="16">
        <v>10000</v>
      </c>
      <c r="G201" s="10" t="s">
        <v>984</v>
      </c>
      <c r="H201" s="21" t="s">
        <v>852</v>
      </c>
    </row>
    <row r="202" spans="1:8" ht="32.85" customHeight="1" x14ac:dyDescent="0.3">
      <c r="A202" s="8" t="s">
        <v>29</v>
      </c>
      <c r="B202" s="9" t="s">
        <v>30</v>
      </c>
      <c r="C202" s="10" t="s">
        <v>982</v>
      </c>
      <c r="D202" s="10" t="s">
        <v>983</v>
      </c>
      <c r="E202" s="10" t="s">
        <v>50</v>
      </c>
      <c r="F202" s="16">
        <v>12014</v>
      </c>
      <c r="G202" s="10" t="s">
        <v>985</v>
      </c>
      <c r="H202" s="21" t="s">
        <v>852</v>
      </c>
    </row>
    <row r="203" spans="1:8" ht="32.85" customHeight="1" x14ac:dyDescent="0.3">
      <c r="A203" s="8" t="s">
        <v>29</v>
      </c>
      <c r="B203" s="9" t="s">
        <v>972</v>
      </c>
      <c r="C203" s="10" t="s">
        <v>10</v>
      </c>
      <c r="D203" s="10" t="s">
        <v>973</v>
      </c>
      <c r="E203" s="10" t="s">
        <v>974</v>
      </c>
      <c r="F203" s="16">
        <v>29389</v>
      </c>
      <c r="G203" s="10" t="s">
        <v>977</v>
      </c>
      <c r="H203" s="21" t="s">
        <v>852</v>
      </c>
    </row>
    <row r="204" spans="1:8" ht="32.85" customHeight="1" x14ac:dyDescent="0.3">
      <c r="A204" s="8" t="s">
        <v>29</v>
      </c>
      <c r="B204" s="9" t="s">
        <v>972</v>
      </c>
      <c r="C204" s="10" t="s">
        <v>10</v>
      </c>
      <c r="D204" s="10" t="s">
        <v>973</v>
      </c>
      <c r="E204" s="10" t="s">
        <v>974</v>
      </c>
      <c r="F204" s="16">
        <v>29389</v>
      </c>
      <c r="G204" s="10" t="s">
        <v>978</v>
      </c>
      <c r="H204" s="21" t="s">
        <v>852</v>
      </c>
    </row>
    <row r="205" spans="1:8" ht="32.85" customHeight="1" x14ac:dyDescent="0.3">
      <c r="A205" s="8" t="s">
        <v>29</v>
      </c>
      <c r="B205" s="9" t="s">
        <v>442</v>
      </c>
      <c r="C205" s="10" t="s">
        <v>10</v>
      </c>
      <c r="D205" s="10" t="s">
        <v>975</v>
      </c>
      <c r="E205" s="10" t="s">
        <v>334</v>
      </c>
      <c r="F205" s="16">
        <v>30837</v>
      </c>
      <c r="G205" s="10" t="s">
        <v>979</v>
      </c>
      <c r="H205" s="21" t="s">
        <v>852</v>
      </c>
    </row>
    <row r="206" spans="1:8" ht="32.85" customHeight="1" x14ac:dyDescent="0.3">
      <c r="A206" s="8" t="s">
        <v>29</v>
      </c>
      <c r="B206" s="9" t="s">
        <v>442</v>
      </c>
      <c r="C206" s="10" t="s">
        <v>10</v>
      </c>
      <c r="D206" s="10" t="s">
        <v>976</v>
      </c>
      <c r="E206" s="10" t="s">
        <v>334</v>
      </c>
      <c r="F206" s="16">
        <v>83994</v>
      </c>
      <c r="G206" s="10" t="s">
        <v>980</v>
      </c>
      <c r="H206" s="21" t="s">
        <v>852</v>
      </c>
    </row>
    <row r="207" spans="1:8" ht="27" customHeight="1" x14ac:dyDescent="0.3">
      <c r="A207" s="30" t="s">
        <v>45</v>
      </c>
      <c r="B207" s="31"/>
      <c r="C207" s="31"/>
      <c r="D207" s="31"/>
      <c r="E207" s="32"/>
      <c r="F207" s="14">
        <f>SUM(F4:F206)</f>
        <v>12451704</v>
      </c>
      <c r="G207" s="15"/>
      <c r="H207" s="15"/>
    </row>
    <row r="210" spans="1:3" ht="22.65" customHeight="1" x14ac:dyDescent="0.3">
      <c r="A210" s="22" t="s">
        <v>1118</v>
      </c>
    </row>
    <row r="211" spans="1:3" ht="15.6" x14ac:dyDescent="0.3">
      <c r="A211" s="23"/>
      <c r="B211" s="29" t="s">
        <v>1119</v>
      </c>
      <c r="C211" s="29"/>
    </row>
  </sheetData>
  <autoFilter ref="A3:H207" xr:uid="{00000000-0009-0000-0000-000001000000}"/>
  <sortState xmlns:xlrd2="http://schemas.microsoft.com/office/spreadsheetml/2017/richdata2" ref="A4:H198">
    <sortCondition ref="A4:A198" customList="BA,TV,TC,NR,ZA,BB,PO,KE"/>
    <sortCondition ref="H4:H198"/>
    <sortCondition ref="E4:E198"/>
  </sortState>
  <mergeCells count="3">
    <mergeCell ref="A1:G1"/>
    <mergeCell ref="A207:E207"/>
    <mergeCell ref="B211:C211"/>
  </mergeCells>
  <pageMargins left="0.51181102362204722" right="0.31496062992125984" top="0.35433070866141736" bottom="0.47244094488188981" header="0.31496062992125984" footer="0.31496062992125984"/>
  <pageSetup paperSize="8" scale="60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KV havárie</vt:lpstr>
      <vt:lpstr>BV havárie</vt:lpstr>
      <vt:lpstr>'BV havárie'!Názvy_tlače</vt:lpstr>
      <vt:lpstr>'KV havárie'!Názvy_tlače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Lompartová Mária</dc:creator>
  <cp:lastModifiedBy>Lompartová Mária</cp:lastModifiedBy>
  <cp:lastPrinted>2024-07-01T11:21:34Z</cp:lastPrinted>
  <dcterms:created xsi:type="dcterms:W3CDTF">2020-07-02T07:36:51Z</dcterms:created>
  <dcterms:modified xsi:type="dcterms:W3CDTF">2025-01-09T08:40:19Z</dcterms:modified>
</cp:coreProperties>
</file>