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lompartova\Documents\LOMPARTOVA 2023\Tabuľky na WEB\"/>
    </mc:Choice>
  </mc:AlternateContent>
  <bookViews>
    <workbookView xWindow="0" yWindow="0" windowWidth="28800" windowHeight="13200"/>
  </bookViews>
  <sheets>
    <sheet name="KV havárie" sheetId="5" r:id="rId1"/>
    <sheet name="BV havárie" sheetId="6" r:id="rId2"/>
  </sheets>
  <definedNames>
    <definedName name="_xlnm._FilterDatabase" localSheetId="1" hidden="1">'BV havárie'!$A$3:$I$186</definedName>
    <definedName name="_xlnm._FilterDatabase" localSheetId="0" hidden="1">'KV havárie'!$A$4:$H$150</definedName>
    <definedName name="_xlnm.Print_Titles" localSheetId="1">'BV havárie'!$3:$3</definedName>
    <definedName name="_xlnm.Print_Titles" localSheetId="0">'KV havárie'!$4:$4</definedName>
    <definedName name="_xlnm.Print_Area" localSheetId="1">'BV havárie'!$A$1:$I$3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5" l="1"/>
  <c r="F24" i="5"/>
  <c r="F110" i="5"/>
  <c r="F138" i="5"/>
  <c r="F19" i="5"/>
  <c r="F23" i="5"/>
  <c r="F150" i="5" l="1"/>
  <c r="F160" i="6" l="1"/>
  <c r="F179" i="6"/>
  <c r="F120" i="6"/>
  <c r="F126" i="6"/>
  <c r="F116" i="6"/>
  <c r="F113" i="6"/>
  <c r="F111" i="6"/>
  <c r="F99" i="6"/>
  <c r="F95" i="6"/>
  <c r="F94" i="6"/>
  <c r="F79" i="6"/>
  <c r="F82" i="6"/>
  <c r="F76" i="6"/>
  <c r="F58" i="6"/>
  <c r="F59" i="6"/>
  <c r="F42" i="6"/>
  <c r="F186" i="6" s="1"/>
</calcChain>
</file>

<file path=xl/sharedStrings.xml><?xml version="1.0" encoding="utf-8"?>
<sst xmlns="http://schemas.openxmlformats.org/spreadsheetml/2006/main" count="2314" uniqueCount="998">
  <si>
    <t>Kraj sídla zriaď.</t>
  </si>
  <si>
    <t>Zriaďovateľ</t>
  </si>
  <si>
    <t>Škola</t>
  </si>
  <si>
    <t>Ulica</t>
  </si>
  <si>
    <t>Obec</t>
  </si>
  <si>
    <t>Dôvod</t>
  </si>
  <si>
    <t xml:space="preserve">Poznámka </t>
  </si>
  <si>
    <t>Kvartál</t>
  </si>
  <si>
    <t>Výška pridelených finančných prostriedkov v €</t>
  </si>
  <si>
    <t>Zoznam škôl, ktorým boli pridelené finančné prostriedky v zmysle § 4c (Havárie) zákona č. 597/2003 Z. z. - rok 2023 - bežné výdavky</t>
  </si>
  <si>
    <t>BA</t>
  </si>
  <si>
    <t>Obec Kuchyňa</t>
  </si>
  <si>
    <t>Obec Jakubov</t>
  </si>
  <si>
    <t>Základná škola s materskou školou</t>
  </si>
  <si>
    <t>Kuchyňa 551</t>
  </si>
  <si>
    <t>Kuchyňa</t>
  </si>
  <si>
    <t>Základná škola</t>
  </si>
  <si>
    <t>Školská ulica 276/23</t>
  </si>
  <si>
    <t>Jakubov</t>
  </si>
  <si>
    <t>Havarijná situácia - rekonštrukcia kotolne</t>
  </si>
  <si>
    <t>Havarijný stav vykurovania</t>
  </si>
  <si>
    <t>TV</t>
  </si>
  <si>
    <t>Mesto Sereď</t>
  </si>
  <si>
    <t>Obec Mostová</t>
  </si>
  <si>
    <t>Regionálny úrad školskej správy v Trnave</t>
  </si>
  <si>
    <t>Mesto Hlohovec</t>
  </si>
  <si>
    <t>Základná škola Jana Amosa Komenského</t>
  </si>
  <si>
    <t>Ulica Komenského 1227/8</t>
  </si>
  <si>
    <t>Sereď</t>
  </si>
  <si>
    <t>Havarijný stav elektroinštalácie a štruktúrovanej kabeláže</t>
  </si>
  <si>
    <t>Základná škola s materskou školou s vyučovacím jazykom maďarským - Alapiskola és Óvoda</t>
  </si>
  <si>
    <t>Mostová 210</t>
  </si>
  <si>
    <t>Mostová</t>
  </si>
  <si>
    <t xml:space="preserve">Havarijný stav objektu strechy telocvične Základnej školy s materskou školou s VJM </t>
  </si>
  <si>
    <t>Reedukačné centrum</t>
  </si>
  <si>
    <t>Zámok 1</t>
  </si>
  <si>
    <t>Hlohovec</t>
  </si>
  <si>
    <t>Havarijná situácia - zatekajúca strecha telocvične a zhotovenie bleskozvodu</t>
  </si>
  <si>
    <t>M. R. Štefánika 30</t>
  </si>
  <si>
    <t>Havarijná situácia - zdravie ohrozujúca podlaha a osvetlenie v telocvični v ZŠ, M.R.Štefánika 30, Hlohovec</t>
  </si>
  <si>
    <t>Koperníkova 24</t>
  </si>
  <si>
    <t xml:space="preserve">Havarijná situácia kanalizácie v ZŠ s MŠ </t>
  </si>
  <si>
    <t>Obec Zemianske Sady</t>
  </si>
  <si>
    <t>Obec Borský Mikuláš</t>
  </si>
  <si>
    <t>Zemianske Sady 162</t>
  </si>
  <si>
    <t>Zemianske Sady</t>
  </si>
  <si>
    <t xml:space="preserve">Havarijný stav rozvodov elektroinštalácie </t>
  </si>
  <si>
    <t>Základná škola Jána Hollého</t>
  </si>
  <si>
    <t>Záhorácka 919/33</t>
  </si>
  <si>
    <t>Borský Mikuláš</t>
  </si>
  <si>
    <t xml:space="preserve">Havarijná situácia fasády školských dielní ZŠ Jána Hollého </t>
  </si>
  <si>
    <t>TC</t>
  </si>
  <si>
    <t>Mesto Handlová</t>
  </si>
  <si>
    <t>Obec Vrbovce</t>
  </si>
  <si>
    <t>Mesto Púchov</t>
  </si>
  <si>
    <t>Obec Čavoj</t>
  </si>
  <si>
    <t>Morovnianska cesta 1866/5</t>
  </si>
  <si>
    <t>Handlová</t>
  </si>
  <si>
    <t>Havarijný stav strešného plášťa</t>
  </si>
  <si>
    <t>Vrbovce 147</t>
  </si>
  <si>
    <t>Vrbovce</t>
  </si>
  <si>
    <t>Havarijný stav ústredného kúrenia</t>
  </si>
  <si>
    <t>Mládežnícka 1434/16</t>
  </si>
  <si>
    <t>Púchov</t>
  </si>
  <si>
    <t>Havarijná situácia kanalizácie v ZŠ Mládežnícka 1434/16, Púchov</t>
  </si>
  <si>
    <t>Čavoj 35</t>
  </si>
  <si>
    <t>Čavoj</t>
  </si>
  <si>
    <t>Havarijný stav podlahy chodby školy</t>
  </si>
  <si>
    <t>NR</t>
  </si>
  <si>
    <t>Obec Modrany</t>
  </si>
  <si>
    <t>Obec Plášťovce</t>
  </si>
  <si>
    <t>Rímskokatolícka cirkev Biskupstvo Nitra</t>
  </si>
  <si>
    <t>Základná škola Gergelya Édesa s vyučovacím jazykom maďarským - Édes Gergely Alapiskola</t>
  </si>
  <si>
    <t>Hlavná 359</t>
  </si>
  <si>
    <t>Modrany</t>
  </si>
  <si>
    <t>Havarijná situácia kotolne na ZŠ s VJM</t>
  </si>
  <si>
    <t>Plášťovce 634</t>
  </si>
  <si>
    <t>Plášťovce</t>
  </si>
  <si>
    <t>Havarijný stav sociál. zariadení telocvične ZŠ Plášťovce</t>
  </si>
  <si>
    <t>Základná škola svätého Ladislava</t>
  </si>
  <si>
    <t>Lipová 3868/10</t>
  </si>
  <si>
    <t>Topoľčany</t>
  </si>
  <si>
    <t>Havarijný stav strechy ZŠ sv. Ladislava Topoľčany</t>
  </si>
  <si>
    <t>ZA</t>
  </si>
  <si>
    <t>Mesto Čadca</t>
  </si>
  <si>
    <t>Obec Lietavská Lúčka</t>
  </si>
  <si>
    <t>Obec Lokca</t>
  </si>
  <si>
    <t>Obec Oravské Veselé</t>
  </si>
  <si>
    <t>Regionálny úrad školskej správy v Žiline</t>
  </si>
  <si>
    <t>M. R. Štefánika 2007</t>
  </si>
  <si>
    <t>Čadca</t>
  </si>
  <si>
    <t>Havarijná situácia strešnej konštrukcie so zateplením</t>
  </si>
  <si>
    <t>Skalka 34</t>
  </si>
  <si>
    <t>Lietavská Lúčka</t>
  </si>
  <si>
    <t>Havarijná situácia strešnej krytiny telocvične</t>
  </si>
  <si>
    <t>Školská 71/3</t>
  </si>
  <si>
    <t>Lokca</t>
  </si>
  <si>
    <t>Havarijná situácia elektroinštalácie a vzduchotechniky v telocvični</t>
  </si>
  <si>
    <t>Oravské Veselé 377</t>
  </si>
  <si>
    <t>Oravské Veselé</t>
  </si>
  <si>
    <t>Havarijná situácia multifunkčného ihriska</t>
  </si>
  <si>
    <t>Spojená škola internátna</t>
  </si>
  <si>
    <t>Mičurova 364/1</t>
  </si>
  <si>
    <t>Bytča</t>
  </si>
  <si>
    <t>Havarijná situácia elektroinštalácie</t>
  </si>
  <si>
    <t>Diagnostické centrum</t>
  </si>
  <si>
    <t>J. Jančeka 32</t>
  </si>
  <si>
    <t>Ružomberok</t>
  </si>
  <si>
    <t>Havarijná situácia telocvične</t>
  </si>
  <si>
    <t>BB</t>
  </si>
  <si>
    <t>Obec Dolná Strehová</t>
  </si>
  <si>
    <t>Obec Gemerská Ves</t>
  </si>
  <si>
    <t>Regionálny úrad školskej správy v Banskej Bystrici</t>
  </si>
  <si>
    <t>Imre Madácha 3</t>
  </si>
  <si>
    <t>Dolná Strehová</t>
  </si>
  <si>
    <t>Havária telocvične(obv.plášť, strecha, podlahy, svietidlá) - II.etapa</t>
  </si>
  <si>
    <t>Základná škola - Alapiskola</t>
  </si>
  <si>
    <t>Gemerská Ves 204</t>
  </si>
  <si>
    <t>Gemerská Ves</t>
  </si>
  <si>
    <t>Havária plynovej kotolne ZŠ</t>
  </si>
  <si>
    <t>Samuela Kollára 72</t>
  </si>
  <si>
    <t>Čerenčany</t>
  </si>
  <si>
    <t>Havária plynového kotla</t>
  </si>
  <si>
    <t>Centrum poradenstva a prevencie</t>
  </si>
  <si>
    <t>Dukelských hrdinov 44</t>
  </si>
  <si>
    <t>Zvolen</t>
  </si>
  <si>
    <t>Havária nadzemnej časti bleskozvodu</t>
  </si>
  <si>
    <t>PO</t>
  </si>
  <si>
    <t>Regionálny úrad školskej správy v Prešove</t>
  </si>
  <si>
    <t>Špeciálna základná škola</t>
  </si>
  <si>
    <t>Fraňa Kráľa 3</t>
  </si>
  <si>
    <t>Levoča</t>
  </si>
  <si>
    <t>Odstránenie HS strechy-podkrovia</t>
  </si>
  <si>
    <t>Východný dištrikt Evanjelickej cirkvi augsburského vyznania na Slovensku</t>
  </si>
  <si>
    <t>Rímskokatolícka cirkev Biskupstvo Spišské Podhradie</t>
  </si>
  <si>
    <t>Evanjelická spojená škola</t>
  </si>
  <si>
    <t>Námestie legionárov 3</t>
  </si>
  <si>
    <t>Prešov</t>
  </si>
  <si>
    <t>Odstránenie HS kanalizácie a sociálnych zariadení ESŠ</t>
  </si>
  <si>
    <t>Základná škola s materskou školou Rudolfa Dilonga</t>
  </si>
  <si>
    <t>Hviezdoslavova 823/7</t>
  </si>
  <si>
    <t>Trstená</t>
  </si>
  <si>
    <t>Odstránenie HS obvodového plášťa budovy ZŠ s MŠ</t>
  </si>
  <si>
    <t>KE</t>
  </si>
  <si>
    <t>Košická arcidiecéza</t>
  </si>
  <si>
    <t>Mesto Sečovce</t>
  </si>
  <si>
    <t>Obec Rudňany</t>
  </si>
  <si>
    <t>Regionálny úrad školskej správy v Košiciach</t>
  </si>
  <si>
    <t>Katolícka spojená škola sv. Mikuláša</t>
  </si>
  <si>
    <t>Duklianska 16</t>
  </si>
  <si>
    <t>odstránenie havarijného stavu strechy</t>
  </si>
  <si>
    <t>Cirkevná základná škola s materskou školou sv. Gorazda</t>
  </si>
  <si>
    <t>Solivarská 49</t>
  </si>
  <si>
    <t>odstránenie havarijného stavu strechy a hydroizolácie budovy školy</t>
  </si>
  <si>
    <t>Komenského 707/4</t>
  </si>
  <si>
    <t>Sečovce</t>
  </si>
  <si>
    <t>elok. prac. ul. Nová, Sečovce - odstránenie havarijného stavu strechy</t>
  </si>
  <si>
    <t>Zimné 96</t>
  </si>
  <si>
    <t>Rudňany</t>
  </si>
  <si>
    <t>odstránenie havarijného stavu podlahy, stropu, sociálnych zariadení telocvične ZŠ</t>
  </si>
  <si>
    <t>Školská 10</t>
  </si>
  <si>
    <t>Michalovce</t>
  </si>
  <si>
    <t>odstránenie havarijného stavu copilitového átria</t>
  </si>
  <si>
    <t>Obec Parchovany</t>
  </si>
  <si>
    <t>Gréckokatolícka eparchia Košice</t>
  </si>
  <si>
    <t>Hlavná 462</t>
  </si>
  <si>
    <t>Parchovany</t>
  </si>
  <si>
    <t>odstránenie havarijného stavu ÚK, kotolne a sociálnych zariadení</t>
  </si>
  <si>
    <t>Cirkevná základná škola s materskou školou sv. Juraja</t>
  </si>
  <si>
    <t>Gorkého 55</t>
  </si>
  <si>
    <t>Trebišov</t>
  </si>
  <si>
    <t>odstránenie havarijného stavu strechy, stropu, podláh spojovacej chodby k telocvični a bazénu</t>
  </si>
  <si>
    <t>Mesto Malacky</t>
  </si>
  <si>
    <t>Mestská časť Bratislava - Vrakuňa</t>
  </si>
  <si>
    <t>Regionálny úrad školskej správy v Bratislave</t>
  </si>
  <si>
    <t>Záhorácka 95</t>
  </si>
  <si>
    <t>Malacky</t>
  </si>
  <si>
    <t>Havarijná situácia podlahových krytín</t>
  </si>
  <si>
    <t>Železničná 14</t>
  </si>
  <si>
    <t>Bratislava-Vrakuňa</t>
  </si>
  <si>
    <t>Havarijná situácia telocvične v ZŠ Železničná</t>
  </si>
  <si>
    <t>Základná škola s materskou školou pre deti a žiakov so sluchovým postihnutím internátna</t>
  </si>
  <si>
    <t>Drotárska cesta 48</t>
  </si>
  <si>
    <t>Bratislava-Staré Mesto</t>
  </si>
  <si>
    <t>Havarijný stav plochej strechy</t>
  </si>
  <si>
    <t>Špeciálna základná škola s materskou školou</t>
  </si>
  <si>
    <t>Karpatská 1</t>
  </si>
  <si>
    <t>Havarijná situácia vodovodnej prípojky</t>
  </si>
  <si>
    <t>Havarijná situácia zatekajúcej strechy na ZŠ Ivana Dérera</t>
  </si>
  <si>
    <t>Spojená škola</t>
  </si>
  <si>
    <t>Novohradská 3</t>
  </si>
  <si>
    <t>Bratislava-Ružinov</t>
  </si>
  <si>
    <t>Havária vertikálnych rozvodov vody a kanalizácie</t>
  </si>
  <si>
    <t>Brnianska 7834/47A</t>
  </si>
  <si>
    <t>Oprava strechy na budove CPPPaP</t>
  </si>
  <si>
    <t>Mesto Senica</t>
  </si>
  <si>
    <t>V. Paulínyho-Tótha 32</t>
  </si>
  <si>
    <t>Senica</t>
  </si>
  <si>
    <t>Odstránenie havarijného stavu elektroinštalácie</t>
  </si>
  <si>
    <t>Obec Horná Ves</t>
  </si>
  <si>
    <t>Horná Ves 360</t>
  </si>
  <si>
    <t>Horná Ves</t>
  </si>
  <si>
    <t>Havarijná situácia podlahovej konštrukcie v škole</t>
  </si>
  <si>
    <t>Havarijný stav strechy telocvične</t>
  </si>
  <si>
    <t>Mesto Levice</t>
  </si>
  <si>
    <t>Obec Hostie</t>
  </si>
  <si>
    <t>Regionálny úrad školskej správy v Nitre</t>
  </si>
  <si>
    <t>Mesto Zlaté Moravce</t>
  </si>
  <si>
    <t>Školská 14</t>
  </si>
  <si>
    <t>Levice</t>
  </si>
  <si>
    <t>Havarijný stav vonkajších otvorových výplní na pav. A, B, C ZŠ</t>
  </si>
  <si>
    <t>Hostie 86</t>
  </si>
  <si>
    <t>Hostie</t>
  </si>
  <si>
    <t>Odstránenie havarijného stavu elektrických rozvodov v ZŠ</t>
  </si>
  <si>
    <t>Odborné učilište internátne</t>
  </si>
  <si>
    <t>Hviezdoslavova 68</t>
  </si>
  <si>
    <t>Nová Ves nad Žitavou</t>
  </si>
  <si>
    <t>Oprava vnútorných omietok, maľovky školského internátu OUI</t>
  </si>
  <si>
    <t>Robotnícka 25</t>
  </si>
  <si>
    <t>Zlaté Moravce</t>
  </si>
  <si>
    <t>Havarijný stav vnútorných konštrukcií telocvične ZŠ Robotnícka 25 ZM</t>
  </si>
  <si>
    <t>Mesto Martin</t>
  </si>
  <si>
    <t>Obec Belá - Dulice</t>
  </si>
  <si>
    <t>Obec Ďurčiná</t>
  </si>
  <si>
    <t>Rímskokatolícka cirkev, Žilinská diecéza</t>
  </si>
  <si>
    <t>Obec Likavka</t>
  </si>
  <si>
    <t>Obec Liptovský Ján</t>
  </si>
  <si>
    <t>Mesto Žilina</t>
  </si>
  <si>
    <t>Podhájska 10A</t>
  </si>
  <si>
    <t>Martin</t>
  </si>
  <si>
    <t>Havarijná situácia podlahy telocvične školy</t>
  </si>
  <si>
    <t>Belá-Dulice 84</t>
  </si>
  <si>
    <t>Belá-Dulice</t>
  </si>
  <si>
    <t>Havarijná situácia učebne a sociálnych zariadení</t>
  </si>
  <si>
    <t>Ďurčiná 225</t>
  </si>
  <si>
    <t>Ďurčiná</t>
  </si>
  <si>
    <t>Havarijná situácia kanalizácie a vodovodu</t>
  </si>
  <si>
    <t>Špeciálna základná škola s materskou školou internátna</t>
  </si>
  <si>
    <t>Kúpeľná 97</t>
  </si>
  <si>
    <t>Liptovský Ján</t>
  </si>
  <si>
    <t>Havarijná situácia okenných a dverových výplní</t>
  </si>
  <si>
    <t>Malé Tatry 3</t>
  </si>
  <si>
    <t>Havarijná situácia sociálnych zariadení</t>
  </si>
  <si>
    <t>Základná škola sv. Andreja Svorada a Benedikta</t>
  </si>
  <si>
    <t>Skalité 729</t>
  </si>
  <si>
    <t>Skalité</t>
  </si>
  <si>
    <t>Havarijná situácia podláh + presklenej steny</t>
  </si>
  <si>
    <t>Školská 480</t>
  </si>
  <si>
    <t>Likavka</t>
  </si>
  <si>
    <t>Havarijná situácia elektroinštalácie chodieb</t>
  </si>
  <si>
    <t>Havarijná situácia ústredného kúrenia chodieb</t>
  </si>
  <si>
    <t>Starojánska ulica 11/11</t>
  </si>
  <si>
    <t>Havarijná situácia kanalizačnej siete II. etapa</t>
  </si>
  <si>
    <t>Do Stošky 8</t>
  </si>
  <si>
    <t>Žilina</t>
  </si>
  <si>
    <t>Mesto Lučenec</t>
  </si>
  <si>
    <t>Mesto Poltár</t>
  </si>
  <si>
    <t>Obec Slatinské Lazy</t>
  </si>
  <si>
    <t>Rímskokatolícka cirkev Biskupstvo Banská Bystrica</t>
  </si>
  <si>
    <t>Ulica Vajanského 2844/47</t>
  </si>
  <si>
    <t>Lučenec</t>
  </si>
  <si>
    <t xml:space="preserve">Havária zvislých deliacich konštrukcií a podláh </t>
  </si>
  <si>
    <t>Slobody 2</t>
  </si>
  <si>
    <t>Poltár</t>
  </si>
  <si>
    <t>Havária podlahy telocviční ZŠ</t>
  </si>
  <si>
    <t>Slatinské Lazy 112</t>
  </si>
  <si>
    <t>Slatinské Lazy</t>
  </si>
  <si>
    <t>Havária osvetlenia v objekte školy</t>
  </si>
  <si>
    <t>Partizánska 26</t>
  </si>
  <si>
    <t>Krupina</t>
  </si>
  <si>
    <t>Havária kanalizácie v objekte školy</t>
  </si>
  <si>
    <t>Gymnázium Jozefa Gregora Tajovského</t>
  </si>
  <si>
    <t>J.G.Tajovského 25</t>
  </si>
  <si>
    <t>Banská Bystrica</t>
  </si>
  <si>
    <t>Havária podláh a schodištia v objekte školy</t>
  </si>
  <si>
    <t>Havária podláh chodby a schodištia v objekte školy</t>
  </si>
  <si>
    <t>Gymnázium Mikuláša Kováča</t>
  </si>
  <si>
    <t>Mládežnícka 51</t>
  </si>
  <si>
    <t>Havária kanalizácie v objekte ŠJ</t>
  </si>
  <si>
    <t>Katolícka spojená škola sv. Vincenta de Paul</t>
  </si>
  <si>
    <t>Saratovská 87</t>
  </si>
  <si>
    <t>Havária fasády, atík strechy v objekte telocvične</t>
  </si>
  <si>
    <t>Mesto Prešov</t>
  </si>
  <si>
    <t>Mesto Vranov nad Topľou</t>
  </si>
  <si>
    <t>Obec Kurima</t>
  </si>
  <si>
    <t>Obec Svinia</t>
  </si>
  <si>
    <t>Važecká 11</t>
  </si>
  <si>
    <t>Odstránenie HS hygienických zariadení</t>
  </si>
  <si>
    <t>Kukučínova ulica 106</t>
  </si>
  <si>
    <t>Vranov nad Topľou</t>
  </si>
  <si>
    <t>Odstránenie HS hlavného elektrického rozvádzača</t>
  </si>
  <si>
    <t>Družstevná 222</t>
  </si>
  <si>
    <t>Kurima</t>
  </si>
  <si>
    <t>Odstránenie HS ústredného vykurovania</t>
  </si>
  <si>
    <t>Záhradnická 83/19</t>
  </si>
  <si>
    <t>Svinia</t>
  </si>
  <si>
    <t xml:space="preserve">Odstránenie HS kotlov </t>
  </si>
  <si>
    <t>Matice slovenskej 11</t>
  </si>
  <si>
    <t>Odstránenie HS elektroinštalácie v pav. B a D</t>
  </si>
  <si>
    <t>Spojená škola Pavla Sabadoša internátna</t>
  </si>
  <si>
    <t>Duklianska 2</t>
  </si>
  <si>
    <t>Odstránenie HS strechy na budove školy</t>
  </si>
  <si>
    <t>Oprava strechy HS na pavilónoch B,C a D</t>
  </si>
  <si>
    <t>Partizánska 52</t>
  </si>
  <si>
    <t>Svidník</t>
  </si>
  <si>
    <t xml:space="preserve">Odstránenie HS ÚK učebných pavilónov </t>
  </si>
  <si>
    <t>Základná škola s materskou školou Kráľovnej Pokoja</t>
  </si>
  <si>
    <t>Haligovce 24</t>
  </si>
  <si>
    <t>Haligovce</t>
  </si>
  <si>
    <t>HS rozvodov ústredného kúrenia v ZŠ s MŠ</t>
  </si>
  <si>
    <t>Dominika Tatarku 4666/7</t>
  </si>
  <si>
    <t>Poprad</t>
  </si>
  <si>
    <t>Odstránenie HS oplotenia areálu SŠ Ul. mládeže</t>
  </si>
  <si>
    <t>Obec Brzotín</t>
  </si>
  <si>
    <t>Obec Čerhov</t>
  </si>
  <si>
    <t>Obec Cejkov</t>
  </si>
  <si>
    <t>Obec Bystrany</t>
  </si>
  <si>
    <t>Mesto Trebišov</t>
  </si>
  <si>
    <t>Berzehorská 154</t>
  </si>
  <si>
    <t>Brzotín</t>
  </si>
  <si>
    <t>Gymnázium Milana Rastislava Štefánika</t>
  </si>
  <si>
    <t>Nám. L. Novomeského 4</t>
  </si>
  <si>
    <t>Košice-Staré Mesto</t>
  </si>
  <si>
    <t>odstránenie havarijného stavu vnútorných okenných konštrukcií, parapetov, dverí</t>
  </si>
  <si>
    <t>Špeciálna materská škola</t>
  </si>
  <si>
    <t>Ľudová 15</t>
  </si>
  <si>
    <t>Košice-Západ</t>
  </si>
  <si>
    <t>Hlavná 1</t>
  </si>
  <si>
    <t>Čerhov</t>
  </si>
  <si>
    <t>odstránenie havarijného stavu rozvodov ÚK</t>
  </si>
  <si>
    <t xml:space="preserve">Školská 333/2 </t>
  </si>
  <si>
    <t>Cejkov</t>
  </si>
  <si>
    <t xml:space="preserve">odstránenie  havarijného stavu strechy </t>
  </si>
  <si>
    <t>Bystrany 13</t>
  </si>
  <si>
    <t>Bystrany</t>
  </si>
  <si>
    <t>odstránenie  havarijného stavu strechy</t>
  </si>
  <si>
    <t>Pribinova 34</t>
  </si>
  <si>
    <t>odstránenie havarijného stavu podláh</t>
  </si>
  <si>
    <t>Základná škola sv. Cyrila a Metoda</t>
  </si>
  <si>
    <t>Bernolákova 18</t>
  </si>
  <si>
    <t>odstránenie havarijného stavu sociálnych zariadení</t>
  </si>
  <si>
    <t>Základná škola s materskou školou sv. Košických mučeníkov ako organizačná zložka Spojenej školy sv.Košických mučeníkov</t>
  </si>
  <si>
    <t>Čordákova 50</t>
  </si>
  <si>
    <t>Košice-Sídlisko KVP</t>
  </si>
  <si>
    <t>odstránenie havarijného stavu okenných konštrukcií</t>
  </si>
  <si>
    <t>2Q</t>
  </si>
  <si>
    <t>Havárie kapitálové výdavky spolu</t>
  </si>
  <si>
    <t>Havárie bežné výdavky spolu</t>
  </si>
  <si>
    <t>Zoznam škôl, ktorým boli pridelené finančné prostriedky v zmysle § 4c (Havárie) zákona č. 597/2003 Z. z.  - rok 2023 - kapitálové výdavky</t>
  </si>
  <si>
    <t>Mesto Senec</t>
  </si>
  <si>
    <t>Mestská časť Bratislava - Podunajské Biskupice</t>
  </si>
  <si>
    <t>Obec Most pri Bratislave</t>
  </si>
  <si>
    <t>Rímskokatolícka cirkev, Bratislavská arcidiecéza</t>
  </si>
  <si>
    <t>Bratislavský samosprávny kraj</t>
  </si>
  <si>
    <t>Mlynská 50</t>
  </si>
  <si>
    <t>Senec</t>
  </si>
  <si>
    <t>Bieloruská 1</t>
  </si>
  <si>
    <t>Bratislava-Podunajské Bis</t>
  </si>
  <si>
    <t>Základná škola Milana Rastislava Štefánika</t>
  </si>
  <si>
    <t>Športová 80/470</t>
  </si>
  <si>
    <t>Most pri Bratislave</t>
  </si>
  <si>
    <t>Vajnorská 10595/98/D</t>
  </si>
  <si>
    <t>Bratislava-Nové Mesto</t>
  </si>
  <si>
    <t>Hálkova 54</t>
  </si>
  <si>
    <t>Nevädzová 3</t>
  </si>
  <si>
    <t>Cirkevná stredná odborná škola elektrotechnická P. G. Frassatiho</t>
  </si>
  <si>
    <t>Vazovova 12</t>
  </si>
  <si>
    <t>ŠKOLA PRE MIMORIADNE NADANÉ DETI a Gymnázium</t>
  </si>
  <si>
    <t>Teplická 7</t>
  </si>
  <si>
    <t>Havarijný stav - oprava vodovodného rozvodu studenej, teplej a cirkulačnej vody</t>
  </si>
  <si>
    <t xml:space="preserve">Havarijná situácia v telocvični ZŠ Bieloruská </t>
  </si>
  <si>
    <t>Havarijná situácia kanalizačného potrubia</t>
  </si>
  <si>
    <t>Úprava podlahy po vytopení v priestoroch poradenského zariadenia</t>
  </si>
  <si>
    <t>Havária liatinového zvislého a ležatého odpadu/kanalizácie v budove školy</t>
  </si>
  <si>
    <t>Havarijný stav bleskozvodov na pavilóne E-telocvičňa</t>
  </si>
  <si>
    <t>Havarijný stav okien budov školy</t>
  </si>
  <si>
    <t xml:space="preserve">Odstránenie následkov požiaru v objekte Školy pre mimoriadne nadané deti na Skalickej č. 1 Bratislava - Nové Mesto </t>
  </si>
  <si>
    <t>Obec Sekule</t>
  </si>
  <si>
    <t>Rímskokatolícka cirkev, Trnavská arcidiecéza</t>
  </si>
  <si>
    <t>Sekule 119</t>
  </si>
  <si>
    <t>Sekule</t>
  </si>
  <si>
    <t>Základná škola sv. Jozefa</t>
  </si>
  <si>
    <t>Pribinova 35</t>
  </si>
  <si>
    <t>Havarijná situácia podlahy v telocvični a náraďovni</t>
  </si>
  <si>
    <t xml:space="preserve">Havarijný stav dievčenských sociálnych zariadení </t>
  </si>
  <si>
    <t>Havarijný stav kanalizačného potrubia</t>
  </si>
  <si>
    <t>Mesto Myjava</t>
  </si>
  <si>
    <t>Obec Horovce</t>
  </si>
  <si>
    <t>Turá Lúka 131</t>
  </si>
  <si>
    <t>Myjava</t>
  </si>
  <si>
    <t>Horovce 79</t>
  </si>
  <si>
    <t>Horovce</t>
  </si>
  <si>
    <t>Havarijná situácia spevnených plôch v areáli ZŠ s MŠ Turá Lúka</t>
  </si>
  <si>
    <t>Havarijný stav kotolne</t>
  </si>
  <si>
    <t>Obec Farná</t>
  </si>
  <si>
    <t>Obec Salka</t>
  </si>
  <si>
    <t>Obec Selice</t>
  </si>
  <si>
    <t>Farná 151</t>
  </si>
  <si>
    <t>Farná</t>
  </si>
  <si>
    <t xml:space="preserve">Havarijný stav sociálnych zariadení telocvične ZŠ </t>
  </si>
  <si>
    <t>Základná škola s materskou školou Lajosa Turczela s vyučovacím jazykom maďarským - Alapiskola és Óvoda</t>
  </si>
  <si>
    <t>Salka 428</t>
  </si>
  <si>
    <t>Salka</t>
  </si>
  <si>
    <t>Havarijný stav okenných konštrukcií ZŠ Salka</t>
  </si>
  <si>
    <t>Základná škola s materskou školou Leandera Osztényiho s vyuč. jazykom maďarským - Osztényi Leander Alapiskola és Óvoda</t>
  </si>
  <si>
    <t>Školská 1003</t>
  </si>
  <si>
    <t>Selice</t>
  </si>
  <si>
    <t>Havarijný stav podlahových plôch v telocvični ZŠ s MŠ s VJM</t>
  </si>
  <si>
    <t>Liečebno - výchovné sanatórium</t>
  </si>
  <si>
    <t>Mojmírovská 70</t>
  </si>
  <si>
    <t>Poľný Kesov</t>
  </si>
  <si>
    <t>Havarijný stav oplotenia areálu školy LVS</t>
  </si>
  <si>
    <t>Obec Hybe</t>
  </si>
  <si>
    <t>Hybe 691</t>
  </si>
  <si>
    <t>Hybe</t>
  </si>
  <si>
    <t>Havarijná situácia vlhkostného poškodenia muriva</t>
  </si>
  <si>
    <t>M. Urbana 160/45</t>
  </si>
  <si>
    <t>Námestovo</t>
  </si>
  <si>
    <t>Havarijná situácia malej telocvične a svietidiel</t>
  </si>
  <si>
    <t>Základná škola internátna pre žiakov s narušenou komunikačnou schopnosťou</t>
  </si>
  <si>
    <t>Jamník 42</t>
  </si>
  <si>
    <t>Jamník</t>
  </si>
  <si>
    <t>Havarijná situácia okien a dverí v EP</t>
  </si>
  <si>
    <t>Cirkevná základná škola Romualda Zaymusa</t>
  </si>
  <si>
    <t>Romualda Zaymusa 3</t>
  </si>
  <si>
    <t>Havarijná situácia - porucha v automatickom ventile ÚK</t>
  </si>
  <si>
    <t>Mesto Tisovec</t>
  </si>
  <si>
    <t>Základná škola Dr. V. Clementisa</t>
  </si>
  <si>
    <t>Francisciho 803</t>
  </si>
  <si>
    <t>Tisovec</t>
  </si>
  <si>
    <t>Havária soc.zar. a šatní v objekte telocvične</t>
  </si>
  <si>
    <t>Havária sociálnych zariadení v telocvični</t>
  </si>
  <si>
    <t>Havária strechy</t>
  </si>
  <si>
    <t>Odstránenie HS odtoku splaškov z umývacieho drezu do kanálu</t>
  </si>
  <si>
    <t>Odstránenie HS prasknutého vodovodné potrubie v učebni č. 18</t>
  </si>
  <si>
    <t>Odstránenie HS kanalizačného potrubia v v internáte</t>
  </si>
  <si>
    <t>Spojená škola sv. Košických mučeníkov</t>
  </si>
  <si>
    <t>Gymnázium</t>
  </si>
  <si>
    <t>Park mládeže 5</t>
  </si>
  <si>
    <t>Košice-Sever</t>
  </si>
  <si>
    <t>odstránenie havarijného stavu podláh, stien, stropov</t>
  </si>
  <si>
    <t>Opatovská cesta 101</t>
  </si>
  <si>
    <t>Košice-Vyšné Opátske</t>
  </si>
  <si>
    <t>odstránenie havarijného stavu čerpadla a trojcestného ventilu na rozvodoch ÚK</t>
  </si>
  <si>
    <t>Obec Vištuk</t>
  </si>
  <si>
    <t>Hubeného 23</t>
  </si>
  <si>
    <t>Bratislava-Rača</t>
  </si>
  <si>
    <t>Odstránenie následkov zatekania strechy v objekte školy Gymnázia, Hubeného 23, 834 08 Bratislava</t>
  </si>
  <si>
    <t>ul. SNP 30</t>
  </si>
  <si>
    <t>Ivanka pri Dunaji</t>
  </si>
  <si>
    <t>Výmena poškodených a nefunkčných okenných a dverných výplní v objekte Spojenej školy Ul. SNP 30, Ivanka pri Dunaji</t>
  </si>
  <si>
    <t xml:space="preserve">Havarijný stav vykurovania </t>
  </si>
  <si>
    <t>Vištuk 44</t>
  </si>
  <si>
    <t>Vištuk</t>
  </si>
  <si>
    <t>Havarijná situácia obvodového plášťa II. etapa</t>
  </si>
  <si>
    <t>Slovinská 1</t>
  </si>
  <si>
    <t>Havarijná situácia sociálneho zariadenia</t>
  </si>
  <si>
    <t>Veľké Leváre 1106</t>
  </si>
  <si>
    <t>Veľké Leváre</t>
  </si>
  <si>
    <t>Odstránenie havarijného stavu poškodenej strešnej izolácie nad telocvičňou, šatňou a školskou jedálňou</t>
  </si>
  <si>
    <t>Obec Dobrá Voda</t>
  </si>
  <si>
    <t>Obec Drahovce</t>
  </si>
  <si>
    <t>Obec Horná Potôň</t>
  </si>
  <si>
    <t>Dobrá Voda 150</t>
  </si>
  <si>
    <t>Dobrá Voda</t>
  </si>
  <si>
    <t xml:space="preserve">Havarijná situácia poruchy plynového kotla </t>
  </si>
  <si>
    <t>Školská 907/2</t>
  </si>
  <si>
    <t>Drahovce</t>
  </si>
  <si>
    <t>Havarijná situácia kotolne</t>
  </si>
  <si>
    <t>Základná škola s vyučovacím jazykom maďarským - Alapiskola</t>
  </si>
  <si>
    <t>Hlavná 120</t>
  </si>
  <si>
    <t>Horná Potôň</t>
  </si>
  <si>
    <t>Havarijný stav vykurovacieho systému a podlahy telocvične - dofinancovanie</t>
  </si>
  <si>
    <t>Obec Nitrica</t>
  </si>
  <si>
    <t>Obec Slatina nad Bebravou</t>
  </si>
  <si>
    <t>Obec Uhrovec</t>
  </si>
  <si>
    <t>Regionálny úrad školskej správy v Trenčíne</t>
  </si>
  <si>
    <t>Nitrica 41</t>
  </si>
  <si>
    <t>Nitrica</t>
  </si>
  <si>
    <t>Havarijný stav sociálnych zariadení v telocvični</t>
  </si>
  <si>
    <t>Slatina nad Bebravou 154</t>
  </si>
  <si>
    <t>Slatina nad Bebravou</t>
  </si>
  <si>
    <t>Havarijný stav plynovej kotolne a plynovej prípojky v ZŠ s MŠ a telocvični</t>
  </si>
  <si>
    <t>SNP 5</t>
  </si>
  <si>
    <t>Uhrovec</t>
  </si>
  <si>
    <t>Havarijný stav sociálnych zariadení v budove telocvične ZŠ s MŠ</t>
  </si>
  <si>
    <t>Havarijný stav sociálnych zariadení v budove ZŠ s MŠ</t>
  </si>
  <si>
    <t>Základná škola s materskou školou pre deti a žiakov s narušenou komunikačnou schopnosťou internátna</t>
  </si>
  <si>
    <t>Brezolupy 30</t>
  </si>
  <si>
    <t>Brezolupy</t>
  </si>
  <si>
    <t>Havarijný stav kanalizácie a odvetrania základov budovy</t>
  </si>
  <si>
    <t>Obec Cabaj-Čápor</t>
  </si>
  <si>
    <t>Mesto Komárno</t>
  </si>
  <si>
    <t>Mesto Topoľčany</t>
  </si>
  <si>
    <t>Obec Čajkov</t>
  </si>
  <si>
    <t>Obec Jacovce</t>
  </si>
  <si>
    <t>Obec Nová Ves nad Žitavou</t>
  </si>
  <si>
    <t>Obec Žihárec</t>
  </si>
  <si>
    <t xml:space="preserve">Základná škola </t>
  </si>
  <si>
    <t>Školská ulica 197/10</t>
  </si>
  <si>
    <t>Cabaj-Čápor</t>
  </si>
  <si>
    <t>Havarijný stav plynovej kotolne ZŠ Cabaj</t>
  </si>
  <si>
    <t>Pohraničná 9</t>
  </si>
  <si>
    <t>Komárno</t>
  </si>
  <si>
    <t>Havarijný stav strechy telocvične ZŠ Pohraničná 9 KN</t>
  </si>
  <si>
    <t>Škultétyho 2326/11</t>
  </si>
  <si>
    <t>Havarijný stav strechy hlavnej budovy ZŠ Škultétyho Topoľčany</t>
  </si>
  <si>
    <t>Čajkov 285</t>
  </si>
  <si>
    <t>Čajkov</t>
  </si>
  <si>
    <t>Havarijný stav sociálnych zariadení školy</t>
  </si>
  <si>
    <t>Školská 5</t>
  </si>
  <si>
    <t>Jacovce</t>
  </si>
  <si>
    <t>Havarijná situácia kotolne a hlavných rozvodov školy</t>
  </si>
  <si>
    <t>Partizánska 362</t>
  </si>
  <si>
    <t>Havarijný stav kotolne ZŠ Nová Ves n/Žitavou</t>
  </si>
  <si>
    <t>Žihárec 2</t>
  </si>
  <si>
    <t>Žihárec</t>
  </si>
  <si>
    <t>Havarijný stav kotolne ZŠ s VJM Žihárec</t>
  </si>
  <si>
    <t>Obec Dunajov</t>
  </si>
  <si>
    <t>Obec Malý Čepčín</t>
  </si>
  <si>
    <t>Obec Strečno</t>
  </si>
  <si>
    <t>Dunajov 235</t>
  </si>
  <si>
    <t>Dunajov</t>
  </si>
  <si>
    <t>Havarijná situácia plynovej kotolne</t>
  </si>
  <si>
    <t>Malý Čepčín 35</t>
  </si>
  <si>
    <t>Malý Čepčín</t>
  </si>
  <si>
    <t>Havarijná situácia plynového kotla</t>
  </si>
  <si>
    <t>Základná škola Slovenského národného povstania</t>
  </si>
  <si>
    <t>Mládeže 289</t>
  </si>
  <si>
    <t>Strečno</t>
  </si>
  <si>
    <t>Obec Brusno</t>
  </si>
  <si>
    <t>Obec Pohronská Polhora</t>
  </si>
  <si>
    <t xml:space="preserve">Základná škola s materskou školou </t>
  </si>
  <si>
    <t>Brusno 622</t>
  </si>
  <si>
    <t>Brusno</t>
  </si>
  <si>
    <t>Havária telocvične a oporného múru telocv. - I. etapa</t>
  </si>
  <si>
    <t>Pohronská Polhora</t>
  </si>
  <si>
    <t>Havária plynovej kotolne</t>
  </si>
  <si>
    <t>Havária vstupných dverí a zárubne (stavebné úpravy) v objekte telocvične</t>
  </si>
  <si>
    <t>Odborné učilište internátne Viliama Gaňu</t>
  </si>
  <si>
    <t>Moskovská 17</t>
  </si>
  <si>
    <t>Havária plynového zásobníka TUV</t>
  </si>
  <si>
    <t>Karola Supa 48</t>
  </si>
  <si>
    <t>Obec Bystré</t>
  </si>
  <si>
    <t>Obec Košarovce</t>
  </si>
  <si>
    <t>Obec Kružlová</t>
  </si>
  <si>
    <t>Obec Malcov</t>
  </si>
  <si>
    <t>Obec Spišské Bystré</t>
  </si>
  <si>
    <t>Bystré 347</t>
  </si>
  <si>
    <t>Bystré</t>
  </si>
  <si>
    <t>Odstránenie HS kotolne a strojovne v ZŠ</t>
  </si>
  <si>
    <t>Košarovce 16</t>
  </si>
  <si>
    <t>Košarovce</t>
  </si>
  <si>
    <t>Statické zabezpečenie nároží budovy školy</t>
  </si>
  <si>
    <t>Kružlová 103</t>
  </si>
  <si>
    <t>Kružlová</t>
  </si>
  <si>
    <t>Odstránenie HS žumpy</t>
  </si>
  <si>
    <t>Malcov 16</t>
  </si>
  <si>
    <t>Malcov</t>
  </si>
  <si>
    <t>Odstránenie HS strechy ZŠ - spojovacia chodba</t>
  </si>
  <si>
    <t>Michalská 398/8</t>
  </si>
  <si>
    <t>Spišské Bystré</t>
  </si>
  <si>
    <t>Odstranenie HS plynovej kotolne v TV</t>
  </si>
  <si>
    <t>Mesto Košice</t>
  </si>
  <si>
    <t>Mesto Krompachy</t>
  </si>
  <si>
    <t>Mesto Medzev</t>
  </si>
  <si>
    <t>Obec Ďurkov</t>
  </si>
  <si>
    <t>Obec Laškovce</t>
  </si>
  <si>
    <t>Obec Lekárovce</t>
  </si>
  <si>
    <t>Obec Malá Ida</t>
  </si>
  <si>
    <t>Obec Nižný Klátov</t>
  </si>
  <si>
    <t>Cirkevná spojená škola</t>
  </si>
  <si>
    <t>Švermova 10</t>
  </si>
  <si>
    <t>Snina</t>
  </si>
  <si>
    <t>odstránenie havarijného stavu vykurovania plynofikáciou pavilónov</t>
  </si>
  <si>
    <t>Tomášikova 31</t>
  </si>
  <si>
    <t>odstránenie havarijného stavu elektroinštalácie</t>
  </si>
  <si>
    <t>Základná škola Jozefa Urbana</t>
  </si>
  <si>
    <t>Jenisejská 22</t>
  </si>
  <si>
    <t>Košice-Nad jazerom</t>
  </si>
  <si>
    <t>odstránenie havarijného stavu statických porúch nenosných stien, základov, podláh, zdravotechnickej inštalácie traktu A, B</t>
  </si>
  <si>
    <t>Zemanská 2</t>
  </si>
  <si>
    <t>Krompachy</t>
  </si>
  <si>
    <t>Základná škola - Grundschule</t>
  </si>
  <si>
    <t>Štóska 183</t>
  </si>
  <si>
    <t>Medzev</t>
  </si>
  <si>
    <t>odstránenie havarijného stavu kotolne na tuhé palivo plynofikáciou, rekonštrukciou a modernizáciou</t>
  </si>
  <si>
    <t>Ďurkov 192</t>
  </si>
  <si>
    <t>Ďurkov</t>
  </si>
  <si>
    <t>odstránenie havarijného stavu plynovej kotolne</t>
  </si>
  <si>
    <t>Laškovce 38</t>
  </si>
  <si>
    <t>Laškovce</t>
  </si>
  <si>
    <t>Lekárovce 305</t>
  </si>
  <si>
    <t>Lekárovce</t>
  </si>
  <si>
    <t>odstránenie havarijného stavu prístupovej komunikácie k budove ZŠ</t>
  </si>
  <si>
    <t>Malá Ida</t>
  </si>
  <si>
    <t>odstránenie havarijného stavu plynovej kotolne-pavilón odborných učební</t>
  </si>
  <si>
    <t>odstránenie havarijného stavu plynovej kotolne-pavilón telocvičňa</t>
  </si>
  <si>
    <t>Klátovská 56</t>
  </si>
  <si>
    <t>Nižný Klátov</t>
  </si>
  <si>
    <t xml:space="preserve">odstránenie havarijného stavu plynovej kotolne </t>
  </si>
  <si>
    <t>odstránenie havarijného stavu elektroinštalácie - zásuvkové obvody</t>
  </si>
  <si>
    <t>Abovská 244/18</t>
  </si>
  <si>
    <t>Ždaňa</t>
  </si>
  <si>
    <t>odstránenie havarijného stavu strechy budovy ŠMŠI v Ždani</t>
  </si>
  <si>
    <t>3Q</t>
  </si>
  <si>
    <t>Mesto Modra</t>
  </si>
  <si>
    <t>Mestská časť Bratislava - Nové Mesto</t>
  </si>
  <si>
    <t>Obec Dunajská Lužná</t>
  </si>
  <si>
    <t>Základná škola Ľudovíta Štúra</t>
  </si>
  <si>
    <t>Komenského 1/A</t>
  </si>
  <si>
    <t>Modra</t>
  </si>
  <si>
    <t>Havarijná situácia teplovodných rozvodov</t>
  </si>
  <si>
    <t>Základná škola J. G. Tajovského</t>
  </si>
  <si>
    <t>Tajovského 1</t>
  </si>
  <si>
    <t>Havária kanalizačného potrubia</t>
  </si>
  <si>
    <t>Riazanská 75</t>
  </si>
  <si>
    <t>Havarijná situácia podláh a stien v telocvični</t>
  </si>
  <si>
    <t>Havarijná situácia-spoločné priestory a chodby</t>
  </si>
  <si>
    <t>Podzáhradná 51</t>
  </si>
  <si>
    <t>Havarijná situácia strešnej krytiny, ZŠ Podzáhradná</t>
  </si>
  <si>
    <t>Havarijný stav stropu v schodiskovej časti ZŠ Podzáhradná</t>
  </si>
  <si>
    <t>Metodova 2</t>
  </si>
  <si>
    <t>Havária úniku vody/plynu</t>
  </si>
  <si>
    <t>Školská 257</t>
  </si>
  <si>
    <t>Dunajská Lužná</t>
  </si>
  <si>
    <t>Havária kanalizačného a vodovodného potrubia ZŠ</t>
  </si>
  <si>
    <t>Výmena poškodených okien v budovách Reedukačného centra</t>
  </si>
  <si>
    <t>Komenského 25</t>
  </si>
  <si>
    <t>Pezinok</t>
  </si>
  <si>
    <t>Havarijná situácia vonkajších komunikácií</t>
  </si>
  <si>
    <t xml:space="preserve">Havarijný stav časti kanalizačného prepojenia medzi dvomi umývadlami (stúpačka) </t>
  </si>
  <si>
    <t>Spojená škola internátna pre deti a žiakov so sluchovým postihnutím</t>
  </si>
  <si>
    <t>Hrdličkova 17</t>
  </si>
  <si>
    <t>Priesak dažďovej vody do dielenských priestorov</t>
  </si>
  <si>
    <t>Prasknuté odpadové potrubie v stropnej časti toaliet</t>
  </si>
  <si>
    <t>Únik vody v objekte materskej školy</t>
  </si>
  <si>
    <t>Havarijný stav na rozvodoch horúcej vody medzi pavilónmi našej školy s kotolňou C a D a budovou CPP Nevädzová 7</t>
  </si>
  <si>
    <t>Odstránenie havarijného stavu sanitárneho vybavenia sociálnych zariadení</t>
  </si>
  <si>
    <t>Havarijná situácia šatní a sociálnych zariadení pri telocvični</t>
  </si>
  <si>
    <t>Mesto Leopoldov</t>
  </si>
  <si>
    <t>Mesto Trnava</t>
  </si>
  <si>
    <t>Trnavský samosprávny kraj</t>
  </si>
  <si>
    <t>Mesto Sládkovičovo</t>
  </si>
  <si>
    <t>Nám. sv. Ignáca 31</t>
  </si>
  <si>
    <t>Leopoldov</t>
  </si>
  <si>
    <t>Havarijná situácia - sanácia časti budovy kvôli invazívnym plesniam</t>
  </si>
  <si>
    <t>Kornela Mahra 11</t>
  </si>
  <si>
    <t>Trnava</t>
  </si>
  <si>
    <t xml:space="preserve">Havarijný stav výmenníkovej stanice </t>
  </si>
  <si>
    <t xml:space="preserve">Havarijný stav hygienického zázemia ZŠ s VJM </t>
  </si>
  <si>
    <t>M.Sch. Trnavského 398/2</t>
  </si>
  <si>
    <t>Havarijná situácia podchodu a kancelárie budovy CPP - odstránenie vlhkosti muriva</t>
  </si>
  <si>
    <t>Brezová 1</t>
  </si>
  <si>
    <t>Havarijná situácia elektrických rozvádzačov</t>
  </si>
  <si>
    <t>Stredná priemyselná škola stavebná Dušana Samuela Jurkoviča</t>
  </si>
  <si>
    <t>Lomonosovova 7</t>
  </si>
  <si>
    <t>Havarijná situácia strechy telocvične</t>
  </si>
  <si>
    <t>Školská 1087</t>
  </si>
  <si>
    <t>Sládkovičovo</t>
  </si>
  <si>
    <t>Havarijná situácia strechy Spojenej školy</t>
  </si>
  <si>
    <t>Obec Prašice</t>
  </si>
  <si>
    <t>Základná škola Jána Amosa Komenského</t>
  </si>
  <si>
    <t>Komenského 3</t>
  </si>
  <si>
    <t>Havarijný stav statiky stien a stropov školy</t>
  </si>
  <si>
    <t>Ul. Práce 24</t>
  </si>
  <si>
    <t>Havarijný stav strojovne v telocvični ZŠ s VJM Ul. práce 24 KN</t>
  </si>
  <si>
    <t>1. mája 144</t>
  </si>
  <si>
    <t>Prašice</t>
  </si>
  <si>
    <t>Havarijný sta ÚK, rozvodov v škole a telocvični ZŠ s MŠ</t>
  </si>
  <si>
    <t>Nám. kpt. Nálepku 613</t>
  </si>
  <si>
    <t>Vráble</t>
  </si>
  <si>
    <t>Havarijný stav vnútorných omietok RC Vráble</t>
  </si>
  <si>
    <t>Odstránenie a výmena podlahovej krytiny v RC</t>
  </si>
  <si>
    <t>Mojmírova 2</t>
  </si>
  <si>
    <t>Havarijný stav vonkajších výplní otvorov na pav. A,B,C a telocvični-ZŠ Mojmírova 2 ZM</t>
  </si>
  <si>
    <t>Mesto Turčianske Teplice</t>
  </si>
  <si>
    <t>Mesto Vrútky</t>
  </si>
  <si>
    <t>Obec Skalité</t>
  </si>
  <si>
    <t>Žarnovická 1078/13</t>
  </si>
  <si>
    <t>Turčianske Teplice</t>
  </si>
  <si>
    <t>Havarijná situácia - hydraulická regulácia ÚK</t>
  </si>
  <si>
    <t>Základná škola Hany Zelinovej</t>
  </si>
  <si>
    <t>Čachovský rad 34</t>
  </si>
  <si>
    <t>Vrútky</t>
  </si>
  <si>
    <t>Havarijná situácia rozvodov ÚK v ZŠ</t>
  </si>
  <si>
    <t>Havarijná situácia kotla</t>
  </si>
  <si>
    <t>Kudlov 781</t>
  </si>
  <si>
    <t>Havária sociálnych zariadení v objekte školy a telocvične</t>
  </si>
  <si>
    <t>Mierová 137</t>
  </si>
  <si>
    <t>Tornaľa</t>
  </si>
  <si>
    <t xml:space="preserve">Havária stropu v objekte ŠJ RC </t>
  </si>
  <si>
    <t>Havária vonkajších výplní otvorov-objekt ul.K.Supa</t>
  </si>
  <si>
    <t>Hutníkov 302</t>
  </si>
  <si>
    <t>Žiar nad Hronom</t>
  </si>
  <si>
    <t>Havária podlahovej krytiny v objekte školy</t>
  </si>
  <si>
    <t>Mesto Kežmarok</t>
  </si>
  <si>
    <t>Obec Šarišské Michaľany</t>
  </si>
  <si>
    <t>Obec Holčíkovce</t>
  </si>
  <si>
    <t>Obec Marhaň</t>
  </si>
  <si>
    <t>Obec Radvaň nad Laborcom</t>
  </si>
  <si>
    <t>Obec Ohradzany</t>
  </si>
  <si>
    <t>Mesto Humenné</t>
  </si>
  <si>
    <t>Obec Ďapalovce</t>
  </si>
  <si>
    <t>Mesto Hanušovce nad Topľou</t>
  </si>
  <si>
    <t>K.B.REAL, s.r.o.</t>
  </si>
  <si>
    <t>Hradné námestie 38</t>
  </si>
  <si>
    <t>Kežmarok</t>
  </si>
  <si>
    <t>Odstránenie HS el. rozvádzača TV a rozvodov</t>
  </si>
  <si>
    <t>Pod lesíkom 19</t>
  </si>
  <si>
    <t>Šarišské Michaľany</t>
  </si>
  <si>
    <t>Odstránenie HS strechy telocvične v ZŠ</t>
  </si>
  <si>
    <t>Masarykova 11174/20D</t>
  </si>
  <si>
    <t>Odstránenie HS ihriska</t>
  </si>
  <si>
    <t>Odstránenie HS vzduchotechniky v ŠJ</t>
  </si>
  <si>
    <t>Odstránenie HS elektroinštalácie v pav. B a D - dofinancovanie</t>
  </si>
  <si>
    <t>Oprava strechy HS na pavilónoch B,C a D - dofinancovanie</t>
  </si>
  <si>
    <t>Odstránenie HS kanalizácie</t>
  </si>
  <si>
    <t>Cirkevná základná škola sv. Gorazda</t>
  </si>
  <si>
    <t>Komenského 1096</t>
  </si>
  <si>
    <t>Odstránenie HS podlahy vstupnej chodby CZS Námestovo</t>
  </si>
  <si>
    <t>Holčíkovce 44</t>
  </si>
  <si>
    <t>Holčíkovce</t>
  </si>
  <si>
    <t>Odstránenie HS vnútorných priestorov budovy školy a TV po zemetrasení</t>
  </si>
  <si>
    <t>Marhaň 115</t>
  </si>
  <si>
    <t>Marhaň</t>
  </si>
  <si>
    <t>Odstránenie HS vnút. stien, omietok a stropov po zemetrasení</t>
  </si>
  <si>
    <t>Základná škola s materskou školou Michala Sopiru</t>
  </si>
  <si>
    <t>Radvaň nad Laborcom 278</t>
  </si>
  <si>
    <t>Radvaň nad Laborcom</t>
  </si>
  <si>
    <t>Odstránenie HS omietok v triedach a TV po zemetrasení</t>
  </si>
  <si>
    <t>Ohradzany 162</t>
  </si>
  <si>
    <t>Ohradzany</t>
  </si>
  <si>
    <t>Odstránenie HS vnútorných stien, omietok a stropov po zemetrasení</t>
  </si>
  <si>
    <t>Budovateľská 1309</t>
  </si>
  <si>
    <t>Odstránenie HS vnútorných priestorov po zemetrasení</t>
  </si>
  <si>
    <t>Dargovských hrdinov 19</t>
  </si>
  <si>
    <t>Humenné</t>
  </si>
  <si>
    <t>Laborecká 66</t>
  </si>
  <si>
    <t>Kudlovská 11</t>
  </si>
  <si>
    <t>Hrnčiarska 13</t>
  </si>
  <si>
    <t>Pugačevova 1381/7</t>
  </si>
  <si>
    <t>SNP 1</t>
  </si>
  <si>
    <t>Odstránenie HS strechy po zemetrasení</t>
  </si>
  <si>
    <t>Ďapalovce 1</t>
  </si>
  <si>
    <t>Ďapalovce</t>
  </si>
  <si>
    <t>Odstránenie HS budovy po zemetrasení</t>
  </si>
  <si>
    <t>Štúrova 341</t>
  </si>
  <si>
    <t>Hanušovce nad Topľou</t>
  </si>
  <si>
    <t>Súkromná stredná odborná škola</t>
  </si>
  <si>
    <t>Dukelská 33</t>
  </si>
  <si>
    <t>Giraltovce</t>
  </si>
  <si>
    <t>Odstránenie HS okenných konštrukcií po zemetrasení</t>
  </si>
  <si>
    <t>Obec Slovenská Kajňa</t>
  </si>
  <si>
    <t>Odstránenie HS vnútorných priestorov a statických porúch v ZŠ po zemetrasení</t>
  </si>
  <si>
    <t>Školská ulica 54/21</t>
  </si>
  <si>
    <t>Slovenská Kajňa</t>
  </si>
  <si>
    <t>Mesto Stropkov</t>
  </si>
  <si>
    <t>Obec Pakostov</t>
  </si>
  <si>
    <t>Odstránenie HS strechy pavilón C</t>
  </si>
  <si>
    <t>Odstránenie HS výťahu</t>
  </si>
  <si>
    <t>Šrobárova 20</t>
  </si>
  <si>
    <t>Odstránenie HS vnútorných priestorov dielni a spol. miestnosti</t>
  </si>
  <si>
    <t>Odstránenie HS na chodbe v bloku C</t>
  </si>
  <si>
    <t>J. Curie 3760/2</t>
  </si>
  <si>
    <t xml:space="preserve">Odstránenie HS sociálnych zariadení </t>
  </si>
  <si>
    <t>Palárikova 1602/1</t>
  </si>
  <si>
    <t>Odstránenie HS rozvodných skríň a ističov</t>
  </si>
  <si>
    <t>Mlynská 697/7</t>
  </si>
  <si>
    <t>Stropkov</t>
  </si>
  <si>
    <t>Odstránenie HS vnútorných stien a omietok po zemetrasení</t>
  </si>
  <si>
    <t>Hrnčiarska 795/61</t>
  </si>
  <si>
    <t>Konštantínova 1751/64</t>
  </si>
  <si>
    <t>Pakostov 102</t>
  </si>
  <si>
    <t>Pakostov</t>
  </si>
  <si>
    <t>Obec Porúbka</t>
  </si>
  <si>
    <t>Košický samosprávny kraj</t>
  </si>
  <si>
    <t>Porúbka 20</t>
  </si>
  <si>
    <t>Porúbka</t>
  </si>
  <si>
    <t>odstránenie havarijného stavu poškodeného stropu a stien v triede po zemetrasení</t>
  </si>
  <si>
    <t>Gymnázium - Gimnázium</t>
  </si>
  <si>
    <t>Zoltána Fábryho 1</t>
  </si>
  <si>
    <t>Veľké Kapušany</t>
  </si>
  <si>
    <t>odstránenie havarijného stavu fasády budovy školy po zemetrasení</t>
  </si>
  <si>
    <t>Šrobárova 1</t>
  </si>
  <si>
    <t>Odstránenie havarijného stavu naddverného prekladu a steny telocvične po zemetrasení</t>
  </si>
  <si>
    <t>J. Fabiniho 3</t>
  </si>
  <si>
    <t>Spišská Nová Ves</t>
  </si>
  <si>
    <t>Odstránenie havarijného stavu fasády - budova elokovaného pracoviska Michalská 55/77 Markušovce</t>
  </si>
  <si>
    <t>odstránenie havarijného stavu fasády</t>
  </si>
  <si>
    <t>Mesto Spišská Nová Ves</t>
  </si>
  <si>
    <t>Obec Olcnava</t>
  </si>
  <si>
    <t>Obec Žbince</t>
  </si>
  <si>
    <t>Juhoslovanská 2</t>
  </si>
  <si>
    <t>Košice-Sídlisko Ťahanovce</t>
  </si>
  <si>
    <t>odstránenie havarijného stavu podláh, okenných konštrukcií, dverí a zdravotechniky</t>
  </si>
  <si>
    <t>Duchnovičova 24</t>
  </si>
  <si>
    <t>odstránenie havarijného stavu spodnej stavby objektu telocvičňa</t>
  </si>
  <si>
    <t>Levočská 11</t>
  </si>
  <si>
    <t>odstránenie havarijného stavu podláh na chodbách ZŠ</t>
  </si>
  <si>
    <t>Školská 333/2</t>
  </si>
  <si>
    <t>odstránenie havarijného stavu strechy - 2. etapa - pavilón odborných učební</t>
  </si>
  <si>
    <t>Lúčna 3</t>
  </si>
  <si>
    <t>Olcnava</t>
  </si>
  <si>
    <t>odstránenie havarijného stavu strechy - II. etapa</t>
  </si>
  <si>
    <t>Žbince 145</t>
  </si>
  <si>
    <t>Žbince</t>
  </si>
  <si>
    <t>odstránenie havarijnej situácie strechy pavilón U2</t>
  </si>
  <si>
    <t>Bankov 15</t>
  </si>
  <si>
    <t>odstránenie havarijného stavu podláh a stien miestností športoviska - cvičebňa a šatne</t>
  </si>
  <si>
    <t>odstránenie havarijného stavu obvodovej steny- priesaky vody do interiéru</t>
  </si>
  <si>
    <t>odstránenie havarijného stavu vodovodnej prípojky</t>
  </si>
  <si>
    <t>Biele Vody 267</t>
  </si>
  <si>
    <t>Mlynky</t>
  </si>
  <si>
    <t>odstránenie havarijného stavu vykurovacích telies</t>
  </si>
  <si>
    <t>Richnava 189</t>
  </si>
  <si>
    <t>Richnava</t>
  </si>
  <si>
    <t>odstránenie havarijného stavu triedy - podlaha, steny, strop, ÚK</t>
  </si>
  <si>
    <t>4Q</t>
  </si>
  <si>
    <t>Legenda:</t>
  </si>
  <si>
    <t>suma upravená o presuny, zmeny účelu, vratky</t>
  </si>
  <si>
    <t>Obec Závod</t>
  </si>
  <si>
    <t>Dúbravská cesta 1</t>
  </si>
  <si>
    <t>Bratislava-Karlova Ves</t>
  </si>
  <si>
    <t>Sokolská 81</t>
  </si>
  <si>
    <t>Závod</t>
  </si>
  <si>
    <t>Havarijný stav - vonkajšie areálové osvetlenie (Švabinského 7)</t>
  </si>
  <si>
    <t>Zrealizovanie novej elektroinštalácie po vyhorení školy</t>
  </si>
  <si>
    <t>Havarijná situácia vonkajšej fasády na budove ZŠ s MŠ Závod</t>
  </si>
  <si>
    <t>Havarijný stav strešnej krytiny ZŠ Podzáhradná</t>
  </si>
  <si>
    <t>Mesto Gabčíkovo</t>
  </si>
  <si>
    <t>Obec Kúty</t>
  </si>
  <si>
    <t>Obec Majcichov</t>
  </si>
  <si>
    <t>Obec Orechová Potôň</t>
  </si>
  <si>
    <t>Obec Trstín</t>
  </si>
  <si>
    <t>Základná škola Vilka Šuleka</t>
  </si>
  <si>
    <t>Školská 165</t>
  </si>
  <si>
    <t>Komenského 1082/3</t>
  </si>
  <si>
    <t>Gabčíkovo</t>
  </si>
  <si>
    <t>Základná škola Andreja Radlinského</t>
  </si>
  <si>
    <t>Školská 694</t>
  </si>
  <si>
    <t>Kúty</t>
  </si>
  <si>
    <t>Základná škola J. Palárika</t>
  </si>
  <si>
    <t>Majcichov 536</t>
  </si>
  <si>
    <t>Majcichov</t>
  </si>
  <si>
    <t>Základná škola s materskou školou Zsigmonda Móricza s vyučovacím jazykom maďarským - Móricz Zsigmond Alapiskola és Óvoda</t>
  </si>
  <si>
    <t>Hlavná 193</t>
  </si>
  <si>
    <t>Orechová Potôň</t>
  </si>
  <si>
    <t>Trstín 457</t>
  </si>
  <si>
    <t>Trstín</t>
  </si>
  <si>
    <t>Havarijná situácia - rekonštrukcia podlahy v telocvični ZŠ Vilka Šuleka</t>
  </si>
  <si>
    <t xml:space="preserve">Havarijná situácia v objekte telocvične ZŠ </t>
  </si>
  <si>
    <t>Havarijný stav elektroinštalácie v ZŠ</t>
  </si>
  <si>
    <t>Elektrická inštalácia objektu ZŠ Jána Palárika</t>
  </si>
  <si>
    <t>Havarijný stav plynovej kotolne a areálových rozvodov tepla</t>
  </si>
  <si>
    <t xml:space="preserve">Havarijný stav strechy telocvične ZŠ Trstín </t>
  </si>
  <si>
    <t>Obec Lazany</t>
  </si>
  <si>
    <t>Obec Udiča</t>
  </si>
  <si>
    <t>Mesto Dubnica nad Váhom</t>
  </si>
  <si>
    <t>Mesto Nové Mesto nad Váhom</t>
  </si>
  <si>
    <t>Obec Beluša</t>
  </si>
  <si>
    <t>Obec Chrenovec - Brusno</t>
  </si>
  <si>
    <t>Obec Považany</t>
  </si>
  <si>
    <t>Obec Svinná</t>
  </si>
  <si>
    <t>Lazany 423</t>
  </si>
  <si>
    <t>Lazany</t>
  </si>
  <si>
    <t>Udiča 248</t>
  </si>
  <si>
    <t>Udiča</t>
  </si>
  <si>
    <t>Základná škola s materskou školou Pavla Demitru</t>
  </si>
  <si>
    <t>Centrum II 87</t>
  </si>
  <si>
    <t>Dubnica nad Váhom</t>
  </si>
  <si>
    <t>Viestova 1</t>
  </si>
  <si>
    <t>Tematínska 2092</t>
  </si>
  <si>
    <t>Nové Mesto nad Váhom</t>
  </si>
  <si>
    <t>Slatinská 3</t>
  </si>
  <si>
    <t>Beluša</t>
  </si>
  <si>
    <t>Základná škola Gašpara Drozda s materskou školou</t>
  </si>
  <si>
    <t>Chrenovec-Brusno 395</t>
  </si>
  <si>
    <t>Chrenovec-Brusno</t>
  </si>
  <si>
    <t>Základná škola s materskou školou kardinála A. Rudnaya</t>
  </si>
  <si>
    <t>Považany 216</t>
  </si>
  <si>
    <t>Považany</t>
  </si>
  <si>
    <t>Svinná 131</t>
  </si>
  <si>
    <t>Svinná</t>
  </si>
  <si>
    <t>Havarijný stav kanalizácie pavilón G</t>
  </si>
  <si>
    <t>Havarijná situácia prístupového schodiska k ZŠ</t>
  </si>
  <si>
    <t>Havarijný stav spojovacej choby</t>
  </si>
  <si>
    <t>Havarijný stav strechy školy</t>
  </si>
  <si>
    <t>Havarijný stav sociálnych zariadení školy - I. etapa</t>
  </si>
  <si>
    <t>Havária plynovej kotolne ZŠ s MŠ kardinála Rudnaya, Považany 216</t>
  </si>
  <si>
    <t>Mesto Vráble</t>
  </si>
  <si>
    <t>Obec Diakovce</t>
  </si>
  <si>
    <t>Obec Dvory nad Žitavou</t>
  </si>
  <si>
    <t>Mesto Šaľa</t>
  </si>
  <si>
    <t>Sídlisko Lúky 1226</t>
  </si>
  <si>
    <t>Základná škola s vyučovacím jazykom maďarským - Alapiskola, Školská 485, Diakovce - Deáki</t>
  </si>
  <si>
    <t>Školská 485</t>
  </si>
  <si>
    <t>Diakovce</t>
  </si>
  <si>
    <t>Hlavné námestie 14</t>
  </si>
  <si>
    <t>Dvory nad Žitavou</t>
  </si>
  <si>
    <t>Pionierska 4</t>
  </si>
  <si>
    <t>Šaľa</t>
  </si>
  <si>
    <t xml:space="preserve">Havarijný stav strešnej krytiny ZŠ s MŠ </t>
  </si>
  <si>
    <t>Havarijný stav vykurovania v budove ZŠ s MŠ</t>
  </si>
  <si>
    <t>Havarijný stav kotolne ZŠ Dvory n/Žitavou</t>
  </si>
  <si>
    <t>Havarijný stav podlahy objektu školy 1 NP</t>
  </si>
  <si>
    <t>Mesto Turzovka</t>
  </si>
  <si>
    <t>Obec Liptovské Revúce</t>
  </si>
  <si>
    <t>Obec Zuberec</t>
  </si>
  <si>
    <t>Obec Breza</t>
  </si>
  <si>
    <t>Obec Dlhé Pole</t>
  </si>
  <si>
    <t>Obec Krpeľany</t>
  </si>
  <si>
    <t>Mesto Liptovský Hrádok</t>
  </si>
  <si>
    <t>Žilinský samosprávny kraj</t>
  </si>
  <si>
    <t>Spojená škola Juraja Turza</t>
  </si>
  <si>
    <t>Stred 305</t>
  </si>
  <si>
    <t>Turzovka</t>
  </si>
  <si>
    <t>Liptovské Revúce 232</t>
  </si>
  <si>
    <t>Liptovské Revúce</t>
  </si>
  <si>
    <t>Andreja Bažíka 20</t>
  </si>
  <si>
    <t>Zuberec</t>
  </si>
  <si>
    <t>Lipová 622</t>
  </si>
  <si>
    <t>Kysucké Nové Mesto</t>
  </si>
  <si>
    <t>Breza 314</t>
  </si>
  <si>
    <t>Breza</t>
  </si>
  <si>
    <t>Dlhé Pole 38</t>
  </si>
  <si>
    <t>Dlhé Pole</t>
  </si>
  <si>
    <t>Školská 1</t>
  </si>
  <si>
    <t>Krpeľany</t>
  </si>
  <si>
    <t>Hradná 342</t>
  </si>
  <si>
    <t>Liptovský Hrádok</t>
  </si>
  <si>
    <t>Stredná odborná škola obchodu a služieb</t>
  </si>
  <si>
    <t>Pelhřimovská 1186/10</t>
  </si>
  <si>
    <t>Dolný Kubín</t>
  </si>
  <si>
    <t xml:space="preserve">Špeciálna základná škola s materskou školou </t>
  </si>
  <si>
    <t xml:space="preserve">Lipová 622, </t>
  </si>
  <si>
    <t xml:space="preserve">Havarijná situácia strešnej konštrukcie </t>
  </si>
  <si>
    <t>Havarijný stav plynovej kotolne</t>
  </si>
  <si>
    <t xml:space="preserve">Havarijná situácia fasády a strešnej konštr. so zateplením </t>
  </si>
  <si>
    <t>Havarijná situácia vykurovacieho systému</t>
  </si>
  <si>
    <t>Havarijná situácia strešného plášťa multifunkčnej budovy ZŠ</t>
  </si>
  <si>
    <t>Havarijná situácia vlhnutie základov a obvodových múrov</t>
  </si>
  <si>
    <t>Havarijný stav kotlov ÚK</t>
  </si>
  <si>
    <t>Obec Pohorelá</t>
  </si>
  <si>
    <t>Kpt. Nálepku 878</t>
  </si>
  <si>
    <t>Pohorelá</t>
  </si>
  <si>
    <t>Havária strechy a krovu v objekte školy</t>
  </si>
  <si>
    <t>Havária vykurovacieho systému /obehové čerpadlo/</t>
  </si>
  <si>
    <t>Havária plynových kotolní v objekte školy</t>
  </si>
  <si>
    <t>Obec Spišský Hrhov</t>
  </si>
  <si>
    <t>Obec Udavské</t>
  </si>
  <si>
    <t>Obec Kolbovce</t>
  </si>
  <si>
    <t>Mesto Snina</t>
  </si>
  <si>
    <t>Komenského 2</t>
  </si>
  <si>
    <t>Spišský Hrhov</t>
  </si>
  <si>
    <t>Nám. Štefana Kluberta 1</t>
  </si>
  <si>
    <t>Základná škola s materskou školou sv. Cyrila a Metoda</t>
  </si>
  <si>
    <t>Štúrova 3</t>
  </si>
  <si>
    <t>Stará Ľubovňa</t>
  </si>
  <si>
    <t>Udavské 80</t>
  </si>
  <si>
    <t>Udavské</t>
  </si>
  <si>
    <t xml:space="preserve">Kolbovce 8 </t>
  </si>
  <si>
    <t>Kolbovce</t>
  </si>
  <si>
    <t>Študentská 1446/9</t>
  </si>
  <si>
    <t xml:space="preserve"> Snina</t>
  </si>
  <si>
    <t>Odstránenie HS strechy telocvične</t>
  </si>
  <si>
    <t>Odstránenie HS expanzného systému a ohrevu teplej vody</t>
  </si>
  <si>
    <t>Odstránenie HS telocvične v ZŠ s MŠ sv. Cyrila a Metoda v Starej Ľubovni</t>
  </si>
  <si>
    <t>Odstránenie HS kotolne v ZŠ</t>
  </si>
  <si>
    <t>Odstránenie HS schodiska a fasády po zemetrasení ZŠ Študentská</t>
  </si>
  <si>
    <t>Odstránenie HS kotolne po zemetrasení</t>
  </si>
  <si>
    <t>Bajkalská 29</t>
  </si>
  <si>
    <t>Obec Borša</t>
  </si>
  <si>
    <t>Obec Jablonov nad Turňou</t>
  </si>
  <si>
    <t>Obec Poproč</t>
  </si>
  <si>
    <t>Mesto Veľké Kapušany</t>
  </si>
  <si>
    <t>Obec Čaňa</t>
  </si>
  <si>
    <t>Ružová 304</t>
  </si>
  <si>
    <t>Borša</t>
  </si>
  <si>
    <t>odstránenie havarijného stavu vykurovania tepelnými čerpadlami</t>
  </si>
  <si>
    <t>Jablonov nad Turňou 229</t>
  </si>
  <si>
    <t>Jablonov nad Turňou</t>
  </si>
  <si>
    <t>odstránenie havarijného stavu plynovej kotolne, rozvodov ÚK a vykurovacích telies</t>
  </si>
  <si>
    <t>Školská 3</t>
  </si>
  <si>
    <t>Poproč</t>
  </si>
  <si>
    <t>Gymnázium sv. Moniky</t>
  </si>
  <si>
    <t>Tarasa Ševčenka 1</t>
  </si>
  <si>
    <t xml:space="preserve">odstránenie havarijného stavu elektroinštalácie </t>
  </si>
  <si>
    <t>Základná škola Jánosa Erdélyiho s vyučovacím jazykom maďarským - Erdélyi János Alapiskola</t>
  </si>
  <si>
    <t>Fábryho 36</t>
  </si>
  <si>
    <t>odstránenie havarijného stavu strechy budovy telocvične ZŠ -elokované pracovisko Komenského 36</t>
  </si>
  <si>
    <t>Pionierska 33</t>
  </si>
  <si>
    <t>Čaňa</t>
  </si>
  <si>
    <t>odstránenie havarijného stavu podlahy v telocvični rekonštrukciou</t>
  </si>
  <si>
    <t>Obec Malčice</t>
  </si>
  <si>
    <t>odstránenie havarijného stavu atiky - pavilón B</t>
  </si>
  <si>
    <t>Hlavná 175</t>
  </si>
  <si>
    <t>Malčice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</si>
</sst>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/>
    <xf numFmtId="0" fontId="7" fillId="4" borderId="1" xfId="0" applyFont="1" applyFill="1" applyBorder="1"/>
    <xf numFmtId="3" fontId="5" fillId="0" borderId="1" xfId="0" applyNumberFormat="1" applyFont="1" applyFill="1" applyBorder="1" applyAlignment="1">
      <alignment horizontal="right" wrapText="1"/>
    </xf>
    <xf numFmtId="3" fontId="5" fillId="4" borderId="1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left" wrapText="1"/>
    </xf>
    <xf numFmtId="3" fontId="5" fillId="0" borderId="0" xfId="0" applyNumberFormat="1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zoomScale="80" zoomScaleNormal="80" workbookViewId="0">
      <selection activeCell="F19" sqref="F19"/>
    </sheetView>
  </sheetViews>
  <sheetFormatPr defaultRowHeight="15" x14ac:dyDescent="0.25"/>
  <cols>
    <col min="1" max="1" width="11" customWidth="1"/>
    <col min="2" max="2" width="30.28515625" customWidth="1"/>
    <col min="3" max="3" width="34.7109375" customWidth="1"/>
    <col min="4" max="4" width="31.140625" customWidth="1"/>
    <col min="5" max="5" width="24.140625" customWidth="1"/>
    <col min="6" max="6" width="15.85546875" customWidth="1"/>
    <col min="7" max="7" width="56.7109375" customWidth="1"/>
    <col min="8" max="8" width="9.7109375" customWidth="1"/>
  </cols>
  <sheetData>
    <row r="1" spans="1:8" ht="42" customHeight="1" x14ac:dyDescent="0.35">
      <c r="A1" s="20" t="s">
        <v>348</v>
      </c>
      <c r="B1" s="20"/>
      <c r="C1" s="20"/>
      <c r="D1" s="20"/>
      <c r="E1" s="20"/>
      <c r="F1" s="20"/>
      <c r="G1" s="20"/>
    </row>
    <row r="4" spans="1:8" ht="113.25" customHeight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8</v>
      </c>
      <c r="G4" s="6" t="s">
        <v>5</v>
      </c>
      <c r="H4" s="6" t="s">
        <v>7</v>
      </c>
    </row>
    <row r="5" spans="1:8" ht="33" customHeight="1" x14ac:dyDescent="0.25">
      <c r="A5" s="8" t="s">
        <v>10</v>
      </c>
      <c r="B5" s="9" t="s">
        <v>11</v>
      </c>
      <c r="C5" s="10" t="s">
        <v>13</v>
      </c>
      <c r="D5" s="10" t="s">
        <v>14</v>
      </c>
      <c r="E5" s="11" t="s">
        <v>15</v>
      </c>
      <c r="F5" s="17">
        <v>90000</v>
      </c>
      <c r="G5" s="10" t="s">
        <v>19</v>
      </c>
      <c r="H5" s="12" t="s">
        <v>345</v>
      </c>
    </row>
    <row r="6" spans="1:8" ht="33" customHeight="1" x14ac:dyDescent="0.25">
      <c r="A6" s="8" t="s">
        <v>10</v>
      </c>
      <c r="B6" s="9" t="s">
        <v>12</v>
      </c>
      <c r="C6" s="10" t="s">
        <v>16</v>
      </c>
      <c r="D6" s="10" t="s">
        <v>17</v>
      </c>
      <c r="E6" s="11" t="s">
        <v>18</v>
      </c>
      <c r="F6" s="17">
        <v>100000</v>
      </c>
      <c r="G6" s="10" t="s">
        <v>20</v>
      </c>
      <c r="H6" s="12" t="s">
        <v>345</v>
      </c>
    </row>
    <row r="7" spans="1:8" ht="33" customHeight="1" x14ac:dyDescent="0.25">
      <c r="A7" s="8" t="s">
        <v>10</v>
      </c>
      <c r="B7" s="9" t="s">
        <v>353</v>
      </c>
      <c r="C7" s="10" t="s">
        <v>437</v>
      </c>
      <c r="D7" s="10" t="s">
        <v>445</v>
      </c>
      <c r="E7" s="11" t="s">
        <v>446</v>
      </c>
      <c r="F7" s="17">
        <v>120000</v>
      </c>
      <c r="G7" s="10" t="s">
        <v>447</v>
      </c>
      <c r="H7" s="12" t="s">
        <v>605</v>
      </c>
    </row>
    <row r="8" spans="1:8" ht="48" customHeight="1" x14ac:dyDescent="0.25">
      <c r="A8" s="8" t="s">
        <v>10</v>
      </c>
      <c r="B8" s="9" t="s">
        <v>353</v>
      </c>
      <c r="C8" s="10" t="s">
        <v>189</v>
      </c>
      <c r="D8" s="10" t="s">
        <v>448</v>
      </c>
      <c r="E8" s="11" t="s">
        <v>449</v>
      </c>
      <c r="F8" s="17">
        <v>100000</v>
      </c>
      <c r="G8" s="10" t="s">
        <v>450</v>
      </c>
      <c r="H8" s="12" t="s">
        <v>605</v>
      </c>
    </row>
    <row r="9" spans="1:8" ht="33" customHeight="1" x14ac:dyDescent="0.25">
      <c r="A9" s="8" t="s">
        <v>10</v>
      </c>
      <c r="B9" s="9" t="s">
        <v>12</v>
      </c>
      <c r="C9" s="10" t="s">
        <v>16</v>
      </c>
      <c r="D9" s="10" t="s">
        <v>17</v>
      </c>
      <c r="E9" s="11" t="s">
        <v>18</v>
      </c>
      <c r="F9" s="17">
        <v>30000</v>
      </c>
      <c r="G9" s="10" t="s">
        <v>451</v>
      </c>
      <c r="H9" s="12" t="s">
        <v>605</v>
      </c>
    </row>
    <row r="10" spans="1:8" ht="33" customHeight="1" x14ac:dyDescent="0.25">
      <c r="A10" s="8" t="s">
        <v>10</v>
      </c>
      <c r="B10" s="9" t="s">
        <v>444</v>
      </c>
      <c r="C10" s="10" t="s">
        <v>13</v>
      </c>
      <c r="D10" s="10" t="s">
        <v>452</v>
      </c>
      <c r="E10" s="11" t="s">
        <v>453</v>
      </c>
      <c r="F10" s="17">
        <v>50000</v>
      </c>
      <c r="G10" s="10" t="s">
        <v>454</v>
      </c>
      <c r="H10" s="12" t="s">
        <v>605</v>
      </c>
    </row>
    <row r="11" spans="1:8" ht="33" customHeight="1" x14ac:dyDescent="0.25">
      <c r="A11" s="8" t="s">
        <v>10</v>
      </c>
      <c r="B11" s="9" t="s">
        <v>174</v>
      </c>
      <c r="C11" s="10" t="s">
        <v>105</v>
      </c>
      <c r="D11" s="10" t="s">
        <v>455</v>
      </c>
      <c r="E11" s="11" t="s">
        <v>191</v>
      </c>
      <c r="F11" s="17">
        <v>4980</v>
      </c>
      <c r="G11" s="10" t="s">
        <v>456</v>
      </c>
      <c r="H11" s="12" t="s">
        <v>605</v>
      </c>
    </row>
    <row r="12" spans="1:8" ht="39" customHeight="1" x14ac:dyDescent="0.25">
      <c r="A12" s="8" t="s">
        <v>10</v>
      </c>
      <c r="B12" s="9" t="s">
        <v>174</v>
      </c>
      <c r="C12" s="10" t="s">
        <v>34</v>
      </c>
      <c r="D12" s="10" t="s">
        <v>457</v>
      </c>
      <c r="E12" s="11" t="s">
        <v>458</v>
      </c>
      <c r="F12" s="17">
        <v>92518</v>
      </c>
      <c r="G12" s="10" t="s">
        <v>459</v>
      </c>
      <c r="H12" s="12" t="s">
        <v>605</v>
      </c>
    </row>
    <row r="13" spans="1:8" ht="39" customHeight="1" x14ac:dyDescent="0.25">
      <c r="A13" s="8" t="s">
        <v>10</v>
      </c>
      <c r="B13" s="9" t="s">
        <v>174</v>
      </c>
      <c r="C13" s="10" t="s">
        <v>101</v>
      </c>
      <c r="D13" s="10" t="s">
        <v>822</v>
      </c>
      <c r="E13" s="11" t="s">
        <v>823</v>
      </c>
      <c r="F13" s="17">
        <v>49932</v>
      </c>
      <c r="G13" s="10" t="s">
        <v>826</v>
      </c>
      <c r="H13" s="12" t="s">
        <v>818</v>
      </c>
    </row>
    <row r="14" spans="1:8" ht="39" customHeight="1" x14ac:dyDescent="0.25">
      <c r="A14" s="8" t="s">
        <v>10</v>
      </c>
      <c r="B14" s="9" t="s">
        <v>353</v>
      </c>
      <c r="C14" s="10" t="s">
        <v>367</v>
      </c>
      <c r="D14" s="10" t="s">
        <v>368</v>
      </c>
      <c r="E14" s="11" t="s">
        <v>362</v>
      </c>
      <c r="F14" s="17">
        <v>250000</v>
      </c>
      <c r="G14" s="10" t="s">
        <v>827</v>
      </c>
      <c r="H14" s="12" t="s">
        <v>818</v>
      </c>
    </row>
    <row r="15" spans="1:8" ht="39" customHeight="1" x14ac:dyDescent="0.25">
      <c r="A15" s="8" t="s">
        <v>10</v>
      </c>
      <c r="B15" s="9" t="s">
        <v>821</v>
      </c>
      <c r="C15" s="10" t="s">
        <v>13</v>
      </c>
      <c r="D15" s="10" t="s">
        <v>824</v>
      </c>
      <c r="E15" s="11" t="s">
        <v>825</v>
      </c>
      <c r="F15" s="17">
        <v>100000</v>
      </c>
      <c r="G15" s="10" t="s">
        <v>828</v>
      </c>
      <c r="H15" s="12" t="s">
        <v>818</v>
      </c>
    </row>
    <row r="16" spans="1:8" ht="39" customHeight="1" x14ac:dyDescent="0.25">
      <c r="A16" s="8" t="s">
        <v>10</v>
      </c>
      <c r="B16" s="9" t="s">
        <v>350</v>
      </c>
      <c r="C16" s="10" t="s">
        <v>16</v>
      </c>
      <c r="D16" s="10" t="s">
        <v>619</v>
      </c>
      <c r="E16" s="11" t="s">
        <v>357</v>
      </c>
      <c r="F16" s="17">
        <v>87816</v>
      </c>
      <c r="G16" s="10" t="s">
        <v>829</v>
      </c>
      <c r="H16" s="12" t="s">
        <v>818</v>
      </c>
    </row>
    <row r="17" spans="1:8" ht="33" customHeight="1" x14ac:dyDescent="0.25">
      <c r="A17" s="8" t="s">
        <v>21</v>
      </c>
      <c r="B17" s="9" t="s">
        <v>22</v>
      </c>
      <c r="C17" s="10" t="s">
        <v>26</v>
      </c>
      <c r="D17" s="10" t="s">
        <v>27</v>
      </c>
      <c r="E17" s="11" t="s">
        <v>28</v>
      </c>
      <c r="F17" s="17">
        <v>50000</v>
      </c>
      <c r="G17" s="10" t="s">
        <v>29</v>
      </c>
      <c r="H17" s="12" t="s">
        <v>345</v>
      </c>
    </row>
    <row r="18" spans="1:8" ht="33" customHeight="1" x14ac:dyDescent="0.25">
      <c r="A18" s="8" t="s">
        <v>21</v>
      </c>
      <c r="B18" s="9" t="s">
        <v>23</v>
      </c>
      <c r="C18" s="10" t="s">
        <v>30</v>
      </c>
      <c r="D18" s="10" t="s">
        <v>31</v>
      </c>
      <c r="E18" s="11" t="s">
        <v>32</v>
      </c>
      <c r="F18" s="17">
        <v>100000</v>
      </c>
      <c r="G18" s="10" t="s">
        <v>33</v>
      </c>
      <c r="H18" s="12" t="s">
        <v>345</v>
      </c>
    </row>
    <row r="19" spans="1:8" ht="33" customHeight="1" x14ac:dyDescent="0.25">
      <c r="A19" s="8" t="s">
        <v>21</v>
      </c>
      <c r="B19" s="9" t="s">
        <v>24</v>
      </c>
      <c r="C19" s="10" t="s">
        <v>34</v>
      </c>
      <c r="D19" s="10" t="s">
        <v>35</v>
      </c>
      <c r="E19" s="11" t="s">
        <v>36</v>
      </c>
      <c r="F19" s="18">
        <f>71708-530</f>
        <v>71178</v>
      </c>
      <c r="G19" s="10" t="s">
        <v>37</v>
      </c>
      <c r="H19" s="12" t="s">
        <v>345</v>
      </c>
    </row>
    <row r="20" spans="1:8" ht="33" customHeight="1" x14ac:dyDescent="0.25">
      <c r="A20" s="8" t="s">
        <v>21</v>
      </c>
      <c r="B20" s="9" t="s">
        <v>25</v>
      </c>
      <c r="C20" s="10" t="s">
        <v>16</v>
      </c>
      <c r="D20" s="10" t="s">
        <v>38</v>
      </c>
      <c r="E20" s="11" t="s">
        <v>36</v>
      </c>
      <c r="F20" s="17">
        <v>60000</v>
      </c>
      <c r="G20" s="10" t="s">
        <v>39</v>
      </c>
      <c r="H20" s="12" t="s">
        <v>345</v>
      </c>
    </row>
    <row r="21" spans="1:8" ht="33" customHeight="1" x14ac:dyDescent="0.25">
      <c r="A21" s="8" t="s">
        <v>21</v>
      </c>
      <c r="B21" s="9" t="s">
        <v>25</v>
      </c>
      <c r="C21" s="10" t="s">
        <v>13</v>
      </c>
      <c r="D21" s="10" t="s">
        <v>40</v>
      </c>
      <c r="E21" s="11" t="s">
        <v>36</v>
      </c>
      <c r="F21" s="17">
        <v>150000</v>
      </c>
      <c r="G21" s="10" t="s">
        <v>41</v>
      </c>
      <c r="H21" s="12" t="s">
        <v>345</v>
      </c>
    </row>
    <row r="22" spans="1:8" ht="33" customHeight="1" x14ac:dyDescent="0.25">
      <c r="A22" s="8" t="s">
        <v>21</v>
      </c>
      <c r="B22" s="9" t="s">
        <v>42</v>
      </c>
      <c r="C22" s="10" t="s">
        <v>13</v>
      </c>
      <c r="D22" s="10" t="s">
        <v>44</v>
      </c>
      <c r="E22" s="11" t="s">
        <v>45</v>
      </c>
      <c r="F22" s="17">
        <v>40000</v>
      </c>
      <c r="G22" s="10" t="s">
        <v>46</v>
      </c>
      <c r="H22" s="12" t="s">
        <v>345</v>
      </c>
    </row>
    <row r="23" spans="1:8" ht="33" customHeight="1" x14ac:dyDescent="0.25">
      <c r="A23" s="8" t="s">
        <v>21</v>
      </c>
      <c r="B23" s="9" t="s">
        <v>43</v>
      </c>
      <c r="C23" s="10" t="s">
        <v>47</v>
      </c>
      <c r="D23" s="10" t="s">
        <v>48</v>
      </c>
      <c r="E23" s="11" t="s">
        <v>49</v>
      </c>
      <c r="F23" s="18">
        <f>43000-14</f>
        <v>42986</v>
      </c>
      <c r="G23" s="10" t="s">
        <v>50</v>
      </c>
      <c r="H23" s="12" t="s">
        <v>345</v>
      </c>
    </row>
    <row r="24" spans="1:8" ht="33" customHeight="1" x14ac:dyDescent="0.25">
      <c r="A24" s="8" t="s">
        <v>21</v>
      </c>
      <c r="B24" s="9" t="s">
        <v>460</v>
      </c>
      <c r="C24" s="10" t="s">
        <v>13</v>
      </c>
      <c r="D24" s="10" t="s">
        <v>463</v>
      </c>
      <c r="E24" s="11" t="s">
        <v>464</v>
      </c>
      <c r="F24" s="18">
        <f>20000-2308</f>
        <v>17692</v>
      </c>
      <c r="G24" s="10" t="s">
        <v>465</v>
      </c>
      <c r="H24" s="12" t="s">
        <v>605</v>
      </c>
    </row>
    <row r="25" spans="1:8" ht="33" customHeight="1" x14ac:dyDescent="0.25">
      <c r="A25" s="8" t="s">
        <v>21</v>
      </c>
      <c r="B25" s="9" t="s">
        <v>461</v>
      </c>
      <c r="C25" s="10" t="s">
        <v>13</v>
      </c>
      <c r="D25" s="10" t="s">
        <v>466</v>
      </c>
      <c r="E25" s="11" t="s">
        <v>467</v>
      </c>
      <c r="F25" s="17">
        <v>30000</v>
      </c>
      <c r="G25" s="10" t="s">
        <v>468</v>
      </c>
      <c r="H25" s="12" t="s">
        <v>605</v>
      </c>
    </row>
    <row r="26" spans="1:8" ht="33" customHeight="1" x14ac:dyDescent="0.25">
      <c r="A26" s="8" t="s">
        <v>21</v>
      </c>
      <c r="B26" s="9" t="s">
        <v>462</v>
      </c>
      <c r="C26" s="10" t="s">
        <v>469</v>
      </c>
      <c r="D26" s="10" t="s">
        <v>470</v>
      </c>
      <c r="E26" s="11" t="s">
        <v>471</v>
      </c>
      <c r="F26" s="17">
        <v>20000</v>
      </c>
      <c r="G26" s="10" t="s">
        <v>472</v>
      </c>
      <c r="H26" s="12" t="s">
        <v>605</v>
      </c>
    </row>
    <row r="27" spans="1:8" ht="33" customHeight="1" x14ac:dyDescent="0.25">
      <c r="A27" s="8" t="s">
        <v>21</v>
      </c>
      <c r="B27" s="9" t="s">
        <v>25</v>
      </c>
      <c r="C27" s="10" t="s">
        <v>835</v>
      </c>
      <c r="D27" s="10" t="s">
        <v>836</v>
      </c>
      <c r="E27" s="11" t="s">
        <v>36</v>
      </c>
      <c r="F27" s="17">
        <v>45000</v>
      </c>
      <c r="G27" s="10" t="s">
        <v>850</v>
      </c>
      <c r="H27" s="12" t="s">
        <v>818</v>
      </c>
    </row>
    <row r="28" spans="1:8" ht="33" customHeight="1" x14ac:dyDescent="0.25">
      <c r="A28" s="8" t="s">
        <v>21</v>
      </c>
      <c r="B28" s="9" t="s">
        <v>830</v>
      </c>
      <c r="C28" s="10" t="s">
        <v>16</v>
      </c>
      <c r="D28" s="10" t="s">
        <v>837</v>
      </c>
      <c r="E28" s="11" t="s">
        <v>838</v>
      </c>
      <c r="F28" s="17">
        <v>100000</v>
      </c>
      <c r="G28" s="10" t="s">
        <v>851</v>
      </c>
      <c r="H28" s="12" t="s">
        <v>818</v>
      </c>
    </row>
    <row r="29" spans="1:8" ht="33" customHeight="1" x14ac:dyDescent="0.25">
      <c r="A29" s="8" t="s">
        <v>21</v>
      </c>
      <c r="B29" s="9" t="s">
        <v>831</v>
      </c>
      <c r="C29" s="10" t="s">
        <v>839</v>
      </c>
      <c r="D29" s="10" t="s">
        <v>840</v>
      </c>
      <c r="E29" s="11" t="s">
        <v>841</v>
      </c>
      <c r="F29" s="17">
        <v>80000</v>
      </c>
      <c r="G29" s="10" t="s">
        <v>852</v>
      </c>
      <c r="H29" s="12" t="s">
        <v>818</v>
      </c>
    </row>
    <row r="30" spans="1:8" ht="33" customHeight="1" x14ac:dyDescent="0.25">
      <c r="A30" s="8" t="s">
        <v>21</v>
      </c>
      <c r="B30" s="9" t="s">
        <v>832</v>
      </c>
      <c r="C30" s="10" t="s">
        <v>842</v>
      </c>
      <c r="D30" s="10" t="s">
        <v>843</v>
      </c>
      <c r="E30" s="11" t="s">
        <v>844</v>
      </c>
      <c r="F30" s="17">
        <v>80000</v>
      </c>
      <c r="G30" s="10" t="s">
        <v>853</v>
      </c>
      <c r="H30" s="12" t="s">
        <v>818</v>
      </c>
    </row>
    <row r="31" spans="1:8" ht="80.25" customHeight="1" x14ac:dyDescent="0.25">
      <c r="A31" s="8" t="s">
        <v>21</v>
      </c>
      <c r="B31" s="9" t="s">
        <v>833</v>
      </c>
      <c r="C31" s="10" t="s">
        <v>845</v>
      </c>
      <c r="D31" s="10" t="s">
        <v>846</v>
      </c>
      <c r="E31" s="11" t="s">
        <v>847</v>
      </c>
      <c r="F31" s="17">
        <v>90000</v>
      </c>
      <c r="G31" s="10" t="s">
        <v>854</v>
      </c>
      <c r="H31" s="12" t="s">
        <v>818</v>
      </c>
    </row>
    <row r="32" spans="1:8" ht="33" customHeight="1" x14ac:dyDescent="0.25">
      <c r="A32" s="8" t="s">
        <v>21</v>
      </c>
      <c r="B32" s="9" t="s">
        <v>834</v>
      </c>
      <c r="C32" s="10" t="s">
        <v>13</v>
      </c>
      <c r="D32" s="10" t="s">
        <v>848</v>
      </c>
      <c r="E32" s="11" t="s">
        <v>849</v>
      </c>
      <c r="F32" s="17">
        <v>17323</v>
      </c>
      <c r="G32" s="10" t="s">
        <v>855</v>
      </c>
      <c r="H32" s="12" t="s">
        <v>818</v>
      </c>
    </row>
    <row r="33" spans="1:8" ht="33" customHeight="1" x14ac:dyDescent="0.25">
      <c r="A33" s="8" t="s">
        <v>51</v>
      </c>
      <c r="B33" s="9" t="s">
        <v>52</v>
      </c>
      <c r="C33" s="10" t="s">
        <v>16</v>
      </c>
      <c r="D33" s="10" t="s">
        <v>56</v>
      </c>
      <c r="E33" s="11" t="s">
        <v>57</v>
      </c>
      <c r="F33" s="17">
        <v>120000</v>
      </c>
      <c r="G33" s="10" t="s">
        <v>58</v>
      </c>
      <c r="H33" s="12" t="s">
        <v>345</v>
      </c>
    </row>
    <row r="34" spans="1:8" ht="33" customHeight="1" x14ac:dyDescent="0.25">
      <c r="A34" s="8" t="s">
        <v>51</v>
      </c>
      <c r="B34" s="9" t="s">
        <v>53</v>
      </c>
      <c r="C34" s="10" t="s">
        <v>13</v>
      </c>
      <c r="D34" s="10" t="s">
        <v>59</v>
      </c>
      <c r="E34" s="11" t="s">
        <v>60</v>
      </c>
      <c r="F34" s="17">
        <v>54000</v>
      </c>
      <c r="G34" s="10" t="s">
        <v>61</v>
      </c>
      <c r="H34" s="12" t="s">
        <v>345</v>
      </c>
    </row>
    <row r="35" spans="1:8" ht="33" customHeight="1" x14ac:dyDescent="0.25">
      <c r="A35" s="8" t="s">
        <v>51</v>
      </c>
      <c r="B35" s="9" t="s">
        <v>54</v>
      </c>
      <c r="C35" s="10" t="s">
        <v>16</v>
      </c>
      <c r="D35" s="10" t="s">
        <v>62</v>
      </c>
      <c r="E35" s="11" t="s">
        <v>63</v>
      </c>
      <c r="F35" s="17">
        <v>33000</v>
      </c>
      <c r="G35" s="10" t="s">
        <v>64</v>
      </c>
      <c r="H35" s="12" t="s">
        <v>345</v>
      </c>
    </row>
    <row r="36" spans="1:8" ht="33" customHeight="1" x14ac:dyDescent="0.25">
      <c r="A36" s="8" t="s">
        <v>51</v>
      </c>
      <c r="B36" s="9" t="s">
        <v>55</v>
      </c>
      <c r="C36" s="10" t="s">
        <v>13</v>
      </c>
      <c r="D36" s="10" t="s">
        <v>65</v>
      </c>
      <c r="E36" s="11" t="s">
        <v>66</v>
      </c>
      <c r="F36" s="17">
        <v>31210</v>
      </c>
      <c r="G36" s="10" t="s">
        <v>67</v>
      </c>
      <c r="H36" s="12" t="s">
        <v>345</v>
      </c>
    </row>
    <row r="37" spans="1:8" ht="33" customHeight="1" x14ac:dyDescent="0.25">
      <c r="A37" s="8" t="s">
        <v>51</v>
      </c>
      <c r="B37" s="9" t="s">
        <v>473</v>
      </c>
      <c r="C37" s="10" t="s">
        <v>13</v>
      </c>
      <c r="D37" s="10" t="s">
        <v>477</v>
      </c>
      <c r="E37" s="11" t="s">
        <v>478</v>
      </c>
      <c r="F37" s="17">
        <v>80000</v>
      </c>
      <c r="G37" s="10" t="s">
        <v>479</v>
      </c>
      <c r="H37" s="12" t="s">
        <v>605</v>
      </c>
    </row>
    <row r="38" spans="1:8" ht="33" customHeight="1" x14ac:dyDescent="0.25">
      <c r="A38" s="8" t="s">
        <v>51</v>
      </c>
      <c r="B38" s="9" t="s">
        <v>474</v>
      </c>
      <c r="C38" s="10" t="s">
        <v>13</v>
      </c>
      <c r="D38" s="10" t="s">
        <v>480</v>
      </c>
      <c r="E38" s="11" t="s">
        <v>481</v>
      </c>
      <c r="F38" s="17">
        <v>90000</v>
      </c>
      <c r="G38" s="10" t="s">
        <v>482</v>
      </c>
      <c r="H38" s="12" t="s">
        <v>605</v>
      </c>
    </row>
    <row r="39" spans="1:8" ht="33" customHeight="1" x14ac:dyDescent="0.25">
      <c r="A39" s="8" t="s">
        <v>51</v>
      </c>
      <c r="B39" s="9" t="s">
        <v>475</v>
      </c>
      <c r="C39" s="10" t="s">
        <v>13</v>
      </c>
      <c r="D39" s="10" t="s">
        <v>483</v>
      </c>
      <c r="E39" s="11" t="s">
        <v>484</v>
      </c>
      <c r="F39" s="17">
        <v>50000</v>
      </c>
      <c r="G39" s="10" t="s">
        <v>485</v>
      </c>
      <c r="H39" s="12" t="s">
        <v>605</v>
      </c>
    </row>
    <row r="40" spans="1:8" ht="33" customHeight="1" x14ac:dyDescent="0.25">
      <c r="A40" s="8" t="s">
        <v>51</v>
      </c>
      <c r="B40" s="9" t="s">
        <v>475</v>
      </c>
      <c r="C40" s="10" t="s">
        <v>13</v>
      </c>
      <c r="D40" s="10" t="s">
        <v>483</v>
      </c>
      <c r="E40" s="11" t="s">
        <v>484</v>
      </c>
      <c r="F40" s="17">
        <v>80000</v>
      </c>
      <c r="G40" s="10" t="s">
        <v>486</v>
      </c>
      <c r="H40" s="12" t="s">
        <v>605</v>
      </c>
    </row>
    <row r="41" spans="1:8" ht="63" customHeight="1" x14ac:dyDescent="0.25">
      <c r="A41" s="8" t="s">
        <v>51</v>
      </c>
      <c r="B41" s="9" t="s">
        <v>476</v>
      </c>
      <c r="C41" s="10" t="s">
        <v>487</v>
      </c>
      <c r="D41" s="10" t="s">
        <v>488</v>
      </c>
      <c r="E41" s="11" t="s">
        <v>489</v>
      </c>
      <c r="F41" s="17">
        <v>29606</v>
      </c>
      <c r="G41" s="10" t="s">
        <v>490</v>
      </c>
      <c r="H41" s="12" t="s">
        <v>605</v>
      </c>
    </row>
    <row r="42" spans="1:8" ht="33" customHeight="1" x14ac:dyDescent="0.25">
      <c r="A42" s="8" t="s">
        <v>51</v>
      </c>
      <c r="B42" s="9" t="s">
        <v>856</v>
      </c>
      <c r="C42" s="10" t="s">
        <v>13</v>
      </c>
      <c r="D42" s="10" t="s">
        <v>864</v>
      </c>
      <c r="E42" s="11" t="s">
        <v>865</v>
      </c>
      <c r="F42" s="17">
        <v>80000</v>
      </c>
      <c r="G42" s="10" t="s">
        <v>393</v>
      </c>
      <c r="H42" s="12" t="s">
        <v>818</v>
      </c>
    </row>
    <row r="43" spans="1:8" ht="33" customHeight="1" x14ac:dyDescent="0.25">
      <c r="A43" s="8" t="s">
        <v>51</v>
      </c>
      <c r="B43" s="9" t="s">
        <v>857</v>
      </c>
      <c r="C43" s="10" t="s">
        <v>13</v>
      </c>
      <c r="D43" s="10" t="s">
        <v>866</v>
      </c>
      <c r="E43" s="11" t="s">
        <v>867</v>
      </c>
      <c r="F43" s="17">
        <v>80000</v>
      </c>
      <c r="G43" s="10" t="s">
        <v>393</v>
      </c>
      <c r="H43" s="12" t="s">
        <v>818</v>
      </c>
    </row>
    <row r="44" spans="1:8" ht="33" customHeight="1" x14ac:dyDescent="0.25">
      <c r="A44" s="8" t="s">
        <v>51</v>
      </c>
      <c r="B44" s="9" t="s">
        <v>858</v>
      </c>
      <c r="C44" s="10" t="s">
        <v>868</v>
      </c>
      <c r="D44" s="10" t="s">
        <v>869</v>
      </c>
      <c r="E44" s="11" t="s">
        <v>870</v>
      </c>
      <c r="F44" s="17">
        <v>60000</v>
      </c>
      <c r="G44" s="10" t="s">
        <v>884</v>
      </c>
      <c r="H44" s="12" t="s">
        <v>818</v>
      </c>
    </row>
    <row r="45" spans="1:8" ht="33" customHeight="1" x14ac:dyDescent="0.25">
      <c r="A45" s="8" t="s">
        <v>51</v>
      </c>
      <c r="B45" s="9" t="s">
        <v>386</v>
      </c>
      <c r="C45" s="10" t="s">
        <v>16</v>
      </c>
      <c r="D45" s="10" t="s">
        <v>871</v>
      </c>
      <c r="E45" s="11" t="s">
        <v>389</v>
      </c>
      <c r="F45" s="17">
        <v>70000</v>
      </c>
      <c r="G45" s="10" t="s">
        <v>885</v>
      </c>
      <c r="H45" s="12" t="s">
        <v>818</v>
      </c>
    </row>
    <row r="46" spans="1:8" ht="33" customHeight="1" x14ac:dyDescent="0.25">
      <c r="A46" s="8" t="s">
        <v>51</v>
      </c>
      <c r="B46" s="9" t="s">
        <v>859</v>
      </c>
      <c r="C46" s="10" t="s">
        <v>16</v>
      </c>
      <c r="D46" s="10" t="s">
        <v>872</v>
      </c>
      <c r="E46" s="11" t="s">
        <v>873</v>
      </c>
      <c r="F46" s="17">
        <v>100000</v>
      </c>
      <c r="G46" s="10" t="s">
        <v>886</v>
      </c>
      <c r="H46" s="12" t="s">
        <v>818</v>
      </c>
    </row>
    <row r="47" spans="1:8" ht="33" customHeight="1" x14ac:dyDescent="0.25">
      <c r="A47" s="8" t="s">
        <v>51</v>
      </c>
      <c r="B47" s="9" t="s">
        <v>860</v>
      </c>
      <c r="C47" s="10" t="s">
        <v>16</v>
      </c>
      <c r="D47" s="10" t="s">
        <v>874</v>
      </c>
      <c r="E47" s="11" t="s">
        <v>875</v>
      </c>
      <c r="F47" s="17">
        <v>120000</v>
      </c>
      <c r="G47" s="10" t="s">
        <v>887</v>
      </c>
      <c r="H47" s="12" t="s">
        <v>818</v>
      </c>
    </row>
    <row r="48" spans="1:8" ht="33" customHeight="1" x14ac:dyDescent="0.25">
      <c r="A48" s="8" t="s">
        <v>51</v>
      </c>
      <c r="B48" s="9" t="s">
        <v>861</v>
      </c>
      <c r="C48" s="10" t="s">
        <v>876</v>
      </c>
      <c r="D48" s="10" t="s">
        <v>877</v>
      </c>
      <c r="E48" s="11" t="s">
        <v>878</v>
      </c>
      <c r="F48" s="17">
        <v>90000</v>
      </c>
      <c r="G48" s="10" t="s">
        <v>888</v>
      </c>
      <c r="H48" s="12" t="s">
        <v>818</v>
      </c>
    </row>
    <row r="49" spans="1:8" ht="33" customHeight="1" x14ac:dyDescent="0.25">
      <c r="A49" s="8" t="s">
        <v>51</v>
      </c>
      <c r="B49" s="9" t="s">
        <v>862</v>
      </c>
      <c r="C49" s="10" t="s">
        <v>879</v>
      </c>
      <c r="D49" s="10" t="s">
        <v>880</v>
      </c>
      <c r="E49" s="11" t="s">
        <v>881</v>
      </c>
      <c r="F49" s="17">
        <v>140947</v>
      </c>
      <c r="G49" s="10" t="s">
        <v>889</v>
      </c>
      <c r="H49" s="12" t="s">
        <v>818</v>
      </c>
    </row>
    <row r="50" spans="1:8" ht="33" customHeight="1" x14ac:dyDescent="0.25">
      <c r="A50" s="8" t="s">
        <v>51</v>
      </c>
      <c r="B50" s="9" t="s">
        <v>863</v>
      </c>
      <c r="C50" s="10" t="s">
        <v>13</v>
      </c>
      <c r="D50" s="10" t="s">
        <v>882</v>
      </c>
      <c r="E50" s="11" t="s">
        <v>883</v>
      </c>
      <c r="F50" s="17">
        <v>75000</v>
      </c>
      <c r="G50" s="10" t="s">
        <v>393</v>
      </c>
      <c r="H50" s="12" t="s">
        <v>818</v>
      </c>
    </row>
    <row r="51" spans="1:8" ht="33" customHeight="1" x14ac:dyDescent="0.25">
      <c r="A51" s="8" t="s">
        <v>51</v>
      </c>
      <c r="B51" s="9" t="s">
        <v>53</v>
      </c>
      <c r="C51" s="10" t="s">
        <v>13</v>
      </c>
      <c r="D51" s="10" t="s">
        <v>59</v>
      </c>
      <c r="E51" s="11" t="s">
        <v>60</v>
      </c>
      <c r="F51" s="17">
        <v>77000</v>
      </c>
      <c r="G51" s="10" t="s">
        <v>61</v>
      </c>
      <c r="H51" s="12" t="s">
        <v>818</v>
      </c>
    </row>
    <row r="52" spans="1:8" ht="65.25" customHeight="1" x14ac:dyDescent="0.25">
      <c r="A52" s="8" t="s">
        <v>68</v>
      </c>
      <c r="B52" s="9" t="s">
        <v>69</v>
      </c>
      <c r="C52" s="10" t="s">
        <v>72</v>
      </c>
      <c r="D52" s="10" t="s">
        <v>73</v>
      </c>
      <c r="E52" s="11" t="s">
        <v>74</v>
      </c>
      <c r="F52" s="17">
        <v>4519</v>
      </c>
      <c r="G52" s="10" t="s">
        <v>75</v>
      </c>
      <c r="H52" s="12" t="s">
        <v>345</v>
      </c>
    </row>
    <row r="53" spans="1:8" ht="33" customHeight="1" x14ac:dyDescent="0.25">
      <c r="A53" s="8" t="s">
        <v>68</v>
      </c>
      <c r="B53" s="9" t="s">
        <v>70</v>
      </c>
      <c r="C53" s="10" t="s">
        <v>16</v>
      </c>
      <c r="D53" s="10" t="s">
        <v>76</v>
      </c>
      <c r="E53" s="11" t="s">
        <v>77</v>
      </c>
      <c r="F53" s="17">
        <v>56348</v>
      </c>
      <c r="G53" s="10" t="s">
        <v>78</v>
      </c>
      <c r="H53" s="12" t="s">
        <v>345</v>
      </c>
    </row>
    <row r="54" spans="1:8" ht="33" customHeight="1" x14ac:dyDescent="0.25">
      <c r="A54" s="8" t="s">
        <v>68</v>
      </c>
      <c r="B54" s="9" t="s">
        <v>71</v>
      </c>
      <c r="C54" s="10" t="s">
        <v>79</v>
      </c>
      <c r="D54" s="10" t="s">
        <v>80</v>
      </c>
      <c r="E54" s="11" t="s">
        <v>81</v>
      </c>
      <c r="F54" s="17">
        <v>134316</v>
      </c>
      <c r="G54" s="10" t="s">
        <v>82</v>
      </c>
      <c r="H54" s="12" t="s">
        <v>345</v>
      </c>
    </row>
    <row r="55" spans="1:8" ht="33" customHeight="1" x14ac:dyDescent="0.25">
      <c r="A55" s="8" t="s">
        <v>68</v>
      </c>
      <c r="B55" s="9" t="s">
        <v>491</v>
      </c>
      <c r="C55" s="10" t="s">
        <v>498</v>
      </c>
      <c r="D55" s="10" t="s">
        <v>499</v>
      </c>
      <c r="E55" s="11" t="s">
        <v>500</v>
      </c>
      <c r="F55" s="17">
        <v>100000</v>
      </c>
      <c r="G55" s="10" t="s">
        <v>501</v>
      </c>
      <c r="H55" s="12" t="s">
        <v>605</v>
      </c>
    </row>
    <row r="56" spans="1:8" ht="33" customHeight="1" x14ac:dyDescent="0.25">
      <c r="A56" s="8" t="s">
        <v>68</v>
      </c>
      <c r="B56" s="9" t="s">
        <v>492</v>
      </c>
      <c r="C56" s="10" t="s">
        <v>16</v>
      </c>
      <c r="D56" s="10" t="s">
        <v>502</v>
      </c>
      <c r="E56" s="11" t="s">
        <v>503</v>
      </c>
      <c r="F56" s="17">
        <v>64000</v>
      </c>
      <c r="G56" s="10" t="s">
        <v>504</v>
      </c>
      <c r="H56" s="12" t="s">
        <v>605</v>
      </c>
    </row>
    <row r="57" spans="1:8" ht="33" customHeight="1" x14ac:dyDescent="0.25">
      <c r="A57" s="8" t="s">
        <v>68</v>
      </c>
      <c r="B57" s="9" t="s">
        <v>493</v>
      </c>
      <c r="C57" s="10" t="s">
        <v>16</v>
      </c>
      <c r="D57" s="10" t="s">
        <v>505</v>
      </c>
      <c r="E57" s="11" t="s">
        <v>81</v>
      </c>
      <c r="F57" s="17">
        <v>100000</v>
      </c>
      <c r="G57" s="10" t="s">
        <v>506</v>
      </c>
      <c r="H57" s="12" t="s">
        <v>605</v>
      </c>
    </row>
    <row r="58" spans="1:8" ht="33" customHeight="1" x14ac:dyDescent="0.25">
      <c r="A58" s="8" t="s">
        <v>68</v>
      </c>
      <c r="B58" s="9" t="s">
        <v>494</v>
      </c>
      <c r="C58" s="10" t="s">
        <v>13</v>
      </c>
      <c r="D58" s="10" t="s">
        <v>507</v>
      </c>
      <c r="E58" s="11" t="s">
        <v>508</v>
      </c>
      <c r="F58" s="17">
        <v>65000</v>
      </c>
      <c r="G58" s="10" t="s">
        <v>509</v>
      </c>
      <c r="H58" s="12" t="s">
        <v>605</v>
      </c>
    </row>
    <row r="59" spans="1:8" ht="33" customHeight="1" x14ac:dyDescent="0.25">
      <c r="A59" s="8" t="s">
        <v>68</v>
      </c>
      <c r="B59" s="9" t="s">
        <v>495</v>
      </c>
      <c r="C59" s="10" t="s">
        <v>13</v>
      </c>
      <c r="D59" s="10" t="s">
        <v>510</v>
      </c>
      <c r="E59" s="11" t="s">
        <v>511</v>
      </c>
      <c r="F59" s="17">
        <v>80000</v>
      </c>
      <c r="G59" s="10" t="s">
        <v>512</v>
      </c>
      <c r="H59" s="12" t="s">
        <v>605</v>
      </c>
    </row>
    <row r="60" spans="1:8" ht="33" customHeight="1" x14ac:dyDescent="0.25">
      <c r="A60" s="8" t="s">
        <v>68</v>
      </c>
      <c r="B60" s="9" t="s">
        <v>496</v>
      </c>
      <c r="C60" s="10" t="s">
        <v>16</v>
      </c>
      <c r="D60" s="10" t="s">
        <v>513</v>
      </c>
      <c r="E60" s="11" t="s">
        <v>216</v>
      </c>
      <c r="F60" s="17">
        <v>24000</v>
      </c>
      <c r="G60" s="10" t="s">
        <v>514</v>
      </c>
      <c r="H60" s="12" t="s">
        <v>605</v>
      </c>
    </row>
    <row r="61" spans="1:8" ht="33" customHeight="1" x14ac:dyDescent="0.25">
      <c r="A61" s="8" t="s">
        <v>68</v>
      </c>
      <c r="B61" s="9" t="s">
        <v>497</v>
      </c>
      <c r="C61" s="10" t="s">
        <v>469</v>
      </c>
      <c r="D61" s="10" t="s">
        <v>515</v>
      </c>
      <c r="E61" s="11" t="s">
        <v>516</v>
      </c>
      <c r="F61" s="17">
        <v>70000</v>
      </c>
      <c r="G61" s="10" t="s">
        <v>517</v>
      </c>
      <c r="H61" s="12" t="s">
        <v>605</v>
      </c>
    </row>
    <row r="62" spans="1:8" ht="33" customHeight="1" x14ac:dyDescent="0.25">
      <c r="A62" s="8" t="s">
        <v>68</v>
      </c>
      <c r="B62" s="9" t="s">
        <v>890</v>
      </c>
      <c r="C62" s="10" t="s">
        <v>13</v>
      </c>
      <c r="D62" s="10" t="s">
        <v>894</v>
      </c>
      <c r="E62" s="11" t="s">
        <v>671</v>
      </c>
      <c r="F62" s="17">
        <v>66657</v>
      </c>
      <c r="G62" s="10" t="s">
        <v>902</v>
      </c>
      <c r="H62" s="12" t="s">
        <v>818</v>
      </c>
    </row>
    <row r="63" spans="1:8" ht="64.5" customHeight="1" x14ac:dyDescent="0.25">
      <c r="A63" s="8" t="s">
        <v>68</v>
      </c>
      <c r="B63" s="9" t="s">
        <v>891</v>
      </c>
      <c r="C63" s="10" t="s">
        <v>895</v>
      </c>
      <c r="D63" s="10" t="s">
        <v>896</v>
      </c>
      <c r="E63" s="11" t="s">
        <v>897</v>
      </c>
      <c r="F63" s="17">
        <v>80000</v>
      </c>
      <c r="G63" s="10" t="s">
        <v>903</v>
      </c>
      <c r="H63" s="12" t="s">
        <v>818</v>
      </c>
    </row>
    <row r="64" spans="1:8" ht="33" customHeight="1" x14ac:dyDescent="0.25">
      <c r="A64" s="8" t="s">
        <v>68</v>
      </c>
      <c r="B64" s="9" t="s">
        <v>892</v>
      </c>
      <c r="C64" s="10" t="s">
        <v>16</v>
      </c>
      <c r="D64" s="10" t="s">
        <v>898</v>
      </c>
      <c r="E64" s="11" t="s">
        <v>899</v>
      </c>
      <c r="F64" s="17">
        <v>71060</v>
      </c>
      <c r="G64" s="10" t="s">
        <v>904</v>
      </c>
      <c r="H64" s="12" t="s">
        <v>818</v>
      </c>
    </row>
    <row r="65" spans="1:8" ht="33" customHeight="1" x14ac:dyDescent="0.25">
      <c r="A65" s="8" t="s">
        <v>68</v>
      </c>
      <c r="B65" s="9" t="s">
        <v>893</v>
      </c>
      <c r="C65" s="10" t="s">
        <v>609</v>
      </c>
      <c r="D65" s="10" t="s">
        <v>900</v>
      </c>
      <c r="E65" s="11" t="s">
        <v>901</v>
      </c>
      <c r="F65" s="17">
        <v>60000</v>
      </c>
      <c r="G65" s="10" t="s">
        <v>905</v>
      </c>
      <c r="H65" s="12" t="s">
        <v>818</v>
      </c>
    </row>
    <row r="66" spans="1:8" ht="33" customHeight="1" x14ac:dyDescent="0.25">
      <c r="A66" s="8" t="s">
        <v>68</v>
      </c>
      <c r="B66" s="9" t="s">
        <v>493</v>
      </c>
      <c r="C66" s="10" t="s">
        <v>16</v>
      </c>
      <c r="D66" s="10" t="s">
        <v>505</v>
      </c>
      <c r="E66" s="11" t="s">
        <v>81</v>
      </c>
      <c r="F66" s="17">
        <v>22211</v>
      </c>
      <c r="G66" s="10" t="s">
        <v>506</v>
      </c>
      <c r="H66" s="12" t="s">
        <v>818</v>
      </c>
    </row>
    <row r="67" spans="1:8" ht="33" customHeight="1" x14ac:dyDescent="0.25">
      <c r="A67" s="8" t="s">
        <v>68</v>
      </c>
      <c r="B67" s="9" t="s">
        <v>495</v>
      </c>
      <c r="C67" s="10" t="s">
        <v>13</v>
      </c>
      <c r="D67" s="10" t="s">
        <v>510</v>
      </c>
      <c r="E67" s="11" t="s">
        <v>511</v>
      </c>
      <c r="F67" s="17">
        <v>26427</v>
      </c>
      <c r="G67" s="10" t="s">
        <v>512</v>
      </c>
      <c r="H67" s="12" t="s">
        <v>818</v>
      </c>
    </row>
    <row r="68" spans="1:8" ht="33" customHeight="1" x14ac:dyDescent="0.25">
      <c r="A68" s="8" t="s">
        <v>83</v>
      </c>
      <c r="B68" s="9" t="s">
        <v>84</v>
      </c>
      <c r="C68" s="10" t="s">
        <v>16</v>
      </c>
      <c r="D68" s="10" t="s">
        <v>89</v>
      </c>
      <c r="E68" s="11" t="s">
        <v>90</v>
      </c>
      <c r="F68" s="17">
        <v>100000</v>
      </c>
      <c r="G68" s="10" t="s">
        <v>91</v>
      </c>
      <c r="H68" s="12" t="s">
        <v>345</v>
      </c>
    </row>
    <row r="69" spans="1:8" ht="33" customHeight="1" x14ac:dyDescent="0.25">
      <c r="A69" s="8" t="s">
        <v>83</v>
      </c>
      <c r="B69" s="9" t="s">
        <v>85</v>
      </c>
      <c r="C69" s="10" t="s">
        <v>16</v>
      </c>
      <c r="D69" s="10" t="s">
        <v>92</v>
      </c>
      <c r="E69" s="11" t="s">
        <v>93</v>
      </c>
      <c r="F69" s="17">
        <v>83310</v>
      </c>
      <c r="G69" s="10" t="s">
        <v>94</v>
      </c>
      <c r="H69" s="12" t="s">
        <v>345</v>
      </c>
    </row>
    <row r="70" spans="1:8" ht="33" customHeight="1" x14ac:dyDescent="0.25">
      <c r="A70" s="8" t="s">
        <v>83</v>
      </c>
      <c r="B70" s="9" t="s">
        <v>86</v>
      </c>
      <c r="C70" s="10" t="s">
        <v>13</v>
      </c>
      <c r="D70" s="10" t="s">
        <v>95</v>
      </c>
      <c r="E70" s="11" t="s">
        <v>96</v>
      </c>
      <c r="F70" s="17">
        <v>45000</v>
      </c>
      <c r="G70" s="10" t="s">
        <v>97</v>
      </c>
      <c r="H70" s="12" t="s">
        <v>345</v>
      </c>
    </row>
    <row r="71" spans="1:8" ht="33" customHeight="1" x14ac:dyDescent="0.25">
      <c r="A71" s="8" t="s">
        <v>83</v>
      </c>
      <c r="B71" s="9" t="s">
        <v>87</v>
      </c>
      <c r="C71" s="10" t="s">
        <v>13</v>
      </c>
      <c r="D71" s="10" t="s">
        <v>98</v>
      </c>
      <c r="E71" s="11" t="s">
        <v>99</v>
      </c>
      <c r="F71" s="17">
        <v>30000</v>
      </c>
      <c r="G71" s="10" t="s">
        <v>100</v>
      </c>
      <c r="H71" s="12" t="s">
        <v>345</v>
      </c>
    </row>
    <row r="72" spans="1:8" ht="33" customHeight="1" x14ac:dyDescent="0.25">
      <c r="A72" s="8" t="s">
        <v>83</v>
      </c>
      <c r="B72" s="9" t="s">
        <v>88</v>
      </c>
      <c r="C72" s="10" t="s">
        <v>101</v>
      </c>
      <c r="D72" s="10" t="s">
        <v>102</v>
      </c>
      <c r="E72" s="11" t="s">
        <v>103</v>
      </c>
      <c r="F72" s="18">
        <f>34674-793</f>
        <v>33881</v>
      </c>
      <c r="G72" s="10" t="s">
        <v>104</v>
      </c>
      <c r="H72" s="12" t="s">
        <v>345</v>
      </c>
    </row>
    <row r="73" spans="1:8" ht="33" customHeight="1" x14ac:dyDescent="0.25">
      <c r="A73" s="8" t="s">
        <v>83</v>
      </c>
      <c r="B73" s="9" t="s">
        <v>88</v>
      </c>
      <c r="C73" s="10" t="s">
        <v>105</v>
      </c>
      <c r="D73" s="10" t="s">
        <v>106</v>
      </c>
      <c r="E73" s="11" t="s">
        <v>107</v>
      </c>
      <c r="F73" s="17">
        <v>100000</v>
      </c>
      <c r="G73" s="10" t="s">
        <v>108</v>
      </c>
      <c r="H73" s="12" t="s">
        <v>345</v>
      </c>
    </row>
    <row r="74" spans="1:8" ht="33" customHeight="1" x14ac:dyDescent="0.25">
      <c r="A74" s="8" t="s">
        <v>83</v>
      </c>
      <c r="B74" s="9" t="s">
        <v>518</v>
      </c>
      <c r="C74" s="10" t="s">
        <v>13</v>
      </c>
      <c r="D74" s="10" t="s">
        <v>521</v>
      </c>
      <c r="E74" s="11" t="s">
        <v>522</v>
      </c>
      <c r="F74" s="17">
        <v>9391</v>
      </c>
      <c r="G74" s="10" t="s">
        <v>523</v>
      </c>
      <c r="H74" s="12" t="s">
        <v>605</v>
      </c>
    </row>
    <row r="75" spans="1:8" ht="33" customHeight="1" x14ac:dyDescent="0.25">
      <c r="A75" s="8" t="s">
        <v>83</v>
      </c>
      <c r="B75" s="9" t="s">
        <v>519</v>
      </c>
      <c r="C75" s="10" t="s">
        <v>13</v>
      </c>
      <c r="D75" s="10" t="s">
        <v>524</v>
      </c>
      <c r="E75" s="11" t="s">
        <v>525</v>
      </c>
      <c r="F75" s="17">
        <v>6000</v>
      </c>
      <c r="G75" s="10" t="s">
        <v>526</v>
      </c>
      <c r="H75" s="12" t="s">
        <v>605</v>
      </c>
    </row>
    <row r="76" spans="1:8" ht="33" customHeight="1" x14ac:dyDescent="0.25">
      <c r="A76" s="8" t="s">
        <v>83</v>
      </c>
      <c r="B76" s="9" t="s">
        <v>520</v>
      </c>
      <c r="C76" s="10" t="s">
        <v>527</v>
      </c>
      <c r="D76" s="10" t="s">
        <v>528</v>
      </c>
      <c r="E76" s="11" t="s">
        <v>529</v>
      </c>
      <c r="F76" s="17">
        <v>50000</v>
      </c>
      <c r="G76" s="10" t="s">
        <v>468</v>
      </c>
      <c r="H76" s="12" t="s">
        <v>605</v>
      </c>
    </row>
    <row r="77" spans="1:8" ht="33" customHeight="1" x14ac:dyDescent="0.25">
      <c r="A77" s="8" t="s">
        <v>83</v>
      </c>
      <c r="B77" s="9" t="s">
        <v>84</v>
      </c>
      <c r="C77" s="10" t="s">
        <v>16</v>
      </c>
      <c r="D77" s="10" t="s">
        <v>89</v>
      </c>
      <c r="E77" s="11" t="s">
        <v>90</v>
      </c>
      <c r="F77" s="17">
        <v>115024</v>
      </c>
      <c r="G77" s="10" t="s">
        <v>91</v>
      </c>
      <c r="H77" s="12" t="s">
        <v>818</v>
      </c>
    </row>
    <row r="78" spans="1:8" ht="33" customHeight="1" x14ac:dyDescent="0.25">
      <c r="A78" s="8" t="s">
        <v>83</v>
      </c>
      <c r="B78" s="9" t="s">
        <v>906</v>
      </c>
      <c r="C78" s="10" t="s">
        <v>914</v>
      </c>
      <c r="D78" s="10" t="s">
        <v>915</v>
      </c>
      <c r="E78" s="11" t="s">
        <v>916</v>
      </c>
      <c r="F78" s="17">
        <v>53227</v>
      </c>
      <c r="G78" s="10" t="s">
        <v>104</v>
      </c>
      <c r="H78" s="12" t="s">
        <v>818</v>
      </c>
    </row>
    <row r="79" spans="1:8" ht="33" customHeight="1" x14ac:dyDescent="0.25">
      <c r="A79" s="8" t="s">
        <v>83</v>
      </c>
      <c r="B79" s="9" t="s">
        <v>907</v>
      </c>
      <c r="C79" s="10" t="s">
        <v>13</v>
      </c>
      <c r="D79" s="10" t="s">
        <v>917</v>
      </c>
      <c r="E79" s="11" t="s">
        <v>918</v>
      </c>
      <c r="F79" s="17">
        <v>80000</v>
      </c>
      <c r="G79" s="10" t="s">
        <v>936</v>
      </c>
      <c r="H79" s="12" t="s">
        <v>818</v>
      </c>
    </row>
    <row r="80" spans="1:8" ht="33" customHeight="1" x14ac:dyDescent="0.25">
      <c r="A80" s="8" t="s">
        <v>83</v>
      </c>
      <c r="B80" s="9" t="s">
        <v>908</v>
      </c>
      <c r="C80" s="10" t="s">
        <v>13</v>
      </c>
      <c r="D80" s="10" t="s">
        <v>919</v>
      </c>
      <c r="E80" s="11" t="s">
        <v>920</v>
      </c>
      <c r="F80" s="17">
        <v>100000</v>
      </c>
      <c r="G80" s="10" t="s">
        <v>937</v>
      </c>
      <c r="H80" s="12" t="s">
        <v>818</v>
      </c>
    </row>
    <row r="81" spans="1:8" ht="33" customHeight="1" x14ac:dyDescent="0.25">
      <c r="A81" s="8" t="s">
        <v>83</v>
      </c>
      <c r="B81" s="9" t="s">
        <v>88</v>
      </c>
      <c r="C81" s="10" t="s">
        <v>185</v>
      </c>
      <c r="D81" s="10" t="s">
        <v>921</v>
      </c>
      <c r="E81" s="11" t="s">
        <v>922</v>
      </c>
      <c r="F81" s="17">
        <v>100000</v>
      </c>
      <c r="G81" s="10" t="s">
        <v>938</v>
      </c>
      <c r="H81" s="12" t="s">
        <v>818</v>
      </c>
    </row>
    <row r="82" spans="1:8" ht="33" customHeight="1" x14ac:dyDescent="0.25">
      <c r="A82" s="8" t="s">
        <v>83</v>
      </c>
      <c r="B82" s="9" t="s">
        <v>909</v>
      </c>
      <c r="C82" s="10" t="s">
        <v>13</v>
      </c>
      <c r="D82" s="10" t="s">
        <v>923</v>
      </c>
      <c r="E82" s="11" t="s">
        <v>924</v>
      </c>
      <c r="F82" s="17">
        <v>10110</v>
      </c>
      <c r="G82" s="10" t="s">
        <v>939</v>
      </c>
      <c r="H82" s="12" t="s">
        <v>818</v>
      </c>
    </row>
    <row r="83" spans="1:8" ht="33" customHeight="1" x14ac:dyDescent="0.25">
      <c r="A83" s="8" t="s">
        <v>83</v>
      </c>
      <c r="B83" s="9" t="s">
        <v>910</v>
      </c>
      <c r="C83" s="10" t="s">
        <v>13</v>
      </c>
      <c r="D83" s="10" t="s">
        <v>925</v>
      </c>
      <c r="E83" s="11" t="s">
        <v>926</v>
      </c>
      <c r="F83" s="17">
        <v>20000</v>
      </c>
      <c r="G83" s="10" t="s">
        <v>940</v>
      </c>
      <c r="H83" s="12" t="s">
        <v>818</v>
      </c>
    </row>
    <row r="84" spans="1:8" ht="33" customHeight="1" x14ac:dyDescent="0.25">
      <c r="A84" s="8" t="s">
        <v>83</v>
      </c>
      <c r="B84" s="9" t="s">
        <v>911</v>
      </c>
      <c r="C84" s="10" t="s">
        <v>16</v>
      </c>
      <c r="D84" s="10" t="s">
        <v>927</v>
      </c>
      <c r="E84" s="11" t="s">
        <v>928</v>
      </c>
      <c r="F84" s="17">
        <v>16850</v>
      </c>
      <c r="G84" s="10" t="s">
        <v>941</v>
      </c>
      <c r="H84" s="12" t="s">
        <v>818</v>
      </c>
    </row>
    <row r="85" spans="1:8" ht="33" customHeight="1" x14ac:dyDescent="0.25">
      <c r="A85" s="8" t="s">
        <v>83</v>
      </c>
      <c r="B85" s="9" t="s">
        <v>912</v>
      </c>
      <c r="C85" s="10" t="s">
        <v>13</v>
      </c>
      <c r="D85" s="10" t="s">
        <v>929</v>
      </c>
      <c r="E85" s="11" t="s">
        <v>930</v>
      </c>
      <c r="F85" s="17">
        <v>100000</v>
      </c>
      <c r="G85" s="10" t="s">
        <v>468</v>
      </c>
      <c r="H85" s="12" t="s">
        <v>818</v>
      </c>
    </row>
    <row r="86" spans="1:8" ht="33" customHeight="1" x14ac:dyDescent="0.25">
      <c r="A86" s="8" t="s">
        <v>83</v>
      </c>
      <c r="B86" s="9" t="s">
        <v>913</v>
      </c>
      <c r="C86" s="10" t="s">
        <v>931</v>
      </c>
      <c r="D86" s="10" t="s">
        <v>932</v>
      </c>
      <c r="E86" s="11" t="s">
        <v>933</v>
      </c>
      <c r="F86" s="17">
        <v>17974</v>
      </c>
      <c r="G86" s="10" t="s">
        <v>942</v>
      </c>
      <c r="H86" s="12" t="s">
        <v>818</v>
      </c>
    </row>
    <row r="87" spans="1:8" ht="33" customHeight="1" x14ac:dyDescent="0.25">
      <c r="A87" s="8" t="s">
        <v>83</v>
      </c>
      <c r="B87" s="9" t="s">
        <v>88</v>
      </c>
      <c r="C87" s="10" t="s">
        <v>934</v>
      </c>
      <c r="D87" s="10" t="s">
        <v>935</v>
      </c>
      <c r="E87" s="11" t="s">
        <v>922</v>
      </c>
      <c r="F87" s="17">
        <v>18857</v>
      </c>
      <c r="G87" s="10" t="s">
        <v>938</v>
      </c>
      <c r="H87" s="12" t="s">
        <v>818</v>
      </c>
    </row>
    <row r="88" spans="1:8" ht="33" customHeight="1" x14ac:dyDescent="0.25">
      <c r="A88" s="8" t="s">
        <v>109</v>
      </c>
      <c r="B88" s="9" t="s">
        <v>110</v>
      </c>
      <c r="C88" s="10" t="s">
        <v>13</v>
      </c>
      <c r="D88" s="10" t="s">
        <v>113</v>
      </c>
      <c r="E88" s="11" t="s">
        <v>114</v>
      </c>
      <c r="F88" s="17">
        <v>100000</v>
      </c>
      <c r="G88" s="10" t="s">
        <v>115</v>
      </c>
      <c r="H88" s="12" t="s">
        <v>345</v>
      </c>
    </row>
    <row r="89" spans="1:8" ht="33" customHeight="1" x14ac:dyDescent="0.25">
      <c r="A89" s="8" t="s">
        <v>109</v>
      </c>
      <c r="B89" s="9" t="s">
        <v>111</v>
      </c>
      <c r="C89" s="10" t="s">
        <v>116</v>
      </c>
      <c r="D89" s="10" t="s">
        <v>117</v>
      </c>
      <c r="E89" s="11" t="s">
        <v>118</v>
      </c>
      <c r="F89" s="17">
        <v>35000</v>
      </c>
      <c r="G89" s="10" t="s">
        <v>119</v>
      </c>
      <c r="H89" s="12" t="s">
        <v>345</v>
      </c>
    </row>
    <row r="90" spans="1:8" ht="33" customHeight="1" x14ac:dyDescent="0.25">
      <c r="A90" s="8" t="s">
        <v>109</v>
      </c>
      <c r="B90" s="9" t="s">
        <v>112</v>
      </c>
      <c r="C90" s="10" t="s">
        <v>34</v>
      </c>
      <c r="D90" s="10" t="s">
        <v>120</v>
      </c>
      <c r="E90" s="11" t="s">
        <v>121</v>
      </c>
      <c r="F90" s="17">
        <v>3808</v>
      </c>
      <c r="G90" s="10" t="s">
        <v>122</v>
      </c>
      <c r="H90" s="12" t="s">
        <v>345</v>
      </c>
    </row>
    <row r="91" spans="1:8" ht="33" customHeight="1" x14ac:dyDescent="0.25">
      <c r="A91" s="8" t="s">
        <v>109</v>
      </c>
      <c r="B91" s="9" t="s">
        <v>112</v>
      </c>
      <c r="C91" s="10" t="s">
        <v>123</v>
      </c>
      <c r="D91" s="10" t="s">
        <v>124</v>
      </c>
      <c r="E91" s="11" t="s">
        <v>125</v>
      </c>
      <c r="F91" s="17">
        <v>5150</v>
      </c>
      <c r="G91" s="10" t="s">
        <v>126</v>
      </c>
      <c r="H91" s="12" t="s">
        <v>345</v>
      </c>
    </row>
    <row r="92" spans="1:8" ht="33" customHeight="1" x14ac:dyDescent="0.25">
      <c r="A92" s="8" t="s">
        <v>109</v>
      </c>
      <c r="B92" s="9" t="s">
        <v>530</v>
      </c>
      <c r="C92" s="10" t="s">
        <v>532</v>
      </c>
      <c r="D92" s="10" t="s">
        <v>533</v>
      </c>
      <c r="E92" s="11" t="s">
        <v>534</v>
      </c>
      <c r="F92" s="17">
        <v>73364</v>
      </c>
      <c r="G92" s="10" t="s">
        <v>535</v>
      </c>
      <c r="H92" s="12" t="s">
        <v>605</v>
      </c>
    </row>
    <row r="93" spans="1:8" ht="33" customHeight="1" x14ac:dyDescent="0.25">
      <c r="A93" s="8" t="s">
        <v>109</v>
      </c>
      <c r="B93" s="9" t="s">
        <v>531</v>
      </c>
      <c r="C93" s="10" t="s">
        <v>189</v>
      </c>
      <c r="D93" s="10" t="s">
        <v>327</v>
      </c>
      <c r="E93" s="11" t="s">
        <v>536</v>
      </c>
      <c r="F93" s="17">
        <v>55000</v>
      </c>
      <c r="G93" s="10" t="s">
        <v>537</v>
      </c>
      <c r="H93" s="12" t="s">
        <v>605</v>
      </c>
    </row>
    <row r="94" spans="1:8" ht="33" customHeight="1" x14ac:dyDescent="0.25">
      <c r="A94" s="8" t="s">
        <v>109</v>
      </c>
      <c r="B94" s="9" t="s">
        <v>112</v>
      </c>
      <c r="C94" s="10" t="s">
        <v>271</v>
      </c>
      <c r="D94" s="10" t="s">
        <v>272</v>
      </c>
      <c r="E94" s="11" t="s">
        <v>273</v>
      </c>
      <c r="F94" s="17">
        <v>2614</v>
      </c>
      <c r="G94" s="10" t="s">
        <v>538</v>
      </c>
      <c r="H94" s="12" t="s">
        <v>605</v>
      </c>
    </row>
    <row r="95" spans="1:8" ht="33" customHeight="1" x14ac:dyDescent="0.25">
      <c r="A95" s="8" t="s">
        <v>109</v>
      </c>
      <c r="B95" s="9" t="s">
        <v>112</v>
      </c>
      <c r="C95" s="10" t="s">
        <v>539</v>
      </c>
      <c r="D95" s="10" t="s">
        <v>540</v>
      </c>
      <c r="E95" s="11" t="s">
        <v>273</v>
      </c>
      <c r="F95" s="17">
        <v>5765</v>
      </c>
      <c r="G95" s="10" t="s">
        <v>541</v>
      </c>
      <c r="H95" s="12" t="s">
        <v>605</v>
      </c>
    </row>
    <row r="96" spans="1:8" ht="33" customHeight="1" x14ac:dyDescent="0.25">
      <c r="A96" s="8" t="s">
        <v>109</v>
      </c>
      <c r="B96" s="9" t="s">
        <v>112</v>
      </c>
      <c r="C96" s="10" t="s">
        <v>101</v>
      </c>
      <c r="D96" s="10" t="s">
        <v>542</v>
      </c>
      <c r="E96" s="11" t="s">
        <v>260</v>
      </c>
      <c r="F96" s="17">
        <v>185000</v>
      </c>
      <c r="G96" s="10" t="s">
        <v>537</v>
      </c>
      <c r="H96" s="12" t="s">
        <v>605</v>
      </c>
    </row>
    <row r="97" spans="1:8" ht="33" customHeight="1" x14ac:dyDescent="0.25">
      <c r="A97" s="8" t="s">
        <v>109</v>
      </c>
      <c r="B97" s="9" t="s">
        <v>943</v>
      </c>
      <c r="C97" s="10" t="s">
        <v>13</v>
      </c>
      <c r="D97" s="10" t="s">
        <v>944</v>
      </c>
      <c r="E97" s="11" t="s">
        <v>945</v>
      </c>
      <c r="F97" s="17">
        <v>80000</v>
      </c>
      <c r="G97" s="10" t="s">
        <v>946</v>
      </c>
      <c r="H97" s="12" t="s">
        <v>818</v>
      </c>
    </row>
    <row r="98" spans="1:8" ht="33" customHeight="1" x14ac:dyDescent="0.25">
      <c r="A98" s="8" t="s">
        <v>109</v>
      </c>
      <c r="B98" s="9" t="s">
        <v>112</v>
      </c>
      <c r="C98" s="10" t="s">
        <v>34</v>
      </c>
      <c r="D98" s="10" t="s">
        <v>120</v>
      </c>
      <c r="E98" s="11" t="s">
        <v>121</v>
      </c>
      <c r="F98" s="17">
        <v>2523</v>
      </c>
      <c r="G98" s="10" t="s">
        <v>947</v>
      </c>
      <c r="H98" s="12" t="s">
        <v>818</v>
      </c>
    </row>
    <row r="99" spans="1:8" ht="33" customHeight="1" x14ac:dyDescent="0.25">
      <c r="A99" s="8" t="s">
        <v>109</v>
      </c>
      <c r="B99" s="9" t="s">
        <v>943</v>
      </c>
      <c r="C99" s="10" t="s">
        <v>13</v>
      </c>
      <c r="D99" s="10" t="s">
        <v>944</v>
      </c>
      <c r="E99" s="11" t="s">
        <v>945</v>
      </c>
      <c r="F99" s="17">
        <v>-80000</v>
      </c>
      <c r="G99" s="10" t="s">
        <v>946</v>
      </c>
      <c r="H99" s="12" t="s">
        <v>818</v>
      </c>
    </row>
    <row r="100" spans="1:8" ht="33" customHeight="1" x14ac:dyDescent="0.25">
      <c r="A100" s="8" t="s">
        <v>109</v>
      </c>
      <c r="B100" s="9" t="s">
        <v>943</v>
      </c>
      <c r="C100" s="10" t="s">
        <v>13</v>
      </c>
      <c r="D100" s="10" t="s">
        <v>944</v>
      </c>
      <c r="E100" s="11" t="s">
        <v>945</v>
      </c>
      <c r="F100" s="17">
        <v>80000</v>
      </c>
      <c r="G100" s="10" t="s">
        <v>948</v>
      </c>
      <c r="H100" s="12" t="s">
        <v>818</v>
      </c>
    </row>
    <row r="101" spans="1:8" ht="30.75" x14ac:dyDescent="0.25">
      <c r="A101" s="8" t="s">
        <v>127</v>
      </c>
      <c r="B101" s="9" t="s">
        <v>128</v>
      </c>
      <c r="C101" s="10" t="s">
        <v>129</v>
      </c>
      <c r="D101" s="10" t="s">
        <v>130</v>
      </c>
      <c r="E101" s="11" t="s">
        <v>131</v>
      </c>
      <c r="F101" s="17">
        <v>84000</v>
      </c>
      <c r="G101" s="10" t="s">
        <v>132</v>
      </c>
      <c r="H101" s="12" t="s">
        <v>345</v>
      </c>
    </row>
    <row r="102" spans="1:8" ht="63.75" customHeight="1" x14ac:dyDescent="0.25">
      <c r="A102" s="8" t="s">
        <v>127</v>
      </c>
      <c r="B102" s="9" t="s">
        <v>133</v>
      </c>
      <c r="C102" s="10" t="s">
        <v>135</v>
      </c>
      <c r="D102" s="10" t="s">
        <v>136</v>
      </c>
      <c r="E102" s="11" t="s">
        <v>137</v>
      </c>
      <c r="F102" s="17">
        <v>99000</v>
      </c>
      <c r="G102" s="10" t="s">
        <v>138</v>
      </c>
      <c r="H102" s="12" t="s">
        <v>345</v>
      </c>
    </row>
    <row r="103" spans="1:8" ht="45.75" x14ac:dyDescent="0.25">
      <c r="A103" s="8" t="s">
        <v>127</v>
      </c>
      <c r="B103" s="9" t="s">
        <v>134</v>
      </c>
      <c r="C103" s="10" t="s">
        <v>139</v>
      </c>
      <c r="D103" s="10" t="s">
        <v>140</v>
      </c>
      <c r="E103" s="11" t="s">
        <v>141</v>
      </c>
      <c r="F103" s="17">
        <v>150000</v>
      </c>
      <c r="G103" s="10" t="s">
        <v>142</v>
      </c>
      <c r="H103" s="12" t="s">
        <v>345</v>
      </c>
    </row>
    <row r="104" spans="1:8" ht="31.5" customHeight="1" x14ac:dyDescent="0.25">
      <c r="A104" s="8" t="s">
        <v>127</v>
      </c>
      <c r="B104" s="9" t="s">
        <v>543</v>
      </c>
      <c r="C104" s="10" t="s">
        <v>16</v>
      </c>
      <c r="D104" s="10" t="s">
        <v>548</v>
      </c>
      <c r="E104" s="11" t="s">
        <v>549</v>
      </c>
      <c r="F104" s="17">
        <v>70000</v>
      </c>
      <c r="G104" s="10" t="s">
        <v>550</v>
      </c>
      <c r="H104" s="12" t="s">
        <v>605</v>
      </c>
    </row>
    <row r="105" spans="1:8" ht="31.5" customHeight="1" x14ac:dyDescent="0.25">
      <c r="A105" s="8" t="s">
        <v>127</v>
      </c>
      <c r="B105" s="9" t="s">
        <v>544</v>
      </c>
      <c r="C105" s="10" t="s">
        <v>13</v>
      </c>
      <c r="D105" s="10" t="s">
        <v>551</v>
      </c>
      <c r="E105" s="11" t="s">
        <v>552</v>
      </c>
      <c r="F105" s="17">
        <v>4000</v>
      </c>
      <c r="G105" s="10" t="s">
        <v>553</v>
      </c>
      <c r="H105" s="12" t="s">
        <v>605</v>
      </c>
    </row>
    <row r="106" spans="1:8" ht="31.5" customHeight="1" x14ac:dyDescent="0.25">
      <c r="A106" s="8" t="s">
        <v>127</v>
      </c>
      <c r="B106" s="9" t="s">
        <v>545</v>
      </c>
      <c r="C106" s="10" t="s">
        <v>16</v>
      </c>
      <c r="D106" s="10" t="s">
        <v>554</v>
      </c>
      <c r="E106" s="11" t="s">
        <v>555</v>
      </c>
      <c r="F106" s="17">
        <v>25000</v>
      </c>
      <c r="G106" s="10" t="s">
        <v>556</v>
      </c>
      <c r="H106" s="12" t="s">
        <v>605</v>
      </c>
    </row>
    <row r="107" spans="1:8" ht="31.5" customHeight="1" x14ac:dyDescent="0.25">
      <c r="A107" s="8" t="s">
        <v>127</v>
      </c>
      <c r="B107" s="9" t="s">
        <v>546</v>
      </c>
      <c r="C107" s="10" t="s">
        <v>16</v>
      </c>
      <c r="D107" s="10" t="s">
        <v>557</v>
      </c>
      <c r="E107" s="11" t="s">
        <v>558</v>
      </c>
      <c r="F107" s="17">
        <v>50000</v>
      </c>
      <c r="G107" s="10" t="s">
        <v>559</v>
      </c>
      <c r="H107" s="12" t="s">
        <v>605</v>
      </c>
    </row>
    <row r="108" spans="1:8" ht="36.75" customHeight="1" x14ac:dyDescent="0.25">
      <c r="A108" s="8" t="s">
        <v>127</v>
      </c>
      <c r="B108" s="9" t="s">
        <v>547</v>
      </c>
      <c r="C108" s="10" t="s">
        <v>13</v>
      </c>
      <c r="D108" s="10" t="s">
        <v>560</v>
      </c>
      <c r="E108" s="11" t="s">
        <v>561</v>
      </c>
      <c r="F108" s="17">
        <v>80000</v>
      </c>
      <c r="G108" s="10" t="s">
        <v>562</v>
      </c>
      <c r="H108" s="12" t="s">
        <v>605</v>
      </c>
    </row>
    <row r="109" spans="1:8" ht="36.75" customHeight="1" x14ac:dyDescent="0.25">
      <c r="A109" s="8" t="s">
        <v>127</v>
      </c>
      <c r="B109" s="9" t="s">
        <v>949</v>
      </c>
      <c r="C109" s="10" t="s">
        <v>13</v>
      </c>
      <c r="D109" s="10" t="s">
        <v>953</v>
      </c>
      <c r="E109" s="11" t="s">
        <v>954</v>
      </c>
      <c r="F109" s="17">
        <v>100000</v>
      </c>
      <c r="G109" s="10" t="s">
        <v>965</v>
      </c>
      <c r="H109" s="12" t="s">
        <v>818</v>
      </c>
    </row>
    <row r="110" spans="1:8" ht="36.75" customHeight="1" x14ac:dyDescent="0.25">
      <c r="A110" s="8" t="s">
        <v>127</v>
      </c>
      <c r="B110" s="9" t="s">
        <v>128</v>
      </c>
      <c r="C110" s="10" t="s">
        <v>101</v>
      </c>
      <c r="D110" s="10" t="s">
        <v>955</v>
      </c>
      <c r="E110" s="11" t="s">
        <v>131</v>
      </c>
      <c r="F110" s="18">
        <f>48918-15</f>
        <v>48903</v>
      </c>
      <c r="G110" s="10" t="s">
        <v>966</v>
      </c>
      <c r="H110" s="12" t="s">
        <v>818</v>
      </c>
    </row>
    <row r="111" spans="1:8" ht="51" customHeight="1" x14ac:dyDescent="0.25">
      <c r="A111" s="8" t="s">
        <v>127</v>
      </c>
      <c r="B111" s="9" t="s">
        <v>134</v>
      </c>
      <c r="C111" s="10" t="s">
        <v>956</v>
      </c>
      <c r="D111" s="10" t="s">
        <v>957</v>
      </c>
      <c r="E111" s="11" t="s">
        <v>958</v>
      </c>
      <c r="F111" s="17">
        <v>73000</v>
      </c>
      <c r="G111" s="10" t="s">
        <v>967</v>
      </c>
      <c r="H111" s="12" t="s">
        <v>818</v>
      </c>
    </row>
    <row r="112" spans="1:8" ht="36.75" customHeight="1" x14ac:dyDescent="0.25">
      <c r="A112" s="8" t="s">
        <v>127</v>
      </c>
      <c r="B112" s="9" t="s">
        <v>950</v>
      </c>
      <c r="C112" s="10" t="s">
        <v>13</v>
      </c>
      <c r="D112" s="10" t="s">
        <v>959</v>
      </c>
      <c r="E112" s="11" t="s">
        <v>960</v>
      </c>
      <c r="F112" s="17">
        <v>100000</v>
      </c>
      <c r="G112" s="10" t="s">
        <v>968</v>
      </c>
      <c r="H112" s="12" t="s">
        <v>818</v>
      </c>
    </row>
    <row r="113" spans="1:8" ht="36.75" customHeight="1" x14ac:dyDescent="0.25">
      <c r="A113" s="8" t="s">
        <v>127</v>
      </c>
      <c r="B113" s="9" t="s">
        <v>951</v>
      </c>
      <c r="C113" s="10" t="s">
        <v>532</v>
      </c>
      <c r="D113" s="10" t="s">
        <v>961</v>
      </c>
      <c r="E113" s="11" t="s">
        <v>962</v>
      </c>
      <c r="F113" s="17">
        <v>262360</v>
      </c>
      <c r="G113" s="10" t="s">
        <v>746</v>
      </c>
      <c r="H113" s="12" t="s">
        <v>818</v>
      </c>
    </row>
    <row r="114" spans="1:8" ht="36.75" customHeight="1" x14ac:dyDescent="0.25">
      <c r="A114" s="8" t="s">
        <v>127</v>
      </c>
      <c r="B114" s="9" t="s">
        <v>952</v>
      </c>
      <c r="C114" s="10" t="s">
        <v>16</v>
      </c>
      <c r="D114" s="10" t="s">
        <v>963</v>
      </c>
      <c r="E114" s="11" t="s">
        <v>964</v>
      </c>
      <c r="F114" s="17">
        <v>8430</v>
      </c>
      <c r="G114" s="10" t="s">
        <v>969</v>
      </c>
      <c r="H114" s="12" t="s">
        <v>818</v>
      </c>
    </row>
    <row r="115" spans="1:8" ht="36.75" customHeight="1" x14ac:dyDescent="0.25">
      <c r="A115" s="8" t="s">
        <v>127</v>
      </c>
      <c r="B115" s="9" t="s">
        <v>544</v>
      </c>
      <c r="C115" s="10" t="s">
        <v>532</v>
      </c>
      <c r="D115" s="10" t="s">
        <v>551</v>
      </c>
      <c r="E115" s="11" t="s">
        <v>552</v>
      </c>
      <c r="F115" s="17">
        <v>59790</v>
      </c>
      <c r="G115" s="10" t="s">
        <v>970</v>
      </c>
      <c r="H115" s="12" t="s">
        <v>818</v>
      </c>
    </row>
    <row r="116" spans="1:8" ht="36.75" customHeight="1" x14ac:dyDescent="0.25">
      <c r="A116" s="8" t="s">
        <v>127</v>
      </c>
      <c r="B116" s="9" t="s">
        <v>282</v>
      </c>
      <c r="C116" s="10" t="s">
        <v>16</v>
      </c>
      <c r="D116" s="10" t="s">
        <v>971</v>
      </c>
      <c r="E116" s="11" t="s">
        <v>137</v>
      </c>
      <c r="F116" s="17">
        <v>50000</v>
      </c>
      <c r="G116" s="10" t="s">
        <v>765</v>
      </c>
      <c r="H116" s="12" t="s">
        <v>818</v>
      </c>
    </row>
    <row r="117" spans="1:8" ht="36.75" customHeight="1" x14ac:dyDescent="0.25">
      <c r="A117" s="8" t="s">
        <v>127</v>
      </c>
      <c r="B117" s="9" t="s">
        <v>544</v>
      </c>
      <c r="C117" s="10" t="s">
        <v>13</v>
      </c>
      <c r="D117" s="10" t="s">
        <v>551</v>
      </c>
      <c r="E117" s="11" t="s">
        <v>552</v>
      </c>
      <c r="F117" s="17">
        <v>544500</v>
      </c>
      <c r="G117" s="10" t="s">
        <v>746</v>
      </c>
      <c r="H117" s="12" t="s">
        <v>818</v>
      </c>
    </row>
    <row r="118" spans="1:8" ht="33" customHeight="1" x14ac:dyDescent="0.25">
      <c r="A118" s="8" t="s">
        <v>143</v>
      </c>
      <c r="B118" s="9" t="s">
        <v>144</v>
      </c>
      <c r="C118" s="10" t="s">
        <v>148</v>
      </c>
      <c r="D118" s="10" t="s">
        <v>149</v>
      </c>
      <c r="E118" s="11" t="s">
        <v>137</v>
      </c>
      <c r="F118" s="17">
        <v>100000</v>
      </c>
      <c r="G118" s="10" t="s">
        <v>150</v>
      </c>
      <c r="H118" s="12" t="s">
        <v>345</v>
      </c>
    </row>
    <row r="119" spans="1:8" ht="33" customHeight="1" x14ac:dyDescent="0.25">
      <c r="A119" s="8" t="s">
        <v>143</v>
      </c>
      <c r="B119" s="9" t="s">
        <v>144</v>
      </c>
      <c r="C119" s="10" t="s">
        <v>151</v>
      </c>
      <c r="D119" s="10" t="s">
        <v>152</v>
      </c>
      <c r="E119" s="11" t="s">
        <v>137</v>
      </c>
      <c r="F119" s="17">
        <v>100000</v>
      </c>
      <c r="G119" s="10" t="s">
        <v>153</v>
      </c>
      <c r="H119" s="12" t="s">
        <v>345</v>
      </c>
    </row>
    <row r="120" spans="1:8" ht="33" customHeight="1" x14ac:dyDescent="0.25">
      <c r="A120" s="8" t="s">
        <v>143</v>
      </c>
      <c r="B120" s="9" t="s">
        <v>145</v>
      </c>
      <c r="C120" s="10" t="s">
        <v>16</v>
      </c>
      <c r="D120" s="10" t="s">
        <v>154</v>
      </c>
      <c r="E120" s="11" t="s">
        <v>155</v>
      </c>
      <c r="F120" s="17">
        <v>99000</v>
      </c>
      <c r="G120" s="10" t="s">
        <v>156</v>
      </c>
      <c r="H120" s="12" t="s">
        <v>345</v>
      </c>
    </row>
    <row r="121" spans="1:8" ht="33" customHeight="1" x14ac:dyDescent="0.25">
      <c r="A121" s="8" t="s">
        <v>143</v>
      </c>
      <c r="B121" s="9" t="s">
        <v>146</v>
      </c>
      <c r="C121" s="10" t="s">
        <v>16</v>
      </c>
      <c r="D121" s="10" t="s">
        <v>157</v>
      </c>
      <c r="E121" s="11" t="s">
        <v>158</v>
      </c>
      <c r="F121" s="17">
        <v>100000</v>
      </c>
      <c r="G121" s="10" t="s">
        <v>159</v>
      </c>
      <c r="H121" s="12" t="s">
        <v>345</v>
      </c>
    </row>
    <row r="122" spans="1:8" ht="33" customHeight="1" x14ac:dyDescent="0.25">
      <c r="A122" s="8" t="s">
        <v>143</v>
      </c>
      <c r="B122" s="9" t="s">
        <v>147</v>
      </c>
      <c r="C122" s="10" t="s">
        <v>101</v>
      </c>
      <c r="D122" s="10" t="s">
        <v>160</v>
      </c>
      <c r="E122" s="11" t="s">
        <v>161</v>
      </c>
      <c r="F122" s="17">
        <v>99060</v>
      </c>
      <c r="G122" s="10" t="s">
        <v>162</v>
      </c>
      <c r="H122" s="12" t="s">
        <v>345</v>
      </c>
    </row>
    <row r="123" spans="1:8" ht="33" customHeight="1" x14ac:dyDescent="0.25">
      <c r="A123" s="8" t="s">
        <v>143</v>
      </c>
      <c r="B123" s="9" t="s">
        <v>163</v>
      </c>
      <c r="C123" s="10" t="s">
        <v>16</v>
      </c>
      <c r="D123" s="10" t="s">
        <v>165</v>
      </c>
      <c r="E123" s="11" t="s">
        <v>166</v>
      </c>
      <c r="F123" s="17">
        <v>100000</v>
      </c>
      <c r="G123" s="10" t="s">
        <v>167</v>
      </c>
      <c r="H123" s="12" t="s">
        <v>345</v>
      </c>
    </row>
    <row r="124" spans="1:8" ht="33" customHeight="1" x14ac:dyDescent="0.25">
      <c r="A124" s="8" t="s">
        <v>143</v>
      </c>
      <c r="B124" s="9" t="s">
        <v>164</v>
      </c>
      <c r="C124" s="10" t="s">
        <v>168</v>
      </c>
      <c r="D124" s="10" t="s">
        <v>169</v>
      </c>
      <c r="E124" s="11" t="s">
        <v>170</v>
      </c>
      <c r="F124" s="17">
        <v>78000</v>
      </c>
      <c r="G124" s="10" t="s">
        <v>171</v>
      </c>
      <c r="H124" s="12" t="s">
        <v>345</v>
      </c>
    </row>
    <row r="125" spans="1:8" ht="33" customHeight="1" x14ac:dyDescent="0.25">
      <c r="A125" s="8" t="s">
        <v>143</v>
      </c>
      <c r="B125" s="9" t="s">
        <v>144</v>
      </c>
      <c r="C125" s="10" t="s">
        <v>571</v>
      </c>
      <c r="D125" s="10" t="s">
        <v>572</v>
      </c>
      <c r="E125" s="11" t="s">
        <v>573</v>
      </c>
      <c r="F125" s="17">
        <v>72356</v>
      </c>
      <c r="G125" s="10" t="s">
        <v>574</v>
      </c>
      <c r="H125" s="12" t="s">
        <v>605</v>
      </c>
    </row>
    <row r="126" spans="1:8" ht="33" customHeight="1" x14ac:dyDescent="0.25">
      <c r="A126" s="8" t="s">
        <v>143</v>
      </c>
      <c r="B126" s="9" t="s">
        <v>144</v>
      </c>
      <c r="C126" s="10" t="s">
        <v>151</v>
      </c>
      <c r="D126" s="10" t="s">
        <v>152</v>
      </c>
      <c r="E126" s="11" t="s">
        <v>137</v>
      </c>
      <c r="F126" s="17">
        <v>98859</v>
      </c>
      <c r="G126" s="10" t="s">
        <v>153</v>
      </c>
      <c r="H126" s="12" t="s">
        <v>605</v>
      </c>
    </row>
    <row r="127" spans="1:8" ht="33" customHeight="1" x14ac:dyDescent="0.25">
      <c r="A127" s="8" t="s">
        <v>143</v>
      </c>
      <c r="B127" s="9" t="s">
        <v>563</v>
      </c>
      <c r="C127" s="10" t="s">
        <v>16</v>
      </c>
      <c r="D127" s="10" t="s">
        <v>575</v>
      </c>
      <c r="E127" s="11" t="s">
        <v>439</v>
      </c>
      <c r="F127" s="17">
        <v>161969</v>
      </c>
      <c r="G127" s="10" t="s">
        <v>576</v>
      </c>
      <c r="H127" s="12" t="s">
        <v>605</v>
      </c>
    </row>
    <row r="128" spans="1:8" ht="50.25" customHeight="1" x14ac:dyDescent="0.25">
      <c r="A128" s="8" t="s">
        <v>143</v>
      </c>
      <c r="B128" s="9" t="s">
        <v>563</v>
      </c>
      <c r="C128" s="10" t="s">
        <v>577</v>
      </c>
      <c r="D128" s="10" t="s">
        <v>578</v>
      </c>
      <c r="E128" s="11" t="s">
        <v>579</v>
      </c>
      <c r="F128" s="17">
        <v>271762</v>
      </c>
      <c r="G128" s="10" t="s">
        <v>580</v>
      </c>
      <c r="H128" s="12" t="s">
        <v>605</v>
      </c>
    </row>
    <row r="129" spans="1:8" ht="33" customHeight="1" x14ac:dyDescent="0.25">
      <c r="A129" s="8" t="s">
        <v>143</v>
      </c>
      <c r="B129" s="9" t="s">
        <v>564</v>
      </c>
      <c r="C129" s="10" t="s">
        <v>16</v>
      </c>
      <c r="D129" s="10" t="s">
        <v>581</v>
      </c>
      <c r="E129" s="11" t="s">
        <v>582</v>
      </c>
      <c r="F129" s="17">
        <v>70000</v>
      </c>
      <c r="G129" s="10" t="s">
        <v>340</v>
      </c>
      <c r="H129" s="12" t="s">
        <v>605</v>
      </c>
    </row>
    <row r="130" spans="1:8" ht="33" customHeight="1" x14ac:dyDescent="0.25">
      <c r="A130" s="8" t="s">
        <v>143</v>
      </c>
      <c r="B130" s="9" t="s">
        <v>565</v>
      </c>
      <c r="C130" s="10" t="s">
        <v>583</v>
      </c>
      <c r="D130" s="10" t="s">
        <v>584</v>
      </c>
      <c r="E130" s="11" t="s">
        <v>585</v>
      </c>
      <c r="F130" s="17">
        <v>100000</v>
      </c>
      <c r="G130" s="10" t="s">
        <v>586</v>
      </c>
      <c r="H130" s="12" t="s">
        <v>605</v>
      </c>
    </row>
    <row r="131" spans="1:8" ht="33" customHeight="1" x14ac:dyDescent="0.25">
      <c r="A131" s="8" t="s">
        <v>143</v>
      </c>
      <c r="B131" s="9" t="s">
        <v>566</v>
      </c>
      <c r="C131" s="10" t="s">
        <v>16</v>
      </c>
      <c r="D131" s="10" t="s">
        <v>587</v>
      </c>
      <c r="E131" s="11" t="s">
        <v>588</v>
      </c>
      <c r="F131" s="17">
        <v>70000</v>
      </c>
      <c r="G131" s="10" t="s">
        <v>589</v>
      </c>
      <c r="H131" s="12" t="s">
        <v>605</v>
      </c>
    </row>
    <row r="132" spans="1:8" ht="33" customHeight="1" x14ac:dyDescent="0.25">
      <c r="A132" s="8" t="s">
        <v>143</v>
      </c>
      <c r="B132" s="9" t="s">
        <v>567</v>
      </c>
      <c r="C132" s="10" t="s">
        <v>16</v>
      </c>
      <c r="D132" s="10" t="s">
        <v>590</v>
      </c>
      <c r="E132" s="11" t="s">
        <v>591</v>
      </c>
      <c r="F132" s="17">
        <v>14000</v>
      </c>
      <c r="G132" s="10" t="s">
        <v>576</v>
      </c>
      <c r="H132" s="12" t="s">
        <v>605</v>
      </c>
    </row>
    <row r="133" spans="1:8" ht="39" customHeight="1" x14ac:dyDescent="0.25">
      <c r="A133" s="8" t="s">
        <v>143</v>
      </c>
      <c r="B133" s="9" t="s">
        <v>568</v>
      </c>
      <c r="C133" s="10" t="s">
        <v>16</v>
      </c>
      <c r="D133" s="10" t="s">
        <v>592</v>
      </c>
      <c r="E133" s="11" t="s">
        <v>593</v>
      </c>
      <c r="F133" s="17">
        <v>11000</v>
      </c>
      <c r="G133" s="10" t="s">
        <v>594</v>
      </c>
      <c r="H133" s="12" t="s">
        <v>605</v>
      </c>
    </row>
    <row r="134" spans="1:8" ht="33" customHeight="1" x14ac:dyDescent="0.25">
      <c r="A134" s="8" t="s">
        <v>143</v>
      </c>
      <c r="B134" s="9" t="s">
        <v>569</v>
      </c>
      <c r="C134" s="10" t="s">
        <v>16</v>
      </c>
      <c r="D134" s="10" t="s">
        <v>160</v>
      </c>
      <c r="E134" s="11" t="s">
        <v>595</v>
      </c>
      <c r="F134" s="17">
        <v>19468</v>
      </c>
      <c r="G134" s="10" t="s">
        <v>596</v>
      </c>
      <c r="H134" s="12" t="s">
        <v>605</v>
      </c>
    </row>
    <row r="135" spans="1:8" ht="33" customHeight="1" x14ac:dyDescent="0.25">
      <c r="A135" s="8" t="s">
        <v>143</v>
      </c>
      <c r="B135" s="9" t="s">
        <v>569</v>
      </c>
      <c r="C135" s="10" t="s">
        <v>16</v>
      </c>
      <c r="D135" s="10" t="s">
        <v>160</v>
      </c>
      <c r="E135" s="11" t="s">
        <v>595</v>
      </c>
      <c r="F135" s="17">
        <v>16130</v>
      </c>
      <c r="G135" s="10" t="s">
        <v>597</v>
      </c>
      <c r="H135" s="12" t="s">
        <v>605</v>
      </c>
    </row>
    <row r="136" spans="1:8" ht="33" customHeight="1" x14ac:dyDescent="0.25">
      <c r="A136" s="8" t="s">
        <v>143</v>
      </c>
      <c r="B136" s="9" t="s">
        <v>570</v>
      </c>
      <c r="C136" s="10" t="s">
        <v>16</v>
      </c>
      <c r="D136" s="10" t="s">
        <v>598</v>
      </c>
      <c r="E136" s="11" t="s">
        <v>599</v>
      </c>
      <c r="F136" s="17">
        <v>40000</v>
      </c>
      <c r="G136" s="10" t="s">
        <v>600</v>
      </c>
      <c r="H136" s="12" t="s">
        <v>605</v>
      </c>
    </row>
    <row r="137" spans="1:8" ht="33" customHeight="1" x14ac:dyDescent="0.25">
      <c r="A137" s="8" t="s">
        <v>143</v>
      </c>
      <c r="B137" s="9" t="s">
        <v>146</v>
      </c>
      <c r="C137" s="10" t="s">
        <v>16</v>
      </c>
      <c r="D137" s="10" t="s">
        <v>157</v>
      </c>
      <c r="E137" s="11" t="s">
        <v>158</v>
      </c>
      <c r="F137" s="17">
        <v>100000</v>
      </c>
      <c r="G137" s="10" t="s">
        <v>600</v>
      </c>
      <c r="H137" s="12" t="s">
        <v>605</v>
      </c>
    </row>
    <row r="138" spans="1:8" ht="33" customHeight="1" x14ac:dyDescent="0.25">
      <c r="A138" s="8" t="s">
        <v>143</v>
      </c>
      <c r="B138" s="9" t="s">
        <v>147</v>
      </c>
      <c r="C138" s="10" t="s">
        <v>101</v>
      </c>
      <c r="D138" s="10" t="s">
        <v>160</v>
      </c>
      <c r="E138" s="11" t="s">
        <v>161</v>
      </c>
      <c r="F138" s="18">
        <f>104733-5233</f>
        <v>99500</v>
      </c>
      <c r="G138" s="10" t="s">
        <v>601</v>
      </c>
      <c r="H138" s="12" t="s">
        <v>605</v>
      </c>
    </row>
    <row r="139" spans="1:8" ht="33" customHeight="1" x14ac:dyDescent="0.25">
      <c r="A139" s="8" t="s">
        <v>143</v>
      </c>
      <c r="B139" s="9" t="s">
        <v>147</v>
      </c>
      <c r="C139" s="10" t="s">
        <v>101</v>
      </c>
      <c r="D139" s="10" t="s">
        <v>602</v>
      </c>
      <c r="E139" s="11" t="s">
        <v>603</v>
      </c>
      <c r="F139" s="17">
        <v>17000</v>
      </c>
      <c r="G139" s="10" t="s">
        <v>604</v>
      </c>
      <c r="H139" s="12" t="s">
        <v>605</v>
      </c>
    </row>
    <row r="140" spans="1:8" ht="33" customHeight="1" x14ac:dyDescent="0.25">
      <c r="A140" s="8" t="s">
        <v>143</v>
      </c>
      <c r="B140" s="9" t="s">
        <v>144</v>
      </c>
      <c r="C140" s="10" t="s">
        <v>148</v>
      </c>
      <c r="D140" s="10" t="s">
        <v>149</v>
      </c>
      <c r="E140" s="11" t="s">
        <v>137</v>
      </c>
      <c r="F140" s="17">
        <v>43408</v>
      </c>
      <c r="G140" s="10" t="s">
        <v>150</v>
      </c>
      <c r="H140" s="12" t="s">
        <v>818</v>
      </c>
    </row>
    <row r="141" spans="1:8" ht="33" customHeight="1" x14ac:dyDescent="0.25">
      <c r="A141" s="8" t="s">
        <v>143</v>
      </c>
      <c r="B141" s="9" t="s">
        <v>972</v>
      </c>
      <c r="C141" s="10" t="s">
        <v>13</v>
      </c>
      <c r="D141" s="10" t="s">
        <v>977</v>
      </c>
      <c r="E141" s="11" t="s">
        <v>978</v>
      </c>
      <c r="F141" s="17">
        <v>37300</v>
      </c>
      <c r="G141" s="10" t="s">
        <v>979</v>
      </c>
      <c r="H141" s="12" t="s">
        <v>818</v>
      </c>
    </row>
    <row r="142" spans="1:8" ht="33" customHeight="1" x14ac:dyDescent="0.25">
      <c r="A142" s="8" t="s">
        <v>143</v>
      </c>
      <c r="B142" s="9" t="s">
        <v>973</v>
      </c>
      <c r="C142" s="10" t="s">
        <v>30</v>
      </c>
      <c r="D142" s="10" t="s">
        <v>980</v>
      </c>
      <c r="E142" s="11" t="s">
        <v>981</v>
      </c>
      <c r="F142" s="17">
        <v>60000</v>
      </c>
      <c r="G142" s="10" t="s">
        <v>982</v>
      </c>
      <c r="H142" s="12" t="s">
        <v>818</v>
      </c>
    </row>
    <row r="143" spans="1:8" ht="33" customHeight="1" x14ac:dyDescent="0.25">
      <c r="A143" s="8" t="s">
        <v>143</v>
      </c>
      <c r="B143" s="9" t="s">
        <v>974</v>
      </c>
      <c r="C143" s="10" t="s">
        <v>13</v>
      </c>
      <c r="D143" s="10" t="s">
        <v>983</v>
      </c>
      <c r="E143" s="11" t="s">
        <v>984</v>
      </c>
      <c r="F143" s="17">
        <v>100000</v>
      </c>
      <c r="G143" s="10" t="s">
        <v>600</v>
      </c>
      <c r="H143" s="12" t="s">
        <v>818</v>
      </c>
    </row>
    <row r="144" spans="1:8" ht="33" customHeight="1" x14ac:dyDescent="0.25">
      <c r="A144" s="8" t="s">
        <v>143</v>
      </c>
      <c r="B144" s="9" t="s">
        <v>144</v>
      </c>
      <c r="C144" s="10" t="s">
        <v>985</v>
      </c>
      <c r="D144" s="10" t="s">
        <v>986</v>
      </c>
      <c r="E144" s="11" t="s">
        <v>137</v>
      </c>
      <c r="F144" s="17">
        <v>50000</v>
      </c>
      <c r="G144" s="10" t="s">
        <v>987</v>
      </c>
      <c r="H144" s="12" t="s">
        <v>818</v>
      </c>
    </row>
    <row r="145" spans="1:8" ht="33" customHeight="1" x14ac:dyDescent="0.25">
      <c r="A145" s="8" t="s">
        <v>143</v>
      </c>
      <c r="B145" s="9" t="s">
        <v>975</v>
      </c>
      <c r="C145" s="10" t="s">
        <v>988</v>
      </c>
      <c r="D145" s="10" t="s">
        <v>989</v>
      </c>
      <c r="E145" s="11" t="s">
        <v>782</v>
      </c>
      <c r="F145" s="17">
        <v>120000</v>
      </c>
      <c r="G145" s="10" t="s">
        <v>990</v>
      </c>
      <c r="H145" s="12" t="s">
        <v>818</v>
      </c>
    </row>
    <row r="146" spans="1:8" ht="33" customHeight="1" x14ac:dyDescent="0.25">
      <c r="A146" s="8" t="s">
        <v>143</v>
      </c>
      <c r="B146" s="9" t="s">
        <v>976</v>
      </c>
      <c r="C146" s="10" t="s">
        <v>16</v>
      </c>
      <c r="D146" s="10" t="s">
        <v>991</v>
      </c>
      <c r="E146" s="11" t="s">
        <v>992</v>
      </c>
      <c r="F146" s="17">
        <v>150000</v>
      </c>
      <c r="G146" s="10" t="s">
        <v>993</v>
      </c>
      <c r="H146" s="12" t="s">
        <v>818</v>
      </c>
    </row>
    <row r="147" spans="1:8" ht="33" customHeight="1" x14ac:dyDescent="0.25">
      <c r="A147" s="8" t="s">
        <v>143</v>
      </c>
      <c r="B147" s="9" t="s">
        <v>144</v>
      </c>
      <c r="C147" s="10" t="s">
        <v>338</v>
      </c>
      <c r="D147" s="10" t="s">
        <v>339</v>
      </c>
      <c r="E147" s="11" t="s">
        <v>326</v>
      </c>
      <c r="F147" s="17">
        <v>89947</v>
      </c>
      <c r="G147" s="10" t="s">
        <v>995</v>
      </c>
      <c r="H147" s="12" t="s">
        <v>818</v>
      </c>
    </row>
    <row r="148" spans="1:8" ht="33" customHeight="1" x14ac:dyDescent="0.25">
      <c r="A148" s="8" t="s">
        <v>143</v>
      </c>
      <c r="B148" s="9" t="s">
        <v>147</v>
      </c>
      <c r="C148" s="10" t="s">
        <v>101</v>
      </c>
      <c r="D148" s="10" t="s">
        <v>602</v>
      </c>
      <c r="E148" s="11" t="s">
        <v>603</v>
      </c>
      <c r="F148" s="17">
        <v>600</v>
      </c>
      <c r="G148" s="10" t="s">
        <v>604</v>
      </c>
      <c r="H148" s="12" t="s">
        <v>818</v>
      </c>
    </row>
    <row r="149" spans="1:8" ht="33" customHeight="1" x14ac:dyDescent="0.25">
      <c r="A149" s="8" t="s">
        <v>143</v>
      </c>
      <c r="B149" s="9" t="s">
        <v>994</v>
      </c>
      <c r="C149" s="10" t="s">
        <v>13</v>
      </c>
      <c r="D149" s="10" t="s">
        <v>996</v>
      </c>
      <c r="E149" s="11" t="s">
        <v>997</v>
      </c>
      <c r="F149" s="17">
        <v>150000</v>
      </c>
      <c r="G149" s="10" t="s">
        <v>600</v>
      </c>
      <c r="H149" s="12" t="s">
        <v>818</v>
      </c>
    </row>
    <row r="150" spans="1:8" ht="27.75" customHeight="1" x14ac:dyDescent="0.25">
      <c r="A150" s="21" t="s">
        <v>346</v>
      </c>
      <c r="B150" s="22"/>
      <c r="C150" s="22"/>
      <c r="D150" s="22"/>
      <c r="E150" s="23"/>
      <c r="F150" s="14">
        <f>SUM(F5:F149)</f>
        <v>10640916</v>
      </c>
      <c r="G150" s="6"/>
      <c r="H150" s="6"/>
    </row>
    <row r="153" spans="1:8" ht="15.75" x14ac:dyDescent="0.25">
      <c r="A153" s="19" t="s">
        <v>819</v>
      </c>
    </row>
    <row r="154" spans="1:8" ht="15.75" x14ac:dyDescent="0.25">
      <c r="A154" s="18"/>
      <c r="B154" s="24" t="s">
        <v>820</v>
      </c>
      <c r="C154" s="25"/>
    </row>
  </sheetData>
  <autoFilter ref="A4:H150"/>
  <sortState ref="A5:H71">
    <sortCondition ref="A5:A71"/>
  </sortState>
  <mergeCells count="3">
    <mergeCell ref="A1:G1"/>
    <mergeCell ref="A150:E150"/>
    <mergeCell ref="B154:C154"/>
  </mergeCells>
  <pageMargins left="0.51181102362204722" right="0.31496062992125984" top="0.47244094488188981" bottom="0.47244094488188981" header="0.31496062992125984" footer="0.31496062992125984"/>
  <pageSetup paperSize="8" scale="59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zoomScale="80" zoomScaleNormal="80" workbookViewId="0">
      <selection activeCell="D201" sqref="D201"/>
    </sheetView>
  </sheetViews>
  <sheetFormatPr defaultRowHeight="15" x14ac:dyDescent="0.25"/>
  <cols>
    <col min="1" max="1" width="11" customWidth="1"/>
    <col min="2" max="2" width="33.85546875" customWidth="1"/>
    <col min="3" max="3" width="51.42578125" customWidth="1"/>
    <col min="4" max="4" width="29.7109375" customWidth="1"/>
    <col min="5" max="5" width="22.42578125" customWidth="1"/>
    <col min="6" max="6" width="18.85546875" style="1" customWidth="1"/>
    <col min="7" max="7" width="55" customWidth="1"/>
    <col min="8" max="8" width="17.42578125" hidden="1" customWidth="1"/>
    <col min="9" max="9" width="9.7109375" customWidth="1"/>
  </cols>
  <sheetData>
    <row r="1" spans="1:9" ht="42.75" customHeight="1" x14ac:dyDescent="0.35">
      <c r="A1" s="20" t="s">
        <v>9</v>
      </c>
      <c r="B1" s="20"/>
      <c r="C1" s="20"/>
      <c r="D1" s="20"/>
      <c r="E1" s="20"/>
      <c r="F1" s="20"/>
      <c r="G1" s="20"/>
      <c r="H1" s="20"/>
    </row>
    <row r="3" spans="1:9" ht="101.2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8</v>
      </c>
      <c r="G3" s="3" t="s">
        <v>5</v>
      </c>
      <c r="H3" s="2" t="s">
        <v>6</v>
      </c>
      <c r="I3" s="2" t="s">
        <v>7</v>
      </c>
    </row>
    <row r="4" spans="1:9" ht="33" customHeight="1" x14ac:dyDescent="0.25">
      <c r="A4" s="8" t="s">
        <v>10</v>
      </c>
      <c r="B4" s="9" t="s">
        <v>172</v>
      </c>
      <c r="C4" s="10" t="s">
        <v>16</v>
      </c>
      <c r="D4" s="10" t="s">
        <v>175</v>
      </c>
      <c r="E4" s="11" t="s">
        <v>176</v>
      </c>
      <c r="F4" s="17">
        <v>80000</v>
      </c>
      <c r="G4" s="10" t="s">
        <v>177</v>
      </c>
      <c r="H4" s="12"/>
      <c r="I4" s="13" t="s">
        <v>345</v>
      </c>
    </row>
    <row r="5" spans="1:9" ht="33" customHeight="1" x14ac:dyDescent="0.25">
      <c r="A5" s="8" t="s">
        <v>10</v>
      </c>
      <c r="B5" s="9" t="s">
        <v>173</v>
      </c>
      <c r="C5" s="10" t="s">
        <v>16</v>
      </c>
      <c r="D5" s="10" t="s">
        <v>178</v>
      </c>
      <c r="E5" s="11" t="s">
        <v>179</v>
      </c>
      <c r="F5" s="17">
        <v>115000</v>
      </c>
      <c r="G5" s="10" t="s">
        <v>180</v>
      </c>
      <c r="H5" s="12"/>
      <c r="I5" s="13" t="s">
        <v>345</v>
      </c>
    </row>
    <row r="6" spans="1:9" ht="33" customHeight="1" x14ac:dyDescent="0.25">
      <c r="A6" s="8" t="s">
        <v>10</v>
      </c>
      <c r="B6" s="9" t="s">
        <v>174</v>
      </c>
      <c r="C6" s="10" t="s">
        <v>181</v>
      </c>
      <c r="D6" s="10" t="s">
        <v>182</v>
      </c>
      <c r="E6" s="11" t="s">
        <v>183</v>
      </c>
      <c r="F6" s="17">
        <v>70312</v>
      </c>
      <c r="G6" s="10" t="s">
        <v>184</v>
      </c>
      <c r="H6" s="12"/>
      <c r="I6" s="13" t="s">
        <v>345</v>
      </c>
    </row>
    <row r="7" spans="1:9" ht="33" customHeight="1" x14ac:dyDescent="0.25">
      <c r="A7" s="8" t="s">
        <v>10</v>
      </c>
      <c r="B7" s="9" t="s">
        <v>174</v>
      </c>
      <c r="C7" s="10" t="s">
        <v>185</v>
      </c>
      <c r="D7" s="10" t="s">
        <v>186</v>
      </c>
      <c r="E7" s="11" t="s">
        <v>183</v>
      </c>
      <c r="F7" s="17">
        <v>8215</v>
      </c>
      <c r="G7" s="10" t="s">
        <v>187</v>
      </c>
      <c r="H7" s="12"/>
      <c r="I7" s="13" t="s">
        <v>345</v>
      </c>
    </row>
    <row r="8" spans="1:9" ht="33" customHeight="1" x14ac:dyDescent="0.25">
      <c r="A8" s="8" t="s">
        <v>10</v>
      </c>
      <c r="B8" s="9" t="s">
        <v>174</v>
      </c>
      <c r="C8" s="10" t="s">
        <v>185</v>
      </c>
      <c r="D8" s="10" t="s">
        <v>186</v>
      </c>
      <c r="E8" s="11" t="s">
        <v>183</v>
      </c>
      <c r="F8" s="17">
        <v>5286</v>
      </c>
      <c r="G8" s="10" t="s">
        <v>188</v>
      </c>
      <c r="H8" s="12"/>
      <c r="I8" s="13" t="s">
        <v>345</v>
      </c>
    </row>
    <row r="9" spans="1:9" ht="33" customHeight="1" x14ac:dyDescent="0.25">
      <c r="A9" s="8" t="s">
        <v>10</v>
      </c>
      <c r="B9" s="9" t="s">
        <v>174</v>
      </c>
      <c r="C9" s="10" t="s">
        <v>189</v>
      </c>
      <c r="D9" s="10" t="s">
        <v>190</v>
      </c>
      <c r="E9" s="11" t="s">
        <v>191</v>
      </c>
      <c r="F9" s="17">
        <v>100000</v>
      </c>
      <c r="G9" s="10" t="s">
        <v>192</v>
      </c>
      <c r="H9" s="12"/>
      <c r="I9" s="13" t="s">
        <v>345</v>
      </c>
    </row>
    <row r="10" spans="1:9" ht="33" customHeight="1" x14ac:dyDescent="0.25">
      <c r="A10" s="8" t="s">
        <v>10</v>
      </c>
      <c r="B10" s="9" t="s">
        <v>174</v>
      </c>
      <c r="C10" s="10" t="s">
        <v>123</v>
      </c>
      <c r="D10" s="10" t="s">
        <v>193</v>
      </c>
      <c r="E10" s="11" t="s">
        <v>183</v>
      </c>
      <c r="F10" s="17">
        <v>15440</v>
      </c>
      <c r="G10" s="10" t="s">
        <v>194</v>
      </c>
      <c r="H10" s="12"/>
      <c r="I10" s="13" t="s">
        <v>345</v>
      </c>
    </row>
    <row r="11" spans="1:9" ht="33" customHeight="1" x14ac:dyDescent="0.25">
      <c r="A11" s="8" t="s">
        <v>10</v>
      </c>
      <c r="B11" s="9" t="s">
        <v>349</v>
      </c>
      <c r="C11" s="10" t="s">
        <v>16</v>
      </c>
      <c r="D11" s="10" t="s">
        <v>354</v>
      </c>
      <c r="E11" s="11" t="s">
        <v>355</v>
      </c>
      <c r="F11" s="17">
        <v>1158</v>
      </c>
      <c r="G11" s="10" t="s">
        <v>385</v>
      </c>
      <c r="H11" s="12"/>
      <c r="I11" s="13" t="s">
        <v>605</v>
      </c>
    </row>
    <row r="12" spans="1:9" ht="33" customHeight="1" x14ac:dyDescent="0.25">
      <c r="A12" s="8" t="s">
        <v>10</v>
      </c>
      <c r="B12" s="9" t="s">
        <v>349</v>
      </c>
      <c r="C12" s="10" t="s">
        <v>16</v>
      </c>
      <c r="D12" s="10" t="s">
        <v>354</v>
      </c>
      <c r="E12" s="11" t="s">
        <v>355</v>
      </c>
      <c r="F12" s="17">
        <v>75000</v>
      </c>
      <c r="G12" s="10" t="s">
        <v>369</v>
      </c>
      <c r="H12" s="12"/>
      <c r="I12" s="13" t="s">
        <v>605</v>
      </c>
    </row>
    <row r="13" spans="1:9" ht="33" customHeight="1" x14ac:dyDescent="0.25">
      <c r="A13" s="8" t="s">
        <v>10</v>
      </c>
      <c r="B13" s="9" t="s">
        <v>350</v>
      </c>
      <c r="C13" s="10" t="s">
        <v>16</v>
      </c>
      <c r="D13" s="10" t="s">
        <v>356</v>
      </c>
      <c r="E13" s="11" t="s">
        <v>357</v>
      </c>
      <c r="F13" s="17">
        <v>100000</v>
      </c>
      <c r="G13" s="10" t="s">
        <v>370</v>
      </c>
      <c r="H13" s="12"/>
      <c r="I13" s="13" t="s">
        <v>605</v>
      </c>
    </row>
    <row r="14" spans="1:9" ht="33" customHeight="1" x14ac:dyDescent="0.25">
      <c r="A14" s="8" t="s">
        <v>10</v>
      </c>
      <c r="B14" s="9" t="s">
        <v>351</v>
      </c>
      <c r="C14" s="10" t="s">
        <v>358</v>
      </c>
      <c r="D14" s="10" t="s">
        <v>359</v>
      </c>
      <c r="E14" s="11" t="s">
        <v>360</v>
      </c>
      <c r="F14" s="17">
        <v>9026</v>
      </c>
      <c r="G14" s="10" t="s">
        <v>371</v>
      </c>
      <c r="H14" s="12"/>
      <c r="I14" s="13" t="s">
        <v>605</v>
      </c>
    </row>
    <row r="15" spans="1:9" ht="33" customHeight="1" x14ac:dyDescent="0.25">
      <c r="A15" s="8" t="s">
        <v>10</v>
      </c>
      <c r="B15" s="9" t="s">
        <v>174</v>
      </c>
      <c r="C15" s="10" t="s">
        <v>123</v>
      </c>
      <c r="D15" s="10" t="s">
        <v>361</v>
      </c>
      <c r="E15" s="11" t="s">
        <v>362</v>
      </c>
      <c r="F15" s="17">
        <v>2462</v>
      </c>
      <c r="G15" s="10" t="s">
        <v>372</v>
      </c>
      <c r="H15" s="12"/>
      <c r="I15" s="13" t="s">
        <v>605</v>
      </c>
    </row>
    <row r="16" spans="1:9" ht="33" customHeight="1" x14ac:dyDescent="0.25">
      <c r="A16" s="8" t="s">
        <v>10</v>
      </c>
      <c r="B16" s="9" t="s">
        <v>174</v>
      </c>
      <c r="C16" s="10" t="s">
        <v>189</v>
      </c>
      <c r="D16" s="10" t="s">
        <v>363</v>
      </c>
      <c r="E16" s="11" t="s">
        <v>362</v>
      </c>
      <c r="F16" s="17">
        <v>84377</v>
      </c>
      <c r="G16" s="10" t="s">
        <v>373</v>
      </c>
      <c r="H16" s="12"/>
      <c r="I16" s="13" t="s">
        <v>605</v>
      </c>
    </row>
    <row r="17" spans="1:9" ht="33" customHeight="1" x14ac:dyDescent="0.25">
      <c r="A17" s="8" t="s">
        <v>10</v>
      </c>
      <c r="B17" s="9" t="s">
        <v>174</v>
      </c>
      <c r="C17" s="10" t="s">
        <v>189</v>
      </c>
      <c r="D17" s="10" t="s">
        <v>190</v>
      </c>
      <c r="E17" s="11" t="s">
        <v>191</v>
      </c>
      <c r="F17" s="17">
        <v>92097</v>
      </c>
      <c r="G17" s="10" t="s">
        <v>192</v>
      </c>
      <c r="H17" s="12"/>
      <c r="I17" s="13" t="s">
        <v>605</v>
      </c>
    </row>
    <row r="18" spans="1:9" ht="33" customHeight="1" x14ac:dyDescent="0.25">
      <c r="A18" s="8" t="s">
        <v>10</v>
      </c>
      <c r="B18" s="9" t="s">
        <v>174</v>
      </c>
      <c r="C18" s="10" t="s">
        <v>185</v>
      </c>
      <c r="D18" s="10" t="s">
        <v>364</v>
      </c>
      <c r="E18" s="11" t="s">
        <v>191</v>
      </c>
      <c r="F18" s="17">
        <v>7202</v>
      </c>
      <c r="G18" s="10" t="s">
        <v>374</v>
      </c>
      <c r="H18" s="12"/>
      <c r="I18" s="13" t="s">
        <v>605</v>
      </c>
    </row>
    <row r="19" spans="1:9" ht="33" customHeight="1" x14ac:dyDescent="0.25">
      <c r="A19" s="8" t="s">
        <v>10</v>
      </c>
      <c r="B19" s="9" t="s">
        <v>352</v>
      </c>
      <c r="C19" s="10" t="s">
        <v>365</v>
      </c>
      <c r="D19" s="10" t="s">
        <v>366</v>
      </c>
      <c r="E19" s="11" t="s">
        <v>183</v>
      </c>
      <c r="F19" s="17">
        <v>50000</v>
      </c>
      <c r="G19" s="10" t="s">
        <v>375</v>
      </c>
      <c r="H19" s="12"/>
      <c r="I19" s="13" t="s">
        <v>605</v>
      </c>
    </row>
    <row r="20" spans="1:9" ht="50.25" customHeight="1" x14ac:dyDescent="0.25">
      <c r="A20" s="8" t="s">
        <v>10</v>
      </c>
      <c r="B20" s="9" t="s">
        <v>353</v>
      </c>
      <c r="C20" s="10" t="s">
        <v>367</v>
      </c>
      <c r="D20" s="10" t="s">
        <v>368</v>
      </c>
      <c r="E20" s="11" t="s">
        <v>362</v>
      </c>
      <c r="F20" s="17">
        <v>350000</v>
      </c>
      <c r="G20" s="10" t="s">
        <v>376</v>
      </c>
      <c r="H20" s="12"/>
      <c r="I20" s="13" t="s">
        <v>605</v>
      </c>
    </row>
    <row r="21" spans="1:9" ht="38.25" customHeight="1" x14ac:dyDescent="0.25">
      <c r="A21" s="8" t="s">
        <v>10</v>
      </c>
      <c r="B21" s="9" t="s">
        <v>606</v>
      </c>
      <c r="C21" s="10" t="s">
        <v>609</v>
      </c>
      <c r="D21" s="10" t="s">
        <v>610</v>
      </c>
      <c r="E21" s="11" t="s">
        <v>611</v>
      </c>
      <c r="F21" s="17">
        <v>28236</v>
      </c>
      <c r="G21" s="10" t="s">
        <v>612</v>
      </c>
      <c r="H21" s="12"/>
      <c r="I21" s="13" t="s">
        <v>818</v>
      </c>
    </row>
    <row r="22" spans="1:9" ht="38.25" customHeight="1" x14ac:dyDescent="0.25">
      <c r="A22" s="8" t="s">
        <v>10</v>
      </c>
      <c r="B22" s="9" t="s">
        <v>349</v>
      </c>
      <c r="C22" s="10" t="s">
        <v>613</v>
      </c>
      <c r="D22" s="10" t="s">
        <v>614</v>
      </c>
      <c r="E22" s="11" t="s">
        <v>355</v>
      </c>
      <c r="F22" s="17">
        <v>66127</v>
      </c>
      <c r="G22" s="10" t="s">
        <v>615</v>
      </c>
      <c r="H22" s="12"/>
      <c r="I22" s="13" t="s">
        <v>818</v>
      </c>
    </row>
    <row r="23" spans="1:9" ht="38.25" customHeight="1" x14ac:dyDescent="0.25">
      <c r="A23" s="8" t="s">
        <v>10</v>
      </c>
      <c r="B23" s="9" t="s">
        <v>607</v>
      </c>
      <c r="C23" s="10" t="s">
        <v>13</v>
      </c>
      <c r="D23" s="10" t="s">
        <v>616</v>
      </c>
      <c r="E23" s="11" t="s">
        <v>362</v>
      </c>
      <c r="F23" s="17">
        <v>76333</v>
      </c>
      <c r="G23" s="10" t="s">
        <v>617</v>
      </c>
      <c r="H23" s="12"/>
      <c r="I23" s="13" t="s">
        <v>818</v>
      </c>
    </row>
    <row r="24" spans="1:9" ht="38.25" customHeight="1" x14ac:dyDescent="0.25">
      <c r="A24" s="8" t="s">
        <v>10</v>
      </c>
      <c r="B24" s="9" t="s">
        <v>607</v>
      </c>
      <c r="C24" s="10" t="s">
        <v>13</v>
      </c>
      <c r="D24" s="10" t="s">
        <v>616</v>
      </c>
      <c r="E24" s="11" t="s">
        <v>362</v>
      </c>
      <c r="F24" s="17">
        <v>16098</v>
      </c>
      <c r="G24" s="10" t="s">
        <v>618</v>
      </c>
      <c r="H24" s="12"/>
      <c r="I24" s="13" t="s">
        <v>818</v>
      </c>
    </row>
    <row r="25" spans="1:9" ht="38.25" customHeight="1" x14ac:dyDescent="0.25">
      <c r="A25" s="8" t="s">
        <v>10</v>
      </c>
      <c r="B25" s="9" t="s">
        <v>350</v>
      </c>
      <c r="C25" s="10" t="s">
        <v>16</v>
      </c>
      <c r="D25" s="10" t="s">
        <v>356</v>
      </c>
      <c r="E25" s="11" t="s">
        <v>357</v>
      </c>
      <c r="F25" s="17">
        <v>47416</v>
      </c>
      <c r="G25" s="10" t="s">
        <v>370</v>
      </c>
      <c r="H25" s="12"/>
      <c r="I25" s="13" t="s">
        <v>818</v>
      </c>
    </row>
    <row r="26" spans="1:9" ht="38.25" customHeight="1" x14ac:dyDescent="0.25">
      <c r="A26" s="8" t="s">
        <v>10</v>
      </c>
      <c r="B26" s="9" t="s">
        <v>350</v>
      </c>
      <c r="C26" s="10" t="s">
        <v>16</v>
      </c>
      <c r="D26" s="10" t="s">
        <v>619</v>
      </c>
      <c r="E26" s="11" t="s">
        <v>357</v>
      </c>
      <c r="F26" s="17">
        <v>39982</v>
      </c>
      <c r="G26" s="10" t="s">
        <v>620</v>
      </c>
      <c r="H26" s="12"/>
      <c r="I26" s="13" t="s">
        <v>818</v>
      </c>
    </row>
    <row r="27" spans="1:9" ht="38.25" customHeight="1" x14ac:dyDescent="0.25">
      <c r="A27" s="8" t="s">
        <v>10</v>
      </c>
      <c r="B27" s="9" t="s">
        <v>350</v>
      </c>
      <c r="C27" s="10" t="s">
        <v>16</v>
      </c>
      <c r="D27" s="10" t="s">
        <v>619</v>
      </c>
      <c r="E27" s="11" t="s">
        <v>357</v>
      </c>
      <c r="F27" s="17">
        <v>12680</v>
      </c>
      <c r="G27" s="10" t="s">
        <v>621</v>
      </c>
      <c r="H27" s="12"/>
      <c r="I27" s="13" t="s">
        <v>818</v>
      </c>
    </row>
    <row r="28" spans="1:9" ht="38.25" customHeight="1" x14ac:dyDescent="0.25">
      <c r="A28" s="8" t="s">
        <v>10</v>
      </c>
      <c r="B28" s="9" t="s">
        <v>174</v>
      </c>
      <c r="C28" s="10" t="s">
        <v>437</v>
      </c>
      <c r="D28" s="10" t="s">
        <v>622</v>
      </c>
      <c r="E28" s="11" t="s">
        <v>191</v>
      </c>
      <c r="F28" s="17">
        <v>11026</v>
      </c>
      <c r="G28" s="10" t="s">
        <v>623</v>
      </c>
      <c r="H28" s="12"/>
      <c r="I28" s="13" t="s">
        <v>818</v>
      </c>
    </row>
    <row r="29" spans="1:9" ht="38.25" customHeight="1" x14ac:dyDescent="0.25">
      <c r="A29" s="8" t="s">
        <v>10</v>
      </c>
      <c r="B29" s="9" t="s">
        <v>608</v>
      </c>
      <c r="C29" s="10" t="s">
        <v>16</v>
      </c>
      <c r="D29" s="10" t="s">
        <v>624</v>
      </c>
      <c r="E29" s="11" t="s">
        <v>625</v>
      </c>
      <c r="F29" s="17">
        <v>6376</v>
      </c>
      <c r="G29" s="10" t="s">
        <v>626</v>
      </c>
      <c r="H29" s="12"/>
      <c r="I29" s="13" t="s">
        <v>818</v>
      </c>
    </row>
    <row r="30" spans="1:9" ht="38.25" customHeight="1" x14ac:dyDescent="0.25">
      <c r="A30" s="8" t="s">
        <v>10</v>
      </c>
      <c r="B30" s="9" t="s">
        <v>174</v>
      </c>
      <c r="C30" s="10" t="s">
        <v>34</v>
      </c>
      <c r="D30" s="10" t="s">
        <v>457</v>
      </c>
      <c r="E30" s="11" t="s">
        <v>458</v>
      </c>
      <c r="F30" s="17">
        <v>48068</v>
      </c>
      <c r="G30" s="10" t="s">
        <v>627</v>
      </c>
      <c r="H30" s="12"/>
      <c r="I30" s="13" t="s">
        <v>818</v>
      </c>
    </row>
    <row r="31" spans="1:9" ht="32.25" customHeight="1" x14ac:dyDescent="0.25">
      <c r="A31" s="8" t="s">
        <v>10</v>
      </c>
      <c r="B31" s="9" t="s">
        <v>174</v>
      </c>
      <c r="C31" s="10" t="s">
        <v>189</v>
      </c>
      <c r="D31" s="10" t="s">
        <v>628</v>
      </c>
      <c r="E31" s="11" t="s">
        <v>629</v>
      </c>
      <c r="F31" s="17">
        <v>49883</v>
      </c>
      <c r="G31" s="10" t="s">
        <v>630</v>
      </c>
      <c r="H31" s="12"/>
      <c r="I31" s="13" t="s">
        <v>818</v>
      </c>
    </row>
    <row r="32" spans="1:9" ht="32.25" customHeight="1" x14ac:dyDescent="0.25">
      <c r="A32" s="8" t="s">
        <v>10</v>
      </c>
      <c r="B32" s="9" t="s">
        <v>174</v>
      </c>
      <c r="C32" s="10" t="s">
        <v>189</v>
      </c>
      <c r="D32" s="10" t="s">
        <v>628</v>
      </c>
      <c r="E32" s="11" t="s">
        <v>629</v>
      </c>
      <c r="F32" s="17">
        <v>3034</v>
      </c>
      <c r="G32" s="10" t="s">
        <v>631</v>
      </c>
      <c r="H32" s="12"/>
      <c r="I32" s="13" t="s">
        <v>818</v>
      </c>
    </row>
    <row r="33" spans="1:9" ht="32.25" customHeight="1" x14ac:dyDescent="0.25">
      <c r="A33" s="8" t="s">
        <v>10</v>
      </c>
      <c r="B33" s="9" t="s">
        <v>174</v>
      </c>
      <c r="C33" s="10" t="s">
        <v>632</v>
      </c>
      <c r="D33" s="10" t="s">
        <v>633</v>
      </c>
      <c r="E33" s="11" t="s">
        <v>362</v>
      </c>
      <c r="F33" s="17">
        <v>2700</v>
      </c>
      <c r="G33" s="10" t="s">
        <v>634</v>
      </c>
      <c r="H33" s="12"/>
      <c r="I33" s="13" t="s">
        <v>818</v>
      </c>
    </row>
    <row r="34" spans="1:9" ht="32.25" customHeight="1" x14ac:dyDescent="0.25">
      <c r="A34" s="8" t="s">
        <v>10</v>
      </c>
      <c r="B34" s="9" t="s">
        <v>174</v>
      </c>
      <c r="C34" s="10" t="s">
        <v>632</v>
      </c>
      <c r="D34" s="10" t="s">
        <v>633</v>
      </c>
      <c r="E34" s="11" t="s">
        <v>362</v>
      </c>
      <c r="F34" s="17">
        <v>1301</v>
      </c>
      <c r="G34" s="10" t="s">
        <v>635</v>
      </c>
      <c r="H34" s="12"/>
      <c r="I34" s="13" t="s">
        <v>818</v>
      </c>
    </row>
    <row r="35" spans="1:9" ht="32.25" customHeight="1" x14ac:dyDescent="0.25">
      <c r="A35" s="8" t="s">
        <v>10</v>
      </c>
      <c r="B35" s="9" t="s">
        <v>174</v>
      </c>
      <c r="C35" s="10" t="s">
        <v>185</v>
      </c>
      <c r="D35" s="10" t="s">
        <v>186</v>
      </c>
      <c r="E35" s="11" t="s">
        <v>183</v>
      </c>
      <c r="F35" s="17">
        <v>10593</v>
      </c>
      <c r="G35" s="10" t="s">
        <v>636</v>
      </c>
      <c r="H35" s="12"/>
      <c r="I35" s="13" t="s">
        <v>818</v>
      </c>
    </row>
    <row r="36" spans="1:9" ht="50.25" customHeight="1" x14ac:dyDescent="0.25">
      <c r="A36" s="8" t="s">
        <v>10</v>
      </c>
      <c r="B36" s="9" t="s">
        <v>174</v>
      </c>
      <c r="C36" s="10" t="s">
        <v>185</v>
      </c>
      <c r="D36" s="10" t="s">
        <v>364</v>
      </c>
      <c r="E36" s="11" t="s">
        <v>191</v>
      </c>
      <c r="F36" s="17">
        <v>26328</v>
      </c>
      <c r="G36" s="10" t="s">
        <v>637</v>
      </c>
      <c r="H36" s="12"/>
      <c r="I36" s="13" t="s">
        <v>818</v>
      </c>
    </row>
    <row r="37" spans="1:9" ht="38.25" customHeight="1" x14ac:dyDescent="0.25">
      <c r="A37" s="8" t="s">
        <v>10</v>
      </c>
      <c r="B37" s="9" t="s">
        <v>174</v>
      </c>
      <c r="C37" s="10" t="s">
        <v>181</v>
      </c>
      <c r="D37" s="10" t="s">
        <v>182</v>
      </c>
      <c r="E37" s="11" t="s">
        <v>183</v>
      </c>
      <c r="F37" s="17">
        <v>100000</v>
      </c>
      <c r="G37" s="10" t="s">
        <v>638</v>
      </c>
      <c r="H37" s="12"/>
      <c r="I37" s="13" t="s">
        <v>818</v>
      </c>
    </row>
    <row r="38" spans="1:9" ht="38.25" customHeight="1" x14ac:dyDescent="0.25">
      <c r="A38" s="8" t="s">
        <v>10</v>
      </c>
      <c r="B38" s="9" t="s">
        <v>352</v>
      </c>
      <c r="C38" s="10" t="s">
        <v>365</v>
      </c>
      <c r="D38" s="10" t="s">
        <v>366</v>
      </c>
      <c r="E38" s="11" t="s">
        <v>183</v>
      </c>
      <c r="F38" s="17">
        <v>50861</v>
      </c>
      <c r="G38" s="10" t="s">
        <v>375</v>
      </c>
      <c r="H38" s="12"/>
      <c r="I38" s="13" t="s">
        <v>818</v>
      </c>
    </row>
    <row r="39" spans="1:9" ht="36" customHeight="1" x14ac:dyDescent="0.25">
      <c r="A39" s="8" t="s">
        <v>10</v>
      </c>
      <c r="B39" s="9" t="s">
        <v>607</v>
      </c>
      <c r="C39" s="10" t="s">
        <v>13</v>
      </c>
      <c r="D39" s="10" t="s">
        <v>616</v>
      </c>
      <c r="E39" s="11" t="s">
        <v>362</v>
      </c>
      <c r="F39" s="17">
        <v>-76333</v>
      </c>
      <c r="G39" s="10" t="s">
        <v>617</v>
      </c>
      <c r="H39" s="12"/>
      <c r="I39" s="13" t="s">
        <v>818</v>
      </c>
    </row>
    <row r="40" spans="1:9" ht="32.25" customHeight="1" x14ac:dyDescent="0.25">
      <c r="A40" s="8" t="s">
        <v>10</v>
      </c>
      <c r="B40" s="9" t="s">
        <v>607</v>
      </c>
      <c r="C40" s="10" t="s">
        <v>13</v>
      </c>
      <c r="D40" s="10" t="s">
        <v>616</v>
      </c>
      <c r="E40" s="11" t="s">
        <v>362</v>
      </c>
      <c r="F40" s="17">
        <v>76333</v>
      </c>
      <c r="G40" s="10" t="s">
        <v>639</v>
      </c>
      <c r="H40" s="12"/>
      <c r="I40" s="13" t="s">
        <v>818</v>
      </c>
    </row>
    <row r="41" spans="1:9" ht="33" customHeight="1" x14ac:dyDescent="0.25">
      <c r="A41" s="8" t="s">
        <v>21</v>
      </c>
      <c r="B41" s="9" t="s">
        <v>195</v>
      </c>
      <c r="C41" s="10" t="s">
        <v>16</v>
      </c>
      <c r="D41" s="10" t="s">
        <v>196</v>
      </c>
      <c r="E41" s="11" t="s">
        <v>197</v>
      </c>
      <c r="F41" s="17">
        <v>70000</v>
      </c>
      <c r="G41" s="10" t="s">
        <v>198</v>
      </c>
      <c r="H41" s="12"/>
      <c r="I41" s="13" t="s">
        <v>345</v>
      </c>
    </row>
    <row r="42" spans="1:9" ht="33" customHeight="1" x14ac:dyDescent="0.25">
      <c r="A42" s="8" t="s">
        <v>21</v>
      </c>
      <c r="B42" s="9" t="s">
        <v>377</v>
      </c>
      <c r="C42" s="10" t="s">
        <v>16</v>
      </c>
      <c r="D42" s="10" t="s">
        <v>379</v>
      </c>
      <c r="E42" s="11" t="s">
        <v>380</v>
      </c>
      <c r="F42" s="18">
        <f>95000-3890</f>
        <v>91110</v>
      </c>
      <c r="G42" s="10" t="s">
        <v>383</v>
      </c>
      <c r="H42" s="12"/>
      <c r="I42" s="13" t="s">
        <v>605</v>
      </c>
    </row>
    <row r="43" spans="1:9" ht="33" customHeight="1" x14ac:dyDescent="0.25">
      <c r="A43" s="8" t="s">
        <v>21</v>
      </c>
      <c r="B43" s="9" t="s">
        <v>378</v>
      </c>
      <c r="C43" s="10" t="s">
        <v>381</v>
      </c>
      <c r="D43" s="10" t="s">
        <v>382</v>
      </c>
      <c r="E43" s="11" t="s">
        <v>36</v>
      </c>
      <c r="F43" s="17">
        <v>48729</v>
      </c>
      <c r="G43" s="10" t="s">
        <v>384</v>
      </c>
      <c r="H43" s="12"/>
      <c r="I43" s="13" t="s">
        <v>605</v>
      </c>
    </row>
    <row r="44" spans="1:9" ht="33" customHeight="1" x14ac:dyDescent="0.25">
      <c r="A44" s="8" t="s">
        <v>21</v>
      </c>
      <c r="B44" s="9" t="s">
        <v>640</v>
      </c>
      <c r="C44" s="10" t="s">
        <v>16</v>
      </c>
      <c r="D44" s="10" t="s">
        <v>644</v>
      </c>
      <c r="E44" s="11" t="s">
        <v>645</v>
      </c>
      <c r="F44" s="17">
        <v>50000</v>
      </c>
      <c r="G44" s="10" t="s">
        <v>646</v>
      </c>
      <c r="H44" s="12"/>
      <c r="I44" s="13" t="s">
        <v>818</v>
      </c>
    </row>
    <row r="45" spans="1:9" ht="33" customHeight="1" x14ac:dyDescent="0.25">
      <c r="A45" s="8" t="s">
        <v>21</v>
      </c>
      <c r="B45" s="9" t="s">
        <v>641</v>
      </c>
      <c r="C45" s="10" t="s">
        <v>13</v>
      </c>
      <c r="D45" s="10" t="s">
        <v>647</v>
      </c>
      <c r="E45" s="11" t="s">
        <v>648</v>
      </c>
      <c r="F45" s="17">
        <v>8787</v>
      </c>
      <c r="G45" s="10" t="s">
        <v>649</v>
      </c>
      <c r="H45" s="12"/>
      <c r="I45" s="13" t="s">
        <v>818</v>
      </c>
    </row>
    <row r="46" spans="1:9" ht="33" customHeight="1" x14ac:dyDescent="0.25">
      <c r="A46" s="8" t="s">
        <v>21</v>
      </c>
      <c r="B46" s="9" t="s">
        <v>462</v>
      </c>
      <c r="C46" s="10" t="s">
        <v>469</v>
      </c>
      <c r="D46" s="10" t="s">
        <v>470</v>
      </c>
      <c r="E46" s="11" t="s">
        <v>471</v>
      </c>
      <c r="F46" s="17">
        <v>80000</v>
      </c>
      <c r="G46" s="10" t="s">
        <v>650</v>
      </c>
      <c r="H46" s="12"/>
      <c r="I46" s="13" t="s">
        <v>818</v>
      </c>
    </row>
    <row r="47" spans="1:9" ht="33" customHeight="1" x14ac:dyDescent="0.25">
      <c r="A47" s="8" t="s">
        <v>21</v>
      </c>
      <c r="B47" s="9" t="s">
        <v>377</v>
      </c>
      <c r="C47" s="10" t="s">
        <v>16</v>
      </c>
      <c r="D47" s="10" t="s">
        <v>379</v>
      </c>
      <c r="E47" s="11" t="s">
        <v>380</v>
      </c>
      <c r="F47" s="17">
        <v>15000</v>
      </c>
      <c r="G47" s="10" t="s">
        <v>383</v>
      </c>
      <c r="H47" s="12"/>
      <c r="I47" s="13" t="s">
        <v>818</v>
      </c>
    </row>
    <row r="48" spans="1:9" ht="33" customHeight="1" x14ac:dyDescent="0.25">
      <c r="A48" s="8" t="s">
        <v>21</v>
      </c>
      <c r="B48" s="9" t="s">
        <v>24</v>
      </c>
      <c r="C48" s="10" t="s">
        <v>123</v>
      </c>
      <c r="D48" s="10" t="s">
        <v>651</v>
      </c>
      <c r="E48" s="11" t="s">
        <v>648</v>
      </c>
      <c r="F48" s="17">
        <v>34105</v>
      </c>
      <c r="G48" s="10" t="s">
        <v>652</v>
      </c>
      <c r="H48" s="12"/>
      <c r="I48" s="13" t="s">
        <v>818</v>
      </c>
    </row>
    <row r="49" spans="1:9" ht="33" customHeight="1" x14ac:dyDescent="0.25">
      <c r="A49" s="8" t="s">
        <v>21</v>
      </c>
      <c r="B49" s="9" t="s">
        <v>24</v>
      </c>
      <c r="C49" s="10" t="s">
        <v>189</v>
      </c>
      <c r="D49" s="10" t="s">
        <v>653</v>
      </c>
      <c r="E49" s="11" t="s">
        <v>197</v>
      </c>
      <c r="F49" s="17">
        <v>9452</v>
      </c>
      <c r="G49" s="10" t="s">
        <v>654</v>
      </c>
      <c r="H49" s="12"/>
      <c r="I49" s="13" t="s">
        <v>818</v>
      </c>
    </row>
    <row r="50" spans="1:9" ht="33" customHeight="1" x14ac:dyDescent="0.25">
      <c r="A50" s="8" t="s">
        <v>21</v>
      </c>
      <c r="B50" s="9" t="s">
        <v>642</v>
      </c>
      <c r="C50" s="10" t="s">
        <v>655</v>
      </c>
      <c r="D50" s="10" t="s">
        <v>656</v>
      </c>
      <c r="E50" s="11" t="s">
        <v>648</v>
      </c>
      <c r="F50" s="17">
        <v>60000</v>
      </c>
      <c r="G50" s="10" t="s">
        <v>657</v>
      </c>
      <c r="H50" s="12"/>
      <c r="I50" s="13" t="s">
        <v>818</v>
      </c>
    </row>
    <row r="51" spans="1:9" ht="33" customHeight="1" x14ac:dyDescent="0.25">
      <c r="A51" s="8" t="s">
        <v>21</v>
      </c>
      <c r="B51" s="9" t="s">
        <v>643</v>
      </c>
      <c r="C51" s="10" t="s">
        <v>189</v>
      </c>
      <c r="D51" s="10" t="s">
        <v>658</v>
      </c>
      <c r="E51" s="11" t="s">
        <v>659</v>
      </c>
      <c r="F51" s="17">
        <v>27353</v>
      </c>
      <c r="G51" s="10" t="s">
        <v>660</v>
      </c>
      <c r="H51" s="12"/>
      <c r="I51" s="13" t="s">
        <v>818</v>
      </c>
    </row>
    <row r="52" spans="1:9" ht="33" customHeight="1" x14ac:dyDescent="0.25">
      <c r="A52" s="8" t="s">
        <v>51</v>
      </c>
      <c r="B52" s="9" t="s">
        <v>199</v>
      </c>
      <c r="C52" s="10" t="s">
        <v>13</v>
      </c>
      <c r="D52" s="10" t="s">
        <v>200</v>
      </c>
      <c r="E52" s="11" t="s">
        <v>201</v>
      </c>
      <c r="F52" s="17">
        <v>90000</v>
      </c>
      <c r="G52" s="10" t="s">
        <v>202</v>
      </c>
      <c r="H52" s="12"/>
      <c r="I52" s="13" t="s">
        <v>345</v>
      </c>
    </row>
    <row r="53" spans="1:9" ht="33" customHeight="1" x14ac:dyDescent="0.25">
      <c r="A53" s="8" t="s">
        <v>51</v>
      </c>
      <c r="B53" s="9" t="s">
        <v>53</v>
      </c>
      <c r="C53" s="10" t="s">
        <v>13</v>
      </c>
      <c r="D53" s="10" t="s">
        <v>59</v>
      </c>
      <c r="E53" s="11" t="s">
        <v>60</v>
      </c>
      <c r="F53" s="17">
        <v>100000</v>
      </c>
      <c r="G53" s="10" t="s">
        <v>203</v>
      </c>
      <c r="H53" s="12"/>
      <c r="I53" s="13" t="s">
        <v>345</v>
      </c>
    </row>
    <row r="54" spans="1:9" ht="33" customHeight="1" x14ac:dyDescent="0.25">
      <c r="A54" s="8" t="s">
        <v>51</v>
      </c>
      <c r="B54" s="9" t="s">
        <v>386</v>
      </c>
      <c r="C54" s="10" t="s">
        <v>13</v>
      </c>
      <c r="D54" s="10" t="s">
        <v>388</v>
      </c>
      <c r="E54" s="11" t="s">
        <v>389</v>
      </c>
      <c r="F54" s="17">
        <v>40000</v>
      </c>
      <c r="G54" s="10" t="s">
        <v>392</v>
      </c>
      <c r="H54" s="12"/>
      <c r="I54" s="13" t="s">
        <v>605</v>
      </c>
    </row>
    <row r="55" spans="1:9" ht="33" customHeight="1" x14ac:dyDescent="0.25">
      <c r="A55" s="8" t="s">
        <v>51</v>
      </c>
      <c r="B55" s="9" t="s">
        <v>199</v>
      </c>
      <c r="C55" s="10" t="s">
        <v>13</v>
      </c>
      <c r="D55" s="10" t="s">
        <v>200</v>
      </c>
      <c r="E55" s="11" t="s">
        <v>201</v>
      </c>
      <c r="F55" s="17">
        <v>6472</v>
      </c>
      <c r="G55" s="10" t="s">
        <v>202</v>
      </c>
      <c r="H55" s="12"/>
      <c r="I55" s="13" t="s">
        <v>605</v>
      </c>
    </row>
    <row r="56" spans="1:9" ht="33" customHeight="1" x14ac:dyDescent="0.25">
      <c r="A56" s="8" t="s">
        <v>51</v>
      </c>
      <c r="B56" s="9" t="s">
        <v>387</v>
      </c>
      <c r="C56" s="10" t="s">
        <v>16</v>
      </c>
      <c r="D56" s="10" t="s">
        <v>390</v>
      </c>
      <c r="E56" s="11" t="s">
        <v>391</v>
      </c>
      <c r="F56" s="17">
        <v>30000</v>
      </c>
      <c r="G56" s="10" t="s">
        <v>393</v>
      </c>
      <c r="H56" s="12"/>
      <c r="I56" s="13" t="s">
        <v>605</v>
      </c>
    </row>
    <row r="57" spans="1:9" ht="33" customHeight="1" x14ac:dyDescent="0.25">
      <c r="A57" s="8" t="s">
        <v>68</v>
      </c>
      <c r="B57" s="9" t="s">
        <v>204</v>
      </c>
      <c r="C57" s="10" t="s">
        <v>16</v>
      </c>
      <c r="D57" s="10" t="s">
        <v>208</v>
      </c>
      <c r="E57" s="11" t="s">
        <v>209</v>
      </c>
      <c r="F57" s="17">
        <v>100000</v>
      </c>
      <c r="G57" s="10" t="s">
        <v>210</v>
      </c>
      <c r="H57" s="12"/>
      <c r="I57" s="13" t="s">
        <v>345</v>
      </c>
    </row>
    <row r="58" spans="1:9" ht="33" customHeight="1" x14ac:dyDescent="0.25">
      <c r="A58" s="8" t="s">
        <v>68</v>
      </c>
      <c r="B58" s="9" t="s">
        <v>205</v>
      </c>
      <c r="C58" s="10" t="s">
        <v>16</v>
      </c>
      <c r="D58" s="10" t="s">
        <v>211</v>
      </c>
      <c r="E58" s="11" t="s">
        <v>212</v>
      </c>
      <c r="F58" s="18">
        <f>29273-141</f>
        <v>29132</v>
      </c>
      <c r="G58" s="10" t="s">
        <v>213</v>
      </c>
      <c r="H58" s="12"/>
      <c r="I58" s="13" t="s">
        <v>345</v>
      </c>
    </row>
    <row r="59" spans="1:9" ht="33" customHeight="1" x14ac:dyDescent="0.25">
      <c r="A59" s="8" t="s">
        <v>68</v>
      </c>
      <c r="B59" s="9" t="s">
        <v>206</v>
      </c>
      <c r="C59" s="10" t="s">
        <v>214</v>
      </c>
      <c r="D59" s="10" t="s">
        <v>215</v>
      </c>
      <c r="E59" s="11" t="s">
        <v>216</v>
      </c>
      <c r="F59" s="18">
        <f>46203-221</f>
        <v>45982</v>
      </c>
      <c r="G59" s="10" t="s">
        <v>217</v>
      </c>
      <c r="H59" s="12"/>
      <c r="I59" s="13" t="s">
        <v>345</v>
      </c>
    </row>
    <row r="60" spans="1:9" ht="33" customHeight="1" x14ac:dyDescent="0.25">
      <c r="A60" s="8" t="s">
        <v>68</v>
      </c>
      <c r="B60" s="9" t="s">
        <v>207</v>
      </c>
      <c r="C60" s="10" t="s">
        <v>16</v>
      </c>
      <c r="D60" s="10" t="s">
        <v>218</v>
      </c>
      <c r="E60" s="11" t="s">
        <v>219</v>
      </c>
      <c r="F60" s="17">
        <v>80000</v>
      </c>
      <c r="G60" s="10" t="s">
        <v>220</v>
      </c>
      <c r="H60" s="12"/>
      <c r="I60" s="13" t="s">
        <v>345</v>
      </c>
    </row>
    <row r="61" spans="1:9" ht="33" customHeight="1" x14ac:dyDescent="0.25">
      <c r="A61" s="8" t="s">
        <v>68</v>
      </c>
      <c r="B61" s="9" t="s">
        <v>394</v>
      </c>
      <c r="C61" s="10" t="s">
        <v>16</v>
      </c>
      <c r="D61" s="10" t="s">
        <v>397</v>
      </c>
      <c r="E61" s="11" t="s">
        <v>398</v>
      </c>
      <c r="F61" s="17">
        <v>64000</v>
      </c>
      <c r="G61" s="10" t="s">
        <v>399</v>
      </c>
      <c r="H61" s="12"/>
      <c r="I61" s="13" t="s">
        <v>605</v>
      </c>
    </row>
    <row r="62" spans="1:9" ht="33" customHeight="1" x14ac:dyDescent="0.25">
      <c r="A62" s="8" t="s">
        <v>68</v>
      </c>
      <c r="B62" s="9" t="s">
        <v>395</v>
      </c>
      <c r="C62" s="10" t="s">
        <v>400</v>
      </c>
      <c r="D62" s="10" t="s">
        <v>401</v>
      </c>
      <c r="E62" s="11" t="s">
        <v>402</v>
      </c>
      <c r="F62" s="17">
        <v>78343</v>
      </c>
      <c r="G62" s="10" t="s">
        <v>403</v>
      </c>
      <c r="H62" s="12"/>
      <c r="I62" s="13" t="s">
        <v>605</v>
      </c>
    </row>
    <row r="63" spans="1:9" ht="42.75" customHeight="1" x14ac:dyDescent="0.25">
      <c r="A63" s="8" t="s">
        <v>68</v>
      </c>
      <c r="B63" s="9" t="s">
        <v>396</v>
      </c>
      <c r="C63" s="10" t="s">
        <v>404</v>
      </c>
      <c r="D63" s="10" t="s">
        <v>405</v>
      </c>
      <c r="E63" s="11" t="s">
        <v>406</v>
      </c>
      <c r="F63" s="17">
        <v>65000</v>
      </c>
      <c r="G63" s="10" t="s">
        <v>407</v>
      </c>
      <c r="H63" s="12"/>
      <c r="I63" s="13" t="s">
        <v>605</v>
      </c>
    </row>
    <row r="64" spans="1:9" ht="33" customHeight="1" x14ac:dyDescent="0.25">
      <c r="A64" s="8" t="s">
        <v>68</v>
      </c>
      <c r="B64" s="9" t="s">
        <v>206</v>
      </c>
      <c r="C64" s="10" t="s">
        <v>408</v>
      </c>
      <c r="D64" s="10" t="s">
        <v>409</v>
      </c>
      <c r="E64" s="11" t="s">
        <v>410</v>
      </c>
      <c r="F64" s="17">
        <v>84875</v>
      </c>
      <c r="G64" s="10" t="s">
        <v>411</v>
      </c>
      <c r="H64" s="12"/>
      <c r="I64" s="13" t="s">
        <v>605</v>
      </c>
    </row>
    <row r="65" spans="1:9" ht="33" customHeight="1" x14ac:dyDescent="0.25">
      <c r="A65" s="8" t="s">
        <v>68</v>
      </c>
      <c r="B65" s="9" t="s">
        <v>492</v>
      </c>
      <c r="C65" s="10" t="s">
        <v>662</v>
      </c>
      <c r="D65" s="10" t="s">
        <v>663</v>
      </c>
      <c r="E65" s="11" t="s">
        <v>503</v>
      </c>
      <c r="F65" s="17">
        <v>73940</v>
      </c>
      <c r="G65" s="10" t="s">
        <v>664</v>
      </c>
      <c r="H65" s="12"/>
      <c r="I65" s="13" t="s">
        <v>818</v>
      </c>
    </row>
    <row r="66" spans="1:9" ht="33" customHeight="1" x14ac:dyDescent="0.25">
      <c r="A66" s="8" t="s">
        <v>68</v>
      </c>
      <c r="B66" s="9" t="s">
        <v>492</v>
      </c>
      <c r="C66" s="10" t="s">
        <v>469</v>
      </c>
      <c r="D66" s="10" t="s">
        <v>665</v>
      </c>
      <c r="E66" s="11" t="s">
        <v>503</v>
      </c>
      <c r="F66" s="17">
        <v>55000</v>
      </c>
      <c r="G66" s="10" t="s">
        <v>666</v>
      </c>
      <c r="H66" s="12"/>
      <c r="I66" s="13" t="s">
        <v>818</v>
      </c>
    </row>
    <row r="67" spans="1:9" ht="33" customHeight="1" x14ac:dyDescent="0.25">
      <c r="A67" s="8" t="s">
        <v>68</v>
      </c>
      <c r="B67" s="9" t="s">
        <v>661</v>
      </c>
      <c r="C67" s="10" t="s">
        <v>13</v>
      </c>
      <c r="D67" s="10" t="s">
        <v>667</v>
      </c>
      <c r="E67" s="11" t="s">
        <v>668</v>
      </c>
      <c r="F67" s="17">
        <v>100000</v>
      </c>
      <c r="G67" s="10" t="s">
        <v>669</v>
      </c>
      <c r="H67" s="12"/>
      <c r="I67" s="13" t="s">
        <v>818</v>
      </c>
    </row>
    <row r="68" spans="1:9" ht="33" customHeight="1" x14ac:dyDescent="0.25">
      <c r="A68" s="8" t="s">
        <v>68</v>
      </c>
      <c r="B68" s="9" t="s">
        <v>206</v>
      </c>
      <c r="C68" s="10" t="s">
        <v>34</v>
      </c>
      <c r="D68" s="10" t="s">
        <v>670</v>
      </c>
      <c r="E68" s="11" t="s">
        <v>671</v>
      </c>
      <c r="F68" s="17">
        <v>16946</v>
      </c>
      <c r="G68" s="10" t="s">
        <v>672</v>
      </c>
      <c r="H68" s="12"/>
      <c r="I68" s="13" t="s">
        <v>818</v>
      </c>
    </row>
    <row r="69" spans="1:9" ht="33" customHeight="1" x14ac:dyDescent="0.25">
      <c r="A69" s="8" t="s">
        <v>68</v>
      </c>
      <c r="B69" s="9" t="s">
        <v>206</v>
      </c>
      <c r="C69" s="10" t="s">
        <v>34</v>
      </c>
      <c r="D69" s="10" t="s">
        <v>670</v>
      </c>
      <c r="E69" s="11" t="s">
        <v>671</v>
      </c>
      <c r="F69" s="17">
        <v>16869</v>
      </c>
      <c r="G69" s="10" t="s">
        <v>673</v>
      </c>
      <c r="H69" s="12"/>
      <c r="I69" s="13" t="s">
        <v>818</v>
      </c>
    </row>
    <row r="70" spans="1:9" ht="33" customHeight="1" x14ac:dyDescent="0.25">
      <c r="A70" s="8" t="s">
        <v>68</v>
      </c>
      <c r="B70" s="9" t="s">
        <v>207</v>
      </c>
      <c r="C70" s="10" t="s">
        <v>16</v>
      </c>
      <c r="D70" s="10" t="s">
        <v>674</v>
      </c>
      <c r="E70" s="11" t="s">
        <v>219</v>
      </c>
      <c r="F70" s="17">
        <v>60000</v>
      </c>
      <c r="G70" s="10" t="s">
        <v>675</v>
      </c>
      <c r="H70" s="12"/>
      <c r="I70" s="13" t="s">
        <v>818</v>
      </c>
    </row>
    <row r="71" spans="1:9" ht="33" customHeight="1" x14ac:dyDescent="0.25">
      <c r="A71" s="8" t="s">
        <v>83</v>
      </c>
      <c r="B71" s="9" t="s">
        <v>221</v>
      </c>
      <c r="C71" s="10" t="s">
        <v>13</v>
      </c>
      <c r="D71" s="10" t="s">
        <v>228</v>
      </c>
      <c r="E71" s="11" t="s">
        <v>229</v>
      </c>
      <c r="F71" s="17">
        <v>100000</v>
      </c>
      <c r="G71" s="10" t="s">
        <v>230</v>
      </c>
      <c r="H71" s="12"/>
      <c r="I71" s="13" t="s">
        <v>345</v>
      </c>
    </row>
    <row r="72" spans="1:9" ht="33" customHeight="1" x14ac:dyDescent="0.25">
      <c r="A72" s="8" t="s">
        <v>83</v>
      </c>
      <c r="B72" s="9" t="s">
        <v>222</v>
      </c>
      <c r="C72" s="10" t="s">
        <v>16</v>
      </c>
      <c r="D72" s="10" t="s">
        <v>231</v>
      </c>
      <c r="E72" s="11" t="s">
        <v>232</v>
      </c>
      <c r="F72" s="17">
        <v>80000</v>
      </c>
      <c r="G72" s="10" t="s">
        <v>233</v>
      </c>
      <c r="H72" s="12"/>
      <c r="I72" s="13" t="s">
        <v>345</v>
      </c>
    </row>
    <row r="73" spans="1:9" ht="33" customHeight="1" x14ac:dyDescent="0.25">
      <c r="A73" s="8" t="s">
        <v>83</v>
      </c>
      <c r="B73" s="9" t="s">
        <v>223</v>
      </c>
      <c r="C73" s="10" t="s">
        <v>16</v>
      </c>
      <c r="D73" s="10" t="s">
        <v>234</v>
      </c>
      <c r="E73" s="11" t="s">
        <v>235</v>
      </c>
      <c r="F73" s="17">
        <v>50000</v>
      </c>
      <c r="G73" s="10" t="s">
        <v>236</v>
      </c>
      <c r="H73" s="12"/>
      <c r="I73" s="13" t="s">
        <v>345</v>
      </c>
    </row>
    <row r="74" spans="1:9" ht="33" customHeight="1" x14ac:dyDescent="0.25">
      <c r="A74" s="8" t="s">
        <v>83</v>
      </c>
      <c r="B74" s="9" t="s">
        <v>88</v>
      </c>
      <c r="C74" s="10" t="s">
        <v>237</v>
      </c>
      <c r="D74" s="10" t="s">
        <v>238</v>
      </c>
      <c r="E74" s="11" t="s">
        <v>239</v>
      </c>
      <c r="F74" s="17">
        <v>50000</v>
      </c>
      <c r="G74" s="10" t="s">
        <v>240</v>
      </c>
      <c r="H74" s="12"/>
      <c r="I74" s="13" t="s">
        <v>345</v>
      </c>
    </row>
    <row r="75" spans="1:9" ht="33" customHeight="1" x14ac:dyDescent="0.25">
      <c r="A75" s="8" t="s">
        <v>83</v>
      </c>
      <c r="B75" s="9" t="s">
        <v>88</v>
      </c>
      <c r="C75" s="10" t="s">
        <v>189</v>
      </c>
      <c r="D75" s="10" t="s">
        <v>241</v>
      </c>
      <c r="E75" s="11" t="s">
        <v>107</v>
      </c>
      <c r="F75" s="17">
        <v>29800</v>
      </c>
      <c r="G75" s="10" t="s">
        <v>242</v>
      </c>
      <c r="H75" s="12"/>
      <c r="I75" s="13" t="s">
        <v>345</v>
      </c>
    </row>
    <row r="76" spans="1:9" ht="33" customHeight="1" x14ac:dyDescent="0.25">
      <c r="A76" s="8" t="s">
        <v>83</v>
      </c>
      <c r="B76" s="9" t="s">
        <v>224</v>
      </c>
      <c r="C76" s="10" t="s">
        <v>243</v>
      </c>
      <c r="D76" s="10" t="s">
        <v>244</v>
      </c>
      <c r="E76" s="11" t="s">
        <v>245</v>
      </c>
      <c r="F76" s="18">
        <f>23125-503</f>
        <v>22622</v>
      </c>
      <c r="G76" s="10" t="s">
        <v>246</v>
      </c>
      <c r="H76" s="12"/>
      <c r="I76" s="13" t="s">
        <v>345</v>
      </c>
    </row>
    <row r="77" spans="1:9" ht="33" customHeight="1" x14ac:dyDescent="0.25">
      <c r="A77" s="8" t="s">
        <v>83</v>
      </c>
      <c r="B77" s="9" t="s">
        <v>225</v>
      </c>
      <c r="C77" s="10" t="s">
        <v>13</v>
      </c>
      <c r="D77" s="10" t="s">
        <v>247</v>
      </c>
      <c r="E77" s="11" t="s">
        <v>248</v>
      </c>
      <c r="F77" s="17">
        <v>5370</v>
      </c>
      <c r="G77" s="10" t="s">
        <v>249</v>
      </c>
      <c r="H77" s="12"/>
      <c r="I77" s="13" t="s">
        <v>345</v>
      </c>
    </row>
    <row r="78" spans="1:9" ht="33" customHeight="1" x14ac:dyDescent="0.25">
      <c r="A78" s="8" t="s">
        <v>83</v>
      </c>
      <c r="B78" s="9" t="s">
        <v>225</v>
      </c>
      <c r="C78" s="10" t="s">
        <v>13</v>
      </c>
      <c r="D78" s="10" t="s">
        <v>247</v>
      </c>
      <c r="E78" s="11" t="s">
        <v>248</v>
      </c>
      <c r="F78" s="17">
        <v>10679</v>
      </c>
      <c r="G78" s="10" t="s">
        <v>250</v>
      </c>
      <c r="H78" s="12"/>
      <c r="I78" s="13" t="s">
        <v>345</v>
      </c>
    </row>
    <row r="79" spans="1:9" ht="33" customHeight="1" x14ac:dyDescent="0.25">
      <c r="A79" s="8" t="s">
        <v>83</v>
      </c>
      <c r="B79" s="9" t="s">
        <v>226</v>
      </c>
      <c r="C79" s="10" t="s">
        <v>13</v>
      </c>
      <c r="D79" s="10" t="s">
        <v>251</v>
      </c>
      <c r="E79" s="11" t="s">
        <v>239</v>
      </c>
      <c r="F79" s="18">
        <f>50568-4567</f>
        <v>46001</v>
      </c>
      <c r="G79" s="10" t="s">
        <v>252</v>
      </c>
      <c r="H79" s="12"/>
      <c r="I79" s="13" t="s">
        <v>345</v>
      </c>
    </row>
    <row r="80" spans="1:9" ht="33" customHeight="1" x14ac:dyDescent="0.25">
      <c r="A80" s="8" t="s">
        <v>83</v>
      </c>
      <c r="B80" s="9" t="s">
        <v>227</v>
      </c>
      <c r="C80" s="10" t="s">
        <v>13</v>
      </c>
      <c r="D80" s="10" t="s">
        <v>253</v>
      </c>
      <c r="E80" s="11" t="s">
        <v>254</v>
      </c>
      <c r="F80" s="17">
        <v>58416</v>
      </c>
      <c r="G80" s="10" t="s">
        <v>177</v>
      </c>
      <c r="H80" s="12"/>
      <c r="I80" s="13" t="s">
        <v>345</v>
      </c>
    </row>
    <row r="81" spans="1:9" ht="33" customHeight="1" x14ac:dyDescent="0.25">
      <c r="A81" s="8" t="s">
        <v>83</v>
      </c>
      <c r="B81" s="9" t="s">
        <v>412</v>
      </c>
      <c r="C81" s="10" t="s">
        <v>13</v>
      </c>
      <c r="D81" s="10" t="s">
        <v>413</v>
      </c>
      <c r="E81" s="11" t="s">
        <v>414</v>
      </c>
      <c r="F81" s="17">
        <v>20679</v>
      </c>
      <c r="G81" s="10" t="s">
        <v>415</v>
      </c>
      <c r="H81" s="12"/>
      <c r="I81" s="13" t="s">
        <v>605</v>
      </c>
    </row>
    <row r="82" spans="1:9" ht="33" customHeight="1" x14ac:dyDescent="0.25">
      <c r="A82" s="8" t="s">
        <v>83</v>
      </c>
      <c r="B82" s="9" t="s">
        <v>88</v>
      </c>
      <c r="C82" s="10" t="s">
        <v>101</v>
      </c>
      <c r="D82" s="10" t="s">
        <v>416</v>
      </c>
      <c r="E82" s="11" t="s">
        <v>417</v>
      </c>
      <c r="F82" s="18">
        <f>21763-3</f>
        <v>21760</v>
      </c>
      <c r="G82" s="10" t="s">
        <v>418</v>
      </c>
      <c r="H82" s="12"/>
      <c r="I82" s="13" t="s">
        <v>605</v>
      </c>
    </row>
    <row r="83" spans="1:9" ht="33" customHeight="1" x14ac:dyDescent="0.25">
      <c r="A83" s="8" t="s">
        <v>83</v>
      </c>
      <c r="B83" s="9" t="s">
        <v>88</v>
      </c>
      <c r="C83" s="10" t="s">
        <v>237</v>
      </c>
      <c r="D83" s="10" t="s">
        <v>238</v>
      </c>
      <c r="E83" s="11" t="s">
        <v>239</v>
      </c>
      <c r="F83" s="17">
        <v>59594</v>
      </c>
      <c r="G83" s="10" t="s">
        <v>240</v>
      </c>
      <c r="H83" s="12"/>
      <c r="I83" s="13" t="s">
        <v>605</v>
      </c>
    </row>
    <row r="84" spans="1:9" ht="33" customHeight="1" x14ac:dyDescent="0.25">
      <c r="A84" s="8" t="s">
        <v>83</v>
      </c>
      <c r="B84" s="9" t="s">
        <v>88</v>
      </c>
      <c r="C84" s="10" t="s">
        <v>419</v>
      </c>
      <c r="D84" s="10" t="s">
        <v>420</v>
      </c>
      <c r="E84" s="11" t="s">
        <v>421</v>
      </c>
      <c r="F84" s="17">
        <v>50000</v>
      </c>
      <c r="G84" s="10" t="s">
        <v>422</v>
      </c>
      <c r="H84" s="12"/>
      <c r="I84" s="13" t="s">
        <v>605</v>
      </c>
    </row>
    <row r="85" spans="1:9" ht="33" customHeight="1" x14ac:dyDescent="0.25">
      <c r="A85" s="8" t="s">
        <v>83</v>
      </c>
      <c r="B85" s="9" t="s">
        <v>224</v>
      </c>
      <c r="C85" s="10" t="s">
        <v>423</v>
      </c>
      <c r="D85" s="10" t="s">
        <v>424</v>
      </c>
      <c r="E85" s="11" t="s">
        <v>254</v>
      </c>
      <c r="F85" s="17">
        <v>2865</v>
      </c>
      <c r="G85" s="10" t="s">
        <v>425</v>
      </c>
      <c r="H85" s="12"/>
      <c r="I85" s="13" t="s">
        <v>605</v>
      </c>
    </row>
    <row r="86" spans="1:9" ht="33" customHeight="1" x14ac:dyDescent="0.25">
      <c r="A86" s="8" t="s">
        <v>83</v>
      </c>
      <c r="B86" s="9" t="s">
        <v>676</v>
      </c>
      <c r="C86" s="10" t="s">
        <v>13</v>
      </c>
      <c r="D86" s="10" t="s">
        <v>679</v>
      </c>
      <c r="E86" s="11" t="s">
        <v>680</v>
      </c>
      <c r="F86" s="17">
        <v>6412</v>
      </c>
      <c r="G86" s="10" t="s">
        <v>681</v>
      </c>
      <c r="H86" s="12"/>
      <c r="I86" s="13" t="s">
        <v>818</v>
      </c>
    </row>
    <row r="87" spans="1:9" ht="33" customHeight="1" x14ac:dyDescent="0.25">
      <c r="A87" s="8" t="s">
        <v>83</v>
      </c>
      <c r="B87" s="9" t="s">
        <v>677</v>
      </c>
      <c r="C87" s="10" t="s">
        <v>682</v>
      </c>
      <c r="D87" s="10" t="s">
        <v>683</v>
      </c>
      <c r="E87" s="11" t="s">
        <v>684</v>
      </c>
      <c r="F87" s="17">
        <v>80000</v>
      </c>
      <c r="G87" s="10" t="s">
        <v>685</v>
      </c>
      <c r="H87" s="12"/>
      <c r="I87" s="13" t="s">
        <v>818</v>
      </c>
    </row>
    <row r="88" spans="1:9" ht="33" customHeight="1" x14ac:dyDescent="0.25">
      <c r="A88" s="8" t="s">
        <v>83</v>
      </c>
      <c r="B88" s="9" t="s">
        <v>86</v>
      </c>
      <c r="C88" s="10" t="s">
        <v>13</v>
      </c>
      <c r="D88" s="10" t="s">
        <v>95</v>
      </c>
      <c r="E88" s="11" t="s">
        <v>96</v>
      </c>
      <c r="F88" s="17">
        <v>6800</v>
      </c>
      <c r="G88" s="10" t="s">
        <v>686</v>
      </c>
      <c r="H88" s="12"/>
      <c r="I88" s="13" t="s">
        <v>818</v>
      </c>
    </row>
    <row r="89" spans="1:9" ht="33" customHeight="1" x14ac:dyDescent="0.25">
      <c r="A89" s="8" t="s">
        <v>83</v>
      </c>
      <c r="B89" s="9" t="s">
        <v>88</v>
      </c>
      <c r="C89" s="10" t="s">
        <v>419</v>
      </c>
      <c r="D89" s="10" t="s">
        <v>420</v>
      </c>
      <c r="E89" s="11" t="s">
        <v>421</v>
      </c>
      <c r="F89" s="17">
        <v>55000</v>
      </c>
      <c r="G89" s="10" t="s">
        <v>422</v>
      </c>
      <c r="H89" s="12"/>
      <c r="I89" s="13" t="s">
        <v>818</v>
      </c>
    </row>
    <row r="90" spans="1:9" ht="33" customHeight="1" x14ac:dyDescent="0.25">
      <c r="A90" s="8" t="s">
        <v>83</v>
      </c>
      <c r="B90" s="9" t="s">
        <v>678</v>
      </c>
      <c r="C90" s="10" t="s">
        <v>13</v>
      </c>
      <c r="D90" s="10" t="s">
        <v>687</v>
      </c>
      <c r="E90" s="11" t="s">
        <v>245</v>
      </c>
      <c r="F90" s="17">
        <v>85000</v>
      </c>
      <c r="G90" s="10" t="s">
        <v>104</v>
      </c>
      <c r="H90" s="12"/>
      <c r="I90" s="13" t="s">
        <v>818</v>
      </c>
    </row>
    <row r="91" spans="1:9" ht="33" customHeight="1" x14ac:dyDescent="0.25">
      <c r="A91" s="8" t="s">
        <v>109</v>
      </c>
      <c r="B91" s="9" t="s">
        <v>255</v>
      </c>
      <c r="C91" s="10" t="s">
        <v>16</v>
      </c>
      <c r="D91" s="10" t="s">
        <v>259</v>
      </c>
      <c r="E91" s="11" t="s">
        <v>260</v>
      </c>
      <c r="F91" s="17">
        <v>80000</v>
      </c>
      <c r="G91" s="10" t="s">
        <v>261</v>
      </c>
      <c r="H91" s="12"/>
      <c r="I91" s="13" t="s">
        <v>345</v>
      </c>
    </row>
    <row r="92" spans="1:9" ht="33" customHeight="1" x14ac:dyDescent="0.25">
      <c r="A92" s="8" t="s">
        <v>109</v>
      </c>
      <c r="B92" s="9" t="s">
        <v>256</v>
      </c>
      <c r="C92" s="10" t="s">
        <v>16</v>
      </c>
      <c r="D92" s="10" t="s">
        <v>262</v>
      </c>
      <c r="E92" s="11" t="s">
        <v>263</v>
      </c>
      <c r="F92" s="17">
        <v>90000</v>
      </c>
      <c r="G92" s="10" t="s">
        <v>264</v>
      </c>
      <c r="H92" s="12"/>
      <c r="I92" s="13" t="s">
        <v>345</v>
      </c>
    </row>
    <row r="93" spans="1:9" ht="33" customHeight="1" x14ac:dyDescent="0.25">
      <c r="A93" s="8" t="s">
        <v>109</v>
      </c>
      <c r="B93" s="9" t="s">
        <v>257</v>
      </c>
      <c r="C93" s="10" t="s">
        <v>16</v>
      </c>
      <c r="D93" s="10" t="s">
        <v>265</v>
      </c>
      <c r="E93" s="11" t="s">
        <v>266</v>
      </c>
      <c r="F93" s="17">
        <v>7089</v>
      </c>
      <c r="G93" s="10" t="s">
        <v>267</v>
      </c>
      <c r="H93" s="12"/>
      <c r="I93" s="13" t="s">
        <v>345</v>
      </c>
    </row>
    <row r="94" spans="1:9" ht="33" customHeight="1" x14ac:dyDescent="0.25">
      <c r="A94" s="8" t="s">
        <v>109</v>
      </c>
      <c r="B94" s="9" t="s">
        <v>112</v>
      </c>
      <c r="C94" s="10" t="s">
        <v>129</v>
      </c>
      <c r="D94" s="10" t="s">
        <v>268</v>
      </c>
      <c r="E94" s="11" t="s">
        <v>269</v>
      </c>
      <c r="F94" s="18">
        <f>14880-3483</f>
        <v>11397</v>
      </c>
      <c r="G94" s="10" t="s">
        <v>270</v>
      </c>
      <c r="H94" s="12"/>
      <c r="I94" s="13" t="s">
        <v>345</v>
      </c>
    </row>
    <row r="95" spans="1:9" ht="33" customHeight="1" x14ac:dyDescent="0.25">
      <c r="A95" s="8" t="s">
        <v>109</v>
      </c>
      <c r="B95" s="9" t="s">
        <v>112</v>
      </c>
      <c r="C95" s="10" t="s">
        <v>271</v>
      </c>
      <c r="D95" s="10" t="s">
        <v>272</v>
      </c>
      <c r="E95" s="11" t="s">
        <v>273</v>
      </c>
      <c r="F95" s="18">
        <f>44792-700</f>
        <v>44092</v>
      </c>
      <c r="G95" s="10" t="s">
        <v>274</v>
      </c>
      <c r="H95" s="12"/>
      <c r="I95" s="13" t="s">
        <v>345</v>
      </c>
    </row>
    <row r="96" spans="1:9" ht="33" customHeight="1" x14ac:dyDescent="0.25">
      <c r="A96" s="8" t="s">
        <v>109</v>
      </c>
      <c r="B96" s="9" t="s">
        <v>112</v>
      </c>
      <c r="C96" s="10" t="s">
        <v>34</v>
      </c>
      <c r="D96" s="10" t="s">
        <v>120</v>
      </c>
      <c r="E96" s="11" t="s">
        <v>121</v>
      </c>
      <c r="F96" s="17">
        <v>16216</v>
      </c>
      <c r="G96" s="10" t="s">
        <v>275</v>
      </c>
      <c r="H96" s="12"/>
      <c r="I96" s="13" t="s">
        <v>345</v>
      </c>
    </row>
    <row r="97" spans="1:9" ht="33" customHeight="1" x14ac:dyDescent="0.25">
      <c r="A97" s="8" t="s">
        <v>109</v>
      </c>
      <c r="B97" s="9" t="s">
        <v>112</v>
      </c>
      <c r="C97" s="10" t="s">
        <v>276</v>
      </c>
      <c r="D97" s="10" t="s">
        <v>277</v>
      </c>
      <c r="E97" s="11" t="s">
        <v>273</v>
      </c>
      <c r="F97" s="17">
        <v>17614</v>
      </c>
      <c r="G97" s="10" t="s">
        <v>278</v>
      </c>
      <c r="H97" s="12"/>
      <c r="I97" s="13" t="s">
        <v>345</v>
      </c>
    </row>
    <row r="98" spans="1:9" ht="33" customHeight="1" x14ac:dyDescent="0.25">
      <c r="A98" s="8" t="s">
        <v>109</v>
      </c>
      <c r="B98" s="9" t="s">
        <v>258</v>
      </c>
      <c r="C98" s="10" t="s">
        <v>279</v>
      </c>
      <c r="D98" s="10" t="s">
        <v>280</v>
      </c>
      <c r="E98" s="11" t="s">
        <v>209</v>
      </c>
      <c r="F98" s="17">
        <v>100000</v>
      </c>
      <c r="G98" s="10" t="s">
        <v>281</v>
      </c>
      <c r="H98" s="12"/>
      <c r="I98" s="13" t="s">
        <v>345</v>
      </c>
    </row>
    <row r="99" spans="1:9" ht="33" customHeight="1" x14ac:dyDescent="0.25">
      <c r="A99" s="8" t="s">
        <v>109</v>
      </c>
      <c r="B99" s="9" t="s">
        <v>426</v>
      </c>
      <c r="C99" s="10" t="s">
        <v>427</v>
      </c>
      <c r="D99" s="10" t="s">
        <v>428</v>
      </c>
      <c r="E99" s="11" t="s">
        <v>429</v>
      </c>
      <c r="F99" s="18">
        <f>53556-242</f>
        <v>53314</v>
      </c>
      <c r="G99" s="10" t="s">
        <v>430</v>
      </c>
      <c r="H99" s="12"/>
      <c r="I99" s="13" t="s">
        <v>605</v>
      </c>
    </row>
    <row r="100" spans="1:9" ht="33" customHeight="1" x14ac:dyDescent="0.25">
      <c r="A100" s="8" t="s">
        <v>109</v>
      </c>
      <c r="B100" s="9" t="s">
        <v>112</v>
      </c>
      <c r="C100" s="10" t="s">
        <v>271</v>
      </c>
      <c r="D100" s="10" t="s">
        <v>272</v>
      </c>
      <c r="E100" s="11" t="s">
        <v>273</v>
      </c>
      <c r="F100" s="17">
        <v>15851</v>
      </c>
      <c r="G100" s="10" t="s">
        <v>431</v>
      </c>
      <c r="H100" s="12"/>
      <c r="I100" s="13" t="s">
        <v>605</v>
      </c>
    </row>
    <row r="101" spans="1:9" ht="33" customHeight="1" x14ac:dyDescent="0.25">
      <c r="A101" s="8" t="s">
        <v>109</v>
      </c>
      <c r="B101" s="9" t="s">
        <v>112</v>
      </c>
      <c r="C101" s="10" t="s">
        <v>271</v>
      </c>
      <c r="D101" s="10" t="s">
        <v>272</v>
      </c>
      <c r="E101" s="11" t="s">
        <v>273</v>
      </c>
      <c r="F101" s="17">
        <v>18161</v>
      </c>
      <c r="G101" s="10" t="s">
        <v>432</v>
      </c>
      <c r="H101" s="12"/>
      <c r="I101" s="13" t="s">
        <v>605</v>
      </c>
    </row>
    <row r="102" spans="1:9" ht="33" customHeight="1" x14ac:dyDescent="0.25">
      <c r="A102" s="8" t="s">
        <v>109</v>
      </c>
      <c r="B102" s="9" t="s">
        <v>112</v>
      </c>
      <c r="C102" s="10" t="s">
        <v>34</v>
      </c>
      <c r="D102" s="10" t="s">
        <v>120</v>
      </c>
      <c r="E102" s="11" t="s">
        <v>121</v>
      </c>
      <c r="F102" s="17">
        <v>45637</v>
      </c>
      <c r="G102" s="10" t="s">
        <v>688</v>
      </c>
      <c r="H102" s="12"/>
      <c r="I102" s="13" t="s">
        <v>818</v>
      </c>
    </row>
    <row r="103" spans="1:9" ht="33" customHeight="1" x14ac:dyDescent="0.25">
      <c r="A103" s="8" t="s">
        <v>109</v>
      </c>
      <c r="B103" s="9" t="s">
        <v>112</v>
      </c>
      <c r="C103" s="10" t="s">
        <v>34</v>
      </c>
      <c r="D103" s="10" t="s">
        <v>689</v>
      </c>
      <c r="E103" s="11" t="s">
        <v>690</v>
      </c>
      <c r="F103" s="17">
        <v>10068</v>
      </c>
      <c r="G103" s="10" t="s">
        <v>691</v>
      </c>
      <c r="H103" s="12"/>
      <c r="I103" s="13" t="s">
        <v>818</v>
      </c>
    </row>
    <row r="104" spans="1:9" ht="33" customHeight="1" x14ac:dyDescent="0.25">
      <c r="A104" s="8" t="s">
        <v>109</v>
      </c>
      <c r="B104" s="9" t="s">
        <v>112</v>
      </c>
      <c r="C104" s="10" t="s">
        <v>101</v>
      </c>
      <c r="D104" s="10" t="s">
        <v>542</v>
      </c>
      <c r="E104" s="11" t="s">
        <v>260</v>
      </c>
      <c r="F104" s="17">
        <v>73477</v>
      </c>
      <c r="G104" s="10" t="s">
        <v>692</v>
      </c>
      <c r="H104" s="12"/>
      <c r="I104" s="13" t="s">
        <v>818</v>
      </c>
    </row>
    <row r="105" spans="1:9" ht="33" customHeight="1" x14ac:dyDescent="0.25">
      <c r="A105" s="8" t="s">
        <v>109</v>
      </c>
      <c r="B105" s="9" t="s">
        <v>112</v>
      </c>
      <c r="C105" s="10" t="s">
        <v>129</v>
      </c>
      <c r="D105" s="10" t="s">
        <v>693</v>
      </c>
      <c r="E105" s="11" t="s">
        <v>694</v>
      </c>
      <c r="F105" s="17">
        <v>32340</v>
      </c>
      <c r="G105" s="10" t="s">
        <v>695</v>
      </c>
      <c r="H105" s="12"/>
      <c r="I105" s="13" t="s">
        <v>818</v>
      </c>
    </row>
    <row r="106" spans="1:9" ht="33" customHeight="1" x14ac:dyDescent="0.25">
      <c r="A106" s="8" t="s">
        <v>127</v>
      </c>
      <c r="B106" s="9" t="s">
        <v>282</v>
      </c>
      <c r="C106" s="10" t="s">
        <v>16</v>
      </c>
      <c r="D106" s="10" t="s">
        <v>286</v>
      </c>
      <c r="E106" s="11" t="s">
        <v>137</v>
      </c>
      <c r="F106" s="17">
        <v>92000</v>
      </c>
      <c r="G106" s="10" t="s">
        <v>287</v>
      </c>
      <c r="H106" s="12"/>
      <c r="I106" s="13" t="s">
        <v>345</v>
      </c>
    </row>
    <row r="107" spans="1:9" ht="33" customHeight="1" x14ac:dyDescent="0.25">
      <c r="A107" s="8" t="s">
        <v>127</v>
      </c>
      <c r="B107" s="9" t="s">
        <v>283</v>
      </c>
      <c r="C107" s="10" t="s">
        <v>16</v>
      </c>
      <c r="D107" s="10" t="s">
        <v>288</v>
      </c>
      <c r="E107" s="11" t="s">
        <v>289</v>
      </c>
      <c r="F107" s="17">
        <v>14250</v>
      </c>
      <c r="G107" s="10" t="s">
        <v>290</v>
      </c>
      <c r="H107" s="12"/>
      <c r="I107" s="13" t="s">
        <v>345</v>
      </c>
    </row>
    <row r="108" spans="1:9" ht="33" customHeight="1" x14ac:dyDescent="0.25">
      <c r="A108" s="8" t="s">
        <v>127</v>
      </c>
      <c r="B108" s="9" t="s">
        <v>284</v>
      </c>
      <c r="C108" s="10" t="s">
        <v>16</v>
      </c>
      <c r="D108" s="10" t="s">
        <v>291</v>
      </c>
      <c r="E108" s="11" t="s">
        <v>292</v>
      </c>
      <c r="F108" s="17">
        <v>120000</v>
      </c>
      <c r="G108" s="10" t="s">
        <v>293</v>
      </c>
      <c r="H108" s="12"/>
      <c r="I108" s="13" t="s">
        <v>345</v>
      </c>
    </row>
    <row r="109" spans="1:9" ht="33" customHeight="1" x14ac:dyDescent="0.25">
      <c r="A109" s="8" t="s">
        <v>127</v>
      </c>
      <c r="B109" s="9" t="s">
        <v>285</v>
      </c>
      <c r="C109" s="10" t="s">
        <v>13</v>
      </c>
      <c r="D109" s="10" t="s">
        <v>294</v>
      </c>
      <c r="E109" s="11" t="s">
        <v>295</v>
      </c>
      <c r="F109" s="17">
        <v>45000</v>
      </c>
      <c r="G109" s="10" t="s">
        <v>296</v>
      </c>
      <c r="H109" s="12"/>
      <c r="I109" s="13" t="s">
        <v>345</v>
      </c>
    </row>
    <row r="110" spans="1:9" ht="33" customHeight="1" x14ac:dyDescent="0.25">
      <c r="A110" s="8" t="s">
        <v>127</v>
      </c>
      <c r="B110" s="9" t="s">
        <v>128</v>
      </c>
      <c r="C110" s="10" t="s">
        <v>189</v>
      </c>
      <c r="D110" s="10" t="s">
        <v>297</v>
      </c>
      <c r="E110" s="11" t="s">
        <v>137</v>
      </c>
      <c r="F110" s="17">
        <v>60000</v>
      </c>
      <c r="G110" s="10" t="s">
        <v>298</v>
      </c>
      <c r="H110" s="12"/>
      <c r="I110" s="13" t="s">
        <v>345</v>
      </c>
    </row>
    <row r="111" spans="1:9" ht="33" customHeight="1" x14ac:dyDescent="0.25">
      <c r="A111" s="8" t="s">
        <v>127</v>
      </c>
      <c r="B111" s="9" t="s">
        <v>128</v>
      </c>
      <c r="C111" s="10" t="s">
        <v>299</v>
      </c>
      <c r="D111" s="10" t="s">
        <v>300</v>
      </c>
      <c r="E111" s="11" t="s">
        <v>137</v>
      </c>
      <c r="F111" s="18">
        <f>187200-100</f>
        <v>187100</v>
      </c>
      <c r="G111" s="10" t="s">
        <v>301</v>
      </c>
      <c r="H111" s="12"/>
      <c r="I111" s="13" t="s">
        <v>345</v>
      </c>
    </row>
    <row r="112" spans="1:9" ht="33" customHeight="1" x14ac:dyDescent="0.25">
      <c r="A112" s="8" t="s">
        <v>127</v>
      </c>
      <c r="B112" s="9" t="s">
        <v>128</v>
      </c>
      <c r="C112" s="10" t="s">
        <v>189</v>
      </c>
      <c r="D112" s="10" t="s">
        <v>297</v>
      </c>
      <c r="E112" s="11" t="s">
        <v>137</v>
      </c>
      <c r="F112" s="17">
        <v>110000</v>
      </c>
      <c r="G112" s="10" t="s">
        <v>302</v>
      </c>
      <c r="H112" s="12"/>
      <c r="I112" s="13" t="s">
        <v>345</v>
      </c>
    </row>
    <row r="113" spans="1:9" ht="33" customHeight="1" x14ac:dyDescent="0.25">
      <c r="A113" s="8" t="s">
        <v>127</v>
      </c>
      <c r="B113" s="9" t="s">
        <v>128</v>
      </c>
      <c r="C113" s="10" t="s">
        <v>101</v>
      </c>
      <c r="D113" s="10" t="s">
        <v>303</v>
      </c>
      <c r="E113" s="11" t="s">
        <v>304</v>
      </c>
      <c r="F113" s="18">
        <f>91680-9499</f>
        <v>82181</v>
      </c>
      <c r="G113" s="10" t="s">
        <v>305</v>
      </c>
      <c r="H113" s="12"/>
      <c r="I113" s="13" t="s">
        <v>345</v>
      </c>
    </row>
    <row r="114" spans="1:9" ht="33" customHeight="1" x14ac:dyDescent="0.25">
      <c r="A114" s="8" t="s">
        <v>127</v>
      </c>
      <c r="B114" s="9" t="s">
        <v>134</v>
      </c>
      <c r="C114" s="10" t="s">
        <v>306</v>
      </c>
      <c r="D114" s="10" t="s">
        <v>307</v>
      </c>
      <c r="E114" s="11" t="s">
        <v>308</v>
      </c>
      <c r="F114" s="17">
        <v>51000</v>
      </c>
      <c r="G114" s="10" t="s">
        <v>309</v>
      </c>
      <c r="H114" s="12"/>
      <c r="I114" s="13" t="s">
        <v>345</v>
      </c>
    </row>
    <row r="115" spans="1:9" ht="33" customHeight="1" x14ac:dyDescent="0.25">
      <c r="A115" s="8" t="s">
        <v>127</v>
      </c>
      <c r="B115" s="9" t="s">
        <v>128</v>
      </c>
      <c r="C115" s="10" t="s">
        <v>189</v>
      </c>
      <c r="D115" s="10" t="s">
        <v>310</v>
      </c>
      <c r="E115" s="11" t="s">
        <v>311</v>
      </c>
      <c r="F115" s="17">
        <v>78615</v>
      </c>
      <c r="G115" s="10" t="s">
        <v>312</v>
      </c>
      <c r="H115" s="12"/>
      <c r="I115" s="13" t="s">
        <v>345</v>
      </c>
    </row>
    <row r="116" spans="1:9" ht="33" customHeight="1" x14ac:dyDescent="0.25">
      <c r="A116" s="8" t="s">
        <v>127</v>
      </c>
      <c r="B116" s="9" t="s">
        <v>128</v>
      </c>
      <c r="C116" s="10" t="s">
        <v>189</v>
      </c>
      <c r="D116" s="10" t="s">
        <v>310</v>
      </c>
      <c r="E116" s="11" t="s">
        <v>311</v>
      </c>
      <c r="F116" s="18">
        <f>1440-590</f>
        <v>850</v>
      </c>
      <c r="G116" s="10" t="s">
        <v>433</v>
      </c>
      <c r="H116" s="12"/>
      <c r="I116" s="13" t="s">
        <v>605</v>
      </c>
    </row>
    <row r="117" spans="1:9" ht="33" customHeight="1" x14ac:dyDescent="0.25">
      <c r="A117" s="8" t="s">
        <v>127</v>
      </c>
      <c r="B117" s="9" t="s">
        <v>128</v>
      </c>
      <c r="C117" s="10" t="s">
        <v>189</v>
      </c>
      <c r="D117" s="10" t="s">
        <v>310</v>
      </c>
      <c r="E117" s="11" t="s">
        <v>311</v>
      </c>
      <c r="F117" s="17">
        <v>2230</v>
      </c>
      <c r="G117" s="10" t="s">
        <v>434</v>
      </c>
      <c r="H117" s="12"/>
      <c r="I117" s="13" t="s">
        <v>605</v>
      </c>
    </row>
    <row r="118" spans="1:9" ht="33" customHeight="1" x14ac:dyDescent="0.25">
      <c r="A118" s="8" t="s">
        <v>127</v>
      </c>
      <c r="B118" s="9" t="s">
        <v>128</v>
      </c>
      <c r="C118" s="10" t="s">
        <v>299</v>
      </c>
      <c r="D118" s="10" t="s">
        <v>300</v>
      </c>
      <c r="E118" s="11" t="s">
        <v>137</v>
      </c>
      <c r="F118" s="17">
        <v>10520</v>
      </c>
      <c r="G118" s="10" t="s">
        <v>435</v>
      </c>
      <c r="H118" s="12"/>
      <c r="I118" s="13" t="s">
        <v>605</v>
      </c>
    </row>
    <row r="119" spans="1:9" ht="33" customHeight="1" x14ac:dyDescent="0.25">
      <c r="A119" s="8" t="s">
        <v>127</v>
      </c>
      <c r="B119" s="9" t="s">
        <v>696</v>
      </c>
      <c r="C119" s="10" t="s">
        <v>583</v>
      </c>
      <c r="D119" s="10" t="s">
        <v>706</v>
      </c>
      <c r="E119" s="11" t="s">
        <v>707</v>
      </c>
      <c r="F119" s="17">
        <v>79800</v>
      </c>
      <c r="G119" s="10" t="s">
        <v>393</v>
      </c>
      <c r="H119" s="12"/>
      <c r="I119" s="13" t="s">
        <v>818</v>
      </c>
    </row>
    <row r="120" spans="1:9" ht="33" customHeight="1" x14ac:dyDescent="0.25">
      <c r="A120" s="8" t="s">
        <v>127</v>
      </c>
      <c r="B120" s="9" t="s">
        <v>283</v>
      </c>
      <c r="C120" s="10" t="s">
        <v>16</v>
      </c>
      <c r="D120" s="10" t="s">
        <v>288</v>
      </c>
      <c r="E120" s="11" t="s">
        <v>289</v>
      </c>
      <c r="F120" s="18">
        <f>30000-750</f>
        <v>29250</v>
      </c>
      <c r="G120" s="10" t="s">
        <v>708</v>
      </c>
      <c r="H120" s="12"/>
      <c r="I120" s="13" t="s">
        <v>818</v>
      </c>
    </row>
    <row r="121" spans="1:9" ht="33" customHeight="1" x14ac:dyDescent="0.25">
      <c r="A121" s="8" t="s">
        <v>127</v>
      </c>
      <c r="B121" s="9" t="s">
        <v>697</v>
      </c>
      <c r="C121" s="10" t="s">
        <v>13</v>
      </c>
      <c r="D121" s="10" t="s">
        <v>709</v>
      </c>
      <c r="E121" s="11" t="s">
        <v>710</v>
      </c>
      <c r="F121" s="17">
        <v>26200</v>
      </c>
      <c r="G121" s="10" t="s">
        <v>711</v>
      </c>
      <c r="H121" s="12"/>
      <c r="I121" s="13" t="s">
        <v>818</v>
      </c>
    </row>
    <row r="122" spans="1:9" ht="33" customHeight="1" x14ac:dyDescent="0.25">
      <c r="A122" s="8" t="s">
        <v>127</v>
      </c>
      <c r="B122" s="9" t="s">
        <v>128</v>
      </c>
      <c r="C122" s="10" t="s">
        <v>214</v>
      </c>
      <c r="D122" s="10" t="s">
        <v>712</v>
      </c>
      <c r="E122" s="11" t="s">
        <v>137</v>
      </c>
      <c r="F122" s="17">
        <v>36680</v>
      </c>
      <c r="G122" s="10" t="s">
        <v>713</v>
      </c>
      <c r="H122" s="12"/>
      <c r="I122" s="13" t="s">
        <v>818</v>
      </c>
    </row>
    <row r="123" spans="1:9" ht="33" customHeight="1" x14ac:dyDescent="0.25">
      <c r="A123" s="8" t="s">
        <v>127</v>
      </c>
      <c r="B123" s="9" t="s">
        <v>128</v>
      </c>
      <c r="C123" s="10" t="s">
        <v>189</v>
      </c>
      <c r="D123" s="10" t="s">
        <v>310</v>
      </c>
      <c r="E123" s="11" t="s">
        <v>311</v>
      </c>
      <c r="F123" s="17">
        <v>52390</v>
      </c>
      <c r="G123" s="10" t="s">
        <v>714</v>
      </c>
      <c r="H123" s="12"/>
      <c r="I123" s="13" t="s">
        <v>818</v>
      </c>
    </row>
    <row r="124" spans="1:9" ht="33" customHeight="1" x14ac:dyDescent="0.25">
      <c r="A124" s="8" t="s">
        <v>127</v>
      </c>
      <c r="B124" s="9" t="s">
        <v>128</v>
      </c>
      <c r="C124" s="10" t="s">
        <v>189</v>
      </c>
      <c r="D124" s="10" t="s">
        <v>297</v>
      </c>
      <c r="E124" s="11" t="s">
        <v>137</v>
      </c>
      <c r="F124" s="17">
        <v>5707</v>
      </c>
      <c r="G124" s="10" t="s">
        <v>715</v>
      </c>
      <c r="H124" s="12"/>
      <c r="I124" s="13" t="s">
        <v>818</v>
      </c>
    </row>
    <row r="125" spans="1:9" ht="33" customHeight="1" x14ac:dyDescent="0.25">
      <c r="A125" s="8" t="s">
        <v>127</v>
      </c>
      <c r="B125" s="9" t="s">
        <v>128</v>
      </c>
      <c r="C125" s="10" t="s">
        <v>189</v>
      </c>
      <c r="D125" s="10" t="s">
        <v>297</v>
      </c>
      <c r="E125" s="11" t="s">
        <v>137</v>
      </c>
      <c r="F125" s="17">
        <v>10000</v>
      </c>
      <c r="G125" s="10" t="s">
        <v>716</v>
      </c>
      <c r="H125" s="12"/>
      <c r="I125" s="13" t="s">
        <v>818</v>
      </c>
    </row>
    <row r="126" spans="1:9" ht="33" customHeight="1" x14ac:dyDescent="0.25">
      <c r="A126" s="8" t="s">
        <v>127</v>
      </c>
      <c r="B126" s="9" t="s">
        <v>128</v>
      </c>
      <c r="C126" s="10" t="s">
        <v>129</v>
      </c>
      <c r="D126" s="10" t="s">
        <v>130</v>
      </c>
      <c r="E126" s="11" t="s">
        <v>131</v>
      </c>
      <c r="F126" s="18">
        <f>18383-226</f>
        <v>18157</v>
      </c>
      <c r="G126" s="10" t="s">
        <v>717</v>
      </c>
      <c r="H126" s="12"/>
      <c r="I126" s="13" t="s">
        <v>818</v>
      </c>
    </row>
    <row r="127" spans="1:9" ht="33" customHeight="1" x14ac:dyDescent="0.25">
      <c r="A127" s="8" t="s">
        <v>127</v>
      </c>
      <c r="B127" s="9" t="s">
        <v>134</v>
      </c>
      <c r="C127" s="10" t="s">
        <v>718</v>
      </c>
      <c r="D127" s="10" t="s">
        <v>719</v>
      </c>
      <c r="E127" s="11" t="s">
        <v>417</v>
      </c>
      <c r="F127" s="17">
        <v>45500</v>
      </c>
      <c r="G127" s="10" t="s">
        <v>720</v>
      </c>
      <c r="H127" s="12"/>
      <c r="I127" s="13" t="s">
        <v>818</v>
      </c>
    </row>
    <row r="128" spans="1:9" ht="33" customHeight="1" x14ac:dyDescent="0.25">
      <c r="A128" s="8" t="s">
        <v>127</v>
      </c>
      <c r="B128" s="9" t="s">
        <v>698</v>
      </c>
      <c r="C128" s="10" t="s">
        <v>16</v>
      </c>
      <c r="D128" s="10" t="s">
        <v>721</v>
      </c>
      <c r="E128" s="11" t="s">
        <v>722</v>
      </c>
      <c r="F128" s="17">
        <v>32150</v>
      </c>
      <c r="G128" s="10" t="s">
        <v>723</v>
      </c>
      <c r="H128" s="12"/>
      <c r="I128" s="13" t="s">
        <v>818</v>
      </c>
    </row>
    <row r="129" spans="1:9" ht="33" customHeight="1" x14ac:dyDescent="0.25">
      <c r="A129" s="8" t="s">
        <v>127</v>
      </c>
      <c r="B129" s="9" t="s">
        <v>699</v>
      </c>
      <c r="C129" s="10" t="s">
        <v>16</v>
      </c>
      <c r="D129" s="10" t="s">
        <v>724</v>
      </c>
      <c r="E129" s="11" t="s">
        <v>725</v>
      </c>
      <c r="F129" s="17">
        <v>500</v>
      </c>
      <c r="G129" s="10" t="s">
        <v>726</v>
      </c>
      <c r="H129" s="12"/>
      <c r="I129" s="13" t="s">
        <v>818</v>
      </c>
    </row>
    <row r="130" spans="1:9" ht="33" customHeight="1" x14ac:dyDescent="0.25">
      <c r="A130" s="8" t="s">
        <v>127</v>
      </c>
      <c r="B130" s="9" t="s">
        <v>700</v>
      </c>
      <c r="C130" s="10" t="s">
        <v>727</v>
      </c>
      <c r="D130" s="10" t="s">
        <v>728</v>
      </c>
      <c r="E130" s="11" t="s">
        <v>729</v>
      </c>
      <c r="F130" s="17">
        <v>18000</v>
      </c>
      <c r="G130" s="10" t="s">
        <v>730</v>
      </c>
      <c r="H130" s="12"/>
      <c r="I130" s="13" t="s">
        <v>818</v>
      </c>
    </row>
    <row r="131" spans="1:9" ht="33" customHeight="1" x14ac:dyDescent="0.25">
      <c r="A131" s="8" t="s">
        <v>127</v>
      </c>
      <c r="B131" s="9" t="s">
        <v>701</v>
      </c>
      <c r="C131" s="10" t="s">
        <v>16</v>
      </c>
      <c r="D131" s="10" t="s">
        <v>731</v>
      </c>
      <c r="E131" s="11" t="s">
        <v>732</v>
      </c>
      <c r="F131" s="17">
        <v>12000</v>
      </c>
      <c r="G131" s="10" t="s">
        <v>733</v>
      </c>
      <c r="H131" s="12"/>
      <c r="I131" s="13" t="s">
        <v>818</v>
      </c>
    </row>
    <row r="132" spans="1:9" ht="33" customHeight="1" x14ac:dyDescent="0.25">
      <c r="A132" s="8" t="s">
        <v>127</v>
      </c>
      <c r="B132" s="9" t="s">
        <v>128</v>
      </c>
      <c r="C132" s="10" t="s">
        <v>189</v>
      </c>
      <c r="D132" s="10" t="s">
        <v>734</v>
      </c>
      <c r="E132" s="11" t="s">
        <v>289</v>
      </c>
      <c r="F132" s="17">
        <v>12350</v>
      </c>
      <c r="G132" s="10" t="s">
        <v>735</v>
      </c>
      <c r="H132" s="12"/>
      <c r="I132" s="13" t="s">
        <v>818</v>
      </c>
    </row>
    <row r="133" spans="1:9" ht="33" customHeight="1" x14ac:dyDescent="0.25">
      <c r="A133" s="8" t="s">
        <v>127</v>
      </c>
      <c r="B133" s="9" t="s">
        <v>702</v>
      </c>
      <c r="C133" s="10" t="s">
        <v>16</v>
      </c>
      <c r="D133" s="10" t="s">
        <v>736</v>
      </c>
      <c r="E133" s="11" t="s">
        <v>737</v>
      </c>
      <c r="F133" s="17">
        <v>10000</v>
      </c>
      <c r="G133" s="10" t="s">
        <v>735</v>
      </c>
      <c r="H133" s="12"/>
      <c r="I133" s="13" t="s">
        <v>818</v>
      </c>
    </row>
    <row r="134" spans="1:9" ht="33" customHeight="1" x14ac:dyDescent="0.25">
      <c r="A134" s="8" t="s">
        <v>127</v>
      </c>
      <c r="B134" s="9" t="s">
        <v>702</v>
      </c>
      <c r="C134" s="10" t="s">
        <v>16</v>
      </c>
      <c r="D134" s="10" t="s">
        <v>738</v>
      </c>
      <c r="E134" s="11" t="s">
        <v>737</v>
      </c>
      <c r="F134" s="17">
        <v>15000</v>
      </c>
      <c r="G134" s="10" t="s">
        <v>735</v>
      </c>
      <c r="H134" s="12"/>
      <c r="I134" s="13" t="s">
        <v>818</v>
      </c>
    </row>
    <row r="135" spans="1:9" ht="33" customHeight="1" x14ac:dyDescent="0.25">
      <c r="A135" s="8" t="s">
        <v>127</v>
      </c>
      <c r="B135" s="9" t="s">
        <v>702</v>
      </c>
      <c r="C135" s="10" t="s">
        <v>16</v>
      </c>
      <c r="D135" s="10" t="s">
        <v>739</v>
      </c>
      <c r="E135" s="11" t="s">
        <v>737</v>
      </c>
      <c r="F135" s="17">
        <v>21950</v>
      </c>
      <c r="G135" s="10" t="s">
        <v>735</v>
      </c>
      <c r="H135" s="12"/>
      <c r="I135" s="13" t="s">
        <v>818</v>
      </c>
    </row>
    <row r="136" spans="1:9" ht="33" customHeight="1" x14ac:dyDescent="0.25">
      <c r="A136" s="8" t="s">
        <v>127</v>
      </c>
      <c r="B136" s="9" t="s">
        <v>702</v>
      </c>
      <c r="C136" s="10" t="s">
        <v>16</v>
      </c>
      <c r="D136" s="10" t="s">
        <v>740</v>
      </c>
      <c r="E136" s="11" t="s">
        <v>737</v>
      </c>
      <c r="F136" s="17">
        <v>20000</v>
      </c>
      <c r="G136" s="10" t="s">
        <v>735</v>
      </c>
      <c r="H136" s="12"/>
      <c r="I136" s="13" t="s">
        <v>818</v>
      </c>
    </row>
    <row r="137" spans="1:9" ht="33" customHeight="1" x14ac:dyDescent="0.25">
      <c r="A137" s="8" t="s">
        <v>127</v>
      </c>
      <c r="B137" s="9" t="s">
        <v>702</v>
      </c>
      <c r="C137" s="10" t="s">
        <v>16</v>
      </c>
      <c r="D137" s="10" t="s">
        <v>741</v>
      </c>
      <c r="E137" s="11" t="s">
        <v>737</v>
      </c>
      <c r="F137" s="17">
        <v>19500</v>
      </c>
      <c r="G137" s="10" t="s">
        <v>735</v>
      </c>
      <c r="H137" s="12"/>
      <c r="I137" s="13" t="s">
        <v>818</v>
      </c>
    </row>
    <row r="138" spans="1:9" ht="33" customHeight="1" x14ac:dyDescent="0.25">
      <c r="A138" s="8" t="s">
        <v>127</v>
      </c>
      <c r="B138" s="9" t="s">
        <v>702</v>
      </c>
      <c r="C138" s="10" t="s">
        <v>16</v>
      </c>
      <c r="D138" s="10" t="s">
        <v>742</v>
      </c>
      <c r="E138" s="11" t="s">
        <v>737</v>
      </c>
      <c r="F138" s="17">
        <v>13000</v>
      </c>
      <c r="G138" s="10" t="s">
        <v>735</v>
      </c>
      <c r="H138" s="12"/>
      <c r="I138" s="13" t="s">
        <v>818</v>
      </c>
    </row>
    <row r="139" spans="1:9" ht="33" customHeight="1" x14ac:dyDescent="0.25">
      <c r="A139" s="8" t="s">
        <v>127</v>
      </c>
      <c r="B139" s="9" t="s">
        <v>128</v>
      </c>
      <c r="C139" s="10" t="s">
        <v>101</v>
      </c>
      <c r="D139" s="10" t="s">
        <v>663</v>
      </c>
      <c r="E139" s="11" t="s">
        <v>737</v>
      </c>
      <c r="F139" s="17">
        <v>44000</v>
      </c>
      <c r="G139" s="10" t="s">
        <v>743</v>
      </c>
      <c r="H139" s="12"/>
      <c r="I139" s="13" t="s">
        <v>818</v>
      </c>
    </row>
    <row r="140" spans="1:9" ht="33" customHeight="1" x14ac:dyDescent="0.25">
      <c r="A140" s="8" t="s">
        <v>127</v>
      </c>
      <c r="B140" s="9" t="s">
        <v>703</v>
      </c>
      <c r="C140" s="10" t="s">
        <v>16</v>
      </c>
      <c r="D140" s="10" t="s">
        <v>744</v>
      </c>
      <c r="E140" s="11" t="s">
        <v>745</v>
      </c>
      <c r="F140" s="17">
        <v>13000</v>
      </c>
      <c r="G140" s="10" t="s">
        <v>746</v>
      </c>
      <c r="H140" s="12"/>
      <c r="I140" s="13" t="s">
        <v>818</v>
      </c>
    </row>
    <row r="141" spans="1:9" ht="33" customHeight="1" x14ac:dyDescent="0.25">
      <c r="A141" s="8" t="s">
        <v>127</v>
      </c>
      <c r="B141" s="9" t="s">
        <v>704</v>
      </c>
      <c r="C141" s="10" t="s">
        <v>16</v>
      </c>
      <c r="D141" s="10" t="s">
        <v>747</v>
      </c>
      <c r="E141" s="11" t="s">
        <v>748</v>
      </c>
      <c r="F141" s="17">
        <v>3000</v>
      </c>
      <c r="G141" s="10" t="s">
        <v>735</v>
      </c>
      <c r="H141" s="12"/>
      <c r="I141" s="13" t="s">
        <v>818</v>
      </c>
    </row>
    <row r="142" spans="1:9" ht="33" customHeight="1" x14ac:dyDescent="0.25">
      <c r="A142" s="8" t="s">
        <v>127</v>
      </c>
      <c r="B142" s="9" t="s">
        <v>705</v>
      </c>
      <c r="C142" s="10" t="s">
        <v>749</v>
      </c>
      <c r="D142" s="10" t="s">
        <v>750</v>
      </c>
      <c r="E142" s="11" t="s">
        <v>751</v>
      </c>
      <c r="F142" s="17">
        <v>52000</v>
      </c>
      <c r="G142" s="10" t="s">
        <v>752</v>
      </c>
      <c r="H142" s="12"/>
      <c r="I142" s="13" t="s">
        <v>818</v>
      </c>
    </row>
    <row r="143" spans="1:9" ht="33" customHeight="1" x14ac:dyDescent="0.25">
      <c r="A143" s="8" t="s">
        <v>127</v>
      </c>
      <c r="B143" s="9" t="s">
        <v>282</v>
      </c>
      <c r="C143" s="10" t="s">
        <v>16</v>
      </c>
      <c r="D143" s="10" t="s">
        <v>286</v>
      </c>
      <c r="E143" s="11" t="s">
        <v>137</v>
      </c>
      <c r="F143" s="17">
        <v>20530</v>
      </c>
      <c r="G143" s="10" t="s">
        <v>754</v>
      </c>
      <c r="H143" s="12"/>
      <c r="I143" s="13" t="s">
        <v>818</v>
      </c>
    </row>
    <row r="144" spans="1:9" ht="33" customHeight="1" x14ac:dyDescent="0.25">
      <c r="A144" s="8" t="s">
        <v>127</v>
      </c>
      <c r="B144" s="9" t="s">
        <v>753</v>
      </c>
      <c r="C144" s="10" t="s">
        <v>16</v>
      </c>
      <c r="D144" s="10" t="s">
        <v>755</v>
      </c>
      <c r="E144" s="11" t="s">
        <v>756</v>
      </c>
      <c r="F144" s="17">
        <v>2500</v>
      </c>
      <c r="G144" s="10" t="s">
        <v>733</v>
      </c>
      <c r="H144" s="12"/>
      <c r="I144" s="13" t="s">
        <v>818</v>
      </c>
    </row>
    <row r="145" spans="1:9" ht="33" customHeight="1" x14ac:dyDescent="0.25">
      <c r="A145" s="8" t="s">
        <v>127</v>
      </c>
      <c r="B145" s="9" t="s">
        <v>128</v>
      </c>
      <c r="C145" s="10" t="s">
        <v>189</v>
      </c>
      <c r="D145" s="10" t="s">
        <v>310</v>
      </c>
      <c r="E145" s="11" t="s">
        <v>311</v>
      </c>
      <c r="F145" s="17">
        <v>-52390</v>
      </c>
      <c r="G145" s="10" t="s">
        <v>714</v>
      </c>
      <c r="H145" s="12"/>
      <c r="I145" s="13" t="s">
        <v>818</v>
      </c>
    </row>
    <row r="146" spans="1:9" ht="33" customHeight="1" x14ac:dyDescent="0.25">
      <c r="A146" s="8" t="s">
        <v>127</v>
      </c>
      <c r="B146" s="9" t="s">
        <v>128</v>
      </c>
      <c r="C146" s="10" t="s">
        <v>101</v>
      </c>
      <c r="D146" s="10" t="s">
        <v>663</v>
      </c>
      <c r="E146" s="11" t="s">
        <v>737</v>
      </c>
      <c r="F146" s="17">
        <v>27900</v>
      </c>
      <c r="G146" s="10" t="s">
        <v>759</v>
      </c>
      <c r="H146" s="12"/>
      <c r="I146" s="13" t="s">
        <v>818</v>
      </c>
    </row>
    <row r="147" spans="1:9" ht="33" customHeight="1" x14ac:dyDescent="0.25">
      <c r="A147" s="8" t="s">
        <v>127</v>
      </c>
      <c r="B147" s="9" t="s">
        <v>128</v>
      </c>
      <c r="C147" s="10" t="s">
        <v>189</v>
      </c>
      <c r="D147" s="10" t="s">
        <v>734</v>
      </c>
      <c r="E147" s="11" t="s">
        <v>289</v>
      </c>
      <c r="F147" s="17">
        <v>4400</v>
      </c>
      <c r="G147" s="10" t="s">
        <v>760</v>
      </c>
      <c r="H147" s="12"/>
      <c r="I147" s="13" t="s">
        <v>818</v>
      </c>
    </row>
    <row r="148" spans="1:9" ht="33" customHeight="1" x14ac:dyDescent="0.25">
      <c r="A148" s="8" t="s">
        <v>127</v>
      </c>
      <c r="B148" s="9" t="s">
        <v>128</v>
      </c>
      <c r="C148" s="10" t="s">
        <v>214</v>
      </c>
      <c r="D148" s="10" t="s">
        <v>761</v>
      </c>
      <c r="E148" s="11" t="s">
        <v>311</v>
      </c>
      <c r="F148" s="17">
        <v>12400</v>
      </c>
      <c r="G148" s="10" t="s">
        <v>762</v>
      </c>
      <c r="H148" s="12"/>
      <c r="I148" s="13" t="s">
        <v>818</v>
      </c>
    </row>
    <row r="149" spans="1:9" ht="33" customHeight="1" x14ac:dyDescent="0.25">
      <c r="A149" s="8" t="s">
        <v>127</v>
      </c>
      <c r="B149" s="9" t="s">
        <v>128</v>
      </c>
      <c r="C149" s="10" t="s">
        <v>214</v>
      </c>
      <c r="D149" s="10" t="s">
        <v>761</v>
      </c>
      <c r="E149" s="11" t="s">
        <v>311</v>
      </c>
      <c r="F149" s="17">
        <v>6000</v>
      </c>
      <c r="G149" s="10" t="s">
        <v>763</v>
      </c>
      <c r="H149" s="12"/>
      <c r="I149" s="13" t="s">
        <v>818</v>
      </c>
    </row>
    <row r="150" spans="1:9" ht="33" customHeight="1" x14ac:dyDescent="0.25">
      <c r="A150" s="8" t="s">
        <v>127</v>
      </c>
      <c r="B150" s="9" t="s">
        <v>128</v>
      </c>
      <c r="C150" s="10" t="s">
        <v>123</v>
      </c>
      <c r="D150" s="10" t="s">
        <v>764</v>
      </c>
      <c r="E150" s="11" t="s">
        <v>311</v>
      </c>
      <c r="F150" s="17">
        <v>6600</v>
      </c>
      <c r="G150" s="10" t="s">
        <v>765</v>
      </c>
      <c r="H150" s="12"/>
      <c r="I150" s="13" t="s">
        <v>818</v>
      </c>
    </row>
    <row r="151" spans="1:9" ht="33" customHeight="1" x14ac:dyDescent="0.25">
      <c r="A151" s="8" t="s">
        <v>127</v>
      </c>
      <c r="B151" s="9" t="s">
        <v>128</v>
      </c>
      <c r="C151" s="10" t="s">
        <v>101</v>
      </c>
      <c r="D151" s="10" t="s">
        <v>766</v>
      </c>
      <c r="E151" s="11" t="s">
        <v>573</v>
      </c>
      <c r="F151" s="17">
        <v>6255</v>
      </c>
      <c r="G151" s="10" t="s">
        <v>767</v>
      </c>
      <c r="H151" s="12"/>
      <c r="I151" s="13" t="s">
        <v>818</v>
      </c>
    </row>
    <row r="152" spans="1:9" ht="33" customHeight="1" x14ac:dyDescent="0.25">
      <c r="A152" s="8" t="s">
        <v>127</v>
      </c>
      <c r="B152" s="9" t="s">
        <v>757</v>
      </c>
      <c r="C152" s="10" t="s">
        <v>16</v>
      </c>
      <c r="D152" s="10" t="s">
        <v>768</v>
      </c>
      <c r="E152" s="11" t="s">
        <v>769</v>
      </c>
      <c r="F152" s="17">
        <v>3200</v>
      </c>
      <c r="G152" s="10" t="s">
        <v>770</v>
      </c>
      <c r="H152" s="12"/>
      <c r="I152" s="13" t="s">
        <v>818</v>
      </c>
    </row>
    <row r="153" spans="1:9" ht="33" customHeight="1" x14ac:dyDescent="0.25">
      <c r="A153" s="8" t="s">
        <v>127</v>
      </c>
      <c r="B153" s="9" t="s">
        <v>757</v>
      </c>
      <c r="C153" s="10" t="s">
        <v>16</v>
      </c>
      <c r="D153" s="10" t="s">
        <v>771</v>
      </c>
      <c r="E153" s="11" t="s">
        <v>769</v>
      </c>
      <c r="F153" s="17">
        <v>2500</v>
      </c>
      <c r="G153" s="10" t="s">
        <v>770</v>
      </c>
      <c r="H153" s="12"/>
      <c r="I153" s="13" t="s">
        <v>818</v>
      </c>
    </row>
    <row r="154" spans="1:9" ht="33" customHeight="1" x14ac:dyDescent="0.25">
      <c r="A154" s="8" t="s">
        <v>127</v>
      </c>
      <c r="B154" s="9" t="s">
        <v>757</v>
      </c>
      <c r="C154" s="10" t="s">
        <v>16</v>
      </c>
      <c r="D154" s="10" t="s">
        <v>772</v>
      </c>
      <c r="E154" s="11" t="s">
        <v>769</v>
      </c>
      <c r="F154" s="17">
        <v>3750</v>
      </c>
      <c r="G154" s="10" t="s">
        <v>770</v>
      </c>
      <c r="H154" s="12"/>
      <c r="I154" s="13" t="s">
        <v>818</v>
      </c>
    </row>
    <row r="155" spans="1:9" ht="33" customHeight="1" x14ac:dyDescent="0.25">
      <c r="A155" s="8" t="s">
        <v>127</v>
      </c>
      <c r="B155" s="9" t="s">
        <v>702</v>
      </c>
      <c r="C155" s="10" t="s">
        <v>16</v>
      </c>
      <c r="D155" s="10" t="s">
        <v>741</v>
      </c>
      <c r="E155" s="11" t="s">
        <v>737</v>
      </c>
      <c r="F155" s="17">
        <v>-19500</v>
      </c>
      <c r="G155" s="10" t="s">
        <v>735</v>
      </c>
      <c r="H155" s="12"/>
      <c r="I155" s="13" t="s">
        <v>818</v>
      </c>
    </row>
    <row r="156" spans="1:9" ht="33" customHeight="1" x14ac:dyDescent="0.25">
      <c r="A156" s="8" t="s">
        <v>127</v>
      </c>
      <c r="B156" s="9" t="s">
        <v>758</v>
      </c>
      <c r="C156" s="10" t="s">
        <v>16</v>
      </c>
      <c r="D156" s="10" t="s">
        <v>773</v>
      </c>
      <c r="E156" s="11" t="s">
        <v>774</v>
      </c>
      <c r="F156" s="17">
        <v>19500</v>
      </c>
      <c r="G156" s="10" t="s">
        <v>735</v>
      </c>
      <c r="H156" s="12"/>
      <c r="I156" s="13" t="s">
        <v>818</v>
      </c>
    </row>
    <row r="157" spans="1:9" ht="33" customHeight="1" x14ac:dyDescent="0.25">
      <c r="A157" s="8" t="s">
        <v>143</v>
      </c>
      <c r="B157" s="9" t="s">
        <v>313</v>
      </c>
      <c r="C157" s="10" t="s">
        <v>13</v>
      </c>
      <c r="D157" s="10" t="s">
        <v>318</v>
      </c>
      <c r="E157" s="11" t="s">
        <v>319</v>
      </c>
      <c r="F157" s="17">
        <v>12810</v>
      </c>
      <c r="G157" s="10" t="s">
        <v>150</v>
      </c>
      <c r="H157" s="12"/>
      <c r="I157" s="13" t="s">
        <v>345</v>
      </c>
    </row>
    <row r="158" spans="1:9" ht="33" customHeight="1" x14ac:dyDescent="0.25">
      <c r="A158" s="8" t="s">
        <v>143</v>
      </c>
      <c r="B158" s="9" t="s">
        <v>147</v>
      </c>
      <c r="C158" s="10" t="s">
        <v>320</v>
      </c>
      <c r="D158" s="10" t="s">
        <v>321</v>
      </c>
      <c r="E158" s="11" t="s">
        <v>322</v>
      </c>
      <c r="F158" s="17">
        <v>79293</v>
      </c>
      <c r="G158" s="10" t="s">
        <v>323</v>
      </c>
      <c r="H158" s="12"/>
      <c r="I158" s="13" t="s">
        <v>345</v>
      </c>
    </row>
    <row r="159" spans="1:9" ht="33" customHeight="1" x14ac:dyDescent="0.25">
      <c r="A159" s="8" t="s">
        <v>143</v>
      </c>
      <c r="B159" s="9" t="s">
        <v>147</v>
      </c>
      <c r="C159" s="10" t="s">
        <v>324</v>
      </c>
      <c r="D159" s="10" t="s">
        <v>325</v>
      </c>
      <c r="E159" s="11" t="s">
        <v>326</v>
      </c>
      <c r="F159" s="17">
        <v>11676</v>
      </c>
      <c r="G159" s="10" t="s">
        <v>150</v>
      </c>
      <c r="H159" s="12"/>
      <c r="I159" s="13" t="s">
        <v>345</v>
      </c>
    </row>
    <row r="160" spans="1:9" ht="33" customHeight="1" x14ac:dyDescent="0.25">
      <c r="A160" s="8" t="s">
        <v>143</v>
      </c>
      <c r="B160" s="9" t="s">
        <v>314</v>
      </c>
      <c r="C160" s="10" t="s">
        <v>13</v>
      </c>
      <c r="D160" s="10" t="s">
        <v>327</v>
      </c>
      <c r="E160" s="11" t="s">
        <v>328</v>
      </c>
      <c r="F160" s="18">
        <f>32343-1505</f>
        <v>30838</v>
      </c>
      <c r="G160" s="10" t="s">
        <v>329</v>
      </c>
      <c r="H160" s="12"/>
      <c r="I160" s="13" t="s">
        <v>345</v>
      </c>
    </row>
    <row r="161" spans="1:9" ht="33" customHeight="1" x14ac:dyDescent="0.25">
      <c r="A161" s="8" t="s">
        <v>143</v>
      </c>
      <c r="B161" s="9" t="s">
        <v>315</v>
      </c>
      <c r="C161" s="10" t="s">
        <v>16</v>
      </c>
      <c r="D161" s="10" t="s">
        <v>330</v>
      </c>
      <c r="E161" s="11" t="s">
        <v>331</v>
      </c>
      <c r="F161" s="17">
        <v>132001</v>
      </c>
      <c r="G161" s="10" t="s">
        <v>332</v>
      </c>
      <c r="H161" s="12"/>
      <c r="I161" s="13" t="s">
        <v>345</v>
      </c>
    </row>
    <row r="162" spans="1:9" ht="33" customHeight="1" x14ac:dyDescent="0.25">
      <c r="A162" s="8" t="s">
        <v>143</v>
      </c>
      <c r="B162" s="9" t="s">
        <v>316</v>
      </c>
      <c r="C162" s="10" t="s">
        <v>16</v>
      </c>
      <c r="D162" s="10" t="s">
        <v>333</v>
      </c>
      <c r="E162" s="11" t="s">
        <v>334</v>
      </c>
      <c r="F162" s="17">
        <v>17171</v>
      </c>
      <c r="G162" s="10" t="s">
        <v>335</v>
      </c>
      <c r="H162" s="12"/>
      <c r="I162" s="13" t="s">
        <v>345</v>
      </c>
    </row>
    <row r="163" spans="1:9" ht="33" customHeight="1" x14ac:dyDescent="0.25">
      <c r="A163" s="8" t="s">
        <v>143</v>
      </c>
      <c r="B163" s="9" t="s">
        <v>317</v>
      </c>
      <c r="C163" s="10" t="s">
        <v>16</v>
      </c>
      <c r="D163" s="10" t="s">
        <v>336</v>
      </c>
      <c r="E163" s="11" t="s">
        <v>170</v>
      </c>
      <c r="F163" s="17">
        <v>46000</v>
      </c>
      <c r="G163" s="10" t="s">
        <v>337</v>
      </c>
      <c r="H163" s="12"/>
      <c r="I163" s="13" t="s">
        <v>345</v>
      </c>
    </row>
    <row r="164" spans="1:9" ht="33" customHeight="1" x14ac:dyDescent="0.25">
      <c r="A164" s="8" t="s">
        <v>143</v>
      </c>
      <c r="B164" s="9" t="s">
        <v>144</v>
      </c>
      <c r="C164" s="10" t="s">
        <v>338</v>
      </c>
      <c r="D164" s="10" t="s">
        <v>339</v>
      </c>
      <c r="E164" s="11" t="s">
        <v>326</v>
      </c>
      <c r="F164" s="17">
        <v>99987</v>
      </c>
      <c r="G164" s="10" t="s">
        <v>340</v>
      </c>
      <c r="H164" s="12"/>
      <c r="I164" s="13" t="s">
        <v>345</v>
      </c>
    </row>
    <row r="165" spans="1:9" ht="45.75" x14ac:dyDescent="0.25">
      <c r="A165" s="8" t="s">
        <v>143</v>
      </c>
      <c r="B165" s="9" t="s">
        <v>144</v>
      </c>
      <c r="C165" s="10" t="s">
        <v>341</v>
      </c>
      <c r="D165" s="10" t="s">
        <v>342</v>
      </c>
      <c r="E165" s="11" t="s">
        <v>343</v>
      </c>
      <c r="F165" s="17">
        <v>100000</v>
      </c>
      <c r="G165" s="10" t="s">
        <v>344</v>
      </c>
      <c r="H165" s="12"/>
      <c r="I165" s="13" t="s">
        <v>345</v>
      </c>
    </row>
    <row r="166" spans="1:9" ht="33" customHeight="1" x14ac:dyDescent="0.25">
      <c r="A166" s="8" t="s">
        <v>143</v>
      </c>
      <c r="B166" s="9" t="s">
        <v>144</v>
      </c>
      <c r="C166" s="10" t="s">
        <v>436</v>
      </c>
      <c r="D166" s="10" t="s">
        <v>342</v>
      </c>
      <c r="E166" s="11" t="s">
        <v>343</v>
      </c>
      <c r="F166" s="17">
        <v>71589</v>
      </c>
      <c r="G166" s="10" t="s">
        <v>344</v>
      </c>
      <c r="H166" s="12"/>
      <c r="I166" s="13" t="s">
        <v>605</v>
      </c>
    </row>
    <row r="167" spans="1:9" ht="33" customHeight="1" x14ac:dyDescent="0.25">
      <c r="A167" s="8" t="s">
        <v>143</v>
      </c>
      <c r="B167" s="9" t="s">
        <v>147</v>
      </c>
      <c r="C167" s="10" t="s">
        <v>437</v>
      </c>
      <c r="D167" s="10" t="s">
        <v>438</v>
      </c>
      <c r="E167" s="11" t="s">
        <v>439</v>
      </c>
      <c r="F167" s="17">
        <v>9500</v>
      </c>
      <c r="G167" s="10" t="s">
        <v>440</v>
      </c>
      <c r="H167" s="12"/>
      <c r="I167" s="13" t="s">
        <v>605</v>
      </c>
    </row>
    <row r="168" spans="1:9" ht="33" customHeight="1" x14ac:dyDescent="0.25">
      <c r="A168" s="8" t="s">
        <v>143</v>
      </c>
      <c r="B168" s="9" t="s">
        <v>147</v>
      </c>
      <c r="C168" s="10" t="s">
        <v>189</v>
      </c>
      <c r="D168" s="10" t="s">
        <v>441</v>
      </c>
      <c r="E168" s="11" t="s">
        <v>442</v>
      </c>
      <c r="F168" s="17">
        <v>1133</v>
      </c>
      <c r="G168" s="10" t="s">
        <v>443</v>
      </c>
      <c r="H168" s="12"/>
      <c r="I168" s="13" t="s">
        <v>605</v>
      </c>
    </row>
    <row r="169" spans="1:9" ht="33" customHeight="1" x14ac:dyDescent="0.25">
      <c r="A169" s="8" t="s">
        <v>143</v>
      </c>
      <c r="B169" s="9" t="s">
        <v>164</v>
      </c>
      <c r="C169" s="10" t="s">
        <v>151</v>
      </c>
      <c r="D169" s="10" t="s">
        <v>793</v>
      </c>
      <c r="E169" s="11" t="s">
        <v>794</v>
      </c>
      <c r="F169" s="17">
        <v>120000</v>
      </c>
      <c r="G169" s="10" t="s">
        <v>795</v>
      </c>
      <c r="H169" s="12"/>
      <c r="I169" s="13" t="s">
        <v>818</v>
      </c>
    </row>
    <row r="170" spans="1:9" ht="33" customHeight="1" x14ac:dyDescent="0.25">
      <c r="A170" s="8" t="s">
        <v>143</v>
      </c>
      <c r="B170" s="9" t="s">
        <v>144</v>
      </c>
      <c r="C170" s="10" t="s">
        <v>571</v>
      </c>
      <c r="D170" s="10" t="s">
        <v>796</v>
      </c>
      <c r="E170" s="11" t="s">
        <v>737</v>
      </c>
      <c r="F170" s="17">
        <v>60000</v>
      </c>
      <c r="G170" s="10" t="s">
        <v>797</v>
      </c>
      <c r="H170" s="12"/>
      <c r="I170" s="13" t="s">
        <v>818</v>
      </c>
    </row>
    <row r="171" spans="1:9" ht="33" customHeight="1" x14ac:dyDescent="0.25">
      <c r="A171" s="8" t="s">
        <v>143</v>
      </c>
      <c r="B171" s="9" t="s">
        <v>790</v>
      </c>
      <c r="C171" s="10" t="s">
        <v>16</v>
      </c>
      <c r="D171" s="10" t="s">
        <v>798</v>
      </c>
      <c r="E171" s="11" t="s">
        <v>787</v>
      </c>
      <c r="F171" s="17">
        <v>116000</v>
      </c>
      <c r="G171" s="10" t="s">
        <v>150</v>
      </c>
      <c r="H171" s="12"/>
      <c r="I171" s="13" t="s">
        <v>818</v>
      </c>
    </row>
    <row r="172" spans="1:9" ht="33" customHeight="1" x14ac:dyDescent="0.25">
      <c r="A172" s="8" t="s">
        <v>143</v>
      </c>
      <c r="B172" s="9" t="s">
        <v>317</v>
      </c>
      <c r="C172" s="10" t="s">
        <v>16</v>
      </c>
      <c r="D172" s="10" t="s">
        <v>336</v>
      </c>
      <c r="E172" s="11" t="s">
        <v>170</v>
      </c>
      <c r="F172" s="17">
        <v>40000</v>
      </c>
      <c r="G172" s="10" t="s">
        <v>799</v>
      </c>
      <c r="H172" s="12"/>
      <c r="I172" s="13" t="s">
        <v>818</v>
      </c>
    </row>
    <row r="173" spans="1:9" ht="33" customHeight="1" x14ac:dyDescent="0.25">
      <c r="A173" s="8" t="s">
        <v>143</v>
      </c>
      <c r="B173" s="9" t="s">
        <v>315</v>
      </c>
      <c r="C173" s="10" t="s">
        <v>16</v>
      </c>
      <c r="D173" s="10" t="s">
        <v>800</v>
      </c>
      <c r="E173" s="11" t="s">
        <v>331</v>
      </c>
      <c r="F173" s="17">
        <v>132001</v>
      </c>
      <c r="G173" s="10" t="s">
        <v>801</v>
      </c>
      <c r="H173" s="12"/>
      <c r="I173" s="13" t="s">
        <v>818</v>
      </c>
    </row>
    <row r="174" spans="1:9" ht="33" customHeight="1" x14ac:dyDescent="0.25">
      <c r="A174" s="8" t="s">
        <v>143</v>
      </c>
      <c r="B174" s="9" t="s">
        <v>791</v>
      </c>
      <c r="C174" s="10" t="s">
        <v>13</v>
      </c>
      <c r="D174" s="10" t="s">
        <v>802</v>
      </c>
      <c r="E174" s="11" t="s">
        <v>803</v>
      </c>
      <c r="F174" s="17">
        <v>36512</v>
      </c>
      <c r="G174" s="10" t="s">
        <v>804</v>
      </c>
      <c r="H174" s="12"/>
      <c r="I174" s="13" t="s">
        <v>818</v>
      </c>
    </row>
    <row r="175" spans="1:9" ht="33" customHeight="1" x14ac:dyDescent="0.25">
      <c r="A175" s="8" t="s">
        <v>143</v>
      </c>
      <c r="B175" s="9" t="s">
        <v>792</v>
      </c>
      <c r="C175" s="10" t="s">
        <v>13</v>
      </c>
      <c r="D175" s="10" t="s">
        <v>805</v>
      </c>
      <c r="E175" s="11" t="s">
        <v>806</v>
      </c>
      <c r="F175" s="17">
        <v>11173</v>
      </c>
      <c r="G175" s="10" t="s">
        <v>807</v>
      </c>
      <c r="H175" s="12"/>
      <c r="I175" s="13" t="s">
        <v>818</v>
      </c>
    </row>
    <row r="176" spans="1:9" ht="33" customHeight="1" x14ac:dyDescent="0.25">
      <c r="A176" s="8" t="s">
        <v>143</v>
      </c>
      <c r="B176" s="9" t="s">
        <v>147</v>
      </c>
      <c r="C176" s="10" t="s">
        <v>34</v>
      </c>
      <c r="D176" s="10" t="s">
        <v>808</v>
      </c>
      <c r="E176" s="11" t="s">
        <v>439</v>
      </c>
      <c r="F176" s="17">
        <v>26382</v>
      </c>
      <c r="G176" s="10" t="s">
        <v>809</v>
      </c>
      <c r="H176" s="12"/>
      <c r="I176" s="13" t="s">
        <v>818</v>
      </c>
    </row>
    <row r="177" spans="1:9" ht="33" customHeight="1" x14ac:dyDescent="0.25">
      <c r="A177" s="8" t="s">
        <v>143</v>
      </c>
      <c r="B177" s="9" t="s">
        <v>147</v>
      </c>
      <c r="C177" s="10" t="s">
        <v>189</v>
      </c>
      <c r="D177" s="10" t="s">
        <v>441</v>
      </c>
      <c r="E177" s="11" t="s">
        <v>442</v>
      </c>
      <c r="F177" s="17">
        <v>1188</v>
      </c>
      <c r="G177" s="10" t="s">
        <v>810</v>
      </c>
      <c r="H177" s="12"/>
      <c r="I177" s="13" t="s">
        <v>818</v>
      </c>
    </row>
    <row r="178" spans="1:9" ht="33" customHeight="1" x14ac:dyDescent="0.25">
      <c r="A178" s="8" t="s">
        <v>143</v>
      </c>
      <c r="B178" s="9" t="s">
        <v>147</v>
      </c>
      <c r="C178" s="10" t="s">
        <v>189</v>
      </c>
      <c r="D178" s="10" t="s">
        <v>441</v>
      </c>
      <c r="E178" s="11" t="s">
        <v>442</v>
      </c>
      <c r="F178" s="17">
        <v>1980</v>
      </c>
      <c r="G178" s="10" t="s">
        <v>811</v>
      </c>
      <c r="H178" s="12"/>
      <c r="I178" s="13" t="s">
        <v>818</v>
      </c>
    </row>
    <row r="179" spans="1:9" ht="33" customHeight="1" x14ac:dyDescent="0.25">
      <c r="A179" s="8" t="s">
        <v>143</v>
      </c>
      <c r="B179" s="9" t="s">
        <v>147</v>
      </c>
      <c r="C179" s="10" t="s">
        <v>34</v>
      </c>
      <c r="D179" s="10" t="s">
        <v>812</v>
      </c>
      <c r="E179" s="11" t="s">
        <v>813</v>
      </c>
      <c r="F179" s="18">
        <f>7841-1791</f>
        <v>6050</v>
      </c>
      <c r="G179" s="10" t="s">
        <v>814</v>
      </c>
      <c r="H179" s="12"/>
      <c r="I179" s="13" t="s">
        <v>818</v>
      </c>
    </row>
    <row r="180" spans="1:9" ht="33" customHeight="1" x14ac:dyDescent="0.25">
      <c r="A180" s="8" t="s">
        <v>143</v>
      </c>
      <c r="B180" s="9" t="s">
        <v>147</v>
      </c>
      <c r="C180" s="10" t="s">
        <v>129</v>
      </c>
      <c r="D180" s="10" t="s">
        <v>815</v>
      </c>
      <c r="E180" s="11" t="s">
        <v>816</v>
      </c>
      <c r="F180" s="17">
        <v>7028</v>
      </c>
      <c r="G180" s="10" t="s">
        <v>817</v>
      </c>
      <c r="H180" s="12"/>
      <c r="I180" s="13" t="s">
        <v>818</v>
      </c>
    </row>
    <row r="181" spans="1:9" ht="33" customHeight="1" x14ac:dyDescent="0.25">
      <c r="A181" s="8" t="s">
        <v>143</v>
      </c>
      <c r="B181" s="9" t="s">
        <v>775</v>
      </c>
      <c r="C181" s="10" t="s">
        <v>13</v>
      </c>
      <c r="D181" s="10" t="s">
        <v>777</v>
      </c>
      <c r="E181" s="11" t="s">
        <v>778</v>
      </c>
      <c r="F181" s="17">
        <v>2500</v>
      </c>
      <c r="G181" s="10" t="s">
        <v>779</v>
      </c>
      <c r="H181" s="12"/>
      <c r="I181" s="13" t="s">
        <v>818</v>
      </c>
    </row>
    <row r="182" spans="1:9" ht="33" customHeight="1" x14ac:dyDescent="0.25">
      <c r="A182" s="8" t="s">
        <v>143</v>
      </c>
      <c r="B182" s="9" t="s">
        <v>776</v>
      </c>
      <c r="C182" s="10" t="s">
        <v>780</v>
      </c>
      <c r="D182" s="10" t="s">
        <v>781</v>
      </c>
      <c r="E182" s="11" t="s">
        <v>782</v>
      </c>
      <c r="F182" s="17">
        <v>23000</v>
      </c>
      <c r="G182" s="10" t="s">
        <v>783</v>
      </c>
      <c r="H182" s="12"/>
      <c r="I182" s="13" t="s">
        <v>818</v>
      </c>
    </row>
    <row r="183" spans="1:9" ht="33" customHeight="1" x14ac:dyDescent="0.25">
      <c r="A183" s="8" t="s">
        <v>143</v>
      </c>
      <c r="B183" s="9" t="s">
        <v>776</v>
      </c>
      <c r="C183" s="10" t="s">
        <v>437</v>
      </c>
      <c r="D183" s="10" t="s">
        <v>784</v>
      </c>
      <c r="E183" s="11" t="s">
        <v>322</v>
      </c>
      <c r="F183" s="17">
        <v>12477</v>
      </c>
      <c r="G183" s="10" t="s">
        <v>785</v>
      </c>
      <c r="H183" s="12"/>
      <c r="I183" s="13" t="s">
        <v>818</v>
      </c>
    </row>
    <row r="184" spans="1:9" ht="33" customHeight="1" x14ac:dyDescent="0.25">
      <c r="A184" s="8" t="s">
        <v>143</v>
      </c>
      <c r="B184" s="9" t="s">
        <v>147</v>
      </c>
      <c r="C184" s="10" t="s">
        <v>189</v>
      </c>
      <c r="D184" s="10" t="s">
        <v>786</v>
      </c>
      <c r="E184" s="11" t="s">
        <v>787</v>
      </c>
      <c r="F184" s="17">
        <v>73908</v>
      </c>
      <c r="G184" s="10" t="s">
        <v>788</v>
      </c>
      <c r="H184" s="12"/>
      <c r="I184" s="13" t="s">
        <v>818</v>
      </c>
    </row>
    <row r="185" spans="1:9" ht="33" customHeight="1" x14ac:dyDescent="0.25">
      <c r="A185" s="8" t="s">
        <v>143</v>
      </c>
      <c r="B185" s="9" t="s">
        <v>776</v>
      </c>
      <c r="C185" s="10" t="s">
        <v>780</v>
      </c>
      <c r="D185" s="10" t="s">
        <v>781</v>
      </c>
      <c r="E185" s="11" t="s">
        <v>782</v>
      </c>
      <c r="F185" s="17">
        <v>47999</v>
      </c>
      <c r="G185" s="10" t="s">
        <v>789</v>
      </c>
      <c r="H185" s="12"/>
      <c r="I185" s="13" t="s">
        <v>818</v>
      </c>
    </row>
    <row r="186" spans="1:9" ht="27" customHeight="1" x14ac:dyDescent="0.25">
      <c r="A186" s="26" t="s">
        <v>347</v>
      </c>
      <c r="B186" s="27"/>
      <c r="C186" s="27"/>
      <c r="D186" s="27"/>
      <c r="E186" s="28"/>
      <c r="F186" s="15">
        <f>SUM(F4:F185)</f>
        <v>7667687</v>
      </c>
      <c r="G186" s="16"/>
      <c r="H186" s="16"/>
      <c r="I186" s="16"/>
    </row>
    <row r="189" spans="1:9" ht="20.25" customHeight="1" x14ac:dyDescent="0.25">
      <c r="A189" s="19" t="s">
        <v>819</v>
      </c>
    </row>
    <row r="190" spans="1:9" ht="21.75" customHeight="1" x14ac:dyDescent="0.25">
      <c r="A190" s="18"/>
      <c r="B190" s="24" t="s">
        <v>820</v>
      </c>
      <c r="C190" s="25"/>
    </row>
  </sheetData>
  <autoFilter ref="A3:I186"/>
  <mergeCells count="3">
    <mergeCell ref="A1:H1"/>
    <mergeCell ref="A186:E186"/>
    <mergeCell ref="B190:C190"/>
  </mergeCells>
  <pageMargins left="0.51181102362204722" right="0.31496062992125984" top="0.35433070866141736" bottom="0.47244094488188981" header="0.31496062992125984" footer="0.31496062992125984"/>
  <pageSetup paperSize="8" scale="55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KV havárie</vt:lpstr>
      <vt:lpstr>BV havárie</vt:lpstr>
      <vt:lpstr>'BV havárie'!Názvy_tlače</vt:lpstr>
      <vt:lpstr>'KV havárie'!Názvy_tlače</vt:lpstr>
      <vt:lpstr>'BV havárie'!Oblasť_tlače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2023-06-28T06:36:31Z</cp:lastPrinted>
  <dcterms:created xsi:type="dcterms:W3CDTF">2020-07-02T07:36:51Z</dcterms:created>
  <dcterms:modified xsi:type="dcterms:W3CDTF">2024-01-03T11:38:23Z</dcterms:modified>
</cp:coreProperties>
</file>