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30" yWindow="135" windowWidth="15480" windowHeight="7665" activeTab="0"/>
  </bookViews>
  <sheets>
    <sheet name="T1 - zahr_výskumné_granty" sheetId="1" r:id="rId1"/>
    <sheet name="T1 - prehľad" sheetId="2" r:id="rId2"/>
    <sheet name="T2 - ostatné_zahr_granty" sheetId="3" r:id="rId3"/>
    <sheet name="T2 - prehľad" sheetId="4" r:id="rId4"/>
    <sheet name="kurzy" sheetId="5" r:id="rId5"/>
  </sheets>
  <definedNames>
    <definedName name="_xlnm._FilterDatabase" localSheetId="0" hidden="1">'T1 - zahr_výskumné_granty'!$A$1:$U$163</definedName>
    <definedName name="_xlnm._FilterDatabase" localSheetId="2" hidden="1">'T2 - ostatné_zahr_granty'!$A$1:$T$282</definedName>
  </definedNames>
  <calcPr fullCalcOnLoad="1"/>
  <pivotCaches>
    <pivotCache cacheId="3" r:id="rId6"/>
    <pivotCache cacheId="4" r:id="rId7"/>
  </pivotCaches>
</workbook>
</file>

<file path=xl/sharedStrings.xml><?xml version="1.0" encoding="utf-8"?>
<sst xmlns="http://schemas.openxmlformats.org/spreadsheetml/2006/main" count="4217" uniqueCount="1932">
  <si>
    <t>Šimšík Dušan, prof. Ing., PhD.</t>
  </si>
  <si>
    <t>Tntegrated Set of vocational trainings in the field: most advanced solutions in technology, organization and safety in safety in Automated and Robotized manufacturing systems</t>
  </si>
  <si>
    <t>PL/05/B/F/PP/174007</t>
  </si>
  <si>
    <t>SAAIC-NK-Leonardo da Vinci</t>
  </si>
  <si>
    <t>Hajduk Mikuláš, prof.Ing., PhD.</t>
  </si>
  <si>
    <t>Building Environmental Assesment and Certification (BEAC)</t>
  </si>
  <si>
    <t>NATO PDD(TC)-ESP.NUKR.CLG 982978</t>
  </si>
  <si>
    <t>NATO PROGRAMME SECURITY THROUGH SCIENCE</t>
  </si>
  <si>
    <t>NATO Brussels</t>
  </si>
  <si>
    <t>Šenitková, Ingrid, prof., Ing., PhD.</t>
  </si>
  <si>
    <t>New generation cement concretes-ideas, design, technology and applications</t>
  </si>
  <si>
    <t>7203-0752/IP/KOSICE03</t>
  </si>
  <si>
    <t>LLP ERASMUS (IP)</t>
  </si>
  <si>
    <t>Slovenská akademická asociácia pre medzinárodnú spoluprácu, Národná agentúra Programu celoživotného vzdelávania</t>
  </si>
  <si>
    <t>Sičáková, Alena, Ing., PhD.</t>
  </si>
  <si>
    <t>Rektorát TUKE - Katedra Jazykov</t>
  </si>
  <si>
    <t>CMC-E Communicating in Multilingual Contexts meets teh Enterprises</t>
  </si>
  <si>
    <t>135507-LLP-1-2007-1-IT-KA2-KA2MP</t>
  </si>
  <si>
    <t>LLP Multilateral Project</t>
  </si>
  <si>
    <t>EU-Education and Culture DG</t>
  </si>
  <si>
    <t>Béres, Erna, Ing.</t>
  </si>
  <si>
    <t>LLP Erasmus</t>
  </si>
  <si>
    <t>66627-IC-1-2007-1-SK-ERASMUS-EUCX-1</t>
  </si>
  <si>
    <t>EU-Education and Culture DG- Národná agentura LLP</t>
  </si>
  <si>
    <t>Medzinárodná mobilita vysokoškolských študentov</t>
  </si>
  <si>
    <t>SK/06/A/F/PL-6022127</t>
  </si>
  <si>
    <t>Program celoživotného vzdelávania-LLP</t>
  </si>
  <si>
    <t>Bc. Kristína Adamcová</t>
  </si>
  <si>
    <t>Globalizácia aktivít kariérových poradcov z centra VIP na TUKE</t>
  </si>
  <si>
    <t>SK/06/A/F/EX-6024108</t>
  </si>
  <si>
    <t>Ing. Katarína Valentová</t>
  </si>
  <si>
    <t>CALL@C&amp;S: Online courseware for learners of Czech and Slovak</t>
  </si>
  <si>
    <t>114034 - CP -1-2004-1- ES -  Lingua 2-L2</t>
  </si>
  <si>
    <t>Nemčoková, Viera, PaeDr., PhD.</t>
  </si>
  <si>
    <t>NAS PeBBu - stavanie/projektovanie založené na správaní sa budov a ich častí</t>
  </si>
  <si>
    <t>5RP/G1RT-CT0105038/3</t>
  </si>
  <si>
    <t>5 RP EÚ</t>
  </si>
  <si>
    <t>Štefko Jozef, doc. Ing., PhD.</t>
  </si>
  <si>
    <t>FET EEU Future Energy Technologies for Enlarged EU</t>
  </si>
  <si>
    <t>6RP/510417</t>
  </si>
  <si>
    <t>Víglaský Jozef, prof. Ing. CSc.</t>
  </si>
  <si>
    <t>ERA-ENV Integration of Associated Candidate Countries and new EU Member States in ERA by Environmental Approaches</t>
  </si>
  <si>
    <t>31.9. 06</t>
  </si>
  <si>
    <t>Pichler Viliam, doc. Dr. Ing.</t>
  </si>
  <si>
    <t>NCP</t>
  </si>
  <si>
    <t>TREEBREEDEX - Funkčná modelová sieť šľachtenia lesných drevín pre konkurencieschopné, miltifunkčné a trvalo udržateľné európske lesné hospodárstvo</t>
  </si>
  <si>
    <t>6RP/TREEBREEDEX</t>
  </si>
  <si>
    <t>Paule Ladislav, prof. Ing., PhD.</t>
  </si>
  <si>
    <t>Začiatok v roku 2006</t>
  </si>
  <si>
    <t>EFORWOOD Tools for Sustainability Impact Assesment of Forestry-Wood Chain</t>
  </si>
  <si>
    <t>6RP/518128-2</t>
  </si>
  <si>
    <t>Kropil Rudolf, prof. Ing.,  CSc.</t>
  </si>
  <si>
    <t>Vedecké publikácie, osobný kontakt</t>
  </si>
  <si>
    <t>Podporovanie medzinárodnej spolupráce environmentálneho výskumu disemináciou a vytváraním sietí (INT-ER-LINK)</t>
  </si>
  <si>
    <t>Mobilita študentov a pracovníkov vysokých škôl v akademickom roku 2008/2009 v rámci Programu celoživotného vzdelávania ERASMUS</t>
  </si>
  <si>
    <t>8201-0503/M/ZVOLEN01</t>
  </si>
  <si>
    <t>Development of mechanical engineering (design, technology and production management) as an essential base for progress in the area of small and medium mompanies logistics - research, preparation ang implamentation of joint programs of study</t>
  </si>
  <si>
    <t>CII-PL-0033-04-0809</t>
  </si>
  <si>
    <t>Unconventional and hybrid unconventional processes and production technologies-integration of the study and research in the universities of Eastern and Central Europe</t>
  </si>
  <si>
    <t>CII-BG-0203-02-0809</t>
  </si>
  <si>
    <t>Ing. Mariana Krivušíková</t>
  </si>
  <si>
    <t>Šugár Peter, doc. Ing. CSc.</t>
  </si>
  <si>
    <t>Na účet TUZVO prišli peniaze v SKK</t>
  </si>
  <si>
    <t>Javorek Ľubomír, doc. Ing. CSc.</t>
  </si>
  <si>
    <t>Kvalita vnútorného ovzdušia a choroby dýchacieho systému v Rómskych osadách na Slovensku a Rumunsku</t>
  </si>
  <si>
    <t>D43 TW000621</t>
  </si>
  <si>
    <t>Fogarty international Center of the National Institutes of Health</t>
  </si>
  <si>
    <t>The University of Iowa</t>
  </si>
  <si>
    <t>Majdan Marek, PhDr., PhD.</t>
  </si>
  <si>
    <t xml:space="preserve">SK /08/LDV/PLM/01-83220185
</t>
  </si>
  <si>
    <t>Program celoživotného vzdelávania – Leonardo da Vinci</t>
  </si>
  <si>
    <t xml:space="preserve">Slovenská akademická asociácia pre medzinárodnú spoluprácu
</t>
  </si>
  <si>
    <t>Žáčková Nina, Mgr.</t>
  </si>
  <si>
    <t>AirTN-Sieť v oblasti leteckej dopravy</t>
  </si>
  <si>
    <t>FP6/518480</t>
  </si>
  <si>
    <t>6.rámcový program EU - participácia</t>
  </si>
  <si>
    <t xml:space="preserve">EK Brusel, prostr. koordinátora: DLR, DE                                                       </t>
  </si>
  <si>
    <t>Kazda Antonín, prof. Ing. CSc.</t>
  </si>
  <si>
    <t xml:space="preserve">koordinátor: Deutsches Zentrum fur Luft-und Raumfahrt e.V. , Koln, German </t>
  </si>
  <si>
    <t>výzva FP6 EK Brusel</t>
  </si>
  <si>
    <t>SPENS</t>
  </si>
  <si>
    <t>TST5-CT-2006-031467-SPENS</t>
  </si>
  <si>
    <t>Komačka Jozef, doc.Ing.CSc.</t>
  </si>
  <si>
    <t>koordonátor: ZAG - Zavod za gradbeništvo Slovenije
Slovenian National Building and Civil Engineering Institute, Dimiceva 12, SI - 1000 Ljubljana, Slovenia</t>
  </si>
  <si>
    <t>SELCAT - Posudzovanie a technológia bezpečnejších európskych železničnýchb priecestí</t>
  </si>
  <si>
    <t>TCA5-CT-2006-031487</t>
  </si>
  <si>
    <t>6. rámcový program EU-participácia</t>
  </si>
  <si>
    <t>EK Brusel, prostredníctvom koordinátora TU Braunschweig, D</t>
  </si>
  <si>
    <t>14.12.2006 - EK, 6.12.2006 - UNIZA</t>
  </si>
  <si>
    <t>Janota Aleš, doc. Ing. CSc.</t>
  </si>
  <si>
    <t>koordinátor: TU Braunschweig, D</t>
  </si>
  <si>
    <t>ERDC Emergence of Research Driven Clusters in Central Europe</t>
  </si>
  <si>
    <t>7.rámcový program EU - participácia</t>
  </si>
  <si>
    <t>EK Brusel, prostredníctvom koordinátora BIC Bratislava</t>
  </si>
  <si>
    <t>Dado Milan, prof.Ing.CSc.</t>
  </si>
  <si>
    <t>koordinátor: BIC Bratislava</t>
  </si>
  <si>
    <t>výzva FP7 EK Brusel</t>
  </si>
  <si>
    <t>SURFTRAN-Podpora trvaloudržateľného dopravného výskumu na Slovensku</t>
  </si>
  <si>
    <t>TSA3-CT-2004-00-3320</t>
  </si>
  <si>
    <t>6.rámcový program EU- koordinácia</t>
  </si>
  <si>
    <t>Fabián Peter, doc.Ing.CSc.</t>
  </si>
  <si>
    <t>Ústav dopravy-CETRA ŽU</t>
  </si>
  <si>
    <t>ZIP-Inovačná politika Žilinského kraja</t>
  </si>
  <si>
    <t>6RP/517530</t>
  </si>
  <si>
    <t>6.rámcový program EU-koordinácia</t>
  </si>
  <si>
    <t xml:space="preserve">Central European Aeronautical Research Initiative-CEARES  </t>
  </si>
  <si>
    <t>Koordinátor: Slot Consulting Ltd Budapest, Hungary</t>
  </si>
  <si>
    <t>01.05.2008</t>
  </si>
  <si>
    <t>Bakteriálne toxíny v ochrane proti hmyzu</t>
  </si>
  <si>
    <t>COST 862</t>
  </si>
  <si>
    <t>Cagáň Ľudovít, prof.Ing.CSc.</t>
  </si>
  <si>
    <t>Fakulta agrobiológie a potravinových zdrojov</t>
  </si>
  <si>
    <t xml:space="preserve">Training network for National Contact Points and their support organisations with Special focus  on Candidate countries in the areas of Food Quality and Safety </t>
  </si>
  <si>
    <t>Food-CT-2003-506518</t>
  </si>
  <si>
    <t>6RP</t>
  </si>
  <si>
    <t>TETALAP Budapest, Hungary</t>
  </si>
  <si>
    <t>Bandlerová Anna, Prof., JUDr., PhD.</t>
  </si>
  <si>
    <t>Koordinátor: TETALAP, Budapest, Hungary</t>
  </si>
  <si>
    <t xml:space="preserve">On-line learning modules for renewable energy resources for landscape development </t>
  </si>
  <si>
    <t>2008-1-SK1-LEO05-00227</t>
  </si>
  <si>
    <t>Národná agentúra Programu celoživotného vzdelávania</t>
  </si>
  <si>
    <t>Palková, Zuzana, doc., Ing. PhD.</t>
  </si>
  <si>
    <t>Perspective in education process at universities with technical orientation in Visegrad countries</t>
  </si>
  <si>
    <t>International Visegrad Found</t>
  </si>
  <si>
    <t>IVF</t>
  </si>
  <si>
    <t>Celkom</t>
  </si>
  <si>
    <t>Lavrin, Anton, doc.  RNDr. CSc.</t>
  </si>
  <si>
    <t>High Altitude Platforms (HAPs) for Communications and Other Services</t>
  </si>
  <si>
    <t>University of York, Veľká Británia</t>
  </si>
  <si>
    <t>Galajda Pavol, doc. Ing. PhD.</t>
  </si>
  <si>
    <t>Erasmus - Spoločný rozvoj študijných programov na strednej a vyššej úrovni</t>
  </si>
  <si>
    <t>68668-IC-1-2004-PL-ERASMUS-PROGUC-1</t>
  </si>
  <si>
    <t>Socrates - Erasmus/MANTRA</t>
  </si>
  <si>
    <t>Kokavcová Dagmar, Ing., PhD. Theodoulides Lena, Ing. MBA</t>
  </si>
  <si>
    <t>Kontraktor: WSHE - Wyszsa Szkola Humanisticzno Ekonomiczna W Lodzi, Polsko</t>
  </si>
  <si>
    <t>História, kultúra, jazyky - dôležité prvky európskej integrácie a európskej identity</t>
  </si>
  <si>
    <t>Jean Monnet Module ref. No. 06/0111</t>
  </si>
  <si>
    <t>DG Education, LLLP</t>
  </si>
  <si>
    <t>PhDr. Daniela Drobná</t>
  </si>
  <si>
    <t>Thematic Networks “The Network of European Studies (SENT)“</t>
  </si>
  <si>
    <t>861/2007</t>
  </si>
  <si>
    <t>LLL Programme /Erasmus/ "The Network of European Studies               (SENT)</t>
  </si>
  <si>
    <t>Európska komisia z grantového programu Erasmus networks</t>
  </si>
  <si>
    <t>JUDr. Radoslav Svitana PhD.</t>
  </si>
  <si>
    <t>Účasť PrF UMB - oslovenie zahr. partnerom Univerzitou Terwergarta Roma, držitelia budgetu. Sme členmi konzorcia.</t>
  </si>
  <si>
    <t>Sokrates/ Erasmus networks pre partnera Univerzita Terwergata Roma / prof. Bindi</t>
  </si>
  <si>
    <t>Monitoring the Healt Status of Migrant within Europe: Development of Indicators</t>
  </si>
  <si>
    <t>29.460</t>
  </si>
  <si>
    <t>Migrant and Ethnic Health Observatory</t>
  </si>
  <si>
    <t>Kvetoslava Rimárová, MUDr. , CSc.</t>
  </si>
  <si>
    <t>grant poskytnutý na základe zmluvy "Grant agreement n. 29.460".</t>
  </si>
  <si>
    <t>Grid enabled Know-how Sharing Technology Based on ARC Services and Open Standards</t>
  </si>
  <si>
    <t>Know ARC-032691</t>
  </si>
  <si>
    <t>Commision of the European Information Society and media B 1049 Brusssels Belgium</t>
  </si>
  <si>
    <t>Černák Jozef, Ing. PhD.</t>
  </si>
  <si>
    <t>grant poskytnutý na základe zmluvy "Know ARC-032691"</t>
  </si>
  <si>
    <t>DeSAANS_Advanced separation and storage of carbon dioxide: Design, synthesis and applications of Novel Nanoporous Sorbents</t>
  </si>
  <si>
    <t>de SANNS-020133</t>
  </si>
  <si>
    <t>Zeleňák Vladimír, doc. RNDr. PhD</t>
  </si>
  <si>
    <t>grant poskytnutý na základe zmluvy: "CA-Contract ns SES6-CT-2005-020133-DeSANNS"</t>
  </si>
  <si>
    <t>Zmluva o poskytnutí grantu na investigátorom iniciovaný výskum</t>
  </si>
  <si>
    <t>zmluva</t>
  </si>
  <si>
    <t>bilaterálna dohoda</t>
  </si>
  <si>
    <t>Pfizer Luxembourg SARL</t>
  </si>
  <si>
    <t>Ahlers Ivan, prof. MUDr. DrSc., Kassayová Monika, doc. RNDr. CSc.</t>
  </si>
  <si>
    <t>grant poskytnutý na základe: "Zmluvy o poskytnutí grantu na investigátorom iniciovaný výskum 3. 3. 2008"; samotná zmluva nemá číselné označenie</t>
  </si>
  <si>
    <t xml:space="preserve">Výskum účinkov glukokortikoidov u niektorých pediatrických ochorení s cieľom zlepšenia zdravia detí </t>
  </si>
  <si>
    <t>SK00017</t>
  </si>
  <si>
    <t>Finančný mechanizmus EHP a Nórsky finančný mechanizmus a štátny rozpočet Slovenskej republiky</t>
  </si>
  <si>
    <t>Úrad vlády Slovenskej republiky</t>
  </si>
  <si>
    <t>Mirossay Ladislav, prof. MUDr., DrSc.</t>
  </si>
  <si>
    <t>grant poskytnutý na základe Zmluvy o poskytnutí nenávratného finančného príspevku z Finančného mechanizmu EHP, Nórskeho finančného mechanizmu a zo štátneho rozpočtu Slovenskej republiky, Referenčné číslo ÚFM: SK0017</t>
  </si>
  <si>
    <t>Inequality in Health among Slovak Adolescents and Young Adults</t>
  </si>
  <si>
    <t>75/2005</t>
  </si>
  <si>
    <t>University of Groningen, Holandsko</t>
  </si>
  <si>
    <t>Madarasová Gecková Andrea, Mgr., PhD.</t>
  </si>
  <si>
    <t>Psychosocial Factors related to Functional Status in Chronic Disease</t>
  </si>
  <si>
    <t>121/2005</t>
  </si>
  <si>
    <t>Rajničová Iveta, Mgr., PhD.</t>
  </si>
  <si>
    <t>Prehľad: Projekty výskumu a vývoja vysokých škôl financovaných zo zahraničných výskumných grantov v r. 2008</t>
  </si>
  <si>
    <t>Prehľad: Projekty výskumu a vývoja vysokých škôl financovaných v r. 2008 zo zahraničných 
edukačných a ostatných grantov</t>
  </si>
  <si>
    <t>JEP_41116_20</t>
  </si>
  <si>
    <t>Hudec O., doc. RNDr. CSc.</t>
  </si>
  <si>
    <t>EUROPE EAC – European Universities’ Research on the Promotion of Enterprise Education</t>
  </si>
  <si>
    <t>134096-LLP-1-2007-1-RO-ERASMUS-ECDEM</t>
  </si>
  <si>
    <t>Interproject -Enhancing Absorbtion Capacity of EU Progammes in Croatia</t>
  </si>
  <si>
    <t>JEP – 41063 - 2006</t>
  </si>
  <si>
    <t>Sabol Tomáš, prof.Ing.CSc.</t>
  </si>
  <si>
    <t>Grundtvig -Vzdelanie v IT ako aktivizujúci faktor dospelých z oblasti s rizikom nezamestnanosti</t>
  </si>
  <si>
    <t>GRU2/2006/15-p-KO-1</t>
  </si>
  <si>
    <t>SPECTrum - Special Training for New Market Oriented Institutions</t>
  </si>
  <si>
    <t>JEP-27107- 2006</t>
  </si>
  <si>
    <t>Informačné systémy a ich efektívne využívanie pri riadení dopravy nerastných surovín</t>
  </si>
  <si>
    <t>SK-SRB-003-06</t>
  </si>
  <si>
    <t>SK – SRB</t>
  </si>
  <si>
    <t>31.12.2009</t>
  </si>
  <si>
    <t>Marasová, Daniela,prof. Ing. PhD.</t>
  </si>
  <si>
    <t>"Impex" Improve your Production Experts</t>
  </si>
  <si>
    <t>2006-146492</t>
  </si>
  <si>
    <t>Volkswagen Coaching GmbH., Wolsburg</t>
  </si>
  <si>
    <t>Novák-Marcinčin, Jozef, prof. Ing., PhD.</t>
  </si>
  <si>
    <t>Manufacturing Technologies Days in V4Countries 2008</t>
  </si>
  <si>
    <t>13052-2007-IVF</t>
  </si>
  <si>
    <t>Internacional Visegrad Fund</t>
  </si>
  <si>
    <t>Inter-countries Research for Manufacturing Advancement-IRMA</t>
  </si>
  <si>
    <t>135764-LLP-2007</t>
  </si>
  <si>
    <t>EACEA, Brusel - Belgium</t>
  </si>
  <si>
    <t>Modern Metrology in Quality Management Systems</t>
  </si>
  <si>
    <t>CII-PL-0007</t>
  </si>
  <si>
    <t>Ceepus</t>
  </si>
  <si>
    <t>Zajac, Jozef, prof. Ing., CSc.</t>
  </si>
  <si>
    <t>Development of Mechanical Engeeniring as an essential base for progres in the area of small and medium companies logistics-research, preparation ans implementation of joint programs of study</t>
  </si>
  <si>
    <t>CII-PL-0033</t>
  </si>
  <si>
    <t>From Preparation to Development, Implementation and Untilisation of joint programs in study area of produktion engeering-contribution to hinger flexibility and mobility of students in Central European Region</t>
  </si>
  <si>
    <t>CII-SK-0030</t>
  </si>
  <si>
    <t>Implementation and utilization of elearning systems in study area of produktion engineering in Central Europen Region</t>
  </si>
  <si>
    <t>CII-RO-0202</t>
  </si>
  <si>
    <t>Progresive methods in manaufacturing technologies</t>
  </si>
  <si>
    <t>CII-CZ-0201</t>
  </si>
  <si>
    <t>Hatala, Michal, Ing., CSc.</t>
  </si>
  <si>
    <t>Vocational Education and Training for Quality of Life through eHealthcare § Well -Being</t>
  </si>
  <si>
    <t>SK/06/B/F-177443</t>
  </si>
  <si>
    <t>Leonardo de Vinci</t>
  </si>
  <si>
    <t>Živčák Jozef, prof. Ing., PhD.0</t>
  </si>
  <si>
    <t>Partner: TnUAD v Trenčíne</t>
  </si>
  <si>
    <t>TRAMA</t>
  </si>
  <si>
    <t>LLP-LdV TOI-2007</t>
  </si>
  <si>
    <t>Projekt je spolufinancovaný zo zdrojov Nórskeho finančného mechanizmu (NFM). Všetky dokumenty ustanovujúce pravidlá a postupy boli schválené Nórskym kráľovstvom.  Podiel spolufinancovania Nórskeho kráľovstva je až 85 % z celkového rozpočtu projektu. V rámci spolupráce vystupuje v projekte nórsky partner (nórska zahraničná spoločnosť), ktorý sa spolu so slovenskou stranou podieľa na vývoji softvéru, ktorý je hlavným cieľom projektu.</t>
  </si>
  <si>
    <t>INTERREG IIIA - Vypracovanie spoločnej koncepcie krajinného a vodného hospodárstva, posúdenie možností jej realizácie a projektovanie jednotlivých prvkov koncepcie v Medzibodroží</t>
  </si>
  <si>
    <t>EU-EFRR</t>
  </si>
  <si>
    <t>http://www.strukturalnefondy.sk/</t>
  </si>
  <si>
    <t>Chiang Ching-kuo Foundation for International Scholarly Exchange, Taipei, Taiwan</t>
  </si>
  <si>
    <t>M. tuberculosis cell wall biogenesis:New Drugs; TB-HIV</t>
  </si>
  <si>
    <t>1R03 TW 006 487-01</t>
  </si>
  <si>
    <t>AIDS-Firca</t>
  </si>
  <si>
    <t xml:space="preserve">NIH, Fogarty International Center </t>
  </si>
  <si>
    <t>New medicines for tuberculosis</t>
  </si>
  <si>
    <t>LSHP-CT-2005-018923</t>
  </si>
  <si>
    <t>20.12.2005 (UK) /3.2.06(IP)</t>
  </si>
  <si>
    <t>Studies of telomere structure using yeast model systems</t>
  </si>
  <si>
    <t>1-R03-TW05654-01</t>
  </si>
  <si>
    <t>Fogarty international Collaboration Award</t>
  </si>
  <si>
    <t>NIH &amp; University of North Carolina</t>
  </si>
  <si>
    <t>European Distributed Institute of Taxonomy (Network of Excellence EDIT)</t>
  </si>
  <si>
    <t>6RP/018340</t>
  </si>
  <si>
    <t>Molecular architecture and dynamics of mitochondrial chromosomes: A paradigm for evolution and maintenance of linear DNA genomes</t>
  </si>
  <si>
    <t>HHMI 55005622</t>
  </si>
  <si>
    <t>HHMI</t>
  </si>
  <si>
    <t>Howard Hughes Medical Institute, USA</t>
  </si>
  <si>
    <t>Európska Komisia</t>
  </si>
  <si>
    <t>OrganoCATAlytic approaches towards easily synthesized, economical, and high yielding</t>
  </si>
  <si>
    <t>Pan -Eureopean Species - directories Infrastructure</t>
  </si>
  <si>
    <t>iWebCare - Integrated Web Services Platform for the facilitation of Fraud Detection in Health Care e-Government Services</t>
  </si>
  <si>
    <t>6FP-2006/IST-028055</t>
  </si>
  <si>
    <t>IST</t>
  </si>
  <si>
    <t>EC Brussels</t>
  </si>
  <si>
    <t>Balgavý Pavol, Prof. CSc.</t>
  </si>
  <si>
    <t>Kyselovič Ján,doc.PharmDr.,PhD.</t>
  </si>
  <si>
    <t>financie sa určujú osobitne na každý rok, celková suma na celý projekt nie je známa</t>
  </si>
  <si>
    <t xml:space="preserve">www.diagnosingdvt.com ; </t>
  </si>
  <si>
    <t>Moczo Peter, prof. RNDr.DrSc.</t>
  </si>
  <si>
    <t>Matejčík Štefan, prof. RNDr.DrSc.</t>
  </si>
  <si>
    <t>Skalný Ján, prof. RNDr. CSc.</t>
  </si>
  <si>
    <t>Ráheľ Jozef, Mgr. PhD</t>
  </si>
  <si>
    <t>Skalný Ján, Prof. RNDr. CSc.</t>
  </si>
  <si>
    <t>Sitár Branislav, prof. RNDr. DrSc.</t>
  </si>
  <si>
    <t>Šimkovic Fedor, doc. RNDr. CSc.</t>
  </si>
  <si>
    <t>Šikurová Libuša, prof. RNDr. PhD</t>
  </si>
  <si>
    <t>Tokár Stanislav, doc.RNDr.CSc.</t>
  </si>
  <si>
    <t>Sitár Branislav, prof.RNDr.DrSc.</t>
  </si>
  <si>
    <t>Hianik Tibor, prof.RNDr.DrSc.</t>
  </si>
  <si>
    <t>Piňák Miroslav,Ing.PhD.</t>
  </si>
  <si>
    <t>Babinec Peter, doc. RNDr. CSc.</t>
  </si>
  <si>
    <t>Babincová Melánia, doc. RNDr. CSc.</t>
  </si>
  <si>
    <t>Jozef Masarik, Prof. RNDr. DrSc.</t>
  </si>
  <si>
    <t>doc. RNDr. Fedor Šimkovic, CSc</t>
  </si>
  <si>
    <t>Černý Vladimír, doc. RNDr. CSc.</t>
  </si>
  <si>
    <t>Doc. RNDr. Ivan Kalaš, PhD.</t>
  </si>
  <si>
    <t>Prof. RNDr. Pavol Brunovský, DrSc.</t>
  </si>
  <si>
    <t>Mgr. Peter Guba, PhD.</t>
  </si>
  <si>
    <t>Hianik Tibor, prof.,RNDr.,DrSc.</t>
  </si>
  <si>
    <t>Urban, Ján, Prof. RNDr. DrSc.</t>
  </si>
  <si>
    <t>Podľa výšky grantu za rok 2008 nejde o výskumný grant, ale o pobytový grant, zaradiť medzi ostatné zahraničné</t>
  </si>
  <si>
    <t>Zmluva je uzavretá na Slovensku, nejde o zahraničný grant, i keď bol v zahraničnej mene, treba presunúť do DG</t>
  </si>
  <si>
    <t>Chýba bližšia identifikácia zmluvy, experiment ATLAS nie je experimentom ale programom a nie je jasné, či ide o výskumný grant alebo štipendijný grant. Maximálne zaradiť do ostatných ZG.</t>
  </si>
  <si>
    <t>Chýba bližšia identifikácia zmluvy, experiment ALICE nie je experimentom ale programom a nie je jasné, či ide o výskumný grant alebo štipendijný grant. Maximálne zaradiť do ostatných ZG.</t>
  </si>
  <si>
    <t>RICA-CT-2007-037019</t>
  </si>
  <si>
    <t>Šovčíková Andrea, Ing. PhD.</t>
  </si>
  <si>
    <t>Norsk institutt for luftforskning, Kjeller, Norway</t>
  </si>
  <si>
    <t>Hazardous pollutants in urban and industrial water cycle</t>
  </si>
  <si>
    <t>č. 9-2007</t>
  </si>
  <si>
    <t>Förderung von Forschungs kooperationen</t>
  </si>
  <si>
    <t>ASO, Austrian Science and Research, Liaison Office, Brno</t>
  </si>
  <si>
    <t>Drtil Miloslav, doc. Ing. PhD.</t>
  </si>
  <si>
    <t>Vysoké učení technické, Brno, ČR</t>
  </si>
  <si>
    <t>Mikroštrukturálna analýza Fe-Cr zliatin: stimulácie, pozitrónová anihilácia a Mossbauerova spektroskopia</t>
  </si>
  <si>
    <t>6RP-FU-CT-2005-00136</t>
  </si>
  <si>
    <t>6 RP EÚ</t>
  </si>
  <si>
    <t xml:space="preserve"> EK</t>
  </si>
  <si>
    <t>prof. Ing. Vladimír Slugeň, PhD. </t>
  </si>
  <si>
    <t>Oficiálna výzva EK zverejnenná na www.cordis.lu</t>
  </si>
  <si>
    <t>Príprava účastníkov v priorite "IKT" sieťou pre "Technológie informačnej spoločnosti" počas  prechodu k 7 RP"</t>
  </si>
  <si>
    <t>FP6-2005-IST-6</t>
  </si>
  <si>
    <t>Deutches Zentrum fur Luft und Raumfahrt e.V.</t>
  </si>
  <si>
    <t>doc. Ing. Bedrich Weber, PhD.</t>
  </si>
  <si>
    <t>Profilácia koncentrácie radiáciou indukovaných defektov v materiáloch reaktora ITER pomocou pulzného nízkoenergetického pozitrónového systému ( PLEPS )</t>
  </si>
  <si>
    <t>7RP/EUROA/STU2/07</t>
  </si>
  <si>
    <t xml:space="preserve">Association EUROATOM CU </t>
  </si>
  <si>
    <t>Štúdium vybraných problémov transportu iónových zväzkov a konštrukčných materiálov nových typov urýchľovačov</t>
  </si>
  <si>
    <t>EU/INTAS/07</t>
  </si>
  <si>
    <t>INTAS Association</t>
  </si>
  <si>
    <t>doc. Ing. Márius Pavlovič, PhD.</t>
  </si>
  <si>
    <t>Podpora nových foriem a obsah výskumu a vzdelávania v oblasti progresívnych nanoelektronických prvkov a IO (IDESA)</t>
  </si>
  <si>
    <t>7RP/215180/STU/08</t>
  </si>
  <si>
    <t xml:space="preserve">7. rámcový program </t>
  </si>
  <si>
    <t>Commission of the European Communities, Information Society and Media Dierectorate -General</t>
  </si>
  <si>
    <t>pro.Ing. Daniel Donoval, PhD.</t>
  </si>
  <si>
    <t>Cross - Modal Analysis of Verbal and Non - verbal Communication</t>
  </si>
  <si>
    <t>COST 2102</t>
  </si>
  <si>
    <t xml:space="preserve">COST Action </t>
  </si>
  <si>
    <t>Committee of COST Action</t>
  </si>
  <si>
    <t>Ing. Anna Přibilová, PhD.</t>
  </si>
  <si>
    <t>Nulife - Safety and material analyses of feed water pipelines of VVER - 440 steam generators</t>
  </si>
  <si>
    <t>ENEL Nr. 1400007989</t>
  </si>
  <si>
    <t>ENEL Produzione S.p.A.</t>
  </si>
  <si>
    <t xml:space="preserve">prof. Ing. Jozef Lipka, DrSc. </t>
  </si>
  <si>
    <t>Zhodnotenie zahraničnými odborníkmi, bilaterálne rokovania</t>
  </si>
  <si>
    <t>Materiály a komponenty na ochranu životného prostredia</t>
  </si>
  <si>
    <t>MŠMT-1M06031</t>
  </si>
  <si>
    <t>Integrovaný výskum a vývoj Národního programu</t>
  </si>
  <si>
    <t>MŠ ČR</t>
  </si>
  <si>
    <t>doc. RNDr. Vladimír Tvarožek, PhD.</t>
  </si>
  <si>
    <t>Koordinovaná akcia v oblasti bezpečnosti reaktorov VVER</t>
  </si>
  <si>
    <t>6RP-COV-SLU-012727</t>
  </si>
  <si>
    <t>Znalostná báza pre "IST" kompetentnosť</t>
  </si>
  <si>
    <t>6RP/IST-3-015823</t>
  </si>
  <si>
    <t>FRELP Master in environmental lawand policies in the Russian Federation</t>
  </si>
  <si>
    <t>J.E.P. No. 25186 -2004</t>
  </si>
  <si>
    <t>EU - Tempus Tacis</t>
  </si>
  <si>
    <t>Tempus office</t>
  </si>
  <si>
    <t>PhDr. Huszár,   Ing. Leňáková</t>
  </si>
  <si>
    <t>http://www.saaic.sk/tempus/</t>
  </si>
  <si>
    <t>Tambov State Technical University </t>
  </si>
  <si>
    <t>Vývoj počítačovo podporovaného, flexibilného vzdelávania, ktoré umožní projektantom používať Eurokódy v súlade s národnými predpismi jednotlivých členských štátov. </t>
  </si>
  <si>
    <t>UK 06/B/F/PP/162-562 </t>
  </si>
  <si>
    <t>Ing. Rudolf Ároch, PhD. , Ing. Magdaléna Štujberová, PhD. </t>
  </si>
  <si>
    <t>http://europa.eu.int/comm/education/programmes/tempus/index_en.html</t>
  </si>
  <si>
    <t>EK Brusel/MŠ SR</t>
  </si>
  <si>
    <t>Sokolíková, Ľubica, Ing.</t>
  </si>
  <si>
    <t>LLP-ERASMUS- podprogram  študentské a učiteľské mobility, školenia</t>
  </si>
  <si>
    <t>ERASMUS/2006/ŽU/22, 7201-0209/M/ZILINA01</t>
  </si>
  <si>
    <t>Program celoživotného vzdelávania - LLP</t>
  </si>
  <si>
    <t>EK Brusel prostredníctvom Národnej kancelárie LLP</t>
  </si>
  <si>
    <t>13.7.2006, 2.8.2007</t>
  </si>
  <si>
    <t>1.7.1998 - začiatok ERASMUS aktivít (každoročne sa podpisuje nová zmluva na pridelené finančné prostriedky)</t>
  </si>
  <si>
    <t>Dzimko Marián, prof.Ing.CSc., inštitucionálny koordinátor</t>
  </si>
  <si>
    <t>Geotaco, Intenzívny program</t>
  </si>
  <si>
    <t>7203-0390/IP/ZILINA01</t>
  </si>
  <si>
    <t>LLP-ERASMUS-IP</t>
  </si>
  <si>
    <t>Sitányiová, Dana, Mgr.</t>
  </si>
  <si>
    <t>ERASMUS - EILC</t>
  </si>
  <si>
    <t>8204-0496/EILC/ZILINA01</t>
  </si>
  <si>
    <t>LLP-ERASMUS</t>
  </si>
  <si>
    <t>EK a NA LLP</t>
  </si>
  <si>
    <t>15. 07. 2008</t>
  </si>
  <si>
    <t>4E-trainer. Valorisation of the best e-learning practices among teachers and trainers in Europe</t>
  </si>
  <si>
    <t>2006-4552/001-001ELE ELE B14</t>
  </si>
  <si>
    <t>EACEA eLearning Programme</t>
  </si>
  <si>
    <t>Wyzsa Szkola Biznesu-National-Louis University,Nowy Sacz</t>
  </si>
  <si>
    <t>Mikolaj, Ján, prof., Ing., CSc.</t>
  </si>
  <si>
    <t>European Energy Supply Security Management Co-ordinators UNDER way towards STANDard indicators for continuous VET</t>
  </si>
  <si>
    <t>2006-SE/06/B/F/PP-161031</t>
  </si>
  <si>
    <t>Swedish Energy Agency</t>
  </si>
  <si>
    <t>LEONARDO mobilitný projekt pre študentov a doktorandov ŽU: Praktické stáže študentov Žilinskej univerzity v podnikoch EÚ/2</t>
  </si>
  <si>
    <t xml:space="preserve">SK/06/A/F/PL-601226 </t>
  </si>
  <si>
    <t>EK Brusel prostredníctvom Národnej agentúry LEONARDO</t>
  </si>
  <si>
    <t>Kuzmová, Lenka, Bc.</t>
  </si>
  <si>
    <t>European Students Meeting in Communication and Information Technology (ESM)</t>
  </si>
  <si>
    <t>DE-2007-ERA/MOBIP-ZuV01-219252</t>
  </si>
  <si>
    <t>Deutcher Akademischer Austauschdienst e.V</t>
  </si>
  <si>
    <t>Slovák, Juraj, doc. , Ing., CSc.</t>
  </si>
  <si>
    <t>E-Learning Module</t>
  </si>
  <si>
    <t>LT/06/B/F/PP-171001</t>
  </si>
  <si>
    <t>Vilnius Business College, Litva</t>
  </si>
  <si>
    <t>1.10.2006 (16.1.2008)</t>
  </si>
  <si>
    <t xml:space="preserve"> Loveček, Tomáš, Ing., PhD.</t>
  </si>
  <si>
    <t>Insertion Methodology net</t>
  </si>
  <si>
    <t>2008/008</t>
  </si>
  <si>
    <t>EACEA Youth in Action</t>
  </si>
  <si>
    <t>AGP Group Spain</t>
  </si>
  <si>
    <t>Grundwig TAPE</t>
  </si>
  <si>
    <t>84100380/p-ZA</t>
  </si>
  <si>
    <t>LPP-Grundvig-Učiace sa partnerstvá</t>
  </si>
  <si>
    <t>Bieliková Zuzana, Bc.</t>
  </si>
  <si>
    <t>GI Indeed</t>
  </si>
  <si>
    <t>2005-S/05/B/F/PP-161012</t>
  </si>
  <si>
    <t>EK prostredníctvom koordinátora, Univerzity Gävle, Švédsko</t>
  </si>
  <si>
    <t>Fabián, Peter, doc., Ing. , CSc.</t>
  </si>
  <si>
    <t>Blend XL - Blended Learning for Extra Large Groups of Students</t>
  </si>
  <si>
    <t>225552-CP-1-2005-1-NL</t>
  </si>
  <si>
    <t>  SOCRATES /Minerva</t>
  </si>
  <si>
    <t>EK prostredníctvom koordinátora, TU Delft, Holandsko</t>
  </si>
  <si>
    <t>CII-SK30</t>
  </si>
  <si>
    <t>Ceepus II</t>
  </si>
  <si>
    <t>Central Ceepus office Vienna</t>
  </si>
  <si>
    <t>Kuric, Ivan, prof., Dr., Ing.</t>
  </si>
  <si>
    <t>CII-HR108</t>
  </si>
  <si>
    <t>CII-RO202</t>
  </si>
  <si>
    <t>CII-PL007</t>
  </si>
  <si>
    <t>CII-RO058</t>
  </si>
  <si>
    <t>CII-PL33</t>
  </si>
  <si>
    <t>Čuboňová, Nadežda, doc., Ing., CSc.</t>
  </si>
  <si>
    <t xml:space="preserve">CII-CZ-0201-02-0809 </t>
  </si>
  <si>
    <t>CEEPUSI II PROGRESSIVE METHODS IN MANUFACTURING TECHNOLOGIES</t>
  </si>
  <si>
    <t>SAIA, n. o.  Bratislava 1</t>
  </si>
  <si>
    <t>Czán, Andrej, doc., Ing., CSc.</t>
  </si>
  <si>
    <t xml:space="preserve">REDENE - Regional Development Network </t>
  </si>
  <si>
    <t>CII-PL-0056-01-0506</t>
  </si>
  <si>
    <t>International Ceepus Office</t>
  </si>
  <si>
    <t>Štofková, Jana, prof., Ing, CSc.</t>
  </si>
  <si>
    <t>TPI-TEC</t>
  </si>
  <si>
    <t>135741-1-2007-RO-1-KA3-KA3MP</t>
  </si>
  <si>
    <t>7. rámcový program EU-participácia</t>
  </si>
  <si>
    <t xml:space="preserve">EK Brusel, prostr. koordinátora                                                    </t>
  </si>
  <si>
    <t>Dobrucký Branislav, prof.Ing.PhD.</t>
  </si>
  <si>
    <t>koordinátor: Scientific and Technological Park  Timisoara, ROM</t>
  </si>
  <si>
    <t>výzva FP7 EK Brusel, LLP Gruntwig</t>
  </si>
  <si>
    <t>Marie Curie actions</t>
  </si>
  <si>
    <t>MEST-CT-2004-504243</t>
  </si>
  <si>
    <t>koordinátor: Nottingham, UK</t>
  </si>
  <si>
    <t>mena</t>
  </si>
  <si>
    <t>kurz</t>
  </si>
  <si>
    <t>NATO SfP</t>
  </si>
  <si>
    <t>Wolfram reactions in low/energy plasma</t>
  </si>
  <si>
    <t>Z-07-107/0006-00</t>
  </si>
  <si>
    <t>European Commission</t>
  </si>
  <si>
    <t>31.12.2008</t>
  </si>
  <si>
    <t>Ústav vedy a výskumu UMB</t>
  </si>
  <si>
    <t>Fakulta zdravotníctva a sociálnej práce TVU</t>
  </si>
  <si>
    <t>Filozofická fakulta TVU</t>
  </si>
  <si>
    <t>Pedagogická fakulta TVU</t>
  </si>
  <si>
    <t>Právnická fakulta TVU</t>
  </si>
  <si>
    <t>Teologická fakulta TVU v Bratislave</t>
  </si>
  <si>
    <t>Fakulta architektúry STU</t>
  </si>
  <si>
    <t>Fakulta elektrotechniky a informatiky STU</t>
  </si>
  <si>
    <t>Fakulta chemickej a potravinárskej technológie STU</t>
  </si>
  <si>
    <t>Stavebná fakulta STU</t>
  </si>
  <si>
    <t>Spôsob zverejnenia výzvy na podávanie súťažných návrhov</t>
  </si>
  <si>
    <t>Poradové číslo projektu</t>
  </si>
  <si>
    <t>Doplňujúce informácie o projekte</t>
  </si>
  <si>
    <t>Fakulta prírodných vied UKF</t>
  </si>
  <si>
    <t>Fakulta prírodných vied UMB</t>
  </si>
  <si>
    <t>Stavebná fakulta ŽU</t>
  </si>
  <si>
    <t>Fakulta prírodných vied ŽU</t>
  </si>
  <si>
    <t>AU Banská Bystrica</t>
  </si>
  <si>
    <t>PU Prešov</t>
  </si>
  <si>
    <t>EU Bratislava</t>
  </si>
  <si>
    <t>TU Zvolen</t>
  </si>
  <si>
    <t>UCM Trnava</t>
  </si>
  <si>
    <t>UK Bratislava</t>
  </si>
  <si>
    <t>UMB Banská Bystrica</t>
  </si>
  <si>
    <t>VŠMU Bratislava</t>
  </si>
  <si>
    <t>VŠVU Bratislava</t>
  </si>
  <si>
    <t>UKF Nitra</t>
  </si>
  <si>
    <t>STU Bratislava</t>
  </si>
  <si>
    <t>EUR</t>
  </si>
  <si>
    <t>Farmaceutická fakulta UK</t>
  </si>
  <si>
    <t>GBP</t>
  </si>
  <si>
    <t>Dátum podpisu zmluvy o poskytnutí podpory</t>
  </si>
  <si>
    <t>Identifikačné číslo projektu podľa zmluvy</t>
  </si>
  <si>
    <t>Názov programu, v rámci ktorého získal projekt podporu</t>
  </si>
  <si>
    <t>Dátum začiatku riešenia projektu</t>
  </si>
  <si>
    <t>Dátum ukončenia riešenia projektu</t>
  </si>
  <si>
    <t>Prírodovedecká fakulta UK</t>
  </si>
  <si>
    <t>Fakulta výrobných technológií TUKE v Prešove</t>
  </si>
  <si>
    <t>Strojnícka fakulta TUKE</t>
  </si>
  <si>
    <t>Hutnícka fakulta TUKE</t>
  </si>
  <si>
    <t>Stavebná fakulta TUKE</t>
  </si>
  <si>
    <t>Fakulta baníctva, ekológie, riadenia a geotechnológií TUKE</t>
  </si>
  <si>
    <t>KU Ružomberok</t>
  </si>
  <si>
    <t>Filozofická fakulta KU</t>
  </si>
  <si>
    <t>Objem finančných prostriedkov zo zahraničia pre vysokú školu na celú dobu riešenia (v tisícoch)</t>
  </si>
  <si>
    <t>Mena, v ktorej sú finančné prostriedky poskytované</t>
  </si>
  <si>
    <t>Právnická fakulta UMB</t>
  </si>
  <si>
    <t>Fakulta informatiky a informačných technológií STU</t>
  </si>
  <si>
    <t>Materiálovotechnologická fakulta STU v Trnave</t>
  </si>
  <si>
    <t>Strojnícka fakulta STU</t>
  </si>
  <si>
    <t>Letecká fakulta TUKE</t>
  </si>
  <si>
    <t>Fakulta prevádzky a ekonomiky dopravy a spojov ŽU</t>
  </si>
  <si>
    <t>Ústav konkurencieschopnosti a inovácií ŽU</t>
  </si>
  <si>
    <t>Fakulta mechatroniky TnUAD</t>
  </si>
  <si>
    <t>Fakulta priemyselných technológií TnUAD v Púchove</t>
  </si>
  <si>
    <t>Fakulta sociálno-ekonomických vzťahov TnUAD</t>
  </si>
  <si>
    <t>Fakulta špeciálnej techniky TnUAD</t>
  </si>
  <si>
    <t>Ústav prírodných a humanitných vied TnUAD</t>
  </si>
  <si>
    <t>Fakulta hospodárskej informatiky EU</t>
  </si>
  <si>
    <t>Fakulta medzinárodných vzťahov EU</t>
  </si>
  <si>
    <t>Fakulta podnikového manažmentu EU</t>
  </si>
  <si>
    <t>Národohospodárska fakulta EU</t>
  </si>
  <si>
    <t>Obchodná fakulta EU</t>
  </si>
  <si>
    <t>Podnikovohospodárska fakulta EU v Košiciach</t>
  </si>
  <si>
    <t>Ústav jazykov EU</t>
  </si>
  <si>
    <t>Fakulta biotechnológie a potravinárstva SPU</t>
  </si>
  <si>
    <t>Fakulta záhradníctva a krajinného inžinierstva SPU</t>
  </si>
  <si>
    <t>Inštitút ochrany biodiverzity a biologickej bezpečnosti SPU</t>
  </si>
  <si>
    <t>Botanická záhrada SPU</t>
  </si>
  <si>
    <t>Drevárska fakulta TUZVO</t>
  </si>
  <si>
    <t>Fakulta ekológie a environmentalistiky TUZVO</t>
  </si>
  <si>
    <t>Fakulta environmentálnej a výrobnej techniky TUZVO</t>
  </si>
  <si>
    <t>Lesnícka fakulta TUZVO</t>
  </si>
  <si>
    <t>Ústav cudzích jazykov TUZVO</t>
  </si>
  <si>
    <t>Ústav telesnej výchovy a športu TUZVO</t>
  </si>
  <si>
    <t>Divadelná fakulta VŠMU</t>
  </si>
  <si>
    <t>Filmová a televízna fakulta VŠMU</t>
  </si>
  <si>
    <t>Hudobná a tanečná fakulta VŠMU</t>
  </si>
  <si>
    <t>Fakulta dramatických umení AU</t>
  </si>
  <si>
    <t>Fakulta múzických umení AU</t>
  </si>
  <si>
    <t>Fakulta výtvarných umení AU</t>
  </si>
  <si>
    <t>Fakulta zdravotníctva KU</t>
  </si>
  <si>
    <t>Pedagogická fakulta KU</t>
  </si>
  <si>
    <t>Teologická fakulta KU v Košiciach</t>
  </si>
  <si>
    <t>Ekonomická fakulta UJS</t>
  </si>
  <si>
    <t>UPJŠ Košice</t>
  </si>
  <si>
    <t>Prírodovedecká fakulta UPJŠ</t>
  </si>
  <si>
    <t>Fakulta umení TUKE</t>
  </si>
  <si>
    <t>Fakulta reformovanej teológie UJS</t>
  </si>
  <si>
    <t>Pedagogická fakulta UJS</t>
  </si>
  <si>
    <t>Štátny pedagogický ústav v Bratislave</t>
  </si>
  <si>
    <t>Univerzita Komenského v Bratislave</t>
  </si>
  <si>
    <t>Univerzita Pavla Jozefa Šafárika v Košiciach</t>
  </si>
  <si>
    <t>Prešovská univerzita v Prešove</t>
  </si>
  <si>
    <t>Univerzita sv. Cyrila a Metoda v Trnave</t>
  </si>
  <si>
    <t>Univerzita Mateja Bela v Banskej Bystrici</t>
  </si>
  <si>
    <t>Trnavská univerzita v Trnave</t>
  </si>
  <si>
    <t>Technická univerzita v Košiciach</t>
  </si>
  <si>
    <t>Žilinská univerzita v Žiline</t>
  </si>
  <si>
    <t>Trenčianska univerzita Alexandra Dubčeka v Trenčíne</t>
  </si>
  <si>
    <t>Magneto-structural correlations in molecular magnetism</t>
  </si>
  <si>
    <t>DAAD č. 2/2005</t>
  </si>
  <si>
    <t>DAAD</t>
  </si>
  <si>
    <t>DZS MŠ SR, Bratislava</t>
  </si>
  <si>
    <t>31.3.06 a 23.2.07</t>
  </si>
  <si>
    <t>Boča Roman, prof. Ing. DrSc.</t>
  </si>
  <si>
    <t>D-correlations in magnetism of cobalt(II) complexes</t>
  </si>
  <si>
    <t>DAAD č. 3/2008</t>
  </si>
  <si>
    <t>MŠ SR</t>
  </si>
  <si>
    <t>Papánková Blažena, doc. Ing. PhD.</t>
  </si>
  <si>
    <t>MŠ SR ako poskytovateľ financií neuzavieral dohodu s riešiteľom</t>
  </si>
  <si>
    <t>Transport studiesin carbon nanotube networks</t>
  </si>
  <si>
    <t>DAAD č. 4/2008</t>
  </si>
  <si>
    <t>Fedorko Pavol, doc. Ing. PhD.</t>
  </si>
  <si>
    <t>EuroRis-Net</t>
  </si>
  <si>
    <t>Grant  Agreement Number 212879</t>
  </si>
  <si>
    <t>FP7 - Infrastructures - 2007-1</t>
  </si>
  <si>
    <t xml:space="preserve">Commission of the European Communities </t>
  </si>
  <si>
    <t>Ing. Adriana Mesárošová, PhD.</t>
  </si>
  <si>
    <t>projekt sa rieši v rámci celej STU v Bratislave</t>
  </si>
  <si>
    <t>Microteaching</t>
  </si>
  <si>
    <t xml:space="preserve">2004-146-157
</t>
  </si>
  <si>
    <t>NA Leonardo da Vinci</t>
  </si>
  <si>
    <t>doc. Ing. Marian Veselý, PhD.</t>
  </si>
  <si>
    <t>Safety of machinery</t>
  </si>
  <si>
    <t>DK/05/B/F/PP-145517</t>
  </si>
  <si>
    <t>31.09.07</t>
  </si>
  <si>
    <t>prof. Ing. Mikuláš Huba, PhD.</t>
  </si>
  <si>
    <t>ELMA - European Labour Market with Slovak Participation</t>
  </si>
  <si>
    <t>SK/06/A/F/PL-6012052</t>
  </si>
  <si>
    <t>Scenario based approaches for misbehaviour detection in ad hoc wireless network ( SAMANET )</t>
  </si>
  <si>
    <t>7/2006</t>
  </si>
  <si>
    <t>MŠSR</t>
  </si>
  <si>
    <t>doc. RNDr. Gabriel Juhás, PhD.</t>
  </si>
  <si>
    <t>Autonomous Airships</t>
  </si>
  <si>
    <t>12/2007</t>
  </si>
  <si>
    <t xml:space="preserve">Nanocrystaline thin film structures for sensorics and microsystem </t>
  </si>
  <si>
    <t>9/2007</t>
  </si>
  <si>
    <t>doc. Ing. Ivan Hotový, PhD.</t>
  </si>
  <si>
    <t xml:space="preserve">E-xcellence - Cross sectoral valorisation </t>
  </si>
  <si>
    <t>135375-LLP-2007-NL-KA4MP</t>
  </si>
  <si>
    <t>Rozvoj nórsko - slovenskej spolupráce v kryptológii</t>
  </si>
  <si>
    <t>NIL-I-004</t>
  </si>
  <si>
    <t>FOND NIL</t>
  </si>
  <si>
    <t xml:space="preserve">SAIA, n.o. </t>
  </si>
  <si>
    <t>RNDr. Otokar Grošek, PhD.</t>
  </si>
  <si>
    <t>ICMS - Introduction New&amp;Up - dating Courses of Materials Science</t>
  </si>
  <si>
    <t>CD_JEP-32064-2004</t>
  </si>
  <si>
    <t>TEMPUS Programme</t>
  </si>
  <si>
    <t xml:space="preserve">neurčito </t>
  </si>
  <si>
    <t xml:space="preserve">prof. Ing. Marcel Miglierini, DrSc. </t>
  </si>
  <si>
    <t>Projekt  SEN-NET - Seniors in Network, SOCRATES Grundtvig</t>
  </si>
  <si>
    <t>No225788-CP-1-2005-1-CZ-GRUNDTVIG-G1</t>
  </si>
  <si>
    <t>LLp GRUNDTVIG</t>
  </si>
  <si>
    <t>Miroslav Babinsky</t>
  </si>
  <si>
    <t>kontraktor CVUT (dekan Vladimir Kucera)</t>
  </si>
  <si>
    <t>Inštitút celoživotného vzdelávania STU</t>
  </si>
  <si>
    <t>Neighbours (Susedia)</t>
  </si>
  <si>
    <t>2006 – 2578 / 001 - 001</t>
  </si>
  <si>
    <t>koordinované Euro - Projectservice</t>
  </si>
  <si>
    <t>A Euro-Asia Partnership for Development Human Resource Capacity of Engineering Education in Afghanistan</t>
  </si>
  <si>
    <t>Grant Contract NO 147 - 063</t>
  </si>
  <si>
    <t>Ing. Juma Haydary, PhD.</t>
  </si>
  <si>
    <t>Rozvoj implementácie region. integrač. stratégie v TN regióne</t>
  </si>
  <si>
    <t>RIS INSTIT 014 645</t>
  </si>
  <si>
    <t xml:space="preserve">Slabeycius Juraj, prof., RNDr., PhD. </t>
  </si>
  <si>
    <t xml:space="preserve">www.ris.instit.sk </t>
  </si>
  <si>
    <t>Vocational Education and Training for Quality of Life Through E-healthcare and Well Being</t>
  </si>
  <si>
    <t>SK/06/B/F/PP-177443</t>
  </si>
  <si>
    <t>Community Vocational Training Action Programme</t>
  </si>
  <si>
    <t>leonardo</t>
  </si>
  <si>
    <t>Zgodavová Kristína, prof., Ing., PhD.</t>
  </si>
  <si>
    <t>E-learning Distance Interactive Practical Education</t>
  </si>
  <si>
    <t>CZ/06/B/F/PP-168022</t>
  </si>
  <si>
    <t>leonardo - pilotný projekt</t>
  </si>
  <si>
    <t>Maga Dušan, prof., Ing., PhD.</t>
  </si>
  <si>
    <t>Mobilita študentov a pracovníkov VŠ v akad. roku 2008/09</t>
  </si>
  <si>
    <t>8201-0518/M/TRENCIN01</t>
  </si>
  <si>
    <t>Erasmus</t>
  </si>
  <si>
    <t>SAAIC - program celoživot. vzdelávania</t>
  </si>
  <si>
    <t>Kneppo Ivan, prof., Ing., DrSc.</t>
  </si>
  <si>
    <t>Innovative Accounting Training and Assessment Tools for SMEs</t>
  </si>
  <si>
    <t>2007 - LLP-LdV-TOI-2007-SK-73100966</t>
  </si>
  <si>
    <t>Leonardo da Vinci - transfer inovácií</t>
  </si>
  <si>
    <t>PRO Active Actions for NMS</t>
  </si>
  <si>
    <t>016015 PRO_NMS</t>
  </si>
  <si>
    <t>Jakab František, Ing. PhD.</t>
  </si>
  <si>
    <t>posledná splátka po audite proejktu,          National Institute of Telecommunication, Warszawa, Poland</t>
  </si>
  <si>
    <t>Výzva Európskej komisie</t>
  </si>
  <si>
    <t>Developing Knowledge Practices - Laboratory (KP-LAB)</t>
  </si>
  <si>
    <t>Minimálne množiny v diskrétnej dynamike</t>
  </si>
  <si>
    <t>SK-UA-0023-07</t>
  </si>
  <si>
    <t>Bilaterálna spolupráca</t>
  </si>
  <si>
    <t>Snoha Ľubomír, prof., RNDr., DrSc.</t>
  </si>
  <si>
    <t>Finančné prostriedky sú poskytnuté APVV agentúrou.Slovenská strana hradí výdavky na ZSC a SC prof. Snohovi a časť prof. Kolyadovi. Ukrajinská strana hradí výdavky na ZSC a SC  prof. Kolyadovi a čiastočne prof. Snohovi.</t>
  </si>
  <si>
    <t>Educational contributions to building cohesion within European social and institutional life</t>
  </si>
  <si>
    <t>47653-IC-1-2007-1-HU-ERASMUS-EUC-1</t>
  </si>
  <si>
    <t>Leonardo da Vinci - Lifelong learning programme</t>
  </si>
  <si>
    <t>Národná agentúra Leonardo da Vinci</t>
  </si>
  <si>
    <t>Ďaďo Jaroslav, prof. Ing., PhD.</t>
  </si>
  <si>
    <t>Koordinátor projektu: Tessedik Sámuel Foiskola, Békescsaba, Maďarsko. Náklady spoluriešiteľom sú priamo hradené z prostriedkov, alokovaných u hlavného riešiteľa.</t>
  </si>
  <si>
    <t>FINAC: Finance and Accounting for Common Europe</t>
  </si>
  <si>
    <t>47277-1-IC-2004-1-CZ-ERASMUS-PROGUC-1</t>
  </si>
  <si>
    <t>Socrates - Erasmus</t>
  </si>
  <si>
    <t>Krištofík Peter, Ing., PhD.</t>
  </si>
  <si>
    <t>Koordinátor projektu: Vysoká škola ekonomická v Praze, Fakulta financí a účetnictví, Praha, ČR</t>
  </si>
  <si>
    <t>Transition of Mentoring Supports Lifelong Learning in Rural Areas</t>
  </si>
  <si>
    <t>2007-LLP-LdV-TOI-2007-SK-73100950-5</t>
  </si>
  <si>
    <t>Patúš Peter, prof. Ing., PhD.</t>
  </si>
  <si>
    <t xml:space="preserve">Kontraktor: OZ Posonium - Združenie na podporu rozvoja cestovného ruchu, Bratislava. </t>
  </si>
  <si>
    <t>5 tis. EUR - spolufinancovanie</t>
  </si>
  <si>
    <t>GRUNDTVIG - Učiace sa partnerstvá. Program celoživotného vzdelávania.</t>
  </si>
  <si>
    <t>GRUNDTVIG 84100389/p-BB</t>
  </si>
  <si>
    <t>Socrates - Erasmus/GRUNDTVIG</t>
  </si>
  <si>
    <t>Kokavcová Dagmar, Ing., PhD</t>
  </si>
  <si>
    <t>Kontraktor: SAAIC, Národná agentúra programu celoživotného vzdelávania. Koordinátor: Starostwo Powiapowe, Mikolow, Poľsko</t>
  </si>
  <si>
    <t>V rámci medzinárodného programu podpory výskumných a vzdelávacích inštitúcií bola výzva organizáciou doručená partnerom a vybraným inštitúciám, ktoré sa uchádzali o podporu výskumného zámeru v rámci posudzovacieho a súťažného procesu.</t>
  </si>
  <si>
    <t xml:space="preserve">Centre for Interdisciplinary Studies II. </t>
  </si>
  <si>
    <t>443.20060103/20721</t>
  </si>
  <si>
    <t>Nadácia (Forschungsprojekte für Mittel- und Osteuropa)</t>
  </si>
  <si>
    <t>Fideta (Dusseldorf/SRN)</t>
  </si>
  <si>
    <t>doc. Vaško Imrich, CSc., doc. RNDr. L. Kvasz, PhD</t>
  </si>
  <si>
    <t>Výskumný cieľ daného projektu sa zameriava na tri oblasti problémov: (a) religionistické aspekty koncepcií prírodných a formálnych vied; (b) bioetika ako miesto dotyku vedy, náboženstva a filozofie; (c) filozofia ako platforma dialógu vedy a náboženstva</t>
  </si>
  <si>
    <t>LSI Science-Religion Dialogue: Realism</t>
  </si>
  <si>
    <t>443.20080007</t>
  </si>
  <si>
    <t>12.300</t>
  </si>
  <si>
    <t>Pavol Labuda, PhD.</t>
  </si>
  <si>
    <t>Cieľom grantu je preskúmanie problematiky realizmu (antirealizmu) naprieč vednými disciplínami. Ide o zdôvodnené znovupremyslenie toho, čo existuje (entity akej povahy existujú) z pohľadu disciplín akými sú filozofia, logika, matematika, prírodné a sociálne vedy, teológia, etika, estetika, logika, etc.</t>
  </si>
  <si>
    <t>Political Science and International Relations</t>
  </si>
  <si>
    <t>443.20080711</t>
  </si>
  <si>
    <t>45.000</t>
  </si>
  <si>
    <t>PhDr. Dana Baláková, PhD., doc. Gaudenz Assenza, MPA, DPhil.</t>
  </si>
  <si>
    <t xml:space="preserve">Cieľom projektu je obsahová a metodologická analýza kurikúl vybranných centier sociálnych vied a ich implementácia do kontextu dlhodobého výskumného zámeru FF KU </t>
  </si>
  <si>
    <t>International Research Program of the Faculty of Arts and Letters (2008)</t>
  </si>
  <si>
    <t>443.20070663/21885</t>
  </si>
  <si>
    <t>Doc. Imrich Vaško, CSc.</t>
  </si>
  <si>
    <t>Cieľ vedeckého projektu je orientovaný na špecializovaný výskum vybraných smerov v rámci humanitných vied. Predmetné pole výskumu sa realizuje v rámci troch smeroch (a) literatúra a kultúrne štúdie, (b) filozofia a (c) žurnalistika. Na výskumnom zámere pracuje 6 vedecko-pedagogických pracovníkov a 5 doktorandov fakulty. Jednotlivé výskumné projekty sú realizované v kooperácii so zahraničnými odborníkmi počas pobytov na zahraničných univerzitách (Oxford, Freiburg, Amsterdam, etc.) a výstupy z nich sú priebežne publikované</t>
  </si>
  <si>
    <t>Le management des organizations non-profitables confessionnelles auprès de la restructualisation de l´économie slov</t>
  </si>
  <si>
    <t>EEIG-EU/P-Kr/09.04/07</t>
  </si>
  <si>
    <t>Fundation of  European Economic Interest Grouping EUROPEAN ECONOMIC CHAMBER OF TRADE, COMMERCE AND INDUSTRY, Belgium</t>
  </si>
  <si>
    <t>Droppa Milan, doc. Mgr, Ing. PhD.</t>
  </si>
  <si>
    <t xml:space="preserve">La présentation de la musique slovaque en Pologne. </t>
  </si>
  <si>
    <t>EEIG-EU/P-Kr/09.06/07</t>
  </si>
  <si>
    <t>Mráz Ivan, PaedDr. PhD.</t>
  </si>
  <si>
    <t xml:space="preserve">Nové možnosti využitia otvorených  produktov v pedagogickom procese na vysokej škole
Nouvelles possibilités de l´utilisation des produits logiciels ouverts dans l´education universitaire   </t>
  </si>
  <si>
    <t>EEIG-EU/P-Kr/09.07/07</t>
  </si>
  <si>
    <t>Lehotský Milan, doc. RNDr. CSc.</t>
  </si>
  <si>
    <t>L´analyse des besoins des parents  avec les enfants mentalement handicapés.</t>
  </si>
  <si>
    <t>Developing Quality in Mathematics Education II</t>
  </si>
  <si>
    <t>134312-LLP-2007-DE-COMENIUS-CNW</t>
  </si>
  <si>
    <t>COMENIUS</t>
  </si>
  <si>
    <t>PaedDr. Lilla Koreňová</t>
  </si>
  <si>
    <t>Program Erasmus</t>
  </si>
  <si>
    <t>7201-0756/M/BRATISL02</t>
  </si>
  <si>
    <t>SAAIC, Národná agentúra Programu LLP</t>
  </si>
  <si>
    <t>MUDr.Peter Osuský, PhD.</t>
  </si>
  <si>
    <t>mobilita out/in študentov, učiteľov, pracovníkov</t>
  </si>
  <si>
    <t>Training Network on Novel Animal Models for Medical Purposes</t>
  </si>
  <si>
    <t>MRTN-CT-2006-035468</t>
  </si>
  <si>
    <t>EC Brusel</t>
  </si>
  <si>
    <t>Laurinčík Jozef, prof. dr. MVDr. DrSc.</t>
  </si>
  <si>
    <t>Comenius</t>
  </si>
  <si>
    <t>Prehĺbenie profesijných zručností študentov prekladateľstva pre európsky trh práce</t>
  </si>
  <si>
    <t>SK/06/A/F/PL-6022104</t>
  </si>
  <si>
    <t>In-Coming Scholarship</t>
  </si>
  <si>
    <t>Europondias</t>
  </si>
  <si>
    <t>227048-CP-1-2006-ES-LINGUA-L2</t>
  </si>
  <si>
    <t>Socrates Lingua</t>
  </si>
  <si>
    <t>Pedagogická prax pre študentov elementárnej pedagogiky</t>
  </si>
  <si>
    <t>SK/06/A/F/PL-6022103</t>
  </si>
  <si>
    <t>Motivate Me in Mathematics and Science</t>
  </si>
  <si>
    <t>129572-CP-1-2006-1-AT-COM</t>
  </si>
  <si>
    <t>Teacher In-Service Training for Roma Inclusion (INSETROM)</t>
  </si>
  <si>
    <t>134018-2007-CY-COMENIUS-C</t>
  </si>
  <si>
    <t>E-learning in Community Care</t>
  </si>
  <si>
    <t>CZ/07/LLP-LdV/TOI/134001</t>
  </si>
  <si>
    <t>134312-LLP-1-2007-1-DE-CO</t>
  </si>
  <si>
    <t>Return of Central European Cooperation</t>
  </si>
  <si>
    <t>Zlepšením jazykových zručností k príprave kvalitných Joint Degrees</t>
  </si>
  <si>
    <t>NIL-I-010</t>
  </si>
  <si>
    <t>NIL</t>
  </si>
  <si>
    <t>Gadušová Zdenka, prof. PaedDr. CSc.</t>
  </si>
  <si>
    <t>Žilová Ružena, doc.PhDr.PhD.</t>
  </si>
  <si>
    <t>Koprda Pavol, prof. PhDr. CSc.</t>
  </si>
  <si>
    <t>Macho Marián, Mgr.</t>
  </si>
  <si>
    <t>Porubská Gabriela, prof. PhDr.CSc.</t>
  </si>
  <si>
    <t>Malá Eva, prof.PhDr.CSc.</t>
  </si>
  <si>
    <t>Čeretková Soňa, doc.PaedDr.PhD.</t>
  </si>
  <si>
    <t>Rosinský Rastislav, PhDr.PhD.</t>
  </si>
  <si>
    <t>Boledovičová Mária, doc.PhDr.PhD.</t>
  </si>
  <si>
    <t>Komzsík Attila, RNDr.PhD.</t>
  </si>
  <si>
    <t>Vančová Ildikó, Mgr.PhD.</t>
  </si>
  <si>
    <t>Lachká Lubica, Mgr.</t>
  </si>
  <si>
    <t>Projekt FF, PF, FPV a Rektorátu UKF</t>
  </si>
  <si>
    <t>Nórsky finančný mechanizmus</t>
  </si>
  <si>
    <t>Prof. Ing. Dušan Petráš, PHD.</t>
  </si>
  <si>
    <t>http://www.eeagrants.com</t>
  </si>
  <si>
    <t>Sustainable Development in a Diverse World Network of Excellence</t>
  </si>
  <si>
    <t>CIT3-CT-2005-513438</t>
  </si>
  <si>
    <t>6.RP EÚ</t>
  </si>
  <si>
    <t>Európska komisia výskumného programu</t>
  </si>
  <si>
    <t>Bitušíková Alexandra, PhDr., CSc.</t>
  </si>
  <si>
    <t>Grant získaný z EÚ</t>
  </si>
  <si>
    <t>Podpora rozvoja silnej a udržateľnej siete sociálnej ekonomiky v Banskobystrickom kraji</t>
  </si>
  <si>
    <t>2. slovensko-flámsky projekt č. SLK/002/06</t>
  </si>
  <si>
    <t>Flámsky projekt HIVA</t>
  </si>
  <si>
    <t>flámska vláda</t>
  </si>
  <si>
    <t>Korimová Gabriela, doc. Ing., PhD.</t>
  </si>
  <si>
    <t>Spolufinancovanie - ekonomická fakulta UMB BB - 5 000 EUR, BBSK - 5 000 EUR, INTEGRA-chránené dielne,n.n.Priechod - 2 533 EUR, Asociácia supervízorov a sociálnych konzultantov,Bratislava - 2 500 EUR, Združenie mladých Rómov Slovenska - 1 500 EUR</t>
  </si>
  <si>
    <t>The 8th Global Development Network Regional Competition {RRC Vill} CERGE EI Foundation, 2007</t>
  </si>
  <si>
    <t>RRC VIII-20</t>
  </si>
  <si>
    <t>Medzinárodný vedecko-výskumný projekt GDN</t>
  </si>
  <si>
    <t>CERGE-EI</t>
  </si>
  <si>
    <t>Orviská Marta, doc. Ing., PhD.</t>
  </si>
  <si>
    <t>Srbská strana  hradí: cest. náklady pre srbských  ved-výsk prac. alebo. Expertov a pobytové náklady(majú formu diét 75 EUR na deň) a ubytovanie (hotel B kategórie ) pre slovenských ved.-výsk. prac. al. expertov, Slovenská strana hradí: cest. náklady pre slov. ved.-výsk. prac.  A pobytové náklady pre srbských  ved.- výsk. prac. Al. expertov na Slovensku.</t>
  </si>
  <si>
    <t>Comparative research into current trends in public sector organization (CRIPO)</t>
  </si>
  <si>
    <t>COST ISO601 ACTION</t>
  </si>
  <si>
    <t>Národný koordinátor COST</t>
  </si>
  <si>
    <t>Juraj Nemec, Ing. PhD.</t>
  </si>
  <si>
    <t>EF je spoluriešiteľom projektu s KU Leuven.</t>
  </si>
  <si>
    <t>Finance and Mental Healt Services Research training in Developing Central European Countries</t>
  </si>
  <si>
    <t>Government of California, USA</t>
  </si>
  <si>
    <t>EF je spoluriešiteľom projektu s University of California, Berkeley a s Karlovou univerzitou v Prahe.</t>
  </si>
  <si>
    <t>Agentúra na podporu výskumu a vývoja</t>
  </si>
  <si>
    <t>Search for the onset of deconfinement and the QCD critical point with the help event by event fluctuations</t>
  </si>
  <si>
    <t>MŠ SR/DAAD</t>
  </si>
  <si>
    <t>Boris Tomášik, Dr.rer.nat.</t>
  </si>
  <si>
    <t>FHV je spoluriešiteľom projektu s Universitat Frankfurt.</t>
  </si>
  <si>
    <t>The Picture of Mental Illness in the Czech, Slovak and Croatia Mass Media (Comparative Study)</t>
  </si>
  <si>
    <t>Finance and Mental Health Service Training in Czech Republic/Central Europe, funded by the Fogarty International Center</t>
  </si>
  <si>
    <t>Fogarty International Center USA (NIH)</t>
  </si>
  <si>
    <t>Martin Klus, PhDr., PhD.</t>
  </si>
  <si>
    <t>FPVaMV je spoluriešiteľom projektu s University of California Berkeley, USA a s Centom Adiktologie Psychiatrickej kliniky 1. lékařské fakulty a VFN Univerzity Karlovej v Prahe. Náklady spoluriešiteľom sú priamo hradené z prostriedkov, alokovaných u hlavného riešiteľa.</t>
  </si>
  <si>
    <t>Mobilita študentov a pracovníkov VŠ v akademickom roku 2008/2009 v rámci Programu celoživotného vzdelávania -  Erasmus</t>
  </si>
  <si>
    <t>8201-0546/M/PRESOV01</t>
  </si>
  <si>
    <t>SAAIC - Národná kancelária programu Socrates</t>
  </si>
  <si>
    <t xml:space="preserve">Decentralizované aktivity podprogramu Erasmus </t>
  </si>
  <si>
    <t>7204 - 0089 /EILC/PRESOV01</t>
  </si>
  <si>
    <t>LLP/Erasmus/ EILC</t>
  </si>
  <si>
    <t>Stašková Jaroslava, doc.PhDr., PhD.</t>
  </si>
  <si>
    <t>UJK FF  PU</t>
  </si>
  <si>
    <t>Dofinancovanie účasti slovenských študentov na mobilite - štúdium v rámci programu LLP/Erasmus  z prostriedkov štátneho rozpočtu na rok 2008</t>
  </si>
  <si>
    <t>Dodatok 7201-0398/M/PRESOV01</t>
  </si>
  <si>
    <t>Sociálna práca vo vybraných krajinách EU</t>
  </si>
  <si>
    <t>SK/06/A/F/PL-6012059</t>
  </si>
  <si>
    <t>Leonardo da Vinci</t>
  </si>
  <si>
    <t>SAAIC - Národná agentúra Leonardo da Vinci</t>
  </si>
  <si>
    <t>Medoňová Zdena, Mgr.</t>
  </si>
  <si>
    <t>Rektorát + FF</t>
  </si>
  <si>
    <t>Rozvoj pracovných zručností študentov aplikovaných etík v krajinách EU</t>
  </si>
  <si>
    <t>SK/06/A/F/PL-6012060</t>
  </si>
  <si>
    <t>Zvyšovanie profesionality v oblasti sociálnej a edukačnej práce s mentálne handicapovanými</t>
  </si>
  <si>
    <t>SK/06/A/F/PL-6022107</t>
  </si>
  <si>
    <t>Kovalčíková Iveta, doc. PhDr. PhD.</t>
  </si>
  <si>
    <t>Quality assurance in Youth Career Consultancy</t>
  </si>
  <si>
    <t>BG/06/B/F/PP-166013</t>
  </si>
  <si>
    <t>Europan commission for education and culture</t>
  </si>
  <si>
    <t>Hrehovčík Teodor, doc. PhDr. CSc.</t>
  </si>
  <si>
    <t>Children Identity and Citizienship in Visegrad Context</t>
  </si>
  <si>
    <t>11019-2006</t>
  </si>
  <si>
    <t>doc. PhDr. Iveta Kovalčíková, PhD.</t>
  </si>
  <si>
    <t>Socrates/Grundtvig Nr. 229737-CP-1-2006-1-DE-GRUNDTVIG-G1.1</t>
  </si>
  <si>
    <t>Nr. 229737-CP-1-2006-1-DE-GRUNDTVIG-G1.1</t>
  </si>
  <si>
    <t>Socrates/Grundtvig</t>
  </si>
  <si>
    <t>Dr. Renate Heinisch, Elternakademie, Boxberg, SRN</t>
  </si>
  <si>
    <t>spoluriešiteľ: doc. Mgr. art. Irena Medňanská, PhD.</t>
  </si>
  <si>
    <t>1.10.2006</t>
  </si>
  <si>
    <t xml:space="preserve">6. RP </t>
  </si>
  <si>
    <t>6.RP AGMEMOD 2020 Agricultural Member States Modelling for the EU and Eastern European Countries</t>
  </si>
  <si>
    <t>SSPE-CT-2005-021543</t>
  </si>
  <si>
    <t>6.RP</t>
  </si>
  <si>
    <t>INRA Paris</t>
  </si>
  <si>
    <t>doc. Ing. Ján Pokrivčák, M.S. PhD.</t>
  </si>
  <si>
    <t>Lesy pre rekreáciu a turizmus v prírode FORREC</t>
  </si>
  <si>
    <t>COST E33</t>
  </si>
  <si>
    <t>Jan Supuka,prof.Ing.DrSc.</t>
  </si>
  <si>
    <t>New Issues in Agricultural, Food and Bioenergy Trade AGFOODTRADE</t>
  </si>
  <si>
    <t>7.RP</t>
  </si>
  <si>
    <t>Deep Vein Thrombosis - Impedimetric Microanalysis System</t>
  </si>
  <si>
    <t>DVT-IMP 034256</t>
  </si>
  <si>
    <t>European Commision</t>
  </si>
  <si>
    <t>Small-anggle neutron scattering and x-ray diffraction studies of the interaction of phospholipid liposomes with drugs, DNA and proteins</t>
  </si>
  <si>
    <t>FLNF 07-4-1031-99/2008</t>
  </si>
  <si>
    <t>Spolupráca SR-SÚJV Dubna</t>
  </si>
  <si>
    <t>SÚJV Dubna, Rusko</t>
  </si>
  <si>
    <t>určuje sa zvlášť na každý rok na základe rozhodnutia splnomocnenca za SR</t>
  </si>
  <si>
    <t>NERIES: Network of Research Infrastructures for European Seismology</t>
  </si>
  <si>
    <t>I3-026130</t>
  </si>
  <si>
    <t>SPICE: Seismic Wave Propagation And Imaging In
Complex Media: A European Network</t>
  </si>
  <si>
    <t>Zlepšenie kvality odborného ekonomického a manažérskeho vzdelávania pre agropotravinársky sektor</t>
  </si>
  <si>
    <t>SK/07/LDV/PRO/01-73230370</t>
  </si>
  <si>
    <t>doc. Dr. Ing. Elena Horská</t>
  </si>
  <si>
    <t>LLP - Erazmus</t>
  </si>
  <si>
    <t>Číslo zmluvy-7201-0395/M/NITRA02</t>
  </si>
  <si>
    <t>LLP-Erasmus</t>
  </si>
  <si>
    <t>neukončený</t>
  </si>
  <si>
    <t>ročná kontraktácia</t>
  </si>
  <si>
    <t>Magdaléna Lacko-Bartošová,prof.Ing.PhD.</t>
  </si>
  <si>
    <t>SUNISP</t>
  </si>
  <si>
    <t>JEP-41143-2006</t>
  </si>
  <si>
    <t>TEMPUS</t>
  </si>
  <si>
    <t>Anna Bandlerová, prof.JUDr.PhD.</t>
  </si>
  <si>
    <t>Fakulta ekomiky a manažmentu</t>
  </si>
  <si>
    <t>Modern Agriculture in Central and Eastern Europe: Tools for the Analysis and management of Rural Change</t>
  </si>
  <si>
    <t>Contract No. MSCF-CT-2005-029522</t>
  </si>
  <si>
    <t>Marie Curie Action</t>
  </si>
  <si>
    <t>Humboldt University of Berlin</t>
  </si>
  <si>
    <t>Koordinátor: Humboldt University of Berlin, Nemecko</t>
  </si>
  <si>
    <t>Education and Knowledge Management Environment - EcoJob-AP</t>
  </si>
  <si>
    <t>BG/06/B/F/PP-166012</t>
  </si>
  <si>
    <t xml:space="preserve"> Agricultural College Plovdiv, Bulharsko</t>
  </si>
  <si>
    <t>Koordinátor: Agricultural College Plovdiv, Bulharsko</t>
  </si>
  <si>
    <t>Support Network for Improvement of the Strategic Planning</t>
  </si>
  <si>
    <t>Tempus-JEP-CARDS2006</t>
  </si>
  <si>
    <t>University of Hohenheim, Nemecko</t>
  </si>
  <si>
    <t>Koordinátor: University of Hohenheim, Nemecko</t>
  </si>
  <si>
    <t>IMRD-Erasmus Mundus International Master of Science in Rural Development</t>
  </si>
  <si>
    <t>2004-0018/001 FRAME MUNB123</t>
  </si>
  <si>
    <t>Erasmus Mundus</t>
  </si>
  <si>
    <t>University of Ghent, Belgicko</t>
  </si>
  <si>
    <t>Koordinátor:University Ghent, Belgicko</t>
  </si>
  <si>
    <t>Celoživotné vzdelávanie praovníkov v oblasti správy a údržby verejnej zelene</t>
  </si>
  <si>
    <t>SK/07/LDV/PRO/01-73230790</t>
  </si>
  <si>
    <t>LLP-Leonardo da Vinci</t>
  </si>
  <si>
    <t>Ing.Denisa Halajová,PhD.</t>
  </si>
  <si>
    <t>EMBRYOMICS: Reconstructing in space and time the cell lineage tree.</t>
  </si>
  <si>
    <t>012916-2</t>
  </si>
  <si>
    <t>6. rámcový program</t>
  </si>
  <si>
    <t>Centre National de La Recherche Scientifique</t>
  </si>
  <si>
    <t>Doc. RNDr. Karol Mikula, PhD.</t>
  </si>
  <si>
    <t>Centre National de La Recherche Scientifique </t>
  </si>
  <si>
    <t>http://fp6.cordis.lu</t>
  </si>
  <si>
    <t>BioEMERGENCIES</t>
  </si>
  <si>
    <t>France</t>
  </si>
  <si>
    <t>CNRS, Paris</t>
  </si>
  <si>
    <t>www.cordis.lu/fp5/home.html</t>
  </si>
  <si>
    <t>SNOWBALL-Research and Demonstration, take-up and further dissemination of sustainable integrated planning methods in European cities</t>
  </si>
  <si>
    <t>EU/EIE/ 05 /109/SI2.419575</t>
  </si>
  <si>
    <t> IEE</t>
  </si>
  <si>
    <t>Psychosocial Factors related to Functional Status in Chronically III - Health Status of Patients on Dialysis - Health Status of Patients after Kidney Transplantation</t>
  </si>
  <si>
    <t>144/2004</t>
  </si>
  <si>
    <t>Príhodová Lucia, Mgr.</t>
  </si>
  <si>
    <t xml:space="preserve">Functional status and quality of life in rheumatoid arthritis patients </t>
  </si>
  <si>
    <t>2006/1</t>
  </si>
  <si>
    <t>Benka Jozef, Mgr.</t>
  </si>
  <si>
    <t>Individual, interpersonal, social and societal factors of adolescents and young adults risk behaviour: Family</t>
  </si>
  <si>
    <t>2006/2</t>
  </si>
  <si>
    <t>Tomčíková Zuzana, Mgr.</t>
  </si>
  <si>
    <t xml:space="preserve"> 2006/2</t>
  </si>
  <si>
    <t>Individual, interpersonal, social and societal factors of adolescents and young adults risk behaviour: Personality</t>
  </si>
  <si>
    <t>Veselská Zuzana, Mgr.</t>
  </si>
  <si>
    <t>Individual, interpersonal, social and societal factors of adolescents and young adults risk behaviour: Regional differences</t>
  </si>
  <si>
    <t>Pitel Lukáš, Mgr.</t>
  </si>
  <si>
    <t>Individual, interpersonal, social and societal factors of adolescents and young adults risk behaviour: Extreme Deprivation</t>
  </si>
  <si>
    <t>Kolarčik Peter, Mgr.</t>
  </si>
  <si>
    <t>Regional differences in mortality in Slovak Republic</t>
  </si>
  <si>
    <t>2007/1</t>
  </si>
  <si>
    <t>Rosičová Katarína, Mgr.</t>
  </si>
  <si>
    <t>Functional status and quality of life in rheumatoid arthritis patients - medical factors</t>
  </si>
  <si>
    <t>Čalfová Anna, MUDr.</t>
  </si>
  <si>
    <t>Social class and its impact on patients functional status and recovery process</t>
  </si>
  <si>
    <t>53/2004</t>
  </si>
  <si>
    <t>Vargová Helena, MUDr.</t>
  </si>
  <si>
    <t>Čverčková Adriana, MUDr.</t>
  </si>
  <si>
    <t>Majerníková Mária, MUDr.</t>
  </si>
  <si>
    <t>Development in functional status and quality of life among Children with Renal Disease</t>
  </si>
  <si>
    <t>2008/1</t>
  </si>
  <si>
    <t>Martina Mergeščíková, Bc.</t>
  </si>
  <si>
    <t>Koľvek Gabriel, MUDr.</t>
  </si>
  <si>
    <t>Povrchovo modifikované katódové častice so zvýšenou iónovou  a elektronickou vodivosťou a optimalizovanou periférnou cestou</t>
  </si>
  <si>
    <t>RZ-0306/2008</t>
  </si>
  <si>
    <t>DAAD - Deutscher Akademischer Austauschdienst</t>
  </si>
  <si>
    <t>DAAD, DZS MŠ SR</t>
  </si>
  <si>
    <t>Oriňák Andrej, doc. RNDr., PhD.</t>
  </si>
  <si>
    <t>Odpadový kôš - priestorové a fyzikálno-chemické aspekty odpadového hospodárstva na samosprávnej úrovni</t>
  </si>
  <si>
    <t>Referenčné číslo podľa ÚV SR: Podprojekt 18
Kód v systéme ISUF:
EHP-VTS-0507-070230</t>
  </si>
  <si>
    <t>Finančný mechanizmus Európskeho hospodárskeho priestoru,  Nórsky finančný mechanizmus a štátny rozpočet Slovenskej republiky</t>
  </si>
  <si>
    <t>Sovák Pavol, doc. RNDr.,CSc.</t>
  </si>
  <si>
    <t>Towards an Accessible Science: Facilitating Access to Scientific Digital Resources for Visually Impaired Students</t>
  </si>
  <si>
    <t>ECP-2005-CULT-038137</t>
  </si>
  <si>
    <t>eContentPlus</t>
  </si>
  <si>
    <t>International Workshop: Automata Theoretic Methods in Algorithmic Algebra</t>
  </si>
  <si>
    <t xml:space="preserve">Z-08-107/0003-00           AutoMathA - Science Meeting 2020 </t>
  </si>
  <si>
    <t>European Science Foundation - program AutoMathA</t>
  </si>
  <si>
    <t>25.4.2008</t>
  </si>
  <si>
    <t>1.9.2008</t>
  </si>
  <si>
    <t>Access to University for Visually Impaired People</t>
  </si>
  <si>
    <t>SM_SCM-T007B06-2006 (MD)</t>
  </si>
  <si>
    <t>EC, DG EDUCATION AND CULTURE</t>
  </si>
  <si>
    <t>Electron impact ionization of the C2D6 molecule, the absolute cross sections and the appearance energies</t>
  </si>
  <si>
    <t>FU06-CT-2007-00051</t>
  </si>
  <si>
    <t xml:space="preserve"> Investigation of MgB2 superconducting thin films on plastic foil for future applications </t>
  </si>
  <si>
    <t>Electron impact ionization and electron attachment to edge plasma constituents: Temperature dependence of the partial cross sections</t>
  </si>
  <si>
    <t>FU06-CT-2005-00075</t>
  </si>
  <si>
    <t>Computer Graphics for Media Industry</t>
  </si>
  <si>
    <t>TEMPUS EC JEP_41058_2006 BA</t>
  </si>
  <si>
    <t>Poznanie inštitúcie a rod: komparatívny výskum Východ-Západ.</t>
  </si>
  <si>
    <t>017617(SAS6)</t>
  </si>
  <si>
    <t>6.RP/KNOWING</t>
  </si>
  <si>
    <t>EC Research Directorate</t>
  </si>
  <si>
    <t>Religion and Values: Central and Eastern European Research Network.</t>
  </si>
  <si>
    <t>028899(CIT)</t>
  </si>
  <si>
    <t>6.RP/REVACERN</t>
  </si>
  <si>
    <t>EuroEthos – Exploring the Foundations of Shared European Pluralistic Ethos.</t>
  </si>
  <si>
    <t>CIT7/-CT-2007</t>
  </si>
  <si>
    <t>6.RP/EUROETHOS</t>
  </si>
  <si>
    <t>Vedecké sprístupnenie epigrafického kultúrneho dedičstva na strednom Dunaji.</t>
  </si>
  <si>
    <t>SK-08-BA-015</t>
  </si>
  <si>
    <t>ASO</t>
  </si>
  <si>
    <t>SAIA, Rakúske informačné centrum pre vedeckú spoluprácu</t>
  </si>
  <si>
    <t>Tibetan-Muslim Intercourse in the Xiahe County: History and Present</t>
  </si>
  <si>
    <t>RG012-EU-06</t>
  </si>
  <si>
    <t>Research Grant</t>
  </si>
  <si>
    <t>pripísané v SKK na účet školy</t>
  </si>
  <si>
    <t>Mobility - Program celoživotného vzdelávania</t>
  </si>
  <si>
    <t>8201-0532/M/BRATISLO5</t>
  </si>
  <si>
    <t>Mgr. Mária Juríčková</t>
  </si>
  <si>
    <t xml:space="preserve">OrganExpert </t>
  </si>
  <si>
    <t>28706-IC-2004-1</t>
  </si>
  <si>
    <t>SOKRATES-Programm: Hochschulbildung (ERASMUS)</t>
  </si>
  <si>
    <t>Staatliche Hochschule F.Musik Trossingen</t>
  </si>
  <si>
    <t>Prof.Dr.Vladimír Michalko</t>
  </si>
  <si>
    <t>About Eva</t>
  </si>
  <si>
    <t>Cilect student exchange programme</t>
  </si>
  <si>
    <t>Cilect</t>
  </si>
  <si>
    <t>Rivers 2008</t>
  </si>
  <si>
    <t>Cilect rivers project</t>
  </si>
  <si>
    <t>University film and video Association</t>
  </si>
  <si>
    <t>Prof.Zuzana Gindl-Tatárová, Ph.D.</t>
  </si>
  <si>
    <t xml:space="preserve">CONSERVATION OF PHOTOGRAPHS AND PHOTOGRAPH COLLECTIONS FOR COUNTRIES OF CENTRAL, SOUTHERN AND EASTERN EUROPE / 
REŠTAUROVANIE FOTOGRAFIE A FOTOGRAFICKÝCH KOLEKCIÍ V KRAJINÁCH STREDNEJ, VÝCHODNEJ A JUŽNEJ EURÓPY
</t>
  </si>
  <si>
    <t>5/08</t>
  </si>
  <si>
    <t>The Getty Conservation Institute</t>
  </si>
  <si>
    <t>J. Paul Getty Trust</t>
  </si>
  <si>
    <t>Kvasnica Boris, doc., akad.mal.</t>
  </si>
  <si>
    <t>Škoda - Car of the Dreams</t>
  </si>
  <si>
    <t>2/08</t>
  </si>
  <si>
    <t>Škoda Auto, a.s.</t>
  </si>
  <si>
    <t>Klein Štefan, doc., akad.soch.</t>
  </si>
  <si>
    <t>ISTROART 2007 Copy-Paste</t>
  </si>
  <si>
    <t>12290-2007-IVF</t>
  </si>
  <si>
    <t>Standard grants programme - Education</t>
  </si>
  <si>
    <t>Adamíková Alena, Mgr. art.</t>
  </si>
  <si>
    <t>Visegrad Visual/Cultural Studies</t>
  </si>
  <si>
    <t xml:space="preserve">Visegrad University Studies Grant
</t>
  </si>
  <si>
    <t>Grúň Daniel, Mgr., Orišková Mária, PhD.</t>
  </si>
  <si>
    <t>3´Film - Languages Through Lenses</t>
  </si>
  <si>
    <t>Súťaž študentských filmov</t>
  </si>
  <si>
    <t>European League of Institutes of Arts</t>
  </si>
  <si>
    <t>Daučíková Anna, doc., akad.soch.</t>
  </si>
  <si>
    <t>Mobilita študentov a pracovníkov VŠ v akad.roku 2008/2009</t>
  </si>
  <si>
    <t>8201-0517/M/BRATISL04</t>
  </si>
  <si>
    <t>Program celoživotného vzdelávania</t>
  </si>
  <si>
    <t>SAAIC, Národná Agentúra Programu celoživotného vzdelávania</t>
  </si>
  <si>
    <t>Weisslechner Karol, Prof., akad. arch.</t>
  </si>
  <si>
    <t>Mobilita študentov a pracovníkov VŠ v akad.roku 2007/2008</t>
  </si>
  <si>
    <t>7201-0279/M/BRATISL04</t>
  </si>
  <si>
    <t>Spolupráca Vysokej školy výtvarných s podnikmi v zahraničí s cieľom zvýšiť mobilitu absolventov a kvalitu ich kvalifikácie</t>
  </si>
  <si>
    <t>Belčáková, Ingrid, RNDr., PhD.</t>
  </si>
  <si>
    <t>MŽP</t>
  </si>
  <si>
    <t>Záchrana skrytého európskeho dreveného sakrálneho dedičstva: medzinárodná metodológia implementácie informačného spracovania projektov reštaurovania a obnovy</t>
  </si>
  <si>
    <t>EU/2005-0739/001-001 CLT CA12/06</t>
  </si>
  <si>
    <t>Culture 2000</t>
  </si>
  <si>
    <t>Európska komisie</t>
  </si>
  <si>
    <t>Kráľová, Iva, doc.Ing.PhD.</t>
  </si>
  <si>
    <t>doplatok</t>
  </si>
  <si>
    <t>Designed nanostructured hybrid polymers: Polymerisation catalysis and tecton assembly (NANOHYBRID).</t>
  </si>
  <si>
    <t>NMP3-CT-2005-516972</t>
  </si>
  <si>
    <t>Marcinčin Anton, prof. Ing. PhD.</t>
  </si>
  <si>
    <t xml:space="preserve">Consiglio Nazionale Delle Ricerche, Roma, Italy </t>
  </si>
  <si>
    <t>Výzva zverejnená na web stránke www.cordis.lu</t>
  </si>
  <si>
    <t>Advanced interactive materials by design (AIMS).</t>
  </si>
  <si>
    <t>NMP3-CT-2004-500160</t>
  </si>
  <si>
    <t>Polakovič Milan doc. Ing. PhD.</t>
  </si>
  <si>
    <t>Universität Dortmund, Dortmund, Germany</t>
  </si>
  <si>
    <t>Study of the adsorption membrane filtration (Amf) hybrid process for removal of boron from seawater.</t>
  </si>
  <si>
    <t>04-AS-004</t>
  </si>
  <si>
    <t>Program Framework and Profile of MEDRC</t>
  </si>
  <si>
    <t>Middle East Desalination Research Center (MEDRC), Al Khuwair, Sultanate of Oman</t>
  </si>
  <si>
    <t xml:space="preserve">Schlosser Štefan, Ing. PhD. </t>
  </si>
  <si>
    <t>Ege University, Izmir, Turkey</t>
  </si>
  <si>
    <t>Výzva zverejnená na web stránke www.medrc.org</t>
  </si>
  <si>
    <t>Health and environment Network (HENVINET)</t>
  </si>
  <si>
    <t>Študenti a mladí odborníci z oblasti hudby vo vydavateľských a výskumných štruktúrach krajín EU</t>
  </si>
  <si>
    <t>SK/06/A/F/PL-6012033</t>
  </si>
  <si>
    <t xml:space="preserve"> Leonardo da Vinci</t>
  </si>
  <si>
    <t xml:space="preserve">Slovenská akademická asociácia pre medzinárodnú spoluprácu </t>
  </si>
  <si>
    <t>Mobilita študentov a pracovníkov VŠ v rámci Programu celoživotného vzdelavania ERASMUS</t>
  </si>
  <si>
    <t>7201-0219/M/BANSKA02</t>
  </si>
  <si>
    <t>Program celoživotného vzdelávania ERASMUS</t>
  </si>
  <si>
    <t>Slovenská akademická asociácia pre medzinárodnú spoluprácu -Národná agentúra Programu celoživotného vzdelávania</t>
  </si>
  <si>
    <t>8201-0261/M/BANSKA02</t>
  </si>
  <si>
    <t>Finančná zmluva na dofinancovanie č.7201-0219/M/BANSKA02</t>
  </si>
  <si>
    <t>Krák Egon, doc. PhDr. ArtD.</t>
  </si>
  <si>
    <t>Centre de musique baroque de Versailles  a Fondazione Romualdo Del Bianco, Firenze.</t>
  </si>
  <si>
    <t>doc. PhDr. Zuzana Martináková,CSc.                                   od 1.3.2008 menovaný PaedDr. Peter Vítko</t>
  </si>
  <si>
    <t>projekt riešený na úrovni VŠ</t>
  </si>
  <si>
    <t>SAAIC</t>
  </si>
  <si>
    <t>PaedDr. Peter Vítko</t>
  </si>
  <si>
    <t>COST 366/06</t>
  </si>
  <si>
    <t>Science and Technology Research In a Knowledge-based Economy (STRIKE).</t>
  </si>
  <si>
    <t>COST</t>
  </si>
  <si>
    <t>The Council of the EU - the Cost Office</t>
  </si>
  <si>
    <t xml:space="preserve">Ján Lisý, PhD.,Čaplánová Anetta, doc. Ing. PhD. </t>
  </si>
  <si>
    <t>nový projekt, zapojených 22 krajín</t>
  </si>
  <si>
    <t>koordinátor Cost Office, EC Brusel</t>
  </si>
  <si>
    <t>Regional Trajectories to the Knowledge Economy (EURODITE).</t>
  </si>
  <si>
    <t>CIT3-CT-2005-006187</t>
  </si>
  <si>
    <t>FP6</t>
  </si>
  <si>
    <t>Commission of the EU</t>
  </si>
  <si>
    <t>Buček Milan, prof. Ing. DrSc.</t>
  </si>
  <si>
    <t>II. etapa, zapojených 28 univerzitných a výskumných inštitúcií z 15 krajín EÚ</t>
  </si>
  <si>
    <t>koordinátor University of Birmingham, Veľká Británia</t>
  </si>
  <si>
    <t>SKBRATISL03 ERASMUS</t>
  </si>
  <si>
    <t>63827-IC-1-2007-1-SK-ERASMUS-EUCX-1</t>
  </si>
  <si>
    <t>LLP ERASMUS</t>
  </si>
  <si>
    <t>NA LLP</t>
  </si>
  <si>
    <t>Lašček Pavel, JUDr.Dipl.Ing.</t>
  </si>
  <si>
    <t>OZV</t>
  </si>
  <si>
    <t>pre akademický rok 2008/2009</t>
  </si>
  <si>
    <t>EQVALL - Hodnotenie kvality celoživotného odborného vzdelávania</t>
  </si>
  <si>
    <t>SK/06/B/F/PP-177450</t>
  </si>
  <si>
    <t>LLP LDV</t>
  </si>
  <si>
    <t>Karkalíková Marta,   doc.RNDr.CSc., Lacková Alica, doc.Ing.CSc.</t>
  </si>
  <si>
    <t>EU ako koordinátor</t>
  </si>
  <si>
    <t>Internacionalizácia vzdelávania ekonómov a manažérov</t>
  </si>
  <si>
    <t>SK/06/A/F/PL-6022124</t>
  </si>
  <si>
    <t>Galanová Soňa, Ing.</t>
  </si>
  <si>
    <t>Ekonomická univerzita v Bratislave Ústav medzinárodných programov</t>
  </si>
  <si>
    <t xml:space="preserve">Projekt ukončený, objem fin prostr pre VS bol poskytnuty v r 2008 </t>
  </si>
  <si>
    <t>Praktické vzdelávanie absolventov EUBA</t>
  </si>
  <si>
    <t>SK/06/A/F/PL-6023123</t>
  </si>
  <si>
    <t>31.6.2008</t>
  </si>
  <si>
    <t>Praktické vzdelávanie absolventov EUBA-II</t>
  </si>
  <si>
    <t>SK/07/LDV/PLM/01-73220763</t>
  </si>
  <si>
    <t>Drozdová Daniela, Ing.</t>
  </si>
  <si>
    <t>Hospodárska diplomacia - podpora exportu a investícií II</t>
  </si>
  <si>
    <t>SK/06/A/F/EX-60244121</t>
  </si>
  <si>
    <t>Csabay Marek, Ing.PhD.</t>
  </si>
  <si>
    <t>Matematické metódy v obchodnej organizácii</t>
  </si>
  <si>
    <t>SK/06/A/F/EX-6024122</t>
  </si>
  <si>
    <t>Surmanová Kvetoslava, Ing.PhD.  Čičková Zuzana, Ing.PhD.</t>
  </si>
  <si>
    <t>Výchova a tréningy miestneho obyvateľstva pre medzinárodné a interkultúrne vzťahy so zahraničnými návštevníkmi</t>
  </si>
  <si>
    <t xml:space="preserve">LLP </t>
  </si>
  <si>
    <t>Novacká Ľudmila, doc. JUDr. CSc.</t>
  </si>
  <si>
    <t xml:space="preserve">Štandardizácia metód menej populárnych európskych jazykov - UNIQUE
</t>
  </si>
  <si>
    <t>PL/04/B/F/LA-174 457</t>
  </si>
  <si>
    <t>Némethová Ildikó, PhDr.</t>
  </si>
  <si>
    <t>EU ako partner</t>
  </si>
  <si>
    <t>ERASMUS</t>
  </si>
  <si>
    <t>Európska komisia</t>
  </si>
  <si>
    <t>International Visegrad Fund</t>
  </si>
  <si>
    <t>Language Facilitator</t>
  </si>
  <si>
    <t>PT/04/B/F/LA-159070</t>
  </si>
  <si>
    <t>Hrivíková Tatiana, PhDr. PhD.</t>
  </si>
  <si>
    <t>QAHECA</t>
  </si>
  <si>
    <t>-</t>
  </si>
  <si>
    <t>LLP</t>
  </si>
  <si>
    <t>European University  Association</t>
  </si>
  <si>
    <t>Lenghardtová Jana, doc.PhDr. PhD.</t>
  </si>
  <si>
    <t>EU ako partner, projekt EUA podporený v programe LLP</t>
  </si>
  <si>
    <t>Objem finančných prostriedkov na celú dobu riešenia sa neuvádza, nakoľko ide o preplatenie 75 % cestovných nákladov na zahraničné semináre</t>
  </si>
  <si>
    <t>za kalendárny rok 2008</t>
  </si>
  <si>
    <t>Objem finančných prostriedkov je uvedený v SKK,  ide o národný príspevok</t>
  </si>
  <si>
    <t>Academy of Steel Construction, Department of Civi and Structural Engineering, University of Sheffield</t>
  </si>
  <si>
    <t>Transferring of quality management models in KSTU functions and processes</t>
  </si>
  <si>
    <t>SCM Kyrgystan T078A06</t>
  </si>
  <si>
    <t xml:space="preserve">Tempus </t>
  </si>
  <si>
    <t>EU Commission</t>
  </si>
  <si>
    <t>Doc. Dický, Ing.arch. Lesňáková </t>
  </si>
  <si>
    <t>Kazakh Ablaci Khan University of International Relations - KAUIR </t>
  </si>
  <si>
    <t>Transferring of EU evaluation models in KAUIR  functions and processes</t>
  </si>
  <si>
    <t>SCM Kazakhstan T045A06</t>
  </si>
  <si>
    <t>Kazakh Ablaci Khan University of International Relations</t>
  </si>
  <si>
    <t>Študenti technickej univerzity na európskom trhu práce</t>
  </si>
  <si>
    <t>SK/06/A/F/PL -601 2006</t>
  </si>
  <si>
    <t>Národná kancelária programu LvD</t>
  </si>
  <si>
    <t xml:space="preserve"> Ing.arch. Lesňáková </t>
  </si>
  <si>
    <t>Stavebná fakulta, STU, Bratislava</t>
  </si>
  <si>
    <t>SOCRATES</t>
  </si>
  <si>
    <t>Plánovanie a výstavba v kontexte</t>
  </si>
  <si>
    <t>D/06/B/F/PP 146454</t>
  </si>
  <si>
    <t>23.777</t>
  </si>
  <si>
    <t xml:space="preserve"> Ing. Minarovičová, Ing. Lesňáková</t>
  </si>
  <si>
    <t>http://europa.eu.int/comm/education/leonardo/leonardo2_en.html</t>
  </si>
  <si>
    <t>Institut Fortbildung Bau , Stuttgart </t>
  </si>
  <si>
    <t>Vocational Orientated Culture and Language</t>
  </si>
  <si>
    <t>LLP/LdV/TOI/2007/IRL-501</t>
  </si>
  <si>
    <t>PhDr. Dagmar Špildová</t>
  </si>
  <si>
    <t>Institute of Technology Tralle</t>
  </si>
  <si>
    <t>Automatizované výrobné systémy a progresívne technológie</t>
  </si>
  <si>
    <t>SK-BUL 00106</t>
  </si>
  <si>
    <t>Medzivládna -VT-spolupráca</t>
  </si>
  <si>
    <t>APVV</t>
  </si>
  <si>
    <t>Ing. Angel Pavlov, CSc.</t>
  </si>
  <si>
    <t>2005-3864/001-001</t>
  </si>
  <si>
    <t>ELLIL</t>
  </si>
  <si>
    <t>European Commission Socrates</t>
  </si>
  <si>
    <t>Lipták Jozef, doc.Ing.RNDr.,CSc.</t>
  </si>
  <si>
    <t>Danube Networkers</t>
  </si>
  <si>
    <t>84100301/p-BA</t>
  </si>
  <si>
    <t>GRUNDTVIG/LIFELONG LEARNING PROGRAMME</t>
  </si>
  <si>
    <t>Women Taking Chances. A Collection of Female Biographies</t>
  </si>
  <si>
    <t>84100256/p-BA</t>
  </si>
  <si>
    <t xml:space="preserve">Taal- en Spraaktechnologie leermethodes ter bevordering van Interculturele Dialoog </t>
  </si>
  <si>
    <t>135198-LLP-1-2007-BE-KA2-KA2MP TST-ID</t>
  </si>
  <si>
    <t>Community action programme on Languages</t>
  </si>
  <si>
    <t xml:space="preserve">European Commission </t>
  </si>
  <si>
    <t>Škrlantová Markéta, Mgr., PhD.</t>
  </si>
  <si>
    <t xml:space="preserve">Family Competence Portfolio </t>
  </si>
  <si>
    <t>134054-LLP-1-2007-BE-GRUDTVIG-GMP</t>
  </si>
  <si>
    <t>Matulčík Július, doc.PhDr., CSc.</t>
  </si>
  <si>
    <t>Entwicklung von Lehrplänen für das Grund – oder fortgeschrittene Studium</t>
  </si>
  <si>
    <t>28545-IC-1-2004-1-AT</t>
  </si>
  <si>
    <t>ERASMUS-PROGUC-2</t>
  </si>
  <si>
    <t>Rakšányiová Jana, doc.PhDr.,CSc.</t>
  </si>
  <si>
    <t>EduWear - Children designing tangible and wearable comuputing for playful educational purposes</t>
  </si>
  <si>
    <t>229651_CP_1_2006_1_DE_MINERVA_M</t>
  </si>
  <si>
    <t>Socrates (MINERVA:ODL and ICT in EDUCATION)</t>
  </si>
  <si>
    <t>The Education, Audiovisual and Culture Executive Agnecy - EC</t>
  </si>
  <si>
    <t>Molnár Tomáš Mgr.</t>
  </si>
  <si>
    <t xml:space="preserve">projekt bol predložený univerzitou v Brémach </t>
  </si>
  <si>
    <t>Fusion energy research of the Seventh Community Euratom Framework Program</t>
  </si>
  <si>
    <t>FU07-CT-2007-00051</t>
  </si>
  <si>
    <t>European commision</t>
  </si>
  <si>
    <t>Černušák Ivan, prof. RNDr. DrSc.</t>
  </si>
  <si>
    <t>Multilaterálny projekt associovaných a pridružených krajín v organizácii EFDA - PriF UK má zmluvu s FMFI-UK</t>
  </si>
  <si>
    <t>Can Train - Host-pathogen interacion systems as tools to identify antifungal targets in C. Albicans and C. Dubliniensis</t>
  </si>
  <si>
    <t>MRTN-CT-2004-512481</t>
  </si>
  <si>
    <t>MCA - Mobility</t>
  </si>
  <si>
    <t>Bujdáková Helena,  doc. RNDr. CSc.</t>
  </si>
  <si>
    <t>SMEs go Health - Supporting SME-academia collaboration in the area of biomedical research in FP7 through efficient matching facilities and tailor-made information with special focus on NMS and ACC</t>
  </si>
  <si>
    <t>SSA - podporný projekt</t>
  </si>
  <si>
    <t>Kedrová Martina, Mgr.</t>
  </si>
  <si>
    <t xml:space="preserve">Flow Regimes from International Experimantal and Network Data </t>
  </si>
  <si>
    <t>program FRIEND</t>
  </si>
  <si>
    <t>UNESCO</t>
  </si>
  <si>
    <t>Fendeková Miriam doc. RNDr. CSc.</t>
  </si>
  <si>
    <t xml:space="preserve">projekt bol určený na prípravu workshopu ,ktorý sa uskutočnil v dňoch 10-12.11.2008,  nemá určený začiatok a koniec </t>
  </si>
  <si>
    <t>Stredná Európa v 20. storočí (príklad krajín Vyšehrádu) - prednášky / Regionálne dejiny strednej Európy (problematika výučby dejín v krajinách Vyšehrádu) seminár</t>
  </si>
  <si>
    <t>Tonková Mária, PhDr., CSc.</t>
  </si>
  <si>
    <t>Rozdielne alebo spoločné dejiny</t>
  </si>
  <si>
    <t>SMALL PROJECT</t>
  </si>
  <si>
    <t>PhDr. Viera Bennárová</t>
  </si>
  <si>
    <t>Open Europe 2007</t>
  </si>
  <si>
    <t>SK/07/LDV/PLM/01-73220765</t>
  </si>
  <si>
    <t>Národná agentúra programu celoživotného vzdelávania</t>
  </si>
  <si>
    <t>oprava názvu projektu</t>
  </si>
  <si>
    <t>Effective use of ICT in Science Education</t>
  </si>
  <si>
    <t>226382-CP-1-2005-1-SK-COMENIUS-C21</t>
  </si>
  <si>
    <t>Comenius - SOCRATES</t>
  </si>
  <si>
    <t>Demkanin Peter, RNDr. PhD.</t>
  </si>
  <si>
    <t>Modelling The European Science Teacher Education</t>
  </si>
  <si>
    <t>134648-2007-IT-Comenius-CMP</t>
  </si>
  <si>
    <t>Comenius 2</t>
  </si>
  <si>
    <t>doc.RNDr. Ivan Trencansky, CSc.</t>
  </si>
  <si>
    <t>Európsky program
Lifelong Learning</t>
  </si>
  <si>
    <t>Joklová, Viera, Ing.arch.</t>
  </si>
  <si>
    <t>PENTA
Európske enviromentálne vzdelanie pre tretie krajiny</t>
  </si>
  <si>
    <t>2005-3240/001-001
MUN-MUNB41</t>
  </si>
  <si>
    <t>ERASMUS-MUNDUS</t>
  </si>
  <si>
    <t>Belčáková, Ingrid, Doc. RNDr.PhD.</t>
  </si>
  <si>
    <t>A Laboratory for testing construction materials for Herat University</t>
  </si>
  <si>
    <t>ACU/2005/04/AF/02</t>
  </si>
  <si>
    <t>ODA, Slovak Aid</t>
  </si>
  <si>
    <t>UNDP, pob. Bratislava,    CIDA Canada</t>
  </si>
  <si>
    <t>Haydary Juma, Ing. PhD.</t>
  </si>
  <si>
    <t>50% financií poskytuje MZV SR,       50% CIDA Canada</t>
  </si>
  <si>
    <t>Kostelanský Alojz, PaedDr. ThLic. PhD.</t>
  </si>
  <si>
    <t>Special consultancy of church schools and schol institutions for the mental handicaped children education</t>
  </si>
  <si>
    <t>WDSC/USA-07/04.11/01</t>
  </si>
  <si>
    <t>Tarajčáková Edita, Ing.</t>
  </si>
  <si>
    <t xml:space="preserve">Using Information Technologies in Foreign Language Teaching (FLIT) </t>
  </si>
  <si>
    <t>WDSC/USA-07/04.14/01</t>
  </si>
  <si>
    <t xml:space="preserve">Kucík Štefan, PaedDr. </t>
  </si>
  <si>
    <t>Creation of Methodical Materials Concerning Problematics of Prevention and Elimination Social pathological Phenomena in Education</t>
  </si>
  <si>
    <t>WDSC/USA-07/08.09/01</t>
  </si>
  <si>
    <t>Jablonský Tomáš, doc. PaedDr. PhD.</t>
  </si>
  <si>
    <t>Ausstattung mit der Projektionstechnik und mit den didaktischen Behelfen für Theol.-Fakultät von hl. Cyrillus und Methodius in Bratislava</t>
  </si>
  <si>
    <t>SK - 39</t>
  </si>
  <si>
    <t>Projektgruppe Biblia, Rakúsko</t>
  </si>
  <si>
    <t>Prof. Anton Tyrol, PhD.</t>
  </si>
  <si>
    <t>Mathematics at School Today and Tomorrow</t>
  </si>
  <si>
    <t>06789</t>
  </si>
  <si>
    <t>vládna ogranizácia V4</t>
  </si>
  <si>
    <t>Gunčaga Ján, PaedDr. PhD.</t>
  </si>
  <si>
    <t>Translation workshop for young translators from Slovakia and Czech Republic around the translation of stories of Thomas Rosenboom</t>
  </si>
  <si>
    <t>PKP 14/2008</t>
  </si>
  <si>
    <t>Section 2 of Foreign Affairs Grants Framework Act and 2.1.3 and 2.1.4 of the Ministry of Foreign Affairs Grant Regulations</t>
  </si>
  <si>
    <t>Koninkrijk der Nederlanden</t>
  </si>
  <si>
    <t>doc. Adam Bžoch, CSc. m. prof. KU</t>
  </si>
  <si>
    <t>XXIII Internationaler Kongress fur Familie und Media</t>
  </si>
  <si>
    <t xml:space="preserve"> 08/00697</t>
  </si>
  <si>
    <t>INTERNATIONAL</t>
  </si>
  <si>
    <t>Kirche in Not/Ostpriesterhilfe</t>
  </si>
  <si>
    <t>doc. Peter Olekšák, PhD.</t>
  </si>
  <si>
    <t>Donation for development of the FAL CU</t>
  </si>
  <si>
    <t>31122007/01US</t>
  </si>
  <si>
    <t>"donation"</t>
  </si>
  <si>
    <t>First Catholic Slovak Ladies Association</t>
  </si>
  <si>
    <t>doc Imrich Vasko, CSc.</t>
  </si>
  <si>
    <t>Basissubsidie 2008</t>
  </si>
  <si>
    <t>02NL</t>
  </si>
  <si>
    <t>Development of Dutch study Abroad</t>
  </si>
  <si>
    <t>Nederlandse Taalunie</t>
  </si>
  <si>
    <t>Managing and Exploitation of Solar Resource Knowledge "MESoR"</t>
  </si>
  <si>
    <t>FPG TREN4</t>
  </si>
  <si>
    <t xml:space="preserve">6. Rámcový program </t>
  </si>
  <si>
    <t>EÚ</t>
  </si>
  <si>
    <t>01.06.2007</t>
  </si>
  <si>
    <t>2009.05.01</t>
  </si>
  <si>
    <t>doc. Mgr. Jaroslav Hofierka, PhD.</t>
  </si>
  <si>
    <t xml:space="preserve">grant prišiel spolu na dva roky </t>
  </si>
  <si>
    <t>Mobilita študentov a pracovníkov VŠ v akademickom roku 2007/2008 v rámci Programu celoživotného vzdelávania - Erasmus</t>
  </si>
  <si>
    <t>7201-0398/M/PRESOV01</t>
  </si>
  <si>
    <t>LLP/Erasmus</t>
  </si>
  <si>
    <t xml:space="preserve">SAAIC - Národná agentúra LLP </t>
  </si>
  <si>
    <t>Polláková Nadežda, PhDr.</t>
  </si>
  <si>
    <t>Rektorát PU</t>
  </si>
  <si>
    <t>ZG k 31.10.2008
prepočet na tis. SKK</t>
  </si>
  <si>
    <t>ZG  k 31. 10. 2008 prepočet na tis. SKK</t>
  </si>
  <si>
    <t>Súčet z ZG k 31.10.2008
prepočet na tis. SKK</t>
  </si>
  <si>
    <t>Súčet z ZG  k 31. 10. 2008 prepočet na tis. SKK</t>
  </si>
  <si>
    <t>Paralič Ján, doc. Ing. PhD.</t>
  </si>
  <si>
    <t>Helsingin Yliopisto Yliopistonkatu 4, 00014 Hlesingin Yliopisto-Finland</t>
  </si>
  <si>
    <t>7 RP</t>
  </si>
  <si>
    <t>MOTIVATION - Promoting positive images of SET in young people under gender perspective</t>
  </si>
  <si>
    <t>Urbančíková, N. doc. Ing. PhD.</t>
  </si>
  <si>
    <t>SPIKE - Secure Process-oriented Integrative Service Infrastructure for Networked Enterprice</t>
  </si>
  <si>
    <t xml:space="preserve">7 RP </t>
  </si>
  <si>
    <t>Sabol, T. prof. Ing. CSc.</t>
  </si>
  <si>
    <t>eHealth Benchmarking</t>
  </si>
  <si>
    <t>subkontrakt NO.30-CE-0160355/00-37</t>
  </si>
  <si>
    <t>Tender EK (EkF TU subkontraktorom empirica, GmBH)</t>
  </si>
  <si>
    <t>PROCURE - eProcurement</t>
  </si>
  <si>
    <t>subkontrakt s University Bremen, 2008</t>
  </si>
  <si>
    <t xml:space="preserve">eTen Projekt </t>
  </si>
  <si>
    <t>Multi-channel delivery strategies and sustainable business models for public services addressing socially disavantaged groups</t>
  </si>
  <si>
    <t>subkontrakt NO 30-CE-0161843/00-50</t>
  </si>
  <si>
    <t>Tender EK (EkF TU subkontraktorom ECOTEC Research &amp; Consulting Ltd.)</t>
  </si>
  <si>
    <t>ACCESS eGOV - Access to e-Government Services Employing Semantic Technologies</t>
  </si>
  <si>
    <t>SAKE - Semantic-enabled Agile Knowledge-based e-Government</t>
  </si>
  <si>
    <t>FLUIDWIN - Finance, Logistics and Production Integration Domain by Web-based Interaction Network</t>
  </si>
  <si>
    <t>Mihók P., doc.RNDR.CSc.</t>
  </si>
  <si>
    <t>NORRIS</t>
  </si>
  <si>
    <t>Hudec O., doc. RNDr.CSc.</t>
  </si>
  <si>
    <t>HYDRA</t>
  </si>
  <si>
    <t>COGNAC - Coordination of research, development and inovation policies and their coherence with other policies in Newly Aceeded Countries</t>
  </si>
  <si>
    <t>CDP6-04299</t>
  </si>
  <si>
    <t>ICT for all</t>
  </si>
  <si>
    <t>subkontrakt s ASM Centrum Badań i Analiz Rynku v rámci projektu 6RP 22436</t>
  </si>
  <si>
    <t>MonAMI - Mainstreaming on Ambient Intelligence</t>
  </si>
  <si>
    <t>IST-5-0535147</t>
  </si>
  <si>
    <t>EC</t>
  </si>
  <si>
    <t>31. 08.2010</t>
  </si>
  <si>
    <t>Šimšík Dušan, prof., Ing., PhD.</t>
  </si>
  <si>
    <t>SMILING</t>
  </si>
  <si>
    <t>FP7-215493</t>
  </si>
  <si>
    <t>7. RP</t>
  </si>
  <si>
    <t>Stimulating measurement of impact and user satisfaction of eGovernment</t>
  </si>
  <si>
    <t>CIP</t>
  </si>
  <si>
    <t>Lavrin, Anton, doc. RNDr. CSc.</t>
  </si>
  <si>
    <t>Rektorát TUKE - Referát projektov</t>
  </si>
  <si>
    <t>ABILITIES – Application Bus for InteroperabiLITy In enlarged Europe SMEs</t>
  </si>
  <si>
    <t>IST-4-027306-STP</t>
  </si>
  <si>
    <t>MRTN-CT-2003-504267</t>
  </si>
  <si>
    <t>Electron Controled Chemical Litography</t>
  </si>
  <si>
    <t>COST CM0601</t>
  </si>
  <si>
    <t>Europan Science Foundation</t>
  </si>
  <si>
    <t>Plasma-Activated Polypropylene for Water Decontamination Materials</t>
  </si>
  <si>
    <t>EAP.RIG.981429</t>
  </si>
  <si>
    <t>NATO Reintegration Grant</t>
  </si>
  <si>
    <t>Electron Induced Processing at the Molecular Level</t>
  </si>
  <si>
    <t>EIPAM</t>
  </si>
  <si>
    <t>European Science Foundation</t>
  </si>
  <si>
    <t>Association Contract EURATOM</t>
  </si>
  <si>
    <t>FU06-CT-2006-00441</t>
  </si>
  <si>
    <t>EURATOM</t>
  </si>
  <si>
    <t xml:space="preserve">Ion Technology and Spectroscopy at Low Energy Ion Beam Facilities </t>
  </si>
  <si>
    <t>ITS-LEIF</t>
  </si>
  <si>
    <t>European Comission</t>
  </si>
  <si>
    <t>1.1.2006</t>
  </si>
  <si>
    <t>DIRAC-FAIR, Nustar 3</t>
  </si>
  <si>
    <t>Grand Unification, Fundamental Rare Processes and Nuclear Structure</t>
  </si>
  <si>
    <t>05-2-1039-2001/2006</t>
  </si>
  <si>
    <t>Spolupráca s SÚJV Dubna</t>
  </si>
  <si>
    <t>SÚJV Dubna</t>
  </si>
  <si>
    <t>Nuclei as a laboratory to test lepton numbe/flavor conservation by muons</t>
  </si>
  <si>
    <t>436SLK 17/298</t>
  </si>
  <si>
    <t>SRN-Slovensko</t>
  </si>
  <si>
    <t>DFG-Deutsche Forschungsgemeinschaft</t>
  </si>
  <si>
    <t>Prion proteins and Alheimer´s peptides: Molecular studies</t>
  </si>
  <si>
    <t>CBP.EAP.CLG 981751</t>
  </si>
  <si>
    <t>NATO collaborative linkage grant</t>
  </si>
  <si>
    <t>Experiment ATLAS-BA</t>
  </si>
  <si>
    <t>CERN</t>
  </si>
  <si>
    <t>ostatné</t>
  </si>
  <si>
    <t>1.1.1993</t>
  </si>
  <si>
    <t>dlhodobý</t>
  </si>
  <si>
    <t>Experiment Alice-BA</t>
  </si>
  <si>
    <t>Prevention, control and management of prion diseases</t>
  </si>
  <si>
    <t>FOOD-CT-2004-506579</t>
  </si>
  <si>
    <t>Štúdium účinkov ionizujúceho žiarenia na biologické materiály</t>
  </si>
  <si>
    <t>JARE1/1203/05</t>
  </si>
  <si>
    <t>Health Physics Research</t>
  </si>
  <si>
    <t xml:space="preserve">NEA, Paríž </t>
  </si>
  <si>
    <t>1.11.2007</t>
  </si>
  <si>
    <t>31.12.2010</t>
  </si>
  <si>
    <t>Improved precision of nucleic acid based therapy of cystic fibrosis</t>
  </si>
  <si>
    <t>LSHB-CT-2004-005213</t>
  </si>
  <si>
    <t xml:space="preserve">6.RP </t>
  </si>
  <si>
    <t>1.12.2004</t>
  </si>
  <si>
    <t>1.1.2005</t>
  </si>
  <si>
    <t>Combined isolation andstable nonviral  transfection of hematopoietic stem cells</t>
  </si>
  <si>
    <t>LSHB-CT-2005-019038</t>
  </si>
  <si>
    <t>31.4.2009</t>
  </si>
  <si>
    <t>CRONUS-EU</t>
  </si>
  <si>
    <t>MRTN-CT-2004-511927</t>
  </si>
  <si>
    <t>CRONUS-Earth</t>
  </si>
  <si>
    <t>NSF-13924/2005</t>
  </si>
  <si>
    <t>Science project</t>
  </si>
  <si>
    <t>NSF USA</t>
  </si>
  <si>
    <t>ILIAS-Integrated Large Infrastructures for Astroparticle Science</t>
  </si>
  <si>
    <t>RII3-CT-2004-506222</t>
  </si>
  <si>
    <t>3/312009</t>
  </si>
  <si>
    <t>Experiment NA49</t>
  </si>
  <si>
    <t>Kaleidoscope</t>
  </si>
  <si>
    <t>DG for Information Society</t>
  </si>
  <si>
    <t xml:space="preserve">GEO-BENE (Global Earth Observation - Benefit Estmation: Now, Next and Emerging) </t>
  </si>
  <si>
    <t>037063 (GOCE)</t>
  </si>
  <si>
    <t>Specific Targeted research</t>
  </si>
  <si>
    <t>14.11.2006</t>
  </si>
  <si>
    <t>1.12.2006</t>
  </si>
  <si>
    <t>30.11. 2009</t>
  </si>
  <si>
    <t>Growth of the Inner Core: Structure and Dynamics</t>
  </si>
  <si>
    <t>ESF-EC-0206</t>
  </si>
  <si>
    <t>EUROCORES</t>
  </si>
  <si>
    <t>Development of DNA biosensors for detection environmental pollutants in field conditions</t>
  </si>
  <si>
    <t>SfP978003</t>
  </si>
  <si>
    <t>TVU Trnava</t>
  </si>
  <si>
    <t>Kurzový prepočet na SKK
2008</t>
  </si>
  <si>
    <t>Objem finančných prostriedkov poskytnutých pre vysokú školu na jej účet  k 31. 10. 2008 (v tisícoch v prísl. meny)</t>
  </si>
  <si>
    <t>Objem finančných prostriedkov poskytnutých pre vysokú školu na jej účet k 31. 10. 2008 v tisícoch)</t>
  </si>
  <si>
    <t>TUAD Trenčín</t>
  </si>
  <si>
    <t>Fakulta špeciálneho inžinierstva ŽU</t>
  </si>
  <si>
    <t>UVL Košice</t>
  </si>
  <si>
    <t>Strojnícka fakulta ŽU</t>
  </si>
  <si>
    <t>EU</t>
  </si>
  <si>
    <t>UJS Komárno</t>
  </si>
  <si>
    <t>Vysoká škola výtvarných umení v Bratislave</t>
  </si>
  <si>
    <t>TU Košice</t>
  </si>
  <si>
    <t>vyberte prosím</t>
  </si>
  <si>
    <t>CAD</t>
  </si>
  <si>
    <t>HUF</t>
  </si>
  <si>
    <t>JPY</t>
  </si>
  <si>
    <t>NOK</t>
  </si>
  <si>
    <t>PLN</t>
  </si>
  <si>
    <t>Fakulta sociálnych vied a zdravotníctva UKF</t>
  </si>
  <si>
    <t>Filozofická fakulta UKF</t>
  </si>
  <si>
    <t>Pedagogická fakulta UKF</t>
  </si>
  <si>
    <t>Poradové číslo projektu v rámci školy</t>
  </si>
  <si>
    <t>Ekonomická fakulta TUKE</t>
  </si>
  <si>
    <t>Fakulta matematiky, fyziky a informatiky UK</t>
  </si>
  <si>
    <t>Filozofická fakulta UCM</t>
  </si>
  <si>
    <t>ŽU Žilina</t>
  </si>
  <si>
    <t>Fakulta managementu UK</t>
  </si>
  <si>
    <t>Ekonomická fakulta UMB</t>
  </si>
  <si>
    <t>Pedagogická fakulta UK</t>
  </si>
  <si>
    <t>Fakulta riadenia a informatiky ŽU</t>
  </si>
  <si>
    <t>Elektrotechnická fakulta ŽU</t>
  </si>
  <si>
    <t>Pedagogická fakulta UMB</t>
  </si>
  <si>
    <t>Filozofická fakulta UK</t>
  </si>
  <si>
    <t>Lekárska fakulta UK</t>
  </si>
  <si>
    <t>Fakulta agrobiológie a potravinových zdrojov SPU</t>
  </si>
  <si>
    <t>Fakulta politických vied a medzinárodných vzťahov UMB</t>
  </si>
  <si>
    <t>Filologická fakulta UMB</t>
  </si>
  <si>
    <t>Botanická záhrada UK</t>
  </si>
  <si>
    <t>Evanjelická bohoslovecká fakulta UK</t>
  </si>
  <si>
    <t>Fakulta sociálnych a ekonomických vied UK</t>
  </si>
  <si>
    <t>Fakulta telesnej výchovy a športu UK</t>
  </si>
  <si>
    <t>Jesseniova lekárska fakulta UK v Martine</t>
  </si>
  <si>
    <t>Právnická fakulta UK</t>
  </si>
  <si>
    <t>Rímskokatolícka cyrilometodská bohoslovecká fakulta UK</t>
  </si>
  <si>
    <t>Ústav jazykovej a odbornej prípravy zahraničných študentov UK</t>
  </si>
  <si>
    <t>Fakulta verejnej správy UPJŠ</t>
  </si>
  <si>
    <t>Filozofická fakulta UPJŠ</t>
  </si>
  <si>
    <t>Lekárska fakulta UPJŠ</t>
  </si>
  <si>
    <t>Právnická fakulta UPJŠ</t>
  </si>
  <si>
    <t>Fakulta humanitných a prírodných vied PU</t>
  </si>
  <si>
    <t>Fakulta manažmentu PU</t>
  </si>
  <si>
    <t>Fakulta športu PU</t>
  </si>
  <si>
    <t>Fakulta zdravotníctva PU</t>
  </si>
  <si>
    <t>Filozofická fakulta PU</t>
  </si>
  <si>
    <t>Gréckokatolícka bohoslovecká fakulta PU</t>
  </si>
  <si>
    <t>Pedagogická fakulta PU</t>
  </si>
  <si>
    <t>Pravoslávna bohoslovecká fakulta PU</t>
  </si>
  <si>
    <t>Fakulta masmediálnej komunikácie UCM</t>
  </si>
  <si>
    <t>Fakulta prírodných vied UCM</t>
  </si>
  <si>
    <t>Univerzita veterinárskeho lekárstva v Košiciach</t>
  </si>
  <si>
    <t>Fakulta stredoeurópskych štúdií UKF</t>
  </si>
  <si>
    <t>Fakulta humanitných vied UMB</t>
  </si>
  <si>
    <t>upravená suma na tis. Sk</t>
  </si>
  <si>
    <t>Grant bol poskytnutý na základe Zmluvy o poskytnutí nenávratného finančného príspevku z Finančného mechanizmu EHP, Nórskeho finančného mechanizmu a zo štátneho rozpočtu Slovenskej republiky.
Referenčné číslo ÚV SR: Podprojekt 18
Poskytovateľom finančných prostriedkov na účet konečného prijímateľa bol Úrad vlády SR.</t>
  </si>
  <si>
    <t>Decentralizované aktivity programu Erasmus</t>
  </si>
  <si>
    <t>8201-0502/M/KOSICE02</t>
  </si>
  <si>
    <t>Program celoživotného vzdelávania - Erasmus</t>
  </si>
  <si>
    <t>Európske spoločenstvo</t>
  </si>
  <si>
    <t>Timková Renáta, Mgr., PhD.</t>
  </si>
  <si>
    <t>projekt sa realizuje na všetkých fakultách UPJŠ</t>
  </si>
  <si>
    <t xml:space="preserve"> Visegrad Scholarship 50810120</t>
  </si>
  <si>
    <t>International Visegrad Fund, Visegrad Scholarship Programme</t>
  </si>
  <si>
    <t>Potočňák Ivan, doc. RNDr., PhD.</t>
  </si>
  <si>
    <t>grant poskytnutý na základe zmluvy: "Contract on the Lump Sum related to the Visegrad Scholarship 50810120"</t>
  </si>
  <si>
    <t xml:space="preserve"> Visegrad Scholarship 50810136</t>
  </si>
  <si>
    <t>Bazel Yaroslav, prof. DrSc.</t>
  </si>
  <si>
    <t>grant poskytnutý na základe zmluvy: "Contract on the Lump Sum related to the Visegrad Scholarship 50810136"</t>
  </si>
  <si>
    <t>Visegrad Scholarship 50810218</t>
  </si>
  <si>
    <t>grant poskytnutý na základe zmluvy: "Contract on the Lump Sum related to the Visegrad Scholarship 50810218"</t>
  </si>
  <si>
    <t>Visegrad Scholarship 977037</t>
  </si>
  <si>
    <t>Stekauer Pavel, prof., PhDr., DrSc.</t>
  </si>
  <si>
    <t>grant poskytnutý na základe zmluvy: "Contract on the Lump Sum related to the Visegrad Scholarship 977037"</t>
  </si>
  <si>
    <t>ALTECH Ireland: Feeding Trial Agreement-Trial Number 06-E-1444</t>
  </si>
  <si>
    <t>VETOQUINOL</t>
  </si>
  <si>
    <t>Kováč Gabriel, Prof.MVDr.,DrSc.</t>
  </si>
  <si>
    <t>Biotechnologické a naturálne produkty pre zdravie ošípaných- kvalitné a bezpečné potraviny</t>
  </si>
  <si>
    <t>SK0021</t>
  </si>
  <si>
    <t>FM EHP,NFM, ŠR SR</t>
  </si>
  <si>
    <t>Nemcová Radomíra, MVDr.PhD.</t>
  </si>
  <si>
    <t>WELANIMAL:Pohoda zvierat</t>
  </si>
  <si>
    <t>LEONARDO</t>
  </si>
  <si>
    <t>AYFON KOCAPETE</t>
  </si>
  <si>
    <t>Venglovský Jan, MVDr.PhD.</t>
  </si>
  <si>
    <t>BELFAST: Výskum PCVD 518432</t>
  </si>
  <si>
    <t>6FP-FOOD-CT-2005-518432</t>
  </si>
  <si>
    <t>Vilček Štefan, Prof.Ing.DrSc.</t>
  </si>
  <si>
    <t>SAAIC-ERASMUS: Výmenné štúdijné pobyty</t>
  </si>
  <si>
    <t>SAAIC-ERASMUS</t>
  </si>
  <si>
    <t>Nár.agentúra Progr.celož.vzdelávania</t>
  </si>
  <si>
    <t>Bodnárová Libuša,MVDr.</t>
  </si>
  <si>
    <t>Tereza Dvořáková</t>
  </si>
  <si>
    <t>Vyšegrádsky fond</t>
  </si>
  <si>
    <t>prof.Václav Macek, CSc.</t>
  </si>
  <si>
    <t>Innovation de l´enseignement des mathématiques utilisant de nouveaux approches en didactiques des mathématiques - INOVMAT</t>
  </si>
  <si>
    <t>EEIG-EU/P-Kr/09.01/07</t>
  </si>
  <si>
    <t>dodatočne uznaný doplnený grant</t>
  </si>
  <si>
    <t>Comparaison des possibilités de fonctionnement de petite set moyennes entreprises dans les pays membres de l´UE dans le co</t>
  </si>
  <si>
    <t>EEIG-EU/P-Kr/09.02/07</t>
  </si>
  <si>
    <t>Janíčková Jana, Ing. PhD.</t>
  </si>
  <si>
    <t>La valeur du travail de petites et moyennes entreprises en Slovaquie et en Pologne (éventuellement dans d´autres pays) au</t>
  </si>
  <si>
    <t xml:space="preserve">EEIG-EU/P-Kr/09.03/07 </t>
  </si>
  <si>
    <t>Projekt bol spolufinancovaný prostredníctvom programu Interreg IIIA, ktorého podstavou bolo vytvoriť medzinárodnú spoluprácu pri riešení projektu. Na realizácii projektu sa podieľali 3 organizácie z rôznych štátov Európy – Slovensko, Ukrajina a Maďarsko. Cieľ, ktorý sa projektom riešil bol medzinárodného významu a zástupcovia všetkých 3 štátov sa podieľali na medzinárodnom výskume</t>
  </si>
  <si>
    <t>INTERREG IIIA - Zemplínska vodná cesta </t>
  </si>
  <si>
    <t>INTERREG IIIA </t>
  </si>
  <si>
    <t>Doc.Ing. Ľudovít Možiešík,PhD</t>
  </si>
  <si>
    <t xml:space="preserve">INTERREG Agenda 21 – Trvalo udržateľný rozvoj vidieka </t>
  </si>
  <si>
    <t>14130200075 </t>
  </si>
  <si>
    <t xml:space="preserve">INTERREG IIIA Rakúsko - Slovenská republika </t>
  </si>
  <si>
    <t>Dr-techn.Ing. arch. Rabenseifer, Doc. Husenicová</t>
  </si>
  <si>
    <t>V spolupráci s rakúskym partnerom NÖ Dorf- und Stadterneuerung, Verband für Landes-, Regional- und Gemeindeentwicklung,  prispieť k riešeniu problémov vidieka - predovšetkým odchodu obyvateľstva do miest - formou 2 seminárov a 2 pilotných projektov.</t>
  </si>
  <si>
    <t>Vývoj vysoko teplotného-krátkodobého doskového pasterizéra na spracovanie potravy-krvi pre muchy tse-tse </t>
  </si>
  <si>
    <t>12722/Regular Budget Fund</t>
  </si>
  <si>
    <t>IAEA</t>
  </si>
  <si>
    <t>Ing. Ivan Morávek</t>
  </si>
  <si>
    <t>Biosimulácia - Nový prostriedok pri vývoji liečiv </t>
  </si>
  <si>
    <t>OO5137</t>
  </si>
  <si>
    <t>6. RP</t>
  </si>
  <si>
    <t>prof.Ing.Ladislav Dedík, PhD.</t>
  </si>
  <si>
    <t xml:space="preserve">Model kooperácie MSP SR na Európskej regionálnej báze (MANUNET) </t>
  </si>
  <si>
    <t>6RP/ERAC-CT-2006-36229</t>
  </si>
  <si>
    <t>prof.Ing.Štefan Valčuha, PhD.</t>
  </si>
  <si>
    <t>Vývoj a implementácia regionálnej inovačnej stragégie vo VÚC Trnava</t>
  </si>
  <si>
    <t>14637IRE6</t>
  </si>
  <si>
    <t xml:space="preserve"> 1.6.2005</t>
  </si>
  <si>
    <t>Nováková Renáta, doc. Ing. PhD.</t>
  </si>
  <si>
    <t>Tvorba klastrov podporovaných výskumnými a vývojovými aktivitami v regióne strednej a východnej Európy na príklade automobilového klastra v SR</t>
  </si>
  <si>
    <t>7. rámcový program</t>
  </si>
  <si>
    <t>Slovakion-výskum klastrových štruktúr a nanomateriálov</t>
  </si>
  <si>
    <t>FZD-MTF-18/12/2006</t>
  </si>
  <si>
    <t>bilaterálny výskumný projekt</t>
  </si>
  <si>
    <t>Forschungszentrum Dresden-Rossendorf</t>
  </si>
  <si>
    <t>Janovec Jozef, prof. Ing. DrSc.</t>
  </si>
  <si>
    <t>Najlepšie spoločné skúsenosti v priestorovom plánovaní k podpore udržateľného polycentrického rozvoja</t>
  </si>
  <si>
    <t>EU/Interreg/Poly.dev 5C 007/06</t>
  </si>
  <si>
    <t>INTERREG IIIA</t>
  </si>
  <si>
    <t>Veneto Region, Venezia Taliansko</t>
  </si>
  <si>
    <t>X</t>
  </si>
  <si>
    <t>Udržiavanie, rozvoj a propagácia IDB 10/1211/00675</t>
  </si>
  <si>
    <t>Kuratórium F.S.</t>
  </si>
  <si>
    <t>Dubovská Mária, RNDr.</t>
  </si>
  <si>
    <t>Faktory vnútromaternicového vývoja, skoré ranné faktory a faktory adolascencie spojené s vzrastom, výživou a fytickou aktivitou môžu môžu byť spojené s rizikom karcinómu prsníka</t>
  </si>
  <si>
    <t>R03 TW06137</t>
  </si>
  <si>
    <t>NIH</t>
  </si>
  <si>
    <t>Mayo Clinic Rochester</t>
  </si>
  <si>
    <t xml:space="preserve">realizácia medzinárodnej konferencie SIREH </t>
  </si>
  <si>
    <t>Marcinková Daniela, PhDr., PhD.</t>
  </si>
  <si>
    <t>Rozvoj katedry talianskeho jazyka</t>
  </si>
  <si>
    <t>Taliansky kult.inštitút</t>
  </si>
  <si>
    <t>Integration Hôr-Sprach-Geschädigter in allgemeinen Bildungseinrichtungen</t>
  </si>
  <si>
    <t>č. 12/2006</t>
  </si>
  <si>
    <t>CD SOWOSEC</t>
  </si>
  <si>
    <t>217372-IC-12005-1AT-ERASMUS-Proguc-1</t>
  </si>
  <si>
    <t>Sokrates</t>
  </si>
  <si>
    <t>FH Campus Wien</t>
  </si>
  <si>
    <t>Višegradský fond - štipendium - jednorázová suma</t>
  </si>
  <si>
    <t>študijný pobyt / výskumný projekt</t>
  </si>
  <si>
    <t>Medzinárodný Višegradský Fond</t>
  </si>
  <si>
    <t>8201-0509/M/TRNAVA01</t>
  </si>
  <si>
    <t>NÁRODNÁ AGENTÚRA LLP</t>
  </si>
  <si>
    <t>Sabolová Dagmar, PhDr., CSc.</t>
  </si>
  <si>
    <t>Lechta, Viktor, prof., PhDr., CSc.</t>
  </si>
  <si>
    <t>Keketiová Jana, doc.PhDr.,PhD., Schavel Milan, prof. PhDr., PhD.</t>
  </si>
  <si>
    <t>prof. RNDr. Ladislav Csontos SJ, PhD.</t>
  </si>
  <si>
    <t>doc. PhDr. Jana Bérešová, PhD.</t>
  </si>
  <si>
    <t>Appearance prediction of color coatings based on under -surface scattering and otical measurements of bo-directional reflection distribution function</t>
  </si>
  <si>
    <t>MC-IRG 040681</t>
  </si>
  <si>
    <t>6 RP</t>
  </si>
  <si>
    <t>Ďurikovič Roman, doc. RNDr., PhD.</t>
  </si>
  <si>
    <t>Výzva bola zverejnená na stránkach EÚ</t>
  </si>
  <si>
    <t>Society and lifestyles : Towards enhancing social harmonization throught kvowledge of bubcultural communities</t>
  </si>
  <si>
    <t>CIT 5 - 02913</t>
  </si>
  <si>
    <t>Deák Dušan, Mgr., PhD.</t>
  </si>
  <si>
    <t>Regionalisierte Lehrwerke und Interkultureller Dialog</t>
  </si>
  <si>
    <t>135442-LPP-1-2007-1-DE-KA2MP</t>
  </si>
  <si>
    <t>Program celoživotného vzdelávania Európskej komisie</t>
  </si>
  <si>
    <t>Kozmová Ružena, doc. PhDr., CSc. ; Nemcová Emília, PhDr., CSc.</t>
  </si>
  <si>
    <t>Projekt je rozdelený na 2 časti - germanistiku a slovakistiku, preto sú tam 2 vedúce riešiteľky</t>
  </si>
  <si>
    <t>Interplay of European, National and Regional Identities : Nations between States along the New Eastern Borders of the European Union</t>
  </si>
  <si>
    <t>SSH- ENRI - East -2008-CT-217227</t>
  </si>
  <si>
    <t>Macháček Ladislav, prof., Mgr., CSc.</t>
  </si>
  <si>
    <t>EU poskytuje na celú dobu riešenia 1,5 mil. Eur pre 11 krajín, zapojených do riešenia projektu</t>
  </si>
  <si>
    <t>Agricultural reutilization of nonferrous metal containing waste from microelectronic and surface treating industry</t>
  </si>
  <si>
    <t>144-11-074</t>
  </si>
  <si>
    <t>bilaterálna spolupráca Hungary-Slovakia</t>
  </si>
  <si>
    <t>MVRR SR</t>
  </si>
  <si>
    <t>4 mil 700 tis</t>
  </si>
  <si>
    <t>Lesný Juraj, doc. RNDr., PhD.</t>
  </si>
  <si>
    <t>Projekt sa financuje formou refundácie nákladov. Univerzite bolo  zatiaľ poskytnutých 348 tis., v súčasnosti sa čaká na refundáciu nákladov vo výške 3 mil. 560 tis..</t>
  </si>
  <si>
    <t>ETSI STF 342 on Personalization and User Profile Management Standardization (i2010 - e-Inclusion)</t>
  </si>
  <si>
    <t>STF LoE 342</t>
  </si>
  <si>
    <t xml:space="preserve">ETSI CL07_2568 Call for experts </t>
  </si>
  <si>
    <t>ETSI (European Telecommunications Standardization Institute), Sophia Antipolis, France</t>
  </si>
  <si>
    <t>Kováčiková Tatiana, doc.Ing.PhD.</t>
  </si>
  <si>
    <t>Člen STF (Specialist Task Force) - člen expertnej skupiny</t>
  </si>
  <si>
    <t>ETSI Collective Letter - Call for experts , verejná výzva pre expertov</t>
  </si>
  <si>
    <t>ETSI STF 311: (ETSI/OCGECN&amp;S) on The consequences on the standardization activities on NGN from the EU ECN&amp;S regulatory view point</t>
  </si>
  <si>
    <t>STF 311</t>
  </si>
  <si>
    <t>ETSI CL06_2483 Call for experts</t>
  </si>
  <si>
    <t>25,8 EUR</t>
  </si>
  <si>
    <t>ETSI STF 331on ICT GRID Technologies Interoperability and Standardization</t>
  </si>
  <si>
    <t>STF LoE 331</t>
  </si>
  <si>
    <t xml:space="preserve">ETSI CL07_2558 Call for experts </t>
  </si>
  <si>
    <t>Člen STF (Specialist Task Force)</t>
  </si>
  <si>
    <t>Rozvojová koncepcia budovania letísk</t>
  </si>
  <si>
    <t>c07/22104DM</t>
  </si>
  <si>
    <t>Eurocontrol Experimental Cenre Brétigny-Sur orge  Cedex</t>
  </si>
  <si>
    <t>Zmluva medzi ŽU Žilina a Eurocontrol</t>
  </si>
  <si>
    <t>Analýza dopadu systému "hub and spoke" na Európske ATM v nadväznosti na aktivitu "INO"</t>
  </si>
  <si>
    <t>C20036E/BM/05</t>
  </si>
  <si>
    <t>Spolupráca medzi Žilinskou univerzitou a International Institute of Universality</t>
  </si>
  <si>
    <t xml:space="preserve">    </t>
  </si>
  <si>
    <t>International Institute of Universality, Tokio, Japonsko</t>
  </si>
  <si>
    <t>neurčený</t>
  </si>
  <si>
    <t>Čápová Klára, prof. Ing. PhD.</t>
  </si>
  <si>
    <t>Projekt medzinárodnej spolupráce medzi ŽU a IIU sa rieši na základe bilaterálnej dohody o spoluráci medzi oboma inštitúciami.</t>
  </si>
  <si>
    <t>The European Learning Network – HELEN</t>
  </si>
  <si>
    <t>IT/04/B/F/NT-154056</t>
  </si>
  <si>
    <t xml:space="preserve"> LEONARDO</t>
  </si>
  <si>
    <t>Politecnico di Torino, Italy</t>
  </si>
  <si>
    <t>Klimo, Martin, prof. Ing., CSc.</t>
  </si>
  <si>
    <t xml:space="preserve">FEEL </t>
  </si>
  <si>
    <t>116589-CP-1-2004-1-LT-LINGUA-L1</t>
  </si>
  <si>
    <t>SOCRATES/LINGUA1</t>
  </si>
  <si>
    <t>Tománková, Anna, PhDr.</t>
  </si>
  <si>
    <t>eTwinning - program elektronických partnerstiev škôl v Európe</t>
  </si>
  <si>
    <t xml:space="preserve">2005-2467/ 001-001 ELE ELEB13 </t>
  </si>
  <si>
    <t>eTwinning</t>
  </si>
  <si>
    <t>edukačný grant - presunuté medzi ostatné zahraničné granty</t>
  </si>
  <si>
    <t>presunuté medzi ostatné zahraničné granty</t>
  </si>
  <si>
    <t>presunuté do ostatných zahraničných grantov</t>
  </si>
  <si>
    <t>Presunuté medzi ostatné zahraničné granty</t>
  </si>
  <si>
    <t>Progresívne technológie a nové technologické princípy riadenia automatizovaného výrobného systému</t>
  </si>
  <si>
    <t>SK-Srbsko 01606</t>
  </si>
  <si>
    <t>Technika spracovania biomasy procesom briketovania a peletovania</t>
  </si>
  <si>
    <t>SK-Srbsko 01106</t>
  </si>
  <si>
    <t>doc.Ing.Ľubomír Šooš, PhD.</t>
  </si>
  <si>
    <t>Upgrading the Skills of University Teaching Staff in Welding to Quality Welding Personnel in Accordance with International Standards and Curriculum Development in Postgraduate Welding Educ. Program </t>
  </si>
  <si>
    <t>VN/Asia-Link/006(104722)</t>
  </si>
  <si>
    <t>Asia-Link Programme</t>
  </si>
  <si>
    <t>doc.Ing.Zita Iždinská,CSc., doc.Ing.Viliam Hrnčiar,CSc, doc.Ing.Pavol Sejč,CSc.</t>
  </si>
  <si>
    <t>Európske virtuálne laboratórium matematiky</t>
  </si>
  <si>
    <t>EVLM</t>
  </si>
  <si>
    <t>doc.RNDr.Daniela Velichová,CSc.</t>
  </si>
  <si>
    <t>Stimulovanie politickej rozpravy na tému Ženy &amp; Veda v strednej Európe  </t>
  </si>
  <si>
    <t>WS&amp; DEBATE 36651 </t>
  </si>
  <si>
    <t>Zlepšenie a rozvoj povedomia o ekológii v Srbsku</t>
  </si>
  <si>
    <t>SM_SCM-C037B06-2006(RS) IDEAS</t>
  </si>
  <si>
    <t>Príprava inštitúcií v moderných environmentálnych prístupoch a technikách  </t>
  </si>
  <si>
    <t>IB_JEP-41156-2006 (RS) TIMEA </t>
  </si>
  <si>
    <t>Vzdelávanie a príprava inštitúcií v oblasti manažérstva kvality a metrológie  </t>
  </si>
  <si>
    <t>IB JEP-41120-2006 (RS), ETIQUM </t>
  </si>
  <si>
    <t>doc.Ing.Martin Halaj, PhD.</t>
  </si>
  <si>
    <t>Joint Degree in Media Development Engineering</t>
  </si>
  <si>
    <t>29079-IC-1-2005-1-DK-Erasmus-PROGUC-3</t>
  </si>
  <si>
    <t>Ing. Juraj Štefanovič, PhD.</t>
  </si>
  <si>
    <t>http://www.jdmde.eu</t>
  </si>
  <si>
    <t>Teacher Induction: Supporting the Supporters of Novice Teachers in Europe</t>
  </si>
  <si>
    <t>128825-CP-1-2006-UK Comenius-C21-TISSNTE</t>
  </si>
  <si>
    <t>Ing. Viera Rozinajová, PhD.</t>
  </si>
  <si>
    <t>http://www.tissnte.eu</t>
  </si>
  <si>
    <t>Mobile Education Centre</t>
  </si>
  <si>
    <t>HPTfT2007</t>
  </si>
  <si>
    <t>HP Technology for Teaching Higher Education Grant</t>
  </si>
  <si>
    <t>Hewlett Packard International, USA</t>
  </si>
  <si>
    <t>doc. Ing. Pavel Čičák, PhD.</t>
  </si>
  <si>
    <t>http://hptft.fiit.stuba.sk</t>
  </si>
  <si>
    <t>CEEPUS II</t>
  </si>
  <si>
    <t>Socrates</t>
  </si>
  <si>
    <t>Informatizácia detašovaného pracoviska MTF v Komárne</t>
  </si>
  <si>
    <t xml:space="preserve">Stredoeurópska nadácia </t>
  </si>
  <si>
    <t>Czifra Juraj, Ing. PhD.</t>
  </si>
  <si>
    <t>finančný príspevok od Stredoeurópskej nadácie</t>
  </si>
  <si>
    <t>Mobilita študentov a pracovníkov vysokých škôl v akademickom roku 2008/2009</t>
  </si>
  <si>
    <t>8201-0495/M/BRATISL01</t>
  </si>
  <si>
    <t>Lifelong Learning Program</t>
  </si>
  <si>
    <t>Slovenská akademická asociácia pre medzinárodnú spoluprácu</t>
  </si>
  <si>
    <t>Prof. Vladimír Báleš</t>
  </si>
  <si>
    <t>Projekt sa rieši v rámci celej STU v Bratislave, nie na jednotlivých fakultách</t>
  </si>
  <si>
    <t>Lenne - príprava študijného programu pre krajinné plánovanie a manažment</t>
  </si>
  <si>
    <t>Tempus CD-JEP-19106-2004</t>
  </si>
  <si>
    <t>Tempus</t>
  </si>
  <si>
    <t>EK Brusel</t>
  </si>
  <si>
    <t>Finka, Maroš, prof. Ing. arch. PhD.</t>
  </si>
  <si>
    <t>Ústav manažmentu STU / TU Wien</t>
  </si>
  <si>
    <t>edukačný projekt</t>
  </si>
  <si>
    <t>Banská Štiavnica baroková kalvária - perspektívy revitalizácie</t>
  </si>
  <si>
    <t>12246-2008</t>
  </si>
  <si>
    <t>Visegrad Fund</t>
  </si>
  <si>
    <t>Višegrátsky fond</t>
  </si>
  <si>
    <t>Vošková, Katarína, Ing.arch.</t>
  </si>
  <si>
    <t>Navrhovanie pre všetkých – univerzálne navrhovanie, téma pre IP 2007/2008 -Turizmus pre všetkých</t>
  </si>
  <si>
    <t>7203-0391/IP/BRATISL01</t>
  </si>
  <si>
    <t>Erasmus - Intenzívny program</t>
  </si>
  <si>
    <t xml:space="preserve">SAAIC
Národná agentúra Programu celoživotného vzdelávania
</t>
  </si>
  <si>
    <t>Samová, Mária, doc.Ing.arch.PhD.</t>
  </si>
  <si>
    <t xml:space="preserve">OIKODOMOS – virtuálna univerzita v oblasti štúdia (sociálneho) bývania v súčasnej Európe </t>
  </si>
  <si>
    <t>134370-LLP-1-2007-1-ES-Erasmus-EVC</t>
  </si>
  <si>
    <t>EEIG-EU/P-Kr/09.08/07</t>
  </si>
  <si>
    <t>Nehrérová Erika, PhDr.</t>
  </si>
  <si>
    <t xml:space="preserve">Dictionnaire de la doctrine sociale catholique. </t>
  </si>
  <si>
    <t>EEIG-EU/P-Kr/09.09/07</t>
  </si>
  <si>
    <t>Košč Stanislav, doc. PhDr. ThDr. PhD.</t>
  </si>
  <si>
    <t>L´université d´été de la jeunesse.</t>
  </si>
  <si>
    <t>EEIG-EU/P-Kr/09.10/07</t>
  </si>
  <si>
    <t>Le profil de l´enseignant européen</t>
  </si>
  <si>
    <t>EEIG-EU/P-Kr/09.11/07</t>
  </si>
  <si>
    <t>Kolibová Daniela, doc. PhDr.CSc</t>
  </si>
  <si>
    <t xml:space="preserve">Chemizm opadów atmosferycznych w przygranicznych słowacko-polskich regionach i ich biota. </t>
  </si>
  <si>
    <t>SEdOiB-Krk/GB-02/07</t>
  </si>
  <si>
    <t xml:space="preserve">FUNDACJA KRAKOWSKIEJ SZKOŁY WYŻSZEJ  imienia  Andrzeja  Frycza  Modrzewskiego                                         </t>
  </si>
  <si>
    <t>Bublinec Eduard, prof. Ing. CSc.</t>
  </si>
  <si>
    <t>Badanie nowych metod i form nauczania przedmiotów specjalności informatyka z wykorzystaniem systemów (Learning Management System)</t>
  </si>
  <si>
    <t>SEdOiB-Krk/GB-03/07</t>
  </si>
  <si>
    <t>Černák Igor, m.prof. KU doc. Ing. PhD.</t>
  </si>
  <si>
    <t>Porównanie opieki Kościoła nad osobami z upośledzeniem umysłowym na Słowacji i w Polsce</t>
  </si>
  <si>
    <t>SEdOiB-Krk/GB-04/07</t>
  </si>
  <si>
    <t>Tisovičová Antónia , m. prof. KU doc. PhDr. PhD.</t>
  </si>
  <si>
    <t xml:space="preserve">Miejsce astronomii w naukowej hobbystycznej działalności dzieci w starszym  
wieku szkolnym.    </t>
  </si>
  <si>
    <t xml:space="preserve">SEdOiB-Krk/GB-05/07 </t>
  </si>
  <si>
    <t>Hanisko Peter, PaedDr. Ing. PhD.</t>
  </si>
  <si>
    <t xml:space="preserve">Wolnoczasowe zajęcia sportowe romskich dzieci w młodszym wieku szkolnym.    </t>
  </si>
  <si>
    <t>SEdOiB-Krk/GB-06/07</t>
  </si>
  <si>
    <t xml:space="preserve"> Stupák Bohuslav, PaedDr.</t>
  </si>
  <si>
    <t>Kształcenie twórczości dramaturgicznej w programach nauczania na  wydziałach pedagogiki na Słowacji i w Polsce</t>
  </si>
  <si>
    <t>SEdOiB-Krk/GB-07/07</t>
  </si>
  <si>
    <t>Akimjaková Beáta, PaedDr. PhD.</t>
  </si>
  <si>
    <t>Przygotowanie i wykorzystywanie tzw. roboczych listów w katechezie     szkolnej na I etapie edukacyjnym szkoły podstawowej</t>
  </si>
  <si>
    <t xml:space="preserve">SEdOiB-Krk/GB-12/07 </t>
  </si>
  <si>
    <t>Akceptované po zdôvodnení, že ide o výskumný grant získaný zo zahraničných zdrojov</t>
  </si>
  <si>
    <t>zaradený do ostatných zahraničných grantov</t>
  </si>
  <si>
    <t>Dodatočne akceptovaný grant na základe žiadosti rektora</t>
  </si>
  <si>
    <t>opravená suma</t>
  </si>
  <si>
    <t>doplnený projekt</t>
  </si>
  <si>
    <t>Math 2Earth</t>
  </si>
  <si>
    <t>141876-LLP-1-2008-1-AT-CMP</t>
  </si>
  <si>
    <t>Nové trendy vo vzdelávaní prekladateľov</t>
  </si>
  <si>
    <t>SK/06/A/F/EX-6025105</t>
  </si>
  <si>
    <t>Príprava učiteľov I. stupňa pre 3. tisícročie</t>
  </si>
  <si>
    <t>SK/06/A/F/EX-6024106</t>
  </si>
  <si>
    <t>John Moore</t>
  </si>
  <si>
    <t>128825-CP-1-2006-1-UK-CP1</t>
  </si>
  <si>
    <t>Program celoživotného vzdelávania - mobility študentov a pedagógov</t>
  </si>
  <si>
    <t>7201-0218/M/Nitra-01</t>
  </si>
  <si>
    <t>SAAIC - Národná agentúra Programu celoživotného vzdelávania</t>
  </si>
  <si>
    <t>Program celoživotného vzdelávania - intenzívny jazykový kurz</t>
  </si>
  <si>
    <t>7204-0091/EILC/Nitra-01</t>
  </si>
  <si>
    <t>8201-0538/M/Nitra-01</t>
  </si>
  <si>
    <t>Budúcnosť nitrianskeho maďarského vysokoškolského vzdelávania</t>
  </si>
  <si>
    <t>011/1/2008</t>
  </si>
  <si>
    <t>Grantová agentúra MR</t>
  </si>
  <si>
    <t>Szülöföld Alap</t>
  </si>
  <si>
    <t>Intenzívny kurz</t>
  </si>
  <si>
    <t>CII-HU-0010-02-0708</t>
  </si>
  <si>
    <t>Műglová Daniela, doc. PhDr. PhD.</t>
  </si>
  <si>
    <t>Rektorát UKF</t>
  </si>
  <si>
    <t>Jomová Klaudia, doc.RNDr.PhD.</t>
  </si>
  <si>
    <t>Ekonomická univerzita v Bratislave</t>
  </si>
  <si>
    <t>Slovenská poľnohospodárska univerzita v Nitre</t>
  </si>
  <si>
    <t>Technická univerzita vo Zvolene</t>
  </si>
  <si>
    <t>USD</t>
  </si>
  <si>
    <t>SKK</t>
  </si>
  <si>
    <t>Vysoká škola</t>
  </si>
  <si>
    <t>Názov projektu</t>
  </si>
  <si>
    <t xml:space="preserve">Priezvisko, meno a tituly zodpovedného riešiteľa projektu </t>
  </si>
  <si>
    <t>Názov fakulty, na ktorej sa projekt rieši</t>
  </si>
  <si>
    <t>Názov inštitúcie, ktorá podporu poskytla</t>
  </si>
  <si>
    <t>Doplňujúce informácie</t>
  </si>
  <si>
    <t>Fakulta ekonomiky a manažmentu SPU</t>
  </si>
  <si>
    <t>Fakulta európskych štúdií a regionálneho rozvoja SPU</t>
  </si>
  <si>
    <t>SPU Nitra</t>
  </si>
  <si>
    <t>Mechanizačná fakulta SPU</t>
  </si>
  <si>
    <t>Fakulta elektrotechniky a informatiky TUKE</t>
  </si>
  <si>
    <t>Komentár MŠ SR</t>
  </si>
  <si>
    <t>Celkový súčet</t>
  </si>
  <si>
    <t>CZK</t>
  </si>
  <si>
    <t>PaedDr. Elena Mendelová, CSc.</t>
  </si>
  <si>
    <t>RNDr. Tatiana Jajcayova,PhD.</t>
  </si>
  <si>
    <t>Prof. Dr. Štefan Matejčík,DrSc</t>
  </si>
  <si>
    <t>Prof. RNDr. Andrej Plecenik,DrSc</t>
  </si>
  <si>
    <t>doc.RNDr. Andrej Ferko, CSc.</t>
  </si>
  <si>
    <t>Szapuová Marianna, PhDr., CSc.</t>
  </si>
  <si>
    <t>Projekt koordinovaný Ústavom sociológie ČAV Praha</t>
  </si>
  <si>
    <t>Výzva EK</t>
  </si>
  <si>
    <t>Kovács Attila, Mgr., PhD.</t>
  </si>
  <si>
    <t>Projekt koordinovaný University of Szeged</t>
  </si>
  <si>
    <t>Plichtová Jana, prof.PhDr.,CSc.</t>
  </si>
  <si>
    <t>Projekt koordinovaný Universita degli Studi di Trento, Italy</t>
  </si>
  <si>
    <t>Šedivý Juraj, PhDr., MAS., PhD.</t>
  </si>
  <si>
    <t>Slobodník Martin, doc.Mgr., PhD.</t>
  </si>
  <si>
    <t>Mikušová Katarína,  RNDr., PhD.</t>
  </si>
  <si>
    <t>Tomáška Ľubomír, doc. RNDr. CSc.</t>
  </si>
  <si>
    <t>Fogarty International Collaboration Award 2-R03-TW005654-04A1, National Institutes of Health, USA</t>
  </si>
  <si>
    <t>Výzva uverejnená vo vedeckých časopisoch a na internetových stránkach National Institutes of Health</t>
  </si>
  <si>
    <t>Stloukal Eduard, RNDr., PhD.</t>
  </si>
  <si>
    <t>výzva 6. RP</t>
  </si>
  <si>
    <t>Nosek Jozef, doc., RNDr. CSc.</t>
  </si>
  <si>
    <t>Medzinárodná súťaž vypísaná Howard Hughes Medical Institute (USA), zverejnená v odbornej tlači (napr. časopisy Science, Nature, EMBO Journal) ako na internete</t>
  </si>
  <si>
    <t>Štefan Toma Prof., RNDr., CSc.</t>
  </si>
  <si>
    <t>Šoltés Dušan, doc. Ing. CSc.</t>
  </si>
  <si>
    <t>Plánovaná finančná dotácia na riešenie projektu na rok 2007 doteraz z EK neprišla</t>
  </si>
  <si>
    <t>výzva EU na webe</t>
  </si>
  <si>
    <t>X - Doplnený projekt</t>
  </si>
  <si>
    <t>X - Doplnený projekt - poskytuje sa merací čas v rámci príspevku SR, 10000 US dolárov ročne na bežné výdavky</t>
  </si>
  <si>
    <t>PESCE (General Practicioners and the Economics of Smoking Cessation in Europe)</t>
  </si>
  <si>
    <t>European Commission Public Health Programme 2003-2008</t>
  </si>
  <si>
    <t xml:space="preserve"> MUDr. Tibor Baška, PhD.</t>
  </si>
  <si>
    <t>CARDIOWISE</t>
  </si>
  <si>
    <t>III/97/07</t>
  </si>
  <si>
    <t>Obsidian Research Limited (ORL)</t>
  </si>
  <si>
    <t>Prof.Ing. Ďuračková Zdeňka, PhD.</t>
  </si>
  <si>
    <t>Výskum v oblasti gastroenterológie v problematike IBD.</t>
  </si>
  <si>
    <t>nemá</t>
  </si>
  <si>
    <t xml:space="preserve">FERRING-Léčivá a.s. </t>
  </si>
  <si>
    <t>MUDr. Tibor Hlavatý</t>
  </si>
  <si>
    <t>Constituents of Karwinskia humboldtiana</t>
  </si>
  <si>
    <t>IVF 50810208</t>
  </si>
  <si>
    <t>Visegrad Scholarship</t>
  </si>
  <si>
    <t>Mučaji Pavel, doc., PharmDr., PhD.</t>
  </si>
  <si>
    <t>Finančná podpora projektu diplomovej práce Miroslava Ribarskiho</t>
  </si>
  <si>
    <t>Príprava a vzdelávanie študentov v nanotechnologicky orientovanej bioelektrochémii a biofyzike</t>
  </si>
  <si>
    <t>NIL-I-006</t>
  </si>
  <si>
    <t>fond NIL</t>
  </si>
  <si>
    <t>Hianik Tibor Prof. RNDr. DrSc</t>
  </si>
  <si>
    <t>Norsky finančný mechabizmus. Spolupraca s univerzitou v Trondheime</t>
  </si>
  <si>
    <t>MIM Move in Mathematics Educations</t>
  </si>
  <si>
    <t>NIL-I-005</t>
  </si>
  <si>
    <t>Slavíčková Mária, PaedDr. PhD.</t>
  </si>
  <si>
    <t>Application of mobile technology in preparation of future mathematics teachers</t>
  </si>
  <si>
    <t>Grand ID 240-4900</t>
  </si>
  <si>
    <t>HP Technologie for teaching grand initiative</t>
  </si>
  <si>
    <t>HP</t>
  </si>
  <si>
    <t>Gruska Damas</t>
  </si>
  <si>
    <t>PEC:European Science Teachers: Scientific, Knowledge, Linguistic Skills and Digital Media</t>
  </si>
  <si>
    <t>226641-CP-1-2005-ES-COMENIUS-C21</t>
  </si>
  <si>
    <t>SOCRATES / COMENIUS</t>
  </si>
  <si>
    <t>Národná kancelária programu Socrates</t>
  </si>
  <si>
    <t>prof. PhDr. Eva Tandlichová, CSc.</t>
  </si>
  <si>
    <t>Library Acquisition</t>
  </si>
  <si>
    <t>LA001-EU-07</t>
  </si>
  <si>
    <t xml:space="preserve">Library Grant </t>
  </si>
  <si>
    <t>Benická Jana, doc.Mgr.,PhD.</t>
  </si>
  <si>
    <t xml:space="preserve">Visiting Professorship-Yu Hua </t>
  </si>
  <si>
    <t>VP003-EU-07</t>
  </si>
  <si>
    <t xml:space="preserve"> </t>
  </si>
  <si>
    <t>Slobodník Martin, doc.Mgr.,PhD.</t>
  </si>
  <si>
    <t>Elearning in Later Life</t>
  </si>
  <si>
    <t>SAIA</t>
  </si>
  <si>
    <t>Catechism and school religion education of mental handicaped children</t>
  </si>
  <si>
    <t>WDSC/USA-07/09.09/01</t>
  </si>
  <si>
    <t>nadácia</t>
  </si>
  <si>
    <t>Washington D.C. CORPORATION Incorporated under the Laws of the STATE OD OF DELAWARE</t>
  </si>
  <si>
    <t>Skokanová Anna, PaedDr. PhD.</t>
  </si>
  <si>
    <t>Family and Media</t>
  </si>
  <si>
    <t>443.20080188</t>
  </si>
  <si>
    <t xml:space="preserve">Program for research development and implementation </t>
  </si>
  <si>
    <t>Stiftung Auxilum (Zug/Switzerland)</t>
  </si>
  <si>
    <t>8.000</t>
  </si>
  <si>
    <t>PhDr. Dana Baláková, PhD. doc. Peter Olekšák, PhD.</t>
  </si>
  <si>
    <t>Cieľom projektu je nájsť odpoveď na otázku či sú média pre inštitúciu rodiny ohrozením alebo prínosom a či je možné vzťah týchto dvoch spoločenských inštiúcií nastaviť tak, aby smeroval k celospoločensky želateľnému výsledku.</t>
  </si>
  <si>
    <t>Cross-Modal Analysis of Verbal and Non-verbal Communication</t>
  </si>
  <si>
    <t>ESF Strasbourg,Francúzsko</t>
  </si>
  <si>
    <t>Čižmár Anton, prof. Ing. CSc.</t>
  </si>
  <si>
    <t>Connection Admission Control Algorithms for mobile communication systems with inherent intelligence for QoS support</t>
  </si>
  <si>
    <t>Universita degli studi di Bologna, Taliansko</t>
  </si>
  <si>
    <t>Doboš Ľubomír, doc. Ing. CSc.</t>
  </si>
  <si>
    <t>Microteaching-modular teaching and learning offers for contemporary, needed and specific further education</t>
  </si>
  <si>
    <t>2004-146 457</t>
  </si>
  <si>
    <t>RWTH University of Aachen, Germany</t>
  </si>
  <si>
    <t>Pietriková Alena, prof.Ing. PhD.</t>
  </si>
  <si>
    <t>Virtual and E-mobility for Networking Universities in Society</t>
  </si>
  <si>
    <t>2005-3867/001-001 ELE ELEB12</t>
  </si>
  <si>
    <t>VENUS</t>
  </si>
  <si>
    <t>EuroPace Kapeldreef 62, B-3001 Heverlee, Belgium</t>
  </si>
  <si>
    <t>Samuelis Ladislav, Ing. CSc.</t>
  </si>
  <si>
    <t>CZ/06/B/PP-168022</t>
  </si>
  <si>
    <t>VUT Brno, CR</t>
  </si>
  <si>
    <t>Fedák Viliam doc.Ing. CSc.</t>
  </si>
  <si>
    <t>Learning Enganced by Virtual Reality</t>
  </si>
  <si>
    <t>229930-CP-1-2006-1-RO-MINERVA-M</t>
  </si>
  <si>
    <t>Universtiy of Brasov, Romania</t>
  </si>
  <si>
    <t>Contextual Plasticity in spatial auditory maps (FIRCA)</t>
  </si>
  <si>
    <t>GC198658NGC</t>
  </si>
  <si>
    <t>bilaterálna</t>
  </si>
  <si>
    <t>National Institutes of Health, Grant Agency Boston, USA</t>
  </si>
  <si>
    <t>Kopčo Norbert, Ing. PhD.</t>
  </si>
  <si>
    <t>EIE Surveyor: Reference Point for Electrical and Information Engineering in Europe</t>
  </si>
  <si>
    <t>225997-CP-1-2005-1-FR-ERASMUS-TN</t>
  </si>
  <si>
    <t>Université Henri Poincaré Nancy 1, Francúzsko</t>
  </si>
  <si>
    <t>Liguš Viliam, doc. Ing. PhD.</t>
  </si>
  <si>
    <t>NATO</t>
  </si>
  <si>
    <t>E-learning in Distributed Data Netšork Laboratory</t>
  </si>
  <si>
    <t>134608-LLP-1-2007-1-FI-ERASMUS-EVC</t>
  </si>
  <si>
    <t>Jyväskylä University of Applied Sciences, Finland</t>
  </si>
  <si>
    <t>E-Learning Education and Continuing Training to Electronics Assembling Technology</t>
  </si>
  <si>
    <t>LLP-LdV-TOI-2007-HU-016</t>
  </si>
  <si>
    <t>Budapest University of Technology and Economics, Hungary</t>
  </si>
  <si>
    <t>CEEPUS</t>
  </si>
  <si>
    <t>Strengthening the educational and scientific collaboration among Faculties of Economics within V4 and countries of South Eastern Euro</t>
  </si>
  <si>
    <t xml:space="preserve"> Visegrad Strategic Program</t>
  </si>
  <si>
    <t>Vokorokosova, R., doc. Ing. Mgr. PhD.</t>
  </si>
  <si>
    <t>EEE European Entrepreneurship Education</t>
  </si>
  <si>
    <t>2006-2811-001/S02/001</t>
  </si>
  <si>
    <t>Šoltés V., prof. RNDr. CSc.</t>
  </si>
  <si>
    <t>ECOSERB  - Formation bilingue en économie, avec double diplômation à Belgrade</t>
  </si>
  <si>
    <t>Goudappel Coffeng, Deventer</t>
  </si>
  <si>
    <t>Ing. Rakšányi Peter, PhD.</t>
  </si>
  <si>
    <t>Goudappel Coffeng, Deventer </t>
  </si>
  <si>
    <t>http://ec.europa.eu/energy/intelligent/index_en.html</t>
  </si>
  <si>
    <t>EK</t>
  </si>
  <si>
    <t>Hydrometeorologické údaje a technológie pre efektívne predpovedanie prívalových povodní</t>
  </si>
  <si>
    <t>N° 037024</t>
  </si>
  <si>
    <t>Italy</t>
  </si>
  <si>
    <t>Prof.Ing Ján Szolgay, PhD.</t>
  </si>
  <si>
    <t>University of Padova, Department of Land nad Agroforest Environments </t>
  </si>
  <si>
    <t>Viacúčelovéa interdisciplinárne zastúpenie monitorovania pre výskum životnéhoprostredia v Strednej Európe </t>
  </si>
  <si>
    <t>EVK-CT-2002-00140/CERGOP-2 - KONSORTIUM</t>
  </si>
  <si>
    <t>5. rámcový program</t>
  </si>
  <si>
    <t>Doc. Ing. Marcel Mojzeš, PhD.</t>
  </si>
  <si>
    <t>Space Research Institute, Austria Academy of Sciences</t>
  </si>
  <si>
    <t>Prof.Ing. Ján Szolgay,PhD.</t>
  </si>
  <si>
    <t>TU Vienna</t>
  </si>
  <si>
    <t>Dr-techn.Ing. arch. Roman Rabenseifer.</t>
  </si>
  <si>
    <t>Počítačom podporované stavebno-fyzikálne modelovanie budov.</t>
  </si>
  <si>
    <t xml:space="preserve">MTKI-CT-2006-042472 </t>
  </si>
  <si>
    <t>http://cordis.europa.eu/mariecurie-actions/</t>
  </si>
  <si>
    <t>United Nation Development Program: Integrácia princípov a postupov ekologického manažmentu na Východoslov. nížine (región Laborec – Uh)</t>
  </si>
  <si>
    <t>Global Environmental Fund</t>
  </si>
  <si>
    <t>UNDP-GEF</t>
  </si>
  <si>
    <t>Doc. Ing. Andrej Šoltész,PhD.</t>
  </si>
  <si>
    <t>http://www.undp.org/gef/05/</t>
  </si>
  <si>
    <t>Mountain floods – regional joint probability estimation of extreme events</t>
  </si>
  <si>
    <t>IHWRE2008</t>
  </si>
  <si>
    <t>International Strategy for Disaster Reduction (ISDR)    Programme</t>
  </si>
  <si>
    <t>Institute for Hydraulic and Water Resources Engineering at the Vienna University of Technology</t>
  </si>
  <si>
    <t xml:space="preserve">oslovenie, osobný kontakt s koordinatorom Univ.Prof. Dr. Günter Blöschl, </t>
  </si>
  <si>
    <t>Research And Training On Restoration And Protection Of The City Envirnoment In Industrial Regions</t>
  </si>
  <si>
    <t>MTKD-CT-2004-509775</t>
  </si>
  <si>
    <t>6th Framework Programme of Research and Development</t>
  </si>
  <si>
    <t>Doc. Ing. Jozef Dický, PhD.</t>
  </si>
  <si>
    <t>The Silesian University of technology, Faculty of Civil engineering</t>
  </si>
  <si>
    <t>EPBD and Comfort</t>
  </si>
  <si>
    <t>EPBD</t>
  </si>
  <si>
    <t>IWT Belgicko</t>
  </si>
  <si>
    <t>Scheldebouw, b.v., Permasteelisa Group</t>
  </si>
  <si>
    <t>http://www.buildingsplatform.eu/cms/</t>
  </si>
  <si>
    <t>Nórsky finančný mechanizmus: Slovenská adopcia nástrojov a softvéru pre energetickú certifikáciu, audity, monitoring budov </t>
  </si>
  <si>
    <t>SK0013</t>
  </si>
</sst>
</file>

<file path=xl/styles.xml><?xml version="1.0" encoding="utf-8"?>
<styleSheet xmlns="http://schemas.openxmlformats.org/spreadsheetml/2006/main">
  <numFmts count="3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mmmm\ yy;@"/>
    <numFmt numFmtId="165" formatCode="0.000"/>
    <numFmt numFmtId="166" formatCode="&quot;Áno&quot;;&quot;Áno&quot;;&quot;Nie&quot;"/>
    <numFmt numFmtId="167" formatCode="&quot;Pravda&quot;;&quot;Pravda&quot;;&quot;Nepravda&quot;"/>
    <numFmt numFmtId="168" formatCode="&quot;Zapnuté&quot;;&quot;Zapnuté&quot;;&quot;Vypnuté&quot;"/>
    <numFmt numFmtId="169" formatCode="[$-41B]d\.\ mmmm\ yyyy"/>
    <numFmt numFmtId="170" formatCode="[$-41B]d\.\ mmmm\ yyyy;@"/>
    <numFmt numFmtId="171" formatCode="[$-F800]dddd\,\ mmmm\ dd\,\ yyyy"/>
    <numFmt numFmtId="172" formatCode="0.0000"/>
    <numFmt numFmtId="173" formatCode="dd/mm/yy"/>
    <numFmt numFmtId="174" formatCode="d/m/yyyy;@"/>
    <numFmt numFmtId="175" formatCode="#,##0.000"/>
    <numFmt numFmtId="176" formatCode="mmm/yyyy"/>
    <numFmt numFmtId="177" formatCode="dd/mm/yyyy"/>
    <numFmt numFmtId="178" formatCode="#,##0_ ;[Red]\-#,##0\ "/>
    <numFmt numFmtId="179" formatCode="#,##0.000_ ;\-#,##0.000\ "/>
    <numFmt numFmtId="180" formatCode="#,##0.000\ _S_k;\-#,##0.000\ _S_k"/>
    <numFmt numFmtId="181" formatCode="#,##0.000\ _S_k"/>
    <numFmt numFmtId="182" formatCode="0;[Red]0"/>
    <numFmt numFmtId="183" formatCode="0.0"/>
    <numFmt numFmtId="184" formatCode="#,##0.0000"/>
    <numFmt numFmtId="185" formatCode="d/m/yy;@"/>
    <numFmt numFmtId="186" formatCode="dd/mm/yy;@"/>
    <numFmt numFmtId="187" formatCode="[$-41B]mmm\-yy;@"/>
  </numFmts>
  <fonts count="1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10"/>
      <color indexed="4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 wrapText="1"/>
    </xf>
    <xf numFmtId="185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5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175" fontId="0" fillId="0" borderId="1" xfId="0" applyNumberFormat="1" applyFont="1" applyFill="1" applyBorder="1" applyAlignment="1">
      <alignment horizontal="right" vertical="center" wrapText="1"/>
    </xf>
    <xf numFmtId="175" fontId="0" fillId="2" borderId="1" xfId="0" applyNumberFormat="1" applyFont="1" applyFill="1" applyBorder="1" applyAlignment="1">
      <alignment horizontal="right" vertical="center" wrapText="1"/>
    </xf>
    <xf numFmtId="175" fontId="0" fillId="2" borderId="1" xfId="0" applyNumberFormat="1" applyFon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horizontal="right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185" fontId="0" fillId="4" borderId="1" xfId="0" applyNumberFormat="1" applyFont="1" applyFill="1" applyBorder="1" applyAlignment="1">
      <alignment vertical="center" wrapText="1"/>
    </xf>
    <xf numFmtId="0" fontId="0" fillId="4" borderId="1" xfId="0" applyNumberFormat="1" applyFont="1" applyFill="1" applyBorder="1" applyAlignment="1">
      <alignment vertical="center" wrapText="1"/>
    </xf>
    <xf numFmtId="3" fontId="8" fillId="4" borderId="1" xfId="0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Sheet1" xfId="20"/>
    <cellStyle name="Percent" xfId="21"/>
    <cellStyle name="Followed Hyperlink" xfId="22"/>
  </cellStyles>
  <dxfs count="2">
    <dxf>
      <numFmt numFmtId="3" formatCode="#,##0"/>
      <border/>
    </dxf>
    <dxf>
      <border>
        <left style="thin"/>
        <right style="thin"/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9">
    <cacheField name="Vysoká škola">
      <sharedItems containsMixedTypes="0" count="20">
        <s v="UK Bratislava"/>
        <s v="UPJŠ Košice"/>
        <s v="PU Prešov"/>
        <s v="UCM Trnava"/>
        <s v="UVL Košice"/>
        <s v="UKF Nitra"/>
        <s v="UMB Banská Bystrica"/>
        <s v="TVU Trnava"/>
        <s v="STU Bratislava"/>
        <s v="TU Košice"/>
        <s v="ŽU Žilina"/>
        <s v="TUAD Trenčín"/>
        <s v="EU Bratislava"/>
        <s v="SPU Nitra"/>
        <s v="TU Zvolen"/>
        <s v="VŠMU Bratislava"/>
        <s v="VŠVU Bratislava"/>
        <s v="AU Banská Bystrica"/>
        <s v="KU Ružomberok"/>
        <s v="UJS Komárno"/>
      </sharedItems>
    </cacheField>
    <cacheField name="N?zov projektu">
      <sharedItems containsMixedTypes="0"/>
    </cacheField>
    <cacheField name="Identifikačné číslo projektu podľa zmluvy">
      <sharedItems containsMixedTypes="1" containsNumber="1" containsInteger="1"/>
    </cacheField>
    <cacheField name="N?zov programu, v r?mci ktor?ho z?skal projekt podporu">
      <sharedItems containsMixedTypes="0"/>
    </cacheField>
    <cacheField name="Názov inštitúcie, ktorá podporu poskytla">
      <sharedItems containsMixedTypes="0"/>
    </cacheField>
    <cacheField name="D?tum podpisu zmluvy o poskytnut? podpory">
      <sharedItems containsDate="1" containsMixedTypes="1"/>
    </cacheField>
    <cacheField name="Dátum začiatku riešenia projektu">
      <sharedItems containsDate="1" containsMixedTypes="1"/>
    </cacheField>
    <cacheField name="Dátum ukončenia riešenia projektu">
      <sharedItems containsDate="1" containsMixedTypes="1"/>
    </cacheField>
    <cacheField name="Objem finančných prostriedkov zo zahraničia pre vysokú školu na celú dobu riešenia (v tisícoch)">
      <sharedItems containsMixedTypes="1" containsNumber="1"/>
    </cacheField>
    <cacheField name="Mena, v ktorej sú finančné prostriedky poskytované">
      <sharedItems containsBlank="1" containsMixedTypes="0" count="5">
        <s v="SKK"/>
        <s v="USD"/>
        <s v="EUR"/>
        <m/>
        <s v="CZK"/>
      </sharedItems>
    </cacheField>
    <cacheField name="Kurzový prepočet na SKK&#10;2008">
      <sharedItems containsString="0" containsBlank="1" containsMixedTypes="0" containsNumber="1" count="5">
        <n v="1"/>
        <n v="24.066"/>
        <n v="30.126"/>
        <m/>
        <n v="1.182"/>
      </sharedItems>
    </cacheField>
    <cacheField name="Objem finančných prostriedkov poskytnutých pre vysokú školu na jej účet  k 31. 10. 2008 (v tisícoch v prísl. meny)">
      <sharedItems containsMixedTypes="1" containsNumber="1"/>
    </cacheField>
    <cacheField name="Priezvisko, meno a tituly zodpovedného riešiteľa projektu ">
      <sharedItems containsMixedTypes="0"/>
    </cacheField>
    <cacheField name="Názov fakulty, na ktorej sa projekt rieši">
      <sharedItems containsMixedTypes="0"/>
    </cacheField>
    <cacheField name="Doplňujúce informácie">
      <sharedItems containsMixedTypes="0"/>
    </cacheField>
    <cacheField name="Spôsob zverejnenia výzvy na podávanie súťažných návrhov">
      <sharedItems containsMixedTypes="0"/>
    </cacheField>
    <cacheField name="ZG k 31.10.2008&#10;prepočet na tis. SKK">
      <sharedItems containsSemiMixedTypes="0" containsString="0" containsMixedTypes="0" containsNumber="1"/>
    </cacheField>
    <cacheField name="Doplňujúce informácie2">
      <sharedItems containsBlank="1" containsMixedTypes="0" count="10">
        <s v="X - Doplnený projekt"/>
        <s v="X - Doplnený projekt - poskytuje sa merací čas v rámci príspevku SR, 10000 US dolárov ročne na bežné výdavky"/>
        <m/>
        <s v="opravená suma"/>
        <s v="X"/>
        <s v="Projekt je spolufinancovaný zo zdrojov Nórskeho finančného mechanizmu (NFM). Všetky dokumenty ustanovujúce pravidlá a postupy boli schválené Nórskym kráľovstvom.  Podiel spolufinancovania Nórskeho kráľovstva je až 85 % z celkového rozpočtu projektu. V rám"/>
        <s v="Projekt bol spolufinancovaný prostredníctvom programu Interreg IIIA, ktorého podstavou bolo vytvoriť medzinárodnú spoluprácu pri riešení projektu. Na realizácii projektu sa podieľali 3 organizácie z rôznych štátov Európy – Slovensko, Ukrajina a Maďarsko. "/>
        <s v="V spolupráci s rakúskym partnerom NÖ Dorf- und Stadterneuerung, Verband für Landes-, Regional- und Gemeindeentwicklung,  prispieť k riešeniu problémov vidieka - predovšetkým odchodu obyvateľstva do miest - formou 2 seminárov a 2 pilotných projektov."/>
        <s v="koordinátor Cost Office, EC Brusel"/>
        <s v="koordinátor University of Birmingham, Veľká Británia"/>
      </sharedItems>
    </cacheField>
    <cacheField name="Komentár MŠ SR">
      <sharedItems containsBlank="1" containsMixedTypes="0" count="3">
        <m/>
        <s v="Akceptované po zdôvodnení, že ide o výskumný grant získaný zo zahraničných zdrojov"/>
        <s v="X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8">
    <cacheField name="Vysoká škola">
      <sharedItems containsMixedTypes="0" count="20">
        <s v="UK Bratislava"/>
        <s v="UPJŠ Košice"/>
        <s v="PU Prešov"/>
        <s v="UCM Trnava"/>
        <s v="UVL Košice"/>
        <s v="UKF Nitra"/>
        <s v="UMB Banská Bystrica"/>
        <s v="TVU Trnava"/>
        <s v="STU Bratislava"/>
        <s v="TU Košice"/>
        <s v="ŽU Žilina"/>
        <s v="TUAD Trenčín"/>
        <s v="EU Bratislava"/>
        <s v="SPU Nitra"/>
        <s v="TU Zvolen"/>
        <s v="VŠMU Bratislava"/>
        <s v="VŠVU Bratislava"/>
        <s v="AU Banská Bystrica"/>
        <s v="KU Ružomberok"/>
        <s v="UJS Komárno"/>
      </sharedItems>
    </cacheField>
    <cacheField name="N?zov projektu">
      <sharedItems containsMixedTypes="0"/>
    </cacheField>
    <cacheField name="Identifikačné číslo projektu podľa zmluvy">
      <sharedItems containsMixedTypes="1" containsNumber="1" containsInteger="1"/>
    </cacheField>
    <cacheField name="N?zov programu, v r?mci ktor?ho z?skal projekt podporu">
      <sharedItems containsMixedTypes="0"/>
    </cacheField>
    <cacheField name="Názov inštitúcie, ktorá podporu poskytla">
      <sharedItems containsMixedTypes="0"/>
    </cacheField>
    <cacheField name="D?tum podpisu zmluvy o poskytnut? podpory">
      <sharedItems containsDate="1" containsMixedTypes="1"/>
    </cacheField>
    <cacheField name="Dátum začiatku riešenia projektu">
      <sharedItems containsDate="1" containsMixedTypes="1"/>
    </cacheField>
    <cacheField name="Dátum ukončenia riešenia projektu">
      <sharedItems containsDate="1" containsMixedTypes="1"/>
    </cacheField>
    <cacheField name="Objem finančných prostriedkov zo zahraničia pre vysokú školu na celú dobu riešenia (v tisícoch)">
      <sharedItems containsMixedTypes="1" containsNumber="1"/>
    </cacheField>
    <cacheField name="Mena, v ktorej sú finančné prostriedky poskytované">
      <sharedItems containsBlank="1" containsMixedTypes="0" count="8">
        <s v="EUR"/>
        <s v="GBP"/>
        <s v="USD"/>
        <s v="SKK"/>
        <s v="JPY"/>
        <s v="CZK"/>
        <s v="PLN"/>
        <m/>
      </sharedItems>
    </cacheField>
    <cacheField name="Kurzový prepočet na SKK&#10;2008">
      <sharedItems containsString="0" containsBlank="1" containsMixedTypes="0" containsNumber="1" count="8">
        <n v="30.126"/>
        <n v="36.193"/>
        <n v="24.066"/>
        <n v="1"/>
        <n v="0.24891"/>
        <n v="1.182"/>
        <n v="7.897"/>
        <m/>
      </sharedItems>
    </cacheField>
    <cacheField name="Objem finančných prostriedkov poskytnutých pre vysokú školu na jej účet k 31. 10. 2008 v tisícoch)">
      <sharedItems containsMixedTypes="1" containsNumber="1"/>
    </cacheField>
    <cacheField name="Priezvisko, meno a tituly zodpovedného riešiteľa projektu ">
      <sharedItems containsMixedTypes="0"/>
    </cacheField>
    <cacheField name="Názov fakulty, na ktorej sa projekt rieši">
      <sharedItems containsMixedTypes="0"/>
    </cacheField>
    <cacheField name="Doplňujúce informácie o projekte">
      <sharedItems containsMixedTypes="0"/>
    </cacheField>
    <cacheField name="ZG  k 31. 10. 2008 prepočet na tis. SKK">
      <sharedItems containsSemiMixedTypes="0" containsString="0" containsMixedTypes="0" containsNumber="1"/>
    </cacheField>
    <cacheField name="Doplňujúce informácie">
      <sharedItems containsMixedTypes="1" containsNumber="1"/>
    </cacheField>
    <cacheField name="Komentár MŠ SR">
      <sharedItems containsBlank="1" containsMixedTypes="0" count="12">
        <m/>
        <s v="presunuté do ostatných zahraničných grantov"/>
        <s v="Chýba bližšia identifikácia zmluvy, experiment ATLAS nie je experimentom ale programom a nie je jasné, či ide o výskumný grant alebo štipendijný grant. Maximálne zaradiť do ostatných ZG."/>
        <s v="Chýba bližšia identifikácia zmluvy, experiment ALICE nie je experimentom ale programom a nie je jasné, či ide o výskumný grant alebo štipendijný grant. Maximálne zaradiť do ostatných ZG."/>
        <s v="Podľa výšky grantu za rok 2008 nejde o výskumný grant, ale o pobytový grant, zaradiť medzi ostatné zahraničné"/>
        <s v="Zmluva je uzavretá na Slovensku, nejde o zahraničný grant, i keď bol v zahraničnej mene, treba presunúť do DG"/>
        <s v="zaradený do ostatných zahraničných grantov"/>
        <s v="Presunuté medzi ostatné zahraničné granty"/>
        <s v="Dodatočne akceptovaný grant na základe žiadosti rektora"/>
        <s v="upravená suma na tis. Sk"/>
        <s v="edukačný grant - presunuté medzi ostatné zahraničné granty"/>
        <s v="dodatočne uznaný doplnený grant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Kontingenčná tabuľka2" cacheId="3" applyNumberFormats="0" applyBorderFormats="0" applyFontFormats="0" applyPatternFormats="0" applyAlignmentFormats="0" applyWidthHeightFormats="0" dataCaption="?daje" showMissing="1" preserveFormatting="1" useAutoFormatting="1" itemPrintTitles="1" compactData="0" updatedVersion="2" indent="0" showMemberPropertyTips="1">
  <location ref="A3:B25" firstHeaderRow="2" firstDataRow="2" firstDataCol="1"/>
  <pivotFields count="19">
    <pivotField axis="axisRow" compact="0" outline="0" subtotalTop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3"/>
    <pivotField compact="0" outline="0" subtotalTop="0" showAll="0"/>
    <pivotField compact="0" outline="0" subtotalTop="0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Súčet z ZG k 31.10.2008&#10;prepočet na tis. SKK" fld="16" baseField="0" baseItem="0"/>
  </dataFields>
  <formats count="5">
    <format dxfId="0">
      <pivotArea outline="0" fieldPosition="0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á tabuľka3" cacheId="4" applyNumberFormats="0" applyBorderFormats="0" applyFontFormats="0" applyPatternFormats="0" applyAlignmentFormats="0" applyWidthHeightFormats="0" dataCaption="?daje" showMissing="1" preserveFormatting="1" useAutoFormatting="1" itemPrintTitles="1" compactData="0" updatedVersion="2" indent="0" showMemberPropertyTips="1">
  <location ref="A3:B25" firstHeaderRow="2" firstDataRow="2" firstDataCol="1"/>
  <pivotFields count="18">
    <pivotField axis="axisRow" compact="0" outline="0" subtotalTop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3"/>
    <pivotField compact="0" outline="0" subtotalTop="0" showAll="0"/>
    <pivotField compact="0" outline="0" subtotalTop="0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Súčet z ZG  k 31. 10. 2008 prepočet na tis. SKK" fld="15" baseField="0" baseItem="0"/>
  </dataFields>
  <formats count="5">
    <format dxfId="0">
      <pivotArea outline="0" fieldPosition="0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U298"/>
  <sheetViews>
    <sheetView tabSelected="1" zoomScale="85" zoomScaleNormal="85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2" width="9.140625" style="1" customWidth="1"/>
    <col min="3" max="3" width="17.8515625" style="3" customWidth="1"/>
    <col min="4" max="4" width="40.421875" style="1" customWidth="1"/>
    <col min="5" max="5" width="20.00390625" style="1" customWidth="1"/>
    <col min="6" max="6" width="18.140625" style="1" customWidth="1"/>
    <col min="7" max="8" width="21.8515625" style="1" customWidth="1"/>
    <col min="9" max="9" width="21.57421875" style="1" customWidth="1"/>
    <col min="10" max="10" width="23.00390625" style="6" customWidth="1"/>
    <col min="11" max="11" width="21.8515625" style="4" customWidth="1"/>
    <col min="12" max="12" width="18.421875" style="1" customWidth="1"/>
    <col min="13" max="13" width="14.7109375" style="1" customWidth="1"/>
    <col min="14" max="14" width="19.28125" style="1" customWidth="1"/>
    <col min="15" max="15" width="26.00390625" style="1" customWidth="1"/>
    <col min="16" max="16" width="24.8515625" style="1" customWidth="1"/>
    <col min="17" max="17" width="38.7109375" style="1" customWidth="1"/>
    <col min="18" max="18" width="37.00390625" style="1" customWidth="1"/>
    <col min="19" max="19" width="17.7109375" style="5" customWidth="1"/>
    <col min="20" max="20" width="29.00390625" style="1" customWidth="1"/>
    <col min="21" max="21" width="45.140625" style="1" customWidth="1"/>
    <col min="22" max="16384" width="9.140625" style="1" customWidth="1"/>
  </cols>
  <sheetData>
    <row r="1" spans="1:21" s="2" customFormat="1" ht="87" customHeight="1">
      <c r="A1" s="8" t="s">
        <v>448</v>
      </c>
      <c r="B1" s="8" t="s">
        <v>1396</v>
      </c>
      <c r="C1" s="9" t="s">
        <v>1746</v>
      </c>
      <c r="D1" s="10" t="s">
        <v>1747</v>
      </c>
      <c r="E1" s="10" t="s">
        <v>469</v>
      </c>
      <c r="F1" s="10" t="s">
        <v>470</v>
      </c>
      <c r="G1" s="10" t="s">
        <v>1750</v>
      </c>
      <c r="H1" s="10" t="s">
        <v>468</v>
      </c>
      <c r="I1" s="10" t="s">
        <v>471</v>
      </c>
      <c r="J1" s="11" t="s">
        <v>472</v>
      </c>
      <c r="K1" s="12" t="s">
        <v>481</v>
      </c>
      <c r="L1" s="9" t="s">
        <v>482</v>
      </c>
      <c r="M1" s="10" t="s">
        <v>1376</v>
      </c>
      <c r="N1" s="9" t="s">
        <v>1377</v>
      </c>
      <c r="O1" s="10" t="s">
        <v>1748</v>
      </c>
      <c r="P1" s="10" t="s">
        <v>1749</v>
      </c>
      <c r="Q1" s="10" t="s">
        <v>1751</v>
      </c>
      <c r="R1" s="10" t="s">
        <v>447</v>
      </c>
      <c r="S1" s="23" t="s">
        <v>1255</v>
      </c>
      <c r="T1" s="10" t="s">
        <v>1751</v>
      </c>
      <c r="U1" s="10" t="s">
        <v>1757</v>
      </c>
    </row>
    <row r="2" spans="1:21" ht="25.5">
      <c r="A2" s="13"/>
      <c r="B2" s="13"/>
      <c r="C2" s="14" t="s">
        <v>459</v>
      </c>
      <c r="D2" s="17" t="s">
        <v>815</v>
      </c>
      <c r="E2" s="16" t="s">
        <v>816</v>
      </c>
      <c r="F2" s="16" t="s">
        <v>807</v>
      </c>
      <c r="G2" s="16" t="s">
        <v>817</v>
      </c>
      <c r="H2" s="22">
        <v>38882</v>
      </c>
      <c r="I2" s="22">
        <v>38961</v>
      </c>
      <c r="J2" s="22">
        <v>40056</v>
      </c>
      <c r="K2" s="19">
        <v>172.1275</v>
      </c>
      <c r="L2" s="15" t="s">
        <v>1745</v>
      </c>
      <c r="M2" s="16">
        <f>VLOOKUP(L2,kurzy!$A$2:$B$11,2,FALSE)</f>
        <v>1</v>
      </c>
      <c r="N2" s="20">
        <v>55.202</v>
      </c>
      <c r="O2" s="18" t="s">
        <v>257</v>
      </c>
      <c r="P2" s="17" t="s">
        <v>466</v>
      </c>
      <c r="Q2" s="16" t="s">
        <v>258</v>
      </c>
      <c r="R2" s="16" t="s">
        <v>259</v>
      </c>
      <c r="S2" s="24">
        <f aca="true" t="shared" si="0" ref="S2:S25">M2*N2</f>
        <v>55.202</v>
      </c>
      <c r="T2" s="37" t="s">
        <v>1786</v>
      </c>
      <c r="U2" s="16"/>
    </row>
    <row r="3" spans="1:21" ht="51">
      <c r="A3" s="13"/>
      <c r="B3" s="13"/>
      <c r="C3" s="14" t="s">
        <v>459</v>
      </c>
      <c r="D3" s="17" t="s">
        <v>818</v>
      </c>
      <c r="E3" s="16" t="s">
        <v>819</v>
      </c>
      <c r="F3" s="16" t="s">
        <v>820</v>
      </c>
      <c r="G3" s="16" t="s">
        <v>821</v>
      </c>
      <c r="H3" s="22">
        <v>37622</v>
      </c>
      <c r="I3" s="22">
        <v>37987</v>
      </c>
      <c r="J3" s="22">
        <v>39813</v>
      </c>
      <c r="K3" s="19" t="s">
        <v>822</v>
      </c>
      <c r="L3" s="15" t="s">
        <v>1744</v>
      </c>
      <c r="M3" s="16">
        <f>VLOOKUP(L3,kurzy!$A$2:$B$11,2,FALSE)</f>
        <v>24.066</v>
      </c>
      <c r="N3" s="20">
        <v>10</v>
      </c>
      <c r="O3" s="18" t="s">
        <v>256</v>
      </c>
      <c r="P3" s="17" t="s">
        <v>466</v>
      </c>
      <c r="Q3" s="16"/>
      <c r="R3" s="16"/>
      <c r="S3" s="24">
        <f t="shared" si="0"/>
        <v>240.66</v>
      </c>
      <c r="T3" s="16" t="s">
        <v>1787</v>
      </c>
      <c r="U3" s="16"/>
    </row>
    <row r="4" spans="1:21" ht="25.5">
      <c r="A4" s="13"/>
      <c r="B4" s="13"/>
      <c r="C4" s="14" t="s">
        <v>459</v>
      </c>
      <c r="D4" s="17" t="s">
        <v>823</v>
      </c>
      <c r="E4" s="16" t="s">
        <v>824</v>
      </c>
      <c r="F4" s="16" t="s">
        <v>1501</v>
      </c>
      <c r="G4" s="16" t="s">
        <v>1893</v>
      </c>
      <c r="H4" s="22">
        <v>37987</v>
      </c>
      <c r="I4" s="22">
        <v>38869</v>
      </c>
      <c r="J4" s="22">
        <v>40329</v>
      </c>
      <c r="K4" s="19">
        <v>25</v>
      </c>
      <c r="L4" s="15" t="s">
        <v>465</v>
      </c>
      <c r="M4" s="16">
        <f>VLOOKUP(L4,kurzy!$A$2:$B$11,2,FALSE)</f>
        <v>30.126</v>
      </c>
      <c r="N4" s="20">
        <v>8.5</v>
      </c>
      <c r="O4" s="18" t="s">
        <v>260</v>
      </c>
      <c r="P4" s="17" t="s">
        <v>1398</v>
      </c>
      <c r="Q4" s="16"/>
      <c r="R4" s="16"/>
      <c r="S4" s="24">
        <f t="shared" si="0"/>
        <v>256.071</v>
      </c>
      <c r="T4" s="16"/>
      <c r="U4" s="16"/>
    </row>
    <row r="5" spans="1:21" ht="38.25">
      <c r="A5" s="13"/>
      <c r="B5" s="13"/>
      <c r="C5" s="14" t="s">
        <v>459</v>
      </c>
      <c r="D5" s="17" t="s">
        <v>825</v>
      </c>
      <c r="E5" s="16" t="s">
        <v>1301</v>
      </c>
      <c r="F5" s="16" t="s">
        <v>807</v>
      </c>
      <c r="G5" s="16" t="s">
        <v>1893</v>
      </c>
      <c r="H5" s="22">
        <v>37987</v>
      </c>
      <c r="I5" s="22">
        <v>37987</v>
      </c>
      <c r="J5" s="22">
        <v>39447</v>
      </c>
      <c r="K5" s="19">
        <v>277.5</v>
      </c>
      <c r="L5" s="15" t="s">
        <v>465</v>
      </c>
      <c r="M5" s="16">
        <f>VLOOKUP(L5,kurzy!$A$2:$B$11,2,FALSE)</f>
        <v>30.126</v>
      </c>
      <c r="N5" s="20">
        <v>55.3</v>
      </c>
      <c r="O5" s="18" t="s">
        <v>260</v>
      </c>
      <c r="P5" s="17" t="s">
        <v>1398</v>
      </c>
      <c r="Q5" s="16"/>
      <c r="R5" s="16"/>
      <c r="S5" s="24">
        <f t="shared" si="0"/>
        <v>1665.9678</v>
      </c>
      <c r="T5" s="16"/>
      <c r="U5" s="16"/>
    </row>
    <row r="6" spans="1:21" ht="25.5">
      <c r="A6" s="13"/>
      <c r="B6" s="13"/>
      <c r="C6" s="14" t="s">
        <v>459</v>
      </c>
      <c r="D6" s="17" t="s">
        <v>1302</v>
      </c>
      <c r="E6" s="16" t="s">
        <v>1303</v>
      </c>
      <c r="F6" s="16" t="s">
        <v>1037</v>
      </c>
      <c r="G6" s="16" t="s">
        <v>1304</v>
      </c>
      <c r="H6" s="22">
        <v>39156</v>
      </c>
      <c r="I6" s="22">
        <v>39326</v>
      </c>
      <c r="J6" s="22">
        <v>40908</v>
      </c>
      <c r="K6" s="19">
        <v>120</v>
      </c>
      <c r="L6" s="15" t="s">
        <v>465</v>
      </c>
      <c r="M6" s="16">
        <f>VLOOKUP(L6,kurzy!$A$2:$B$11,2,FALSE)</f>
        <v>30.126</v>
      </c>
      <c r="N6" s="20">
        <v>15</v>
      </c>
      <c r="O6" s="18" t="s">
        <v>261</v>
      </c>
      <c r="P6" s="17" t="s">
        <v>1398</v>
      </c>
      <c r="Q6" s="16"/>
      <c r="R6" s="16"/>
      <c r="S6" s="24">
        <f t="shared" si="0"/>
        <v>451.89000000000004</v>
      </c>
      <c r="T6" s="16"/>
      <c r="U6" s="16"/>
    </row>
    <row r="7" spans="1:21" ht="25.5">
      <c r="A7" s="13"/>
      <c r="B7" s="13"/>
      <c r="C7" s="14" t="s">
        <v>459</v>
      </c>
      <c r="D7" s="17" t="s">
        <v>1305</v>
      </c>
      <c r="E7" s="16" t="s">
        <v>1306</v>
      </c>
      <c r="F7" s="16" t="s">
        <v>1307</v>
      </c>
      <c r="G7" s="16" t="s">
        <v>1874</v>
      </c>
      <c r="H7" s="22">
        <v>38362</v>
      </c>
      <c r="I7" s="22">
        <v>38384</v>
      </c>
      <c r="J7" s="22">
        <v>39478</v>
      </c>
      <c r="K7" s="19">
        <v>25</v>
      </c>
      <c r="L7" s="15" t="s">
        <v>465</v>
      </c>
      <c r="M7" s="16">
        <f>VLOOKUP(L7,kurzy!$A$2:$B$11,2,FALSE)</f>
        <v>30.126</v>
      </c>
      <c r="N7" s="20">
        <v>6</v>
      </c>
      <c r="O7" s="18" t="s">
        <v>263</v>
      </c>
      <c r="P7" s="17" t="s">
        <v>1398</v>
      </c>
      <c r="Q7" s="16"/>
      <c r="R7" s="16"/>
      <c r="S7" s="24">
        <f t="shared" si="0"/>
        <v>180.756</v>
      </c>
      <c r="T7" s="16"/>
      <c r="U7" s="16"/>
    </row>
    <row r="8" spans="1:21" ht="25.5">
      <c r="A8" s="13"/>
      <c r="B8" s="13"/>
      <c r="C8" s="14" t="s">
        <v>459</v>
      </c>
      <c r="D8" s="17" t="s">
        <v>1308</v>
      </c>
      <c r="E8" s="16" t="s">
        <v>1309</v>
      </c>
      <c r="F8" s="16" t="s">
        <v>1310</v>
      </c>
      <c r="G8" s="16" t="s">
        <v>1310</v>
      </c>
      <c r="H8" s="22">
        <v>38139</v>
      </c>
      <c r="I8" s="22">
        <v>38139</v>
      </c>
      <c r="J8" s="22">
        <v>39813</v>
      </c>
      <c r="K8" s="19">
        <v>60</v>
      </c>
      <c r="L8" s="15" t="s">
        <v>465</v>
      </c>
      <c r="M8" s="16">
        <f>VLOOKUP(L8,kurzy!$A$2:$B$11,2,FALSE)</f>
        <v>30.126</v>
      </c>
      <c r="N8" s="20">
        <v>10</v>
      </c>
      <c r="O8" s="18" t="s">
        <v>262</v>
      </c>
      <c r="P8" s="17" t="s">
        <v>1398</v>
      </c>
      <c r="Q8" s="16"/>
      <c r="R8" s="16"/>
      <c r="S8" s="24">
        <f t="shared" si="0"/>
        <v>301.26</v>
      </c>
      <c r="T8" s="16"/>
      <c r="U8" s="16"/>
    </row>
    <row r="9" spans="1:21" ht="25.5">
      <c r="A9" s="13"/>
      <c r="B9" s="13"/>
      <c r="C9" s="14" t="s">
        <v>459</v>
      </c>
      <c r="D9" s="17" t="s">
        <v>1311</v>
      </c>
      <c r="E9" s="16" t="s">
        <v>1312</v>
      </c>
      <c r="F9" s="16" t="s">
        <v>814</v>
      </c>
      <c r="G9" s="16" t="s">
        <v>1313</v>
      </c>
      <c r="H9" s="22">
        <v>39072</v>
      </c>
      <c r="I9" s="22">
        <v>39083</v>
      </c>
      <c r="J9" s="22">
        <v>39813</v>
      </c>
      <c r="K9" s="19">
        <v>100</v>
      </c>
      <c r="L9" s="15" t="s">
        <v>465</v>
      </c>
      <c r="M9" s="16">
        <f>VLOOKUP(L9,kurzy!$A$2:$B$11,2,FALSE)</f>
        <v>30.126</v>
      </c>
      <c r="N9" s="20">
        <v>173</v>
      </c>
      <c r="O9" s="18" t="s">
        <v>264</v>
      </c>
      <c r="P9" s="17" t="s">
        <v>1398</v>
      </c>
      <c r="Q9" s="16"/>
      <c r="R9" s="16"/>
      <c r="S9" s="24">
        <f t="shared" si="0"/>
        <v>5211.798</v>
      </c>
      <c r="T9" s="16"/>
      <c r="U9" s="16"/>
    </row>
    <row r="10" spans="1:21" ht="25.5">
      <c r="A10" s="13"/>
      <c r="B10" s="13"/>
      <c r="C10" s="14" t="s">
        <v>459</v>
      </c>
      <c r="D10" s="17" t="s">
        <v>1314</v>
      </c>
      <c r="E10" s="16" t="s">
        <v>1315</v>
      </c>
      <c r="F10" s="16" t="s">
        <v>1383</v>
      </c>
      <c r="G10" s="16" t="s">
        <v>1316</v>
      </c>
      <c r="H10" s="22">
        <v>38504</v>
      </c>
      <c r="I10" s="22" t="s">
        <v>1317</v>
      </c>
      <c r="J10" s="22">
        <v>40543</v>
      </c>
      <c r="K10" s="19">
        <v>150</v>
      </c>
      <c r="L10" s="15" t="s">
        <v>465</v>
      </c>
      <c r="M10" s="16">
        <f>VLOOKUP(L10,kurzy!$A$2:$B$11,2,FALSE)</f>
        <v>30.126</v>
      </c>
      <c r="N10" s="20">
        <v>30</v>
      </c>
      <c r="O10" s="18" t="s">
        <v>261</v>
      </c>
      <c r="P10" s="17" t="s">
        <v>1398</v>
      </c>
      <c r="Q10" s="16"/>
      <c r="R10" s="16"/>
      <c r="S10" s="24">
        <f t="shared" si="0"/>
        <v>903.7800000000001</v>
      </c>
      <c r="T10" s="16"/>
      <c r="U10" s="16"/>
    </row>
    <row r="11" spans="1:21" ht="25.5">
      <c r="A11" s="13"/>
      <c r="B11" s="13"/>
      <c r="C11" s="14" t="s">
        <v>459</v>
      </c>
      <c r="D11" s="17" t="s">
        <v>1318</v>
      </c>
      <c r="E11" s="16">
        <v>515783</v>
      </c>
      <c r="F11" s="16" t="s">
        <v>807</v>
      </c>
      <c r="G11" s="16" t="s">
        <v>1383</v>
      </c>
      <c r="H11" s="22">
        <v>38384</v>
      </c>
      <c r="I11" s="22">
        <v>38384</v>
      </c>
      <c r="J11" s="22">
        <v>39478</v>
      </c>
      <c r="K11" s="19">
        <v>91</v>
      </c>
      <c r="L11" s="15" t="s">
        <v>465</v>
      </c>
      <c r="M11" s="16">
        <f>VLOOKUP(L11,kurzy!$A$2:$B$11,2,FALSE)</f>
        <v>30.126</v>
      </c>
      <c r="N11" s="20">
        <v>23</v>
      </c>
      <c r="O11" s="18" t="s">
        <v>265</v>
      </c>
      <c r="P11" s="17" t="s">
        <v>1398</v>
      </c>
      <c r="Q11" s="16"/>
      <c r="R11" s="16"/>
      <c r="S11" s="24">
        <f t="shared" si="0"/>
        <v>692.898</v>
      </c>
      <c r="T11" s="16"/>
      <c r="U11" s="16"/>
    </row>
    <row r="12" spans="1:21" ht="25.5">
      <c r="A12" s="13"/>
      <c r="B12" s="13"/>
      <c r="C12" s="14" t="s">
        <v>459</v>
      </c>
      <c r="D12" s="17" t="s">
        <v>1319</v>
      </c>
      <c r="E12" s="16" t="s">
        <v>1320</v>
      </c>
      <c r="F12" s="16" t="s">
        <v>1321</v>
      </c>
      <c r="G12" s="16" t="s">
        <v>1322</v>
      </c>
      <c r="H12" s="22">
        <v>38732</v>
      </c>
      <c r="I12" s="22">
        <v>38718</v>
      </c>
      <c r="J12" s="22">
        <v>39448</v>
      </c>
      <c r="K12" s="19">
        <v>15</v>
      </c>
      <c r="L12" s="15" t="s">
        <v>465</v>
      </c>
      <c r="M12" s="16">
        <f>VLOOKUP(L12,kurzy!$A$2:$B$11,2,FALSE)</f>
        <v>30.126</v>
      </c>
      <c r="N12" s="20">
        <v>4</v>
      </c>
      <c r="O12" s="18" t="s">
        <v>266</v>
      </c>
      <c r="P12" s="17" t="s">
        <v>1398</v>
      </c>
      <c r="Q12" s="16"/>
      <c r="R12" s="16"/>
      <c r="S12" s="24">
        <f t="shared" si="0"/>
        <v>120.504</v>
      </c>
      <c r="T12" s="16"/>
      <c r="U12" s="16"/>
    </row>
    <row r="13" spans="1:21" ht="38.25">
      <c r="A13" s="13"/>
      <c r="B13" s="13"/>
      <c r="C13" s="14" t="s">
        <v>459</v>
      </c>
      <c r="D13" s="17" t="s">
        <v>1323</v>
      </c>
      <c r="E13" s="16" t="s">
        <v>1324</v>
      </c>
      <c r="F13" s="16" t="s">
        <v>1325</v>
      </c>
      <c r="G13" s="16" t="s">
        <v>1326</v>
      </c>
      <c r="H13" s="22">
        <v>38362</v>
      </c>
      <c r="I13" s="22">
        <v>38718</v>
      </c>
      <c r="J13" s="22">
        <v>39448</v>
      </c>
      <c r="K13" s="19">
        <v>24</v>
      </c>
      <c r="L13" s="15" t="s">
        <v>465</v>
      </c>
      <c r="M13" s="16">
        <f>VLOOKUP(L13,kurzy!$A$2:$B$11,2,FALSE)</f>
        <v>30.126</v>
      </c>
      <c r="N13" s="20">
        <v>7</v>
      </c>
      <c r="O13" s="18" t="s">
        <v>266</v>
      </c>
      <c r="P13" s="17" t="s">
        <v>1398</v>
      </c>
      <c r="Q13" s="16"/>
      <c r="R13" s="16"/>
      <c r="S13" s="24">
        <f t="shared" si="0"/>
        <v>210.882</v>
      </c>
      <c r="T13" s="16"/>
      <c r="U13" s="16"/>
    </row>
    <row r="14" spans="1:21" ht="25.5">
      <c r="A14" s="13"/>
      <c r="B14" s="13"/>
      <c r="C14" s="14" t="s">
        <v>459</v>
      </c>
      <c r="D14" s="17" t="s">
        <v>1327</v>
      </c>
      <c r="E14" s="16" t="s">
        <v>1328</v>
      </c>
      <c r="F14" s="16" t="s">
        <v>1329</v>
      </c>
      <c r="G14" s="16" t="s">
        <v>1874</v>
      </c>
      <c r="H14" s="22">
        <v>38690</v>
      </c>
      <c r="I14" s="22">
        <v>38718</v>
      </c>
      <c r="J14" s="22">
        <v>39813</v>
      </c>
      <c r="K14" s="19">
        <v>12.409</v>
      </c>
      <c r="L14" s="15" t="s">
        <v>465</v>
      </c>
      <c r="M14" s="16">
        <f>VLOOKUP(L14,kurzy!$A$2:$B$11,2,FALSE)</f>
        <v>30.126</v>
      </c>
      <c r="N14" s="20">
        <v>9.1</v>
      </c>
      <c r="O14" s="18" t="s">
        <v>267</v>
      </c>
      <c r="P14" s="17" t="s">
        <v>1398</v>
      </c>
      <c r="Q14" s="16"/>
      <c r="R14" s="16"/>
      <c r="S14" s="24">
        <f t="shared" si="0"/>
        <v>274.1466</v>
      </c>
      <c r="T14" s="16"/>
      <c r="U14" s="16"/>
    </row>
    <row r="15" spans="1:21" ht="25.5">
      <c r="A15" s="13"/>
      <c r="B15" s="13"/>
      <c r="C15" s="14" t="s">
        <v>459</v>
      </c>
      <c r="D15" s="17" t="s">
        <v>1336</v>
      </c>
      <c r="E15" s="16" t="s">
        <v>1337</v>
      </c>
      <c r="F15" s="16" t="s">
        <v>1501</v>
      </c>
      <c r="G15" s="16" t="s">
        <v>1383</v>
      </c>
      <c r="H15" s="22">
        <v>37865</v>
      </c>
      <c r="I15" s="22">
        <v>37865</v>
      </c>
      <c r="J15" s="22">
        <v>39691</v>
      </c>
      <c r="K15" s="19">
        <v>90</v>
      </c>
      <c r="L15" s="15" t="s">
        <v>465</v>
      </c>
      <c r="M15" s="16">
        <f>VLOOKUP(L15,kurzy!$A$2:$B$11,2,FALSE)</f>
        <v>30.126</v>
      </c>
      <c r="N15" s="20">
        <v>15.145</v>
      </c>
      <c r="O15" s="18" t="s">
        <v>270</v>
      </c>
      <c r="P15" s="17" t="s">
        <v>1398</v>
      </c>
      <c r="Q15" s="16"/>
      <c r="R15" s="16"/>
      <c r="S15" s="24">
        <f t="shared" si="0"/>
        <v>456.25827</v>
      </c>
      <c r="T15" s="16"/>
      <c r="U15" s="16"/>
    </row>
    <row r="16" spans="1:21" ht="25.5">
      <c r="A16" s="13"/>
      <c r="B16" s="13"/>
      <c r="C16" s="14" t="s">
        <v>459</v>
      </c>
      <c r="D16" s="17" t="s">
        <v>1338</v>
      </c>
      <c r="E16" s="16" t="s">
        <v>1339</v>
      </c>
      <c r="F16" s="16" t="s">
        <v>1340</v>
      </c>
      <c r="G16" s="16" t="s">
        <v>1341</v>
      </c>
      <c r="H16" s="22" t="s">
        <v>803</v>
      </c>
      <c r="I16" s="22" t="s">
        <v>1342</v>
      </c>
      <c r="J16" s="22" t="s">
        <v>1343</v>
      </c>
      <c r="K16" s="19">
        <v>350</v>
      </c>
      <c r="L16" s="15" t="s">
        <v>465</v>
      </c>
      <c r="M16" s="16">
        <f>VLOOKUP(L16,kurzy!$A$2:$B$11,2,FALSE)</f>
        <v>30.126</v>
      </c>
      <c r="N16" s="20">
        <v>21</v>
      </c>
      <c r="O16" s="18" t="s">
        <v>271</v>
      </c>
      <c r="P16" s="17" t="s">
        <v>1398</v>
      </c>
      <c r="Q16" s="16"/>
      <c r="R16" s="16"/>
      <c r="S16" s="24">
        <f t="shared" si="0"/>
        <v>632.6460000000001</v>
      </c>
      <c r="T16" s="16"/>
      <c r="U16" s="16"/>
    </row>
    <row r="17" spans="1:21" ht="25.5">
      <c r="A17" s="13"/>
      <c r="B17" s="13"/>
      <c r="C17" s="14" t="s">
        <v>459</v>
      </c>
      <c r="D17" s="17" t="s">
        <v>1344</v>
      </c>
      <c r="E17" s="16" t="s">
        <v>1345</v>
      </c>
      <c r="F17" s="16" t="s">
        <v>1346</v>
      </c>
      <c r="G17" s="16" t="s">
        <v>1383</v>
      </c>
      <c r="H17" s="22" t="s">
        <v>1347</v>
      </c>
      <c r="I17" s="22" t="s">
        <v>1348</v>
      </c>
      <c r="J17" s="22">
        <v>39447</v>
      </c>
      <c r="K17" s="19">
        <v>280</v>
      </c>
      <c r="L17" s="15" t="s">
        <v>465</v>
      </c>
      <c r="M17" s="16">
        <f>VLOOKUP(L17,kurzy!$A$2:$B$11,2,FALSE)</f>
        <v>30.126</v>
      </c>
      <c r="N17" s="20">
        <v>70</v>
      </c>
      <c r="O17" s="18" t="s">
        <v>272</v>
      </c>
      <c r="P17" s="17" t="s">
        <v>1398</v>
      </c>
      <c r="Q17" s="16"/>
      <c r="R17" s="16"/>
      <c r="S17" s="24">
        <f t="shared" si="0"/>
        <v>2108.82</v>
      </c>
      <c r="T17" s="16"/>
      <c r="U17" s="16"/>
    </row>
    <row r="18" spans="1:21" ht="25.5">
      <c r="A18" s="13"/>
      <c r="B18" s="13"/>
      <c r="C18" s="14" t="s">
        <v>459</v>
      </c>
      <c r="D18" s="17" t="s">
        <v>1349</v>
      </c>
      <c r="E18" s="16" t="s">
        <v>1350</v>
      </c>
      <c r="F18" s="16" t="s">
        <v>1346</v>
      </c>
      <c r="G18" s="16" t="s">
        <v>1383</v>
      </c>
      <c r="H18" s="22">
        <v>38626</v>
      </c>
      <c r="I18" s="22">
        <v>38838</v>
      </c>
      <c r="J18" s="22" t="s">
        <v>1351</v>
      </c>
      <c r="K18" s="19">
        <v>120</v>
      </c>
      <c r="L18" s="15" t="s">
        <v>465</v>
      </c>
      <c r="M18" s="16">
        <f>VLOOKUP(L18,kurzy!$A$2:$B$11,2,FALSE)</f>
        <v>30.126</v>
      </c>
      <c r="N18" s="20">
        <v>30</v>
      </c>
      <c r="O18" s="18" t="s">
        <v>273</v>
      </c>
      <c r="P18" s="17" t="s">
        <v>1398</v>
      </c>
      <c r="Q18" s="16"/>
      <c r="R18" s="16"/>
      <c r="S18" s="24">
        <f t="shared" si="0"/>
        <v>903.7800000000001</v>
      </c>
      <c r="T18" s="16"/>
      <c r="U18" s="16"/>
    </row>
    <row r="19" spans="1:21" ht="25.5">
      <c r="A19" s="13"/>
      <c r="B19" s="13"/>
      <c r="C19" s="14" t="s">
        <v>459</v>
      </c>
      <c r="D19" s="17" t="s">
        <v>1352</v>
      </c>
      <c r="E19" s="16" t="s">
        <v>1353</v>
      </c>
      <c r="F19" s="16" t="s">
        <v>807</v>
      </c>
      <c r="G19" s="16" t="s">
        <v>1383</v>
      </c>
      <c r="H19" s="22">
        <v>38321</v>
      </c>
      <c r="I19" s="22">
        <v>38322</v>
      </c>
      <c r="J19" s="22">
        <v>39782</v>
      </c>
      <c r="K19" s="19">
        <v>164</v>
      </c>
      <c r="L19" s="15" t="s">
        <v>465</v>
      </c>
      <c r="M19" s="16">
        <f>VLOOKUP(L19,kurzy!$A$2:$B$11,2,FALSE)</f>
        <v>30.126</v>
      </c>
      <c r="N19" s="20">
        <v>34.245</v>
      </c>
      <c r="O19" s="18" t="s">
        <v>274</v>
      </c>
      <c r="P19" s="17" t="s">
        <v>1398</v>
      </c>
      <c r="Q19" s="16"/>
      <c r="R19" s="16"/>
      <c r="S19" s="24">
        <f t="shared" si="0"/>
        <v>1031.66487</v>
      </c>
      <c r="T19" s="16"/>
      <c r="U19" s="16"/>
    </row>
    <row r="20" spans="1:21" ht="25.5">
      <c r="A20" s="13"/>
      <c r="B20" s="13"/>
      <c r="C20" s="14" t="s">
        <v>459</v>
      </c>
      <c r="D20" s="17" t="s">
        <v>1354</v>
      </c>
      <c r="E20" s="16" t="s">
        <v>1355</v>
      </c>
      <c r="F20" s="16" t="s">
        <v>1356</v>
      </c>
      <c r="G20" s="16" t="s">
        <v>1357</v>
      </c>
      <c r="H20" s="22">
        <v>38230</v>
      </c>
      <c r="I20" s="22">
        <v>38231</v>
      </c>
      <c r="J20" s="22">
        <v>30</v>
      </c>
      <c r="K20" s="19">
        <v>137.29</v>
      </c>
      <c r="L20" s="15" t="s">
        <v>465</v>
      </c>
      <c r="M20" s="16">
        <f>VLOOKUP(L20,kurzy!$A$2:$B$11,2,FALSE)</f>
        <v>30.126</v>
      </c>
      <c r="N20" s="20">
        <v>25.643</v>
      </c>
      <c r="O20" s="18" t="s">
        <v>274</v>
      </c>
      <c r="P20" s="17" t="s">
        <v>1398</v>
      </c>
      <c r="Q20" s="16"/>
      <c r="R20" s="16"/>
      <c r="S20" s="24">
        <f t="shared" si="0"/>
        <v>772.521018</v>
      </c>
      <c r="T20" s="16"/>
      <c r="U20" s="16"/>
    </row>
    <row r="21" spans="1:21" ht="25.5">
      <c r="A21" s="13"/>
      <c r="B21" s="13"/>
      <c r="C21" s="14" t="s">
        <v>459</v>
      </c>
      <c r="D21" s="17" t="s">
        <v>1358</v>
      </c>
      <c r="E21" s="16" t="s">
        <v>1359</v>
      </c>
      <c r="F21" s="16" t="s">
        <v>807</v>
      </c>
      <c r="G21" s="16" t="s">
        <v>1893</v>
      </c>
      <c r="H21" s="22">
        <v>38061</v>
      </c>
      <c r="I21" s="22">
        <v>38078</v>
      </c>
      <c r="J21" s="22" t="s">
        <v>1360</v>
      </c>
      <c r="K21" s="19">
        <v>22.6</v>
      </c>
      <c r="L21" s="15" t="s">
        <v>465</v>
      </c>
      <c r="M21" s="16">
        <f>VLOOKUP(L21,kurzy!$A$2:$B$11,2,FALSE)</f>
        <v>30.126</v>
      </c>
      <c r="N21" s="20">
        <v>8</v>
      </c>
      <c r="O21" s="18" t="s">
        <v>275</v>
      </c>
      <c r="P21" s="17" t="s">
        <v>1398</v>
      </c>
      <c r="Q21" s="16"/>
      <c r="R21" s="16"/>
      <c r="S21" s="24">
        <f t="shared" si="0"/>
        <v>241.008</v>
      </c>
      <c r="T21" s="16"/>
      <c r="U21" s="16"/>
    </row>
    <row r="22" spans="1:21" ht="25.5">
      <c r="A22" s="13"/>
      <c r="B22" s="13"/>
      <c r="C22" s="14" t="s">
        <v>459</v>
      </c>
      <c r="D22" s="17" t="s">
        <v>1362</v>
      </c>
      <c r="E22" s="16">
        <v>507838</v>
      </c>
      <c r="F22" s="16" t="s">
        <v>804</v>
      </c>
      <c r="G22" s="16" t="s">
        <v>1363</v>
      </c>
      <c r="H22" s="22">
        <v>37965</v>
      </c>
      <c r="I22" s="22">
        <v>37987</v>
      </c>
      <c r="J22" s="22">
        <v>39447</v>
      </c>
      <c r="K22" s="19">
        <v>40</v>
      </c>
      <c r="L22" s="15" t="s">
        <v>465</v>
      </c>
      <c r="M22" s="16">
        <f>VLOOKUP(L22,kurzy!$A$2:$B$11,2,FALSE)</f>
        <v>30.126</v>
      </c>
      <c r="N22" s="20">
        <v>4</v>
      </c>
      <c r="O22" s="18" t="s">
        <v>277</v>
      </c>
      <c r="P22" s="17" t="s">
        <v>1398</v>
      </c>
      <c r="Q22" s="16"/>
      <c r="R22" s="16"/>
      <c r="S22" s="24">
        <f t="shared" si="0"/>
        <v>120.504</v>
      </c>
      <c r="T22" s="16"/>
      <c r="U22" s="16"/>
    </row>
    <row r="23" spans="1:21" ht="25.5">
      <c r="A23" s="13"/>
      <c r="B23" s="13"/>
      <c r="C23" s="14" t="s">
        <v>459</v>
      </c>
      <c r="D23" s="17" t="s">
        <v>1364</v>
      </c>
      <c r="E23" s="16" t="s">
        <v>1365</v>
      </c>
      <c r="F23" s="16" t="s">
        <v>1366</v>
      </c>
      <c r="G23" s="16" t="s">
        <v>1383</v>
      </c>
      <c r="H23" s="22" t="s">
        <v>1367</v>
      </c>
      <c r="I23" s="22" t="s">
        <v>1368</v>
      </c>
      <c r="J23" s="22" t="s">
        <v>1369</v>
      </c>
      <c r="K23" s="19">
        <v>149.265</v>
      </c>
      <c r="L23" s="15" t="s">
        <v>465</v>
      </c>
      <c r="M23" s="16">
        <f>VLOOKUP(L23,kurzy!$A$2:$B$11,2,FALSE)</f>
        <v>30.126</v>
      </c>
      <c r="N23" s="20">
        <v>38.5</v>
      </c>
      <c r="O23" s="18" t="s">
        <v>278</v>
      </c>
      <c r="P23" s="17" t="s">
        <v>1398</v>
      </c>
      <c r="Q23" s="16"/>
      <c r="R23" s="16"/>
      <c r="S23" s="24">
        <f t="shared" si="0"/>
        <v>1159.851</v>
      </c>
      <c r="T23" s="16"/>
      <c r="U23" s="16"/>
    </row>
    <row r="24" spans="1:21" ht="25.5">
      <c r="A24" s="13"/>
      <c r="B24" s="13"/>
      <c r="C24" s="14" t="s">
        <v>459</v>
      </c>
      <c r="D24" s="17" t="s">
        <v>1370</v>
      </c>
      <c r="E24" s="16" t="s">
        <v>1371</v>
      </c>
      <c r="F24" s="16" t="s">
        <v>1372</v>
      </c>
      <c r="G24" s="16" t="s">
        <v>1310</v>
      </c>
      <c r="H24" s="22">
        <v>38985</v>
      </c>
      <c r="I24" s="22">
        <v>38959</v>
      </c>
      <c r="J24" s="22">
        <v>39690</v>
      </c>
      <c r="K24" s="19">
        <v>93.5</v>
      </c>
      <c r="L24" s="15" t="s">
        <v>465</v>
      </c>
      <c r="M24" s="16">
        <f>VLOOKUP(L24,kurzy!$A$2:$B$11,2,FALSE)</f>
        <v>30.126</v>
      </c>
      <c r="N24" s="20">
        <v>31</v>
      </c>
      <c r="O24" s="18" t="s">
        <v>279</v>
      </c>
      <c r="P24" s="17" t="s">
        <v>1398</v>
      </c>
      <c r="Q24" s="16"/>
      <c r="R24" s="16"/>
      <c r="S24" s="24">
        <f t="shared" si="0"/>
        <v>933.9060000000001</v>
      </c>
      <c r="T24" s="16"/>
      <c r="U24" s="16"/>
    </row>
    <row r="25" spans="1:21" ht="25.5">
      <c r="A25" s="13"/>
      <c r="B25" s="13"/>
      <c r="C25" s="14" t="s">
        <v>459</v>
      </c>
      <c r="D25" s="17" t="s">
        <v>1373</v>
      </c>
      <c r="E25" s="16" t="s">
        <v>1374</v>
      </c>
      <c r="F25" s="16" t="s">
        <v>432</v>
      </c>
      <c r="G25" s="16" t="s">
        <v>1874</v>
      </c>
      <c r="H25" s="22">
        <v>37557</v>
      </c>
      <c r="I25" s="22">
        <v>37622</v>
      </c>
      <c r="J25" s="22">
        <v>39447</v>
      </c>
      <c r="K25" s="19">
        <v>124</v>
      </c>
      <c r="L25" s="15" t="s">
        <v>465</v>
      </c>
      <c r="M25" s="16">
        <f>VLOOKUP(L25,kurzy!$A$2:$B$11,2,FALSE)</f>
        <v>30.126</v>
      </c>
      <c r="N25" s="20">
        <v>33.182</v>
      </c>
      <c r="O25" s="18" t="s">
        <v>280</v>
      </c>
      <c r="P25" s="17" t="s">
        <v>1398</v>
      </c>
      <c r="Q25" s="16"/>
      <c r="R25" s="16"/>
      <c r="S25" s="24">
        <f t="shared" si="0"/>
        <v>999.6409320000001</v>
      </c>
      <c r="T25" s="16"/>
      <c r="U25" s="16"/>
    </row>
    <row r="26" spans="1:21" ht="25.5">
      <c r="A26" s="13"/>
      <c r="B26" s="13"/>
      <c r="C26" s="14" t="s">
        <v>459</v>
      </c>
      <c r="D26" s="17" t="s">
        <v>433</v>
      </c>
      <c r="E26" s="16" t="s">
        <v>434</v>
      </c>
      <c r="F26" s="16" t="s">
        <v>1383</v>
      </c>
      <c r="G26" s="16" t="s">
        <v>435</v>
      </c>
      <c r="H26" s="22">
        <v>39072</v>
      </c>
      <c r="I26" s="22">
        <v>39083</v>
      </c>
      <c r="J26" s="22" t="s">
        <v>436</v>
      </c>
      <c r="K26" s="19">
        <v>10</v>
      </c>
      <c r="L26" s="15" t="s">
        <v>465</v>
      </c>
      <c r="M26" s="16">
        <f>VLOOKUP(L26,kurzy!$A$2:$B$11,2,FALSE)</f>
        <v>30.126</v>
      </c>
      <c r="N26" s="20">
        <v>10</v>
      </c>
      <c r="O26" s="18" t="s">
        <v>281</v>
      </c>
      <c r="P26" s="17" t="s">
        <v>1398</v>
      </c>
      <c r="Q26" s="16"/>
      <c r="R26" s="16"/>
      <c r="S26" s="24">
        <f aca="true" t="shared" si="1" ref="S26:S46">M26*N26</f>
        <v>301.26</v>
      </c>
      <c r="T26" s="16"/>
      <c r="U26" s="16"/>
    </row>
    <row r="27" spans="1:21" ht="38.25">
      <c r="A27" s="13"/>
      <c r="B27" s="13"/>
      <c r="C27" s="14" t="s">
        <v>459</v>
      </c>
      <c r="D27" s="17" t="s">
        <v>915</v>
      </c>
      <c r="E27" s="16" t="s">
        <v>916</v>
      </c>
      <c r="F27" s="16" t="s">
        <v>917</v>
      </c>
      <c r="G27" s="16" t="s">
        <v>1893</v>
      </c>
      <c r="H27" s="22">
        <v>39765</v>
      </c>
      <c r="I27" s="22">
        <v>38991</v>
      </c>
      <c r="J27" s="22">
        <v>39721</v>
      </c>
      <c r="K27" s="19">
        <v>10</v>
      </c>
      <c r="L27" s="15" t="s">
        <v>465</v>
      </c>
      <c r="M27" s="16">
        <f>VLOOKUP(L27,kurzy!$A$2:$B$11,2,FALSE)</f>
        <v>30.126</v>
      </c>
      <c r="N27" s="20">
        <v>10</v>
      </c>
      <c r="O27" s="18" t="s">
        <v>1760</v>
      </c>
      <c r="P27" s="17" t="s">
        <v>1398</v>
      </c>
      <c r="Q27" s="16"/>
      <c r="R27" s="16"/>
      <c r="S27" s="24">
        <f t="shared" si="1"/>
        <v>301.26</v>
      </c>
      <c r="T27" s="16"/>
      <c r="U27" s="16"/>
    </row>
    <row r="28" spans="1:21" ht="38.25">
      <c r="A28" s="13"/>
      <c r="B28" s="13"/>
      <c r="C28" s="14" t="s">
        <v>459</v>
      </c>
      <c r="D28" s="17" t="s">
        <v>918</v>
      </c>
      <c r="E28" s="16" t="s">
        <v>919</v>
      </c>
      <c r="F28" s="16" t="s">
        <v>920</v>
      </c>
      <c r="G28" s="16" t="s">
        <v>1310</v>
      </c>
      <c r="H28" s="22" t="s">
        <v>921</v>
      </c>
      <c r="I28" s="22" t="s">
        <v>922</v>
      </c>
      <c r="J28" s="22" t="s">
        <v>436</v>
      </c>
      <c r="K28" s="19">
        <v>12</v>
      </c>
      <c r="L28" s="15" t="s">
        <v>465</v>
      </c>
      <c r="M28" s="16">
        <f>VLOOKUP(L28,kurzy!$A$2:$B$11,2,FALSE)</f>
        <v>30.126</v>
      </c>
      <c r="N28" s="20">
        <v>12</v>
      </c>
      <c r="O28" s="18" t="s">
        <v>1761</v>
      </c>
      <c r="P28" s="17" t="s">
        <v>1398</v>
      </c>
      <c r="Q28" s="16"/>
      <c r="R28" s="16"/>
      <c r="S28" s="24">
        <f t="shared" si="1"/>
        <v>361.512</v>
      </c>
      <c r="T28" s="16"/>
      <c r="U28" s="16"/>
    </row>
    <row r="29" spans="1:21" ht="38.25">
      <c r="A29" s="13"/>
      <c r="B29" s="13"/>
      <c r="C29" s="14" t="s">
        <v>459</v>
      </c>
      <c r="D29" s="17" t="s">
        <v>926</v>
      </c>
      <c r="E29" s="16" t="s">
        <v>927</v>
      </c>
      <c r="F29" s="16" t="s">
        <v>814</v>
      </c>
      <c r="G29" s="16" t="s">
        <v>1313</v>
      </c>
      <c r="H29" s="22">
        <v>39072</v>
      </c>
      <c r="I29" s="22">
        <v>39083</v>
      </c>
      <c r="J29" s="22">
        <v>39813</v>
      </c>
      <c r="K29" s="19">
        <v>17</v>
      </c>
      <c r="L29" s="15" t="s">
        <v>465</v>
      </c>
      <c r="M29" s="16">
        <f>VLOOKUP(L29,kurzy!$A$2:$B$11,2,FALSE)</f>
        <v>30.126</v>
      </c>
      <c r="N29" s="20">
        <v>17</v>
      </c>
      <c r="O29" s="18" t="s">
        <v>1762</v>
      </c>
      <c r="P29" s="17" t="s">
        <v>1398</v>
      </c>
      <c r="Q29" s="16"/>
      <c r="R29" s="16"/>
      <c r="S29" s="24">
        <f t="shared" si="1"/>
        <v>512.142</v>
      </c>
      <c r="T29" s="16"/>
      <c r="U29" s="16"/>
    </row>
    <row r="30" spans="1:21" ht="25.5">
      <c r="A30" s="13"/>
      <c r="B30" s="13"/>
      <c r="C30" s="14" t="s">
        <v>459</v>
      </c>
      <c r="D30" s="17" t="s">
        <v>928</v>
      </c>
      <c r="E30" s="16" t="s">
        <v>927</v>
      </c>
      <c r="F30" s="16" t="s">
        <v>814</v>
      </c>
      <c r="G30" s="16" t="s">
        <v>1313</v>
      </c>
      <c r="H30" s="22">
        <v>39072</v>
      </c>
      <c r="I30" s="22">
        <v>39083</v>
      </c>
      <c r="J30" s="22">
        <v>39813</v>
      </c>
      <c r="K30" s="19">
        <v>23.3</v>
      </c>
      <c r="L30" s="15" t="s">
        <v>465</v>
      </c>
      <c r="M30" s="16">
        <f>VLOOKUP(L30,kurzy!$A$2:$B$11,2,FALSE)</f>
        <v>30.126</v>
      </c>
      <c r="N30" s="20">
        <v>23</v>
      </c>
      <c r="O30" s="18" t="s">
        <v>1763</v>
      </c>
      <c r="P30" s="17" t="s">
        <v>1398</v>
      </c>
      <c r="Q30" s="16"/>
      <c r="R30" s="16"/>
      <c r="S30" s="24">
        <f t="shared" si="1"/>
        <v>692.898</v>
      </c>
      <c r="T30" s="16"/>
      <c r="U30" s="16"/>
    </row>
    <row r="31" spans="1:21" ht="51">
      <c r="A31" s="13"/>
      <c r="B31" s="13"/>
      <c r="C31" s="14" t="s">
        <v>459</v>
      </c>
      <c r="D31" s="17" t="s">
        <v>929</v>
      </c>
      <c r="E31" s="16" t="s">
        <v>930</v>
      </c>
      <c r="F31" s="16" t="s">
        <v>807</v>
      </c>
      <c r="G31" s="16" t="s">
        <v>1313</v>
      </c>
      <c r="H31" s="22">
        <v>38707</v>
      </c>
      <c r="I31" s="22">
        <v>38707</v>
      </c>
      <c r="J31" s="22" t="s">
        <v>1068</v>
      </c>
      <c r="K31" s="19">
        <v>32</v>
      </c>
      <c r="L31" s="15" t="s">
        <v>465</v>
      </c>
      <c r="M31" s="16">
        <f>VLOOKUP(L31,kurzy!$A$2:$B$11,2,FALSE)</f>
        <v>30.126</v>
      </c>
      <c r="N31" s="20">
        <v>12</v>
      </c>
      <c r="O31" s="18" t="s">
        <v>1762</v>
      </c>
      <c r="P31" s="17" t="s">
        <v>1398</v>
      </c>
      <c r="Q31" s="16"/>
      <c r="R31" s="16"/>
      <c r="S31" s="24">
        <f t="shared" si="1"/>
        <v>361.512</v>
      </c>
      <c r="T31" s="16"/>
      <c r="U31" s="16"/>
    </row>
    <row r="32" spans="1:21" ht="25.5">
      <c r="A32" s="13"/>
      <c r="B32" s="13"/>
      <c r="C32" s="14" t="s">
        <v>459</v>
      </c>
      <c r="D32" s="17" t="s">
        <v>933</v>
      </c>
      <c r="E32" s="16" t="s">
        <v>934</v>
      </c>
      <c r="F32" s="16" t="s">
        <v>935</v>
      </c>
      <c r="G32" s="16" t="s">
        <v>936</v>
      </c>
      <c r="H32" s="22">
        <v>38707</v>
      </c>
      <c r="I32" s="22">
        <v>38718</v>
      </c>
      <c r="J32" s="22">
        <v>39813</v>
      </c>
      <c r="K32" s="19">
        <v>106.21</v>
      </c>
      <c r="L32" s="15" t="s">
        <v>465</v>
      </c>
      <c r="M32" s="16">
        <f>VLOOKUP(L32,kurzy!$A$2:$B$11,2,FALSE)</f>
        <v>30.126</v>
      </c>
      <c r="N32" s="20">
        <v>36</v>
      </c>
      <c r="O32" s="18" t="s">
        <v>1765</v>
      </c>
      <c r="P32" s="17" t="s">
        <v>1407</v>
      </c>
      <c r="Q32" s="16" t="s">
        <v>1766</v>
      </c>
      <c r="R32" s="16" t="s">
        <v>1767</v>
      </c>
      <c r="S32" s="24">
        <f t="shared" si="1"/>
        <v>1084.536</v>
      </c>
      <c r="T32" s="16"/>
      <c r="U32" s="16"/>
    </row>
    <row r="33" spans="1:21" ht="25.5">
      <c r="A33" s="13"/>
      <c r="B33" s="13"/>
      <c r="C33" s="14" t="s">
        <v>459</v>
      </c>
      <c r="D33" s="17" t="s">
        <v>940</v>
      </c>
      <c r="E33" s="16" t="s">
        <v>941</v>
      </c>
      <c r="F33" s="16" t="s">
        <v>942</v>
      </c>
      <c r="G33" s="16" t="s">
        <v>936</v>
      </c>
      <c r="H33" s="22">
        <v>38995</v>
      </c>
      <c r="I33" s="22">
        <v>39083</v>
      </c>
      <c r="J33" s="22">
        <v>39813</v>
      </c>
      <c r="K33" s="19">
        <v>85</v>
      </c>
      <c r="L33" s="15" t="s">
        <v>465</v>
      </c>
      <c r="M33" s="16">
        <f>VLOOKUP(L33,kurzy!$A$2:$B$11,2,FALSE)</f>
        <v>30.126</v>
      </c>
      <c r="N33" s="20">
        <v>12.95</v>
      </c>
      <c r="O33" s="18" t="s">
        <v>1770</v>
      </c>
      <c r="P33" s="17" t="s">
        <v>1407</v>
      </c>
      <c r="Q33" s="16" t="s">
        <v>1771</v>
      </c>
      <c r="R33" s="16" t="s">
        <v>1767</v>
      </c>
      <c r="S33" s="24">
        <f t="shared" si="1"/>
        <v>390.13169999999997</v>
      </c>
      <c r="T33" s="16"/>
      <c r="U33" s="16"/>
    </row>
    <row r="34" spans="1:21" ht="63.75">
      <c r="A34" s="13"/>
      <c r="B34" s="13"/>
      <c r="C34" s="14" t="s">
        <v>459</v>
      </c>
      <c r="D34" s="17" t="s">
        <v>947</v>
      </c>
      <c r="E34" s="16" t="s">
        <v>948</v>
      </c>
      <c r="F34" s="16" t="s">
        <v>949</v>
      </c>
      <c r="G34" s="16" t="s">
        <v>231</v>
      </c>
      <c r="H34" s="22">
        <v>39675</v>
      </c>
      <c r="I34" s="22">
        <v>39630</v>
      </c>
      <c r="J34" s="22">
        <v>40359</v>
      </c>
      <c r="K34" s="19">
        <v>10</v>
      </c>
      <c r="L34" s="15" t="s">
        <v>465</v>
      </c>
      <c r="M34" s="16">
        <f>VLOOKUP(L34,kurzy!$A$2:$B$11,2,FALSE)</f>
        <v>30.126</v>
      </c>
      <c r="N34" s="20">
        <v>2.5</v>
      </c>
      <c r="O34" s="18" t="s">
        <v>1773</v>
      </c>
      <c r="P34" s="17" t="s">
        <v>1407</v>
      </c>
      <c r="Q34" s="16"/>
      <c r="R34" s="16"/>
      <c r="S34" s="24">
        <f t="shared" si="1"/>
        <v>75.315</v>
      </c>
      <c r="T34" s="16"/>
      <c r="U34" s="16"/>
    </row>
    <row r="35" spans="1:21" ht="25.5">
      <c r="A35" s="13"/>
      <c r="B35" s="13"/>
      <c r="C35" s="14" t="s">
        <v>459</v>
      </c>
      <c r="D35" s="17" t="s">
        <v>232</v>
      </c>
      <c r="E35" s="16" t="s">
        <v>233</v>
      </c>
      <c r="F35" s="16" t="s">
        <v>234</v>
      </c>
      <c r="G35" s="16" t="s">
        <v>235</v>
      </c>
      <c r="H35" s="22">
        <v>37848</v>
      </c>
      <c r="I35" s="22">
        <v>37817</v>
      </c>
      <c r="J35" s="22">
        <v>39629</v>
      </c>
      <c r="K35" s="19">
        <v>96</v>
      </c>
      <c r="L35" s="15" t="s">
        <v>1744</v>
      </c>
      <c r="M35" s="16">
        <f>VLOOKUP(L35,kurzy!$A$2:$B$11,2,FALSE)</f>
        <v>24.066</v>
      </c>
      <c r="N35" s="20">
        <v>3.2625</v>
      </c>
      <c r="O35" s="18" t="s">
        <v>1774</v>
      </c>
      <c r="P35" s="17" t="s">
        <v>473</v>
      </c>
      <c r="Q35" s="16"/>
      <c r="R35" s="16"/>
      <c r="S35" s="24">
        <f t="shared" si="1"/>
        <v>78.515325</v>
      </c>
      <c r="T35" s="16"/>
      <c r="U35" s="16"/>
    </row>
    <row r="36" spans="1:21" ht="25.5">
      <c r="A36" s="13"/>
      <c r="B36" s="13"/>
      <c r="C36" s="14" t="s">
        <v>459</v>
      </c>
      <c r="D36" s="17" t="s">
        <v>236</v>
      </c>
      <c r="E36" s="16" t="s">
        <v>237</v>
      </c>
      <c r="F36" s="16" t="s">
        <v>1501</v>
      </c>
      <c r="G36" s="16" t="s">
        <v>1086</v>
      </c>
      <c r="H36" s="22" t="s">
        <v>238</v>
      </c>
      <c r="I36" s="22">
        <v>38718</v>
      </c>
      <c r="J36" s="22">
        <v>40543</v>
      </c>
      <c r="K36" s="19">
        <v>330</v>
      </c>
      <c r="L36" s="15" t="s">
        <v>465</v>
      </c>
      <c r="M36" s="16">
        <f>VLOOKUP(L36,kurzy!$A$2:$B$11,2,FALSE)</f>
        <v>30.126</v>
      </c>
      <c r="N36" s="20">
        <v>25.015</v>
      </c>
      <c r="O36" s="18" t="s">
        <v>1774</v>
      </c>
      <c r="P36" s="17" t="s">
        <v>473</v>
      </c>
      <c r="Q36" s="16"/>
      <c r="R36" s="16"/>
      <c r="S36" s="24">
        <f t="shared" si="1"/>
        <v>753.60189</v>
      </c>
      <c r="T36" s="16"/>
      <c r="U36" s="16"/>
    </row>
    <row r="37" spans="1:21" ht="38.25">
      <c r="A37" s="13"/>
      <c r="B37" s="13"/>
      <c r="C37" s="14" t="s">
        <v>459</v>
      </c>
      <c r="D37" s="17" t="s">
        <v>239</v>
      </c>
      <c r="E37" s="16" t="s">
        <v>240</v>
      </c>
      <c r="F37" s="16" t="s">
        <v>241</v>
      </c>
      <c r="G37" s="16" t="s">
        <v>242</v>
      </c>
      <c r="H37" s="22">
        <v>37022</v>
      </c>
      <c r="I37" s="22">
        <v>37257</v>
      </c>
      <c r="J37" s="22">
        <v>39082</v>
      </c>
      <c r="K37" s="19">
        <v>42.48</v>
      </c>
      <c r="L37" s="15" t="s">
        <v>1744</v>
      </c>
      <c r="M37" s="16">
        <f>VLOOKUP(L37,kurzy!$A$2:$B$11,2,FALSE)</f>
        <v>24.066</v>
      </c>
      <c r="N37" s="20">
        <v>15.645</v>
      </c>
      <c r="O37" s="18" t="s">
        <v>1775</v>
      </c>
      <c r="P37" s="17" t="s">
        <v>473</v>
      </c>
      <c r="Q37" s="16" t="s">
        <v>1776</v>
      </c>
      <c r="R37" s="16" t="s">
        <v>1777</v>
      </c>
      <c r="S37" s="24">
        <f t="shared" si="1"/>
        <v>376.51257</v>
      </c>
      <c r="T37" s="16"/>
      <c r="U37" s="16"/>
    </row>
    <row r="38" spans="1:21" ht="25.5">
      <c r="A38" s="13"/>
      <c r="B38" s="13"/>
      <c r="C38" s="14" t="s">
        <v>459</v>
      </c>
      <c r="D38" s="17" t="s">
        <v>243</v>
      </c>
      <c r="E38" s="16" t="s">
        <v>244</v>
      </c>
      <c r="F38" s="16" t="s">
        <v>1501</v>
      </c>
      <c r="G38" s="16" t="s">
        <v>1086</v>
      </c>
      <c r="H38" s="22">
        <v>38925</v>
      </c>
      <c r="I38" s="22">
        <v>38777</v>
      </c>
      <c r="J38" s="22">
        <v>40602</v>
      </c>
      <c r="K38" s="19">
        <v>233.1</v>
      </c>
      <c r="L38" s="15" t="s">
        <v>465</v>
      </c>
      <c r="M38" s="16">
        <f>VLOOKUP(L38,kurzy!$A$2:$B$11,2,FALSE)</f>
        <v>30.126</v>
      </c>
      <c r="N38" s="20">
        <v>8.231</v>
      </c>
      <c r="O38" s="18" t="s">
        <v>1778</v>
      </c>
      <c r="P38" s="17" t="s">
        <v>473</v>
      </c>
      <c r="Q38" s="16"/>
      <c r="R38" s="16" t="s">
        <v>1779</v>
      </c>
      <c r="S38" s="24">
        <f t="shared" si="1"/>
        <v>247.967106</v>
      </c>
      <c r="T38" s="16"/>
      <c r="U38" s="16"/>
    </row>
    <row r="39" spans="1:21" ht="63.75">
      <c r="A39" s="13"/>
      <c r="B39" s="13"/>
      <c r="C39" s="14" t="s">
        <v>459</v>
      </c>
      <c r="D39" s="17" t="s">
        <v>245</v>
      </c>
      <c r="E39" s="16" t="s">
        <v>246</v>
      </c>
      <c r="F39" s="16" t="s">
        <v>247</v>
      </c>
      <c r="G39" s="16" t="s">
        <v>248</v>
      </c>
      <c r="H39" s="22">
        <v>38687</v>
      </c>
      <c r="I39" s="22">
        <v>38718</v>
      </c>
      <c r="J39" s="22">
        <v>40543</v>
      </c>
      <c r="K39" s="19">
        <v>500</v>
      </c>
      <c r="L39" s="15" t="s">
        <v>1744</v>
      </c>
      <c r="M39" s="16">
        <f>VLOOKUP(L39,kurzy!$A$2:$B$11,2,FALSE)</f>
        <v>24.066</v>
      </c>
      <c r="N39" s="20">
        <v>99.99</v>
      </c>
      <c r="O39" s="18" t="s">
        <v>1780</v>
      </c>
      <c r="P39" s="17" t="s">
        <v>473</v>
      </c>
      <c r="Q39" s="16"/>
      <c r="R39" s="16" t="s">
        <v>1781</v>
      </c>
      <c r="S39" s="24">
        <f t="shared" si="1"/>
        <v>2406.35934</v>
      </c>
      <c r="T39" s="16"/>
      <c r="U39" s="16"/>
    </row>
    <row r="40" spans="1:21" ht="25.5">
      <c r="A40" s="13"/>
      <c r="B40" s="13"/>
      <c r="C40" s="14" t="s">
        <v>459</v>
      </c>
      <c r="D40" s="17" t="s">
        <v>250</v>
      </c>
      <c r="E40" s="16">
        <v>201431</v>
      </c>
      <c r="F40" s="16" t="s">
        <v>814</v>
      </c>
      <c r="G40" s="16" t="s">
        <v>249</v>
      </c>
      <c r="H40" s="22"/>
      <c r="I40" s="22">
        <v>39539</v>
      </c>
      <c r="J40" s="22">
        <v>40633</v>
      </c>
      <c r="K40" s="19">
        <v>298.274</v>
      </c>
      <c r="L40" s="15" t="s">
        <v>465</v>
      </c>
      <c r="M40" s="16">
        <f>VLOOKUP(L40,kurzy!$A$2:$B$11,2,FALSE)</f>
        <v>30.126</v>
      </c>
      <c r="N40" s="20">
        <v>124.212</v>
      </c>
      <c r="O40" s="18" t="s">
        <v>1782</v>
      </c>
      <c r="P40" s="17" t="s">
        <v>473</v>
      </c>
      <c r="Q40" s="16"/>
      <c r="R40" s="16"/>
      <c r="S40" s="24">
        <f t="shared" si="1"/>
        <v>3742.0107120000002</v>
      </c>
      <c r="T40" s="16"/>
      <c r="U40" s="16"/>
    </row>
    <row r="41" spans="1:21" ht="25.5">
      <c r="A41" s="13"/>
      <c r="B41" s="13"/>
      <c r="C41" s="14" t="s">
        <v>459</v>
      </c>
      <c r="D41" s="17" t="s">
        <v>251</v>
      </c>
      <c r="E41" s="16">
        <v>2223806</v>
      </c>
      <c r="F41" s="16" t="s">
        <v>814</v>
      </c>
      <c r="G41" s="16" t="s">
        <v>249</v>
      </c>
      <c r="H41" s="22"/>
      <c r="I41" s="22">
        <v>39569</v>
      </c>
      <c r="J41" s="22">
        <v>40663</v>
      </c>
      <c r="K41" s="19"/>
      <c r="L41" s="15" t="s">
        <v>465</v>
      </c>
      <c r="M41" s="16">
        <f>VLOOKUP(L41,kurzy!$A$2:$B$11,2,FALSE)</f>
        <v>30.126</v>
      </c>
      <c r="N41" s="20">
        <v>1.979</v>
      </c>
      <c r="O41" s="18" t="s">
        <v>1778</v>
      </c>
      <c r="P41" s="17" t="s">
        <v>473</v>
      </c>
      <c r="Q41" s="16"/>
      <c r="R41" s="16"/>
      <c r="S41" s="24">
        <f t="shared" si="1"/>
        <v>59.61935400000001</v>
      </c>
      <c r="T41" s="16"/>
      <c r="U41" s="16"/>
    </row>
    <row r="42" spans="1:21" ht="38.25">
      <c r="A42" s="13"/>
      <c r="B42" s="13"/>
      <c r="C42" s="14" t="s">
        <v>459</v>
      </c>
      <c r="D42" s="17" t="s">
        <v>252</v>
      </c>
      <c r="E42" s="16" t="s">
        <v>253</v>
      </c>
      <c r="F42" s="16" t="s">
        <v>254</v>
      </c>
      <c r="G42" s="16" t="s">
        <v>255</v>
      </c>
      <c r="H42" s="22">
        <v>38718</v>
      </c>
      <c r="I42" s="22">
        <v>38718</v>
      </c>
      <c r="J42" s="22">
        <v>39813</v>
      </c>
      <c r="K42" s="19">
        <v>50.92</v>
      </c>
      <c r="L42" s="15" t="s">
        <v>465</v>
      </c>
      <c r="M42" s="16">
        <f>VLOOKUP(L42,kurzy!$A$2:$B$11,2,FALSE)</f>
        <v>30.126</v>
      </c>
      <c r="N42" s="20">
        <v>19.93332</v>
      </c>
      <c r="O42" s="18" t="s">
        <v>1783</v>
      </c>
      <c r="P42" s="17" t="s">
        <v>1401</v>
      </c>
      <c r="Q42" s="16" t="s">
        <v>1784</v>
      </c>
      <c r="R42" s="16" t="s">
        <v>1785</v>
      </c>
      <c r="S42" s="24">
        <f t="shared" si="1"/>
        <v>600.51119832</v>
      </c>
      <c r="T42" s="16"/>
      <c r="U42" s="16"/>
    </row>
    <row r="43" spans="1:21" ht="25.5">
      <c r="A43" s="13"/>
      <c r="B43" s="13"/>
      <c r="C43" s="14" t="s">
        <v>522</v>
      </c>
      <c r="D43" s="17" t="s">
        <v>146</v>
      </c>
      <c r="E43" s="16" t="s">
        <v>147</v>
      </c>
      <c r="F43" s="16" t="s">
        <v>148</v>
      </c>
      <c r="G43" s="16" t="s">
        <v>1086</v>
      </c>
      <c r="H43" s="22">
        <v>39104</v>
      </c>
      <c r="I43" s="22">
        <v>39083</v>
      </c>
      <c r="J43" s="22">
        <v>40178</v>
      </c>
      <c r="K43" s="19">
        <v>110.709</v>
      </c>
      <c r="L43" s="15" t="s">
        <v>465</v>
      </c>
      <c r="M43" s="16">
        <f>VLOOKUP(L43,kurzy!$A$2:$B$11,2,FALSE)</f>
        <v>30.126</v>
      </c>
      <c r="N43" s="20">
        <v>26.57</v>
      </c>
      <c r="O43" s="18" t="s">
        <v>149</v>
      </c>
      <c r="P43" s="17" t="s">
        <v>1422</v>
      </c>
      <c r="Q43" s="16" t="s">
        <v>150</v>
      </c>
      <c r="R43" s="16"/>
      <c r="S43" s="24">
        <f t="shared" si="1"/>
        <v>800.4478200000001</v>
      </c>
      <c r="T43" s="16"/>
      <c r="U43" s="16"/>
    </row>
    <row r="44" spans="1:21" ht="51">
      <c r="A44" s="13"/>
      <c r="B44" s="13"/>
      <c r="C44" s="14" t="s">
        <v>522</v>
      </c>
      <c r="D44" s="17" t="s">
        <v>151</v>
      </c>
      <c r="E44" s="16" t="s">
        <v>152</v>
      </c>
      <c r="F44" s="16" t="s">
        <v>1501</v>
      </c>
      <c r="G44" s="16" t="s">
        <v>153</v>
      </c>
      <c r="H44" s="22">
        <v>38887</v>
      </c>
      <c r="I44" s="22">
        <v>38869</v>
      </c>
      <c r="J44" s="22">
        <v>40056</v>
      </c>
      <c r="K44" s="19">
        <v>104.19</v>
      </c>
      <c r="L44" s="15" t="s">
        <v>465</v>
      </c>
      <c r="M44" s="16">
        <f>VLOOKUP(L44,kurzy!$A$2:$B$11,2,FALSE)</f>
        <v>30.126</v>
      </c>
      <c r="N44" s="20">
        <v>44.43</v>
      </c>
      <c r="O44" s="18" t="s">
        <v>154</v>
      </c>
      <c r="P44" s="17" t="s">
        <v>523</v>
      </c>
      <c r="Q44" s="16" t="s">
        <v>155</v>
      </c>
      <c r="R44" s="16"/>
      <c r="S44" s="24">
        <f t="shared" si="1"/>
        <v>1338.49818</v>
      </c>
      <c r="T44" s="16"/>
      <c r="U44" s="16"/>
    </row>
    <row r="45" spans="1:21" ht="38.25">
      <c r="A45" s="13"/>
      <c r="B45" s="13"/>
      <c r="C45" s="14" t="s">
        <v>522</v>
      </c>
      <c r="D45" s="17" t="s">
        <v>156</v>
      </c>
      <c r="E45" s="16" t="s">
        <v>157</v>
      </c>
      <c r="F45" s="16" t="s">
        <v>1501</v>
      </c>
      <c r="G45" s="16" t="s">
        <v>1086</v>
      </c>
      <c r="H45" s="22">
        <v>38706</v>
      </c>
      <c r="I45" s="22">
        <v>38718</v>
      </c>
      <c r="J45" s="22">
        <v>39994</v>
      </c>
      <c r="K45" s="19">
        <v>230.004</v>
      </c>
      <c r="L45" s="15" t="s">
        <v>465</v>
      </c>
      <c r="M45" s="16">
        <f>VLOOKUP(L45,kurzy!$A$2:$B$11,2,FALSE)</f>
        <v>30.126</v>
      </c>
      <c r="N45" s="20">
        <v>22.277</v>
      </c>
      <c r="O45" s="18" t="s">
        <v>158</v>
      </c>
      <c r="P45" s="17" t="s">
        <v>523</v>
      </c>
      <c r="Q45" s="16" t="s">
        <v>159</v>
      </c>
      <c r="R45" s="16"/>
      <c r="S45" s="24">
        <f t="shared" si="1"/>
        <v>671.1169020000001</v>
      </c>
      <c r="T45" s="16"/>
      <c r="U45" s="16"/>
    </row>
    <row r="46" spans="1:21" ht="51">
      <c r="A46" s="13"/>
      <c r="B46" s="13"/>
      <c r="C46" s="14" t="s">
        <v>522</v>
      </c>
      <c r="D46" s="17" t="s">
        <v>160</v>
      </c>
      <c r="E46" s="16" t="s">
        <v>161</v>
      </c>
      <c r="F46" s="16" t="s">
        <v>162</v>
      </c>
      <c r="G46" s="16" t="s">
        <v>163</v>
      </c>
      <c r="H46" s="22">
        <v>39510</v>
      </c>
      <c r="I46" s="22">
        <v>39510</v>
      </c>
      <c r="J46" s="22">
        <v>40178</v>
      </c>
      <c r="K46" s="19">
        <v>2</v>
      </c>
      <c r="L46" s="15" t="s">
        <v>465</v>
      </c>
      <c r="M46" s="16">
        <f>VLOOKUP(L46,kurzy!$A$2:$B$11,2,FALSE)</f>
        <v>30.126</v>
      </c>
      <c r="N46" s="20">
        <v>2</v>
      </c>
      <c r="O46" s="18" t="s">
        <v>164</v>
      </c>
      <c r="P46" s="17" t="s">
        <v>523</v>
      </c>
      <c r="Q46" s="16" t="s">
        <v>165</v>
      </c>
      <c r="R46" s="16"/>
      <c r="S46" s="24">
        <f t="shared" si="1"/>
        <v>60.252</v>
      </c>
      <c r="T46" s="16"/>
      <c r="U46" s="16"/>
    </row>
    <row r="47" spans="1:21" ht="76.5">
      <c r="A47" s="13"/>
      <c r="B47" s="13"/>
      <c r="C47" s="14" t="s">
        <v>522</v>
      </c>
      <c r="D47" s="17" t="s">
        <v>166</v>
      </c>
      <c r="E47" s="16" t="s">
        <v>167</v>
      </c>
      <c r="F47" s="16" t="s">
        <v>168</v>
      </c>
      <c r="G47" s="16" t="s">
        <v>169</v>
      </c>
      <c r="H47" s="22">
        <v>39517</v>
      </c>
      <c r="I47" s="22">
        <v>39517</v>
      </c>
      <c r="J47" s="22">
        <v>40543</v>
      </c>
      <c r="K47" s="19">
        <v>326.228</v>
      </c>
      <c r="L47" s="15" t="s">
        <v>465</v>
      </c>
      <c r="M47" s="16">
        <f>VLOOKUP(L47,kurzy!$A$2:$B$11,2,FALSE)</f>
        <v>30.126</v>
      </c>
      <c r="N47" s="20">
        <v>120.726</v>
      </c>
      <c r="O47" s="18" t="s">
        <v>170</v>
      </c>
      <c r="P47" s="17" t="s">
        <v>1422</v>
      </c>
      <c r="Q47" s="16" t="s">
        <v>171</v>
      </c>
      <c r="R47" s="16"/>
      <c r="S47" s="24">
        <f aca="true" t="shared" si="2" ref="S47:S64">M47*N47</f>
        <v>3636.991476</v>
      </c>
      <c r="T47" s="16"/>
      <c r="U47" s="16"/>
    </row>
    <row r="48" spans="1:21" ht="25.5">
      <c r="A48" s="13"/>
      <c r="B48" s="13"/>
      <c r="C48" s="14" t="s">
        <v>522</v>
      </c>
      <c r="D48" s="17" t="s">
        <v>172</v>
      </c>
      <c r="E48" s="16" t="s">
        <v>173</v>
      </c>
      <c r="F48" s="16"/>
      <c r="G48" s="16" t="s">
        <v>174</v>
      </c>
      <c r="H48" s="22">
        <v>38509</v>
      </c>
      <c r="I48" s="22">
        <v>38565</v>
      </c>
      <c r="J48" s="22">
        <v>40025</v>
      </c>
      <c r="K48" s="19">
        <v>44</v>
      </c>
      <c r="L48" s="15" t="s">
        <v>465</v>
      </c>
      <c r="M48" s="16">
        <f>VLOOKUP(L48,kurzy!$A$2:$B$11,2,FALSE)</f>
        <v>30.126</v>
      </c>
      <c r="N48" s="20">
        <v>21.748</v>
      </c>
      <c r="O48" s="18" t="s">
        <v>175</v>
      </c>
      <c r="P48" s="17" t="s">
        <v>1421</v>
      </c>
      <c r="Q48" s="16" t="s">
        <v>173</v>
      </c>
      <c r="R48" s="16"/>
      <c r="S48" s="24">
        <f t="shared" si="2"/>
        <v>655.180248</v>
      </c>
      <c r="T48" s="16"/>
      <c r="U48" s="16"/>
    </row>
    <row r="49" spans="1:21" ht="25.5">
      <c r="A49" s="13"/>
      <c r="B49" s="13"/>
      <c r="C49" s="14" t="s">
        <v>522</v>
      </c>
      <c r="D49" s="17" t="s">
        <v>176</v>
      </c>
      <c r="E49" s="16" t="s">
        <v>177</v>
      </c>
      <c r="F49" s="16"/>
      <c r="G49" s="16" t="s">
        <v>174</v>
      </c>
      <c r="H49" s="22">
        <v>38659</v>
      </c>
      <c r="I49" s="22">
        <v>38732</v>
      </c>
      <c r="J49" s="22">
        <v>40192</v>
      </c>
      <c r="K49" s="19">
        <v>42.8</v>
      </c>
      <c r="L49" s="15" t="s">
        <v>465</v>
      </c>
      <c r="M49" s="16">
        <f>VLOOKUP(L49,kurzy!$A$2:$B$11,2,FALSE)</f>
        <v>30.126</v>
      </c>
      <c r="N49" s="20">
        <v>30.825</v>
      </c>
      <c r="O49" s="18" t="s">
        <v>178</v>
      </c>
      <c r="P49" s="17" t="s">
        <v>1421</v>
      </c>
      <c r="Q49" s="16" t="s">
        <v>177</v>
      </c>
      <c r="R49" s="16"/>
      <c r="S49" s="24">
        <f t="shared" si="2"/>
        <v>928.63395</v>
      </c>
      <c r="T49" s="16"/>
      <c r="U49" s="16"/>
    </row>
    <row r="50" spans="1:21" ht="25.5">
      <c r="A50" s="13"/>
      <c r="B50" s="13"/>
      <c r="C50" s="14" t="s">
        <v>522</v>
      </c>
      <c r="D50" s="17" t="s">
        <v>879</v>
      </c>
      <c r="E50" s="16" t="s">
        <v>880</v>
      </c>
      <c r="F50" s="16"/>
      <c r="G50" s="16" t="s">
        <v>174</v>
      </c>
      <c r="H50" s="22">
        <v>38901</v>
      </c>
      <c r="I50" s="22">
        <v>38961</v>
      </c>
      <c r="J50" s="22">
        <v>40421</v>
      </c>
      <c r="K50" s="19">
        <v>1.8</v>
      </c>
      <c r="L50" s="15" t="s">
        <v>465</v>
      </c>
      <c r="M50" s="16">
        <f>VLOOKUP(L50,kurzy!$A$2:$B$11,2,FALSE)</f>
        <v>30.126</v>
      </c>
      <c r="N50" s="20">
        <v>2.023</v>
      </c>
      <c r="O50" s="18" t="s">
        <v>881</v>
      </c>
      <c r="P50" s="17" t="s">
        <v>1421</v>
      </c>
      <c r="Q50" s="16" t="s">
        <v>880</v>
      </c>
      <c r="R50" s="16"/>
      <c r="S50" s="24">
        <f t="shared" si="2"/>
        <v>60.94489800000001</v>
      </c>
      <c r="T50" s="16"/>
      <c r="U50" s="16"/>
    </row>
    <row r="51" spans="1:21" ht="43.5" customHeight="1">
      <c r="A51" s="13"/>
      <c r="B51" s="13"/>
      <c r="C51" s="14" t="s">
        <v>522</v>
      </c>
      <c r="D51" s="17" t="s">
        <v>888</v>
      </c>
      <c r="E51" s="16" t="s">
        <v>883</v>
      </c>
      <c r="F51" s="16"/>
      <c r="G51" s="16" t="s">
        <v>174</v>
      </c>
      <c r="H51" s="22">
        <v>38964</v>
      </c>
      <c r="I51" s="22">
        <v>39326</v>
      </c>
      <c r="J51" s="22">
        <v>40785</v>
      </c>
      <c r="K51" s="19">
        <v>37.6</v>
      </c>
      <c r="L51" s="15" t="s">
        <v>465</v>
      </c>
      <c r="M51" s="16">
        <f>VLOOKUP(L51,kurzy!$A$2:$B$11,2,FALSE)</f>
        <v>30.126</v>
      </c>
      <c r="N51" s="20">
        <v>9.904</v>
      </c>
      <c r="O51" s="18" t="s">
        <v>889</v>
      </c>
      <c r="P51" s="17" t="s">
        <v>1421</v>
      </c>
      <c r="Q51" s="16" t="s">
        <v>883</v>
      </c>
      <c r="R51" s="16"/>
      <c r="S51" s="24">
        <f t="shared" si="2"/>
        <v>298.367904</v>
      </c>
      <c r="T51" s="16"/>
      <c r="U51" s="16"/>
    </row>
    <row r="52" spans="1:21" ht="38.25">
      <c r="A52" s="13"/>
      <c r="B52" s="13"/>
      <c r="C52" s="14" t="s">
        <v>522</v>
      </c>
      <c r="D52" s="17" t="s">
        <v>890</v>
      </c>
      <c r="E52" s="16" t="s">
        <v>883</v>
      </c>
      <c r="F52" s="16"/>
      <c r="G52" s="16" t="s">
        <v>174</v>
      </c>
      <c r="H52" s="22">
        <v>38964</v>
      </c>
      <c r="I52" s="22">
        <v>39173</v>
      </c>
      <c r="J52" s="22">
        <v>40632</v>
      </c>
      <c r="K52" s="19">
        <v>36.8</v>
      </c>
      <c r="L52" s="15" t="s">
        <v>465</v>
      </c>
      <c r="M52" s="16">
        <f>VLOOKUP(L52,kurzy!$A$2:$B$11,2,FALSE)</f>
        <v>30.126</v>
      </c>
      <c r="N52" s="20">
        <v>9.646</v>
      </c>
      <c r="O52" s="18" t="s">
        <v>891</v>
      </c>
      <c r="P52" s="17" t="s">
        <v>1421</v>
      </c>
      <c r="Q52" s="16" t="s">
        <v>883</v>
      </c>
      <c r="R52" s="16"/>
      <c r="S52" s="24">
        <f t="shared" si="2"/>
        <v>290.59539600000005</v>
      </c>
      <c r="T52" s="16"/>
      <c r="U52" s="16"/>
    </row>
    <row r="53" spans="1:21" ht="25.5">
      <c r="A53" s="13"/>
      <c r="B53" s="13"/>
      <c r="C53" s="14" t="s">
        <v>522</v>
      </c>
      <c r="D53" s="17" t="s">
        <v>892</v>
      </c>
      <c r="E53" s="16" t="s">
        <v>893</v>
      </c>
      <c r="F53" s="16"/>
      <c r="G53" s="16" t="s">
        <v>174</v>
      </c>
      <c r="H53" s="22">
        <v>38869</v>
      </c>
      <c r="I53" s="22">
        <v>38869</v>
      </c>
      <c r="J53" s="22">
        <v>40328</v>
      </c>
      <c r="K53" s="19">
        <v>2.62</v>
      </c>
      <c r="L53" s="15" t="s">
        <v>465</v>
      </c>
      <c r="M53" s="16">
        <f>VLOOKUP(L53,kurzy!$A$2:$B$11,2,FALSE)</f>
        <v>30.126</v>
      </c>
      <c r="N53" s="20">
        <v>2.45</v>
      </c>
      <c r="O53" s="18" t="s">
        <v>894</v>
      </c>
      <c r="P53" s="17" t="s">
        <v>1421</v>
      </c>
      <c r="Q53" s="16" t="s">
        <v>893</v>
      </c>
      <c r="R53" s="16"/>
      <c r="S53" s="24">
        <f t="shared" si="2"/>
        <v>73.8087</v>
      </c>
      <c r="T53" s="16"/>
      <c r="U53" s="16"/>
    </row>
    <row r="54" spans="1:21" ht="51">
      <c r="A54" s="13"/>
      <c r="B54" s="13"/>
      <c r="C54" s="14" t="s">
        <v>522</v>
      </c>
      <c r="D54" s="17" t="s">
        <v>876</v>
      </c>
      <c r="E54" s="16" t="s">
        <v>877</v>
      </c>
      <c r="F54" s="16"/>
      <c r="G54" s="16" t="s">
        <v>174</v>
      </c>
      <c r="H54" s="22">
        <v>38335</v>
      </c>
      <c r="I54" s="22">
        <v>38504</v>
      </c>
      <c r="J54" s="22">
        <v>39965</v>
      </c>
      <c r="K54" s="19">
        <v>2.8</v>
      </c>
      <c r="L54" s="15" t="s">
        <v>465</v>
      </c>
      <c r="M54" s="16">
        <f>VLOOKUP(L54,kurzy!$A$2:$B$11,2,FALSE)</f>
        <v>30.126</v>
      </c>
      <c r="N54" s="20">
        <v>7.221</v>
      </c>
      <c r="O54" s="18" t="s">
        <v>901</v>
      </c>
      <c r="P54" s="17" t="s">
        <v>1421</v>
      </c>
      <c r="Q54" s="16" t="s">
        <v>877</v>
      </c>
      <c r="R54" s="16"/>
      <c r="S54" s="24">
        <f t="shared" si="2"/>
        <v>217.539846</v>
      </c>
      <c r="T54" s="16"/>
      <c r="U54" s="16"/>
    </row>
    <row r="55" spans="1:21" ht="25.5">
      <c r="A55" s="13"/>
      <c r="B55" s="13"/>
      <c r="C55" s="14" t="s">
        <v>522</v>
      </c>
      <c r="D55" s="17" t="s">
        <v>902</v>
      </c>
      <c r="E55" s="16" t="s">
        <v>903</v>
      </c>
      <c r="F55" s="16"/>
      <c r="G55" s="16" t="s">
        <v>174</v>
      </c>
      <c r="H55" s="22">
        <v>39695</v>
      </c>
      <c r="I55" s="22">
        <v>39692</v>
      </c>
      <c r="J55" s="22">
        <v>41152</v>
      </c>
      <c r="K55" s="19">
        <v>3</v>
      </c>
      <c r="L55" s="15" t="s">
        <v>465</v>
      </c>
      <c r="M55" s="16">
        <f>VLOOKUP(L55,kurzy!$A$2:$B$11,2,FALSE)</f>
        <v>30.126</v>
      </c>
      <c r="N55" s="20">
        <v>1.924</v>
      </c>
      <c r="O55" s="18" t="s">
        <v>904</v>
      </c>
      <c r="P55" s="17" t="s">
        <v>1421</v>
      </c>
      <c r="Q55" s="16" t="s">
        <v>903</v>
      </c>
      <c r="R55" s="16"/>
      <c r="S55" s="24">
        <f t="shared" si="2"/>
        <v>57.962424</v>
      </c>
      <c r="T55" s="16"/>
      <c r="U55" s="16"/>
    </row>
    <row r="56" spans="1:21" ht="25.5">
      <c r="A56" s="13"/>
      <c r="B56" s="13"/>
      <c r="C56" s="14" t="s">
        <v>522</v>
      </c>
      <c r="D56" s="17" t="s">
        <v>902</v>
      </c>
      <c r="E56" s="16" t="s">
        <v>903</v>
      </c>
      <c r="F56" s="16"/>
      <c r="G56" s="16" t="s">
        <v>174</v>
      </c>
      <c r="H56" s="22">
        <v>39695</v>
      </c>
      <c r="I56" s="22">
        <v>39692</v>
      </c>
      <c r="J56" s="22">
        <v>41882</v>
      </c>
      <c r="K56" s="19">
        <v>58.5</v>
      </c>
      <c r="L56" s="15" t="s">
        <v>465</v>
      </c>
      <c r="M56" s="16">
        <f>VLOOKUP(L56,kurzy!$A$2:$B$11,2,FALSE)</f>
        <v>30.126</v>
      </c>
      <c r="N56" s="20">
        <v>2.023</v>
      </c>
      <c r="O56" s="18" t="s">
        <v>905</v>
      </c>
      <c r="P56" s="17" t="s">
        <v>1421</v>
      </c>
      <c r="Q56" s="16" t="s">
        <v>903</v>
      </c>
      <c r="R56" s="16"/>
      <c r="S56" s="24">
        <f t="shared" si="2"/>
        <v>60.94489800000001</v>
      </c>
      <c r="T56" s="16"/>
      <c r="U56" s="16"/>
    </row>
    <row r="57" spans="1:21" ht="25.5">
      <c r="A57" s="13"/>
      <c r="B57" s="13"/>
      <c r="C57" s="14" t="s">
        <v>455</v>
      </c>
      <c r="D57" s="17" t="s">
        <v>1241</v>
      </c>
      <c r="E57" s="16" t="s">
        <v>1242</v>
      </c>
      <c r="F57" s="16" t="s">
        <v>1243</v>
      </c>
      <c r="G57" s="16" t="s">
        <v>1244</v>
      </c>
      <c r="H57" s="22" t="s">
        <v>1245</v>
      </c>
      <c r="I57" s="22">
        <v>39234</v>
      </c>
      <c r="J57" s="22" t="s">
        <v>1246</v>
      </c>
      <c r="K57" s="19">
        <v>20.64</v>
      </c>
      <c r="L57" s="15" t="s">
        <v>465</v>
      </c>
      <c r="M57" s="16">
        <f>VLOOKUP(L57,kurzy!$A$2:$B$11,2,FALSE)</f>
        <v>30.126</v>
      </c>
      <c r="N57" s="20">
        <v>13.65</v>
      </c>
      <c r="O57" s="18" t="s">
        <v>1247</v>
      </c>
      <c r="P57" s="17" t="s">
        <v>1424</v>
      </c>
      <c r="Q57" s="16" t="s">
        <v>1248</v>
      </c>
      <c r="R57" s="16"/>
      <c r="S57" s="24">
        <f t="shared" si="2"/>
        <v>411.21990000000005</v>
      </c>
      <c r="T57" s="16"/>
      <c r="U57" s="16"/>
    </row>
    <row r="58" spans="1:21" ht="51">
      <c r="A58" s="13"/>
      <c r="B58" s="13"/>
      <c r="C58" s="14" t="s">
        <v>458</v>
      </c>
      <c r="D58" s="17" t="s">
        <v>1549</v>
      </c>
      <c r="E58" s="16" t="s">
        <v>1550</v>
      </c>
      <c r="F58" s="16" t="s">
        <v>1551</v>
      </c>
      <c r="G58" s="16" t="s">
        <v>1086</v>
      </c>
      <c r="H58" s="22">
        <v>38925</v>
      </c>
      <c r="I58" s="22">
        <v>38899</v>
      </c>
      <c r="J58" s="22" t="s">
        <v>1068</v>
      </c>
      <c r="K58" s="19">
        <v>80</v>
      </c>
      <c r="L58" s="15" t="s">
        <v>465</v>
      </c>
      <c r="M58" s="16">
        <f>VLOOKUP(L58,kurzy!$A$2:$B$11,2,FALSE)</f>
        <v>30.126</v>
      </c>
      <c r="N58" s="20">
        <v>15</v>
      </c>
      <c r="O58" s="18" t="s">
        <v>1552</v>
      </c>
      <c r="P58" s="17" t="s">
        <v>1433</v>
      </c>
      <c r="Q58" s="16"/>
      <c r="R58" s="16" t="s">
        <v>1553</v>
      </c>
      <c r="S58" s="24">
        <f t="shared" si="2"/>
        <v>451.89000000000004</v>
      </c>
      <c r="T58" s="16"/>
      <c r="U58" s="16"/>
    </row>
    <row r="59" spans="1:21" ht="38.25">
      <c r="A59" s="13"/>
      <c r="B59" s="13"/>
      <c r="C59" s="14" t="s">
        <v>458</v>
      </c>
      <c r="D59" s="17" t="s">
        <v>1554</v>
      </c>
      <c r="E59" s="16" t="s">
        <v>1555</v>
      </c>
      <c r="F59" s="16" t="s">
        <v>1551</v>
      </c>
      <c r="G59" s="16" t="s">
        <v>1086</v>
      </c>
      <c r="H59" s="22">
        <v>38707</v>
      </c>
      <c r="I59" s="22">
        <v>38718</v>
      </c>
      <c r="J59" s="22">
        <v>39813</v>
      </c>
      <c r="K59" s="19">
        <v>35831</v>
      </c>
      <c r="L59" s="15" t="s">
        <v>465</v>
      </c>
      <c r="M59" s="16">
        <f>VLOOKUP(L59,kurzy!$A$2:$B$11,2,FALSE)</f>
        <v>30.126</v>
      </c>
      <c r="N59" s="20">
        <v>12</v>
      </c>
      <c r="O59" s="18" t="s">
        <v>1556</v>
      </c>
      <c r="P59" s="17" t="s">
        <v>1399</v>
      </c>
      <c r="Q59" s="16"/>
      <c r="R59" s="16" t="s">
        <v>1553</v>
      </c>
      <c r="S59" s="24">
        <f t="shared" si="2"/>
        <v>361.512</v>
      </c>
      <c r="T59" s="16"/>
      <c r="U59" s="16"/>
    </row>
    <row r="60" spans="1:21" ht="51">
      <c r="A60" s="13"/>
      <c r="B60" s="13"/>
      <c r="C60" s="14" t="s">
        <v>458</v>
      </c>
      <c r="D60" s="17" t="s">
        <v>1557</v>
      </c>
      <c r="E60" s="16" t="s">
        <v>1558</v>
      </c>
      <c r="F60" s="16" t="s">
        <v>1559</v>
      </c>
      <c r="G60" s="16" t="s">
        <v>1086</v>
      </c>
      <c r="H60" s="22">
        <v>39693</v>
      </c>
      <c r="I60" s="22">
        <v>39448</v>
      </c>
      <c r="J60" s="22">
        <v>40177</v>
      </c>
      <c r="K60" s="19">
        <v>31</v>
      </c>
      <c r="L60" s="15" t="s">
        <v>465</v>
      </c>
      <c r="M60" s="16">
        <f>VLOOKUP(L60,kurzy!$A$2:$B$11,2,FALSE)</f>
        <v>30.126</v>
      </c>
      <c r="N60" s="20">
        <v>15</v>
      </c>
      <c r="O60" s="18" t="s">
        <v>1560</v>
      </c>
      <c r="P60" s="17" t="s">
        <v>1399</v>
      </c>
      <c r="Q60" s="16" t="s">
        <v>1561</v>
      </c>
      <c r="R60" s="16" t="s">
        <v>1553</v>
      </c>
      <c r="S60" s="24">
        <f t="shared" si="2"/>
        <v>451.89000000000004</v>
      </c>
      <c r="T60" s="16"/>
      <c r="U60" s="16"/>
    </row>
    <row r="61" spans="1:21" ht="38.25">
      <c r="A61" s="13"/>
      <c r="B61" s="13"/>
      <c r="C61" s="14" t="s">
        <v>458</v>
      </c>
      <c r="D61" s="17" t="s">
        <v>1562</v>
      </c>
      <c r="E61" s="16" t="s">
        <v>1563</v>
      </c>
      <c r="F61" s="16" t="s">
        <v>1261</v>
      </c>
      <c r="G61" s="16" t="s">
        <v>1086</v>
      </c>
      <c r="H61" s="22">
        <v>39596</v>
      </c>
      <c r="I61" s="22">
        <v>39539</v>
      </c>
      <c r="J61" s="22">
        <v>40816</v>
      </c>
      <c r="K61" s="19">
        <v>56</v>
      </c>
      <c r="L61" s="15" t="s">
        <v>465</v>
      </c>
      <c r="M61" s="16">
        <f>VLOOKUP(L61,kurzy!$A$2:$B$11,2,FALSE)</f>
        <v>30.126</v>
      </c>
      <c r="N61" s="20">
        <v>4.8</v>
      </c>
      <c r="O61" s="18" t="s">
        <v>1564</v>
      </c>
      <c r="P61" s="17" t="s">
        <v>1399</v>
      </c>
      <c r="Q61" s="16" t="s">
        <v>1565</v>
      </c>
      <c r="R61" s="16" t="s">
        <v>1553</v>
      </c>
      <c r="S61" s="24">
        <f t="shared" si="2"/>
        <v>144.6048</v>
      </c>
      <c r="T61" s="16"/>
      <c r="U61" s="16"/>
    </row>
    <row r="62" spans="1:21" ht="25.5">
      <c r="A62" s="13"/>
      <c r="B62" s="13"/>
      <c r="C62" s="14" t="s">
        <v>1381</v>
      </c>
      <c r="D62" s="17" t="s">
        <v>1457</v>
      </c>
      <c r="E62" s="16"/>
      <c r="F62" s="16"/>
      <c r="G62" s="16" t="s">
        <v>1458</v>
      </c>
      <c r="H62" s="22"/>
      <c r="I62" s="22"/>
      <c r="J62" s="22"/>
      <c r="K62" s="19"/>
      <c r="L62" s="15" t="s">
        <v>465</v>
      </c>
      <c r="M62" s="16">
        <f>VLOOKUP(L62,kurzy!$A$2:$B$11,2,FALSE)</f>
        <v>30.126</v>
      </c>
      <c r="N62" s="20">
        <f>133/30.126</f>
        <v>4.414791210250282</v>
      </c>
      <c r="O62" s="18" t="s">
        <v>1459</v>
      </c>
      <c r="P62" s="17" t="s">
        <v>1434</v>
      </c>
      <c r="Q62" s="16"/>
      <c r="R62" s="16"/>
      <c r="S62" s="24">
        <f t="shared" si="2"/>
        <v>133</v>
      </c>
      <c r="T62" s="16"/>
      <c r="U62" s="16" t="s">
        <v>1713</v>
      </c>
    </row>
    <row r="63" spans="1:21" ht="38.25">
      <c r="A63" s="13"/>
      <c r="B63" s="13"/>
      <c r="C63" s="14" t="s">
        <v>1381</v>
      </c>
      <c r="D63" s="17" t="s">
        <v>1460</v>
      </c>
      <c r="E63" s="16" t="s">
        <v>1461</v>
      </c>
      <c r="F63" s="16"/>
      <c r="G63" s="16" t="s">
        <v>1462</v>
      </c>
      <c r="H63" s="22">
        <v>39405</v>
      </c>
      <c r="I63" s="22">
        <v>39405</v>
      </c>
      <c r="J63" s="22">
        <v>40663</v>
      </c>
      <c r="K63" s="19">
        <v>15116</v>
      </c>
      <c r="L63" s="15" t="s">
        <v>465</v>
      </c>
      <c r="M63" s="16">
        <f>VLOOKUP(L63,kurzy!$A$2:$B$11,2,FALSE)</f>
        <v>30.126</v>
      </c>
      <c r="N63" s="20">
        <f>8704/30.126</f>
        <v>288.919869879838</v>
      </c>
      <c r="O63" s="18" t="s">
        <v>1463</v>
      </c>
      <c r="P63" s="17" t="s">
        <v>1434</v>
      </c>
      <c r="Q63" s="16"/>
      <c r="R63" s="16"/>
      <c r="S63" s="24">
        <f t="shared" si="2"/>
        <v>8704</v>
      </c>
      <c r="T63" s="16"/>
      <c r="U63" s="16" t="s">
        <v>1713</v>
      </c>
    </row>
    <row r="64" spans="1:21" ht="25.5">
      <c r="A64" s="13"/>
      <c r="B64" s="13"/>
      <c r="C64" s="14" t="s">
        <v>1381</v>
      </c>
      <c r="D64" s="17" t="s">
        <v>1468</v>
      </c>
      <c r="E64" s="16" t="s">
        <v>1469</v>
      </c>
      <c r="F64" s="16"/>
      <c r="G64" s="16"/>
      <c r="H64" s="22">
        <v>38813</v>
      </c>
      <c r="I64" s="22">
        <v>38813</v>
      </c>
      <c r="J64" s="22">
        <v>39727</v>
      </c>
      <c r="K64" s="19"/>
      <c r="L64" s="15" t="s">
        <v>465</v>
      </c>
      <c r="M64" s="16">
        <f>VLOOKUP(L64,kurzy!$A$2:$B$11,2,FALSE)</f>
        <v>30.126</v>
      </c>
      <c r="N64" s="20">
        <f>15/30.126</f>
        <v>0.49790878311093406</v>
      </c>
      <c r="O64" s="18" t="s">
        <v>1470</v>
      </c>
      <c r="P64" s="17" t="s">
        <v>1434</v>
      </c>
      <c r="Q64" s="16"/>
      <c r="R64" s="16"/>
      <c r="S64" s="24">
        <f t="shared" si="2"/>
        <v>15</v>
      </c>
      <c r="T64" s="16"/>
      <c r="U64" s="16" t="s">
        <v>1713</v>
      </c>
    </row>
    <row r="65" spans="1:21" ht="15.75">
      <c r="A65" s="13"/>
      <c r="B65" s="13"/>
      <c r="C65" s="14" t="s">
        <v>1381</v>
      </c>
      <c r="D65" s="17"/>
      <c r="E65" s="16"/>
      <c r="F65" s="16"/>
      <c r="G65" s="16"/>
      <c r="H65" s="22"/>
      <c r="I65" s="22"/>
      <c r="J65" s="22"/>
      <c r="K65" s="19"/>
      <c r="L65" s="15"/>
      <c r="M65" s="16"/>
      <c r="N65" s="20"/>
      <c r="O65" s="18"/>
      <c r="P65" s="17"/>
      <c r="Q65" s="16"/>
      <c r="R65" s="16"/>
      <c r="S65" s="24">
        <v>0</v>
      </c>
      <c r="T65" s="16"/>
      <c r="U65" s="16"/>
    </row>
    <row r="66" spans="1:21" ht="25.5">
      <c r="A66" s="13"/>
      <c r="B66" s="13"/>
      <c r="C66" s="14" t="s">
        <v>463</v>
      </c>
      <c r="D66" s="17" t="s">
        <v>694</v>
      </c>
      <c r="E66" s="16" t="s">
        <v>695</v>
      </c>
      <c r="F66" s="16" t="s">
        <v>1551</v>
      </c>
      <c r="G66" s="16" t="s">
        <v>696</v>
      </c>
      <c r="H66" s="22">
        <v>38959</v>
      </c>
      <c r="I66" s="22">
        <v>39022</v>
      </c>
      <c r="J66" s="22">
        <v>40482</v>
      </c>
      <c r="K66" s="19">
        <v>256.155</v>
      </c>
      <c r="L66" s="15" t="s">
        <v>465</v>
      </c>
      <c r="M66" s="16">
        <f>VLOOKUP(L66,kurzy!$A$2:$B$11,2,FALSE)</f>
        <v>30.126</v>
      </c>
      <c r="N66" s="20">
        <v>67.394</v>
      </c>
      <c r="O66" s="18" t="s">
        <v>697</v>
      </c>
      <c r="P66" s="17" t="s">
        <v>450</v>
      </c>
      <c r="Q66" s="16"/>
      <c r="R66" s="16"/>
      <c r="S66" s="24">
        <f aca="true" t="shared" si="3" ref="S66:S80">M66*N66</f>
        <v>2030.3116440000003</v>
      </c>
      <c r="T66" s="16" t="s">
        <v>1716</v>
      </c>
      <c r="U66" s="16"/>
    </row>
    <row r="67" spans="1:21" ht="25.5">
      <c r="A67" s="13"/>
      <c r="B67" s="13"/>
      <c r="C67" s="14" t="s">
        <v>460</v>
      </c>
      <c r="D67" s="17" t="s">
        <v>734</v>
      </c>
      <c r="E67" s="16" t="s">
        <v>735</v>
      </c>
      <c r="F67" s="16" t="s">
        <v>736</v>
      </c>
      <c r="G67" s="16" t="s">
        <v>737</v>
      </c>
      <c r="H67" s="22">
        <v>38484</v>
      </c>
      <c r="I67" s="22">
        <v>38596</v>
      </c>
      <c r="J67" s="22">
        <v>40421</v>
      </c>
      <c r="K67" s="19">
        <v>115.404</v>
      </c>
      <c r="L67" s="15" t="s">
        <v>465</v>
      </c>
      <c r="M67" s="16">
        <f>VLOOKUP(L67,kurzy!$A$2:$B$11,2,FALSE)</f>
        <v>30.126</v>
      </c>
      <c r="N67" s="20">
        <v>21.11</v>
      </c>
      <c r="O67" s="18" t="s">
        <v>738</v>
      </c>
      <c r="P67" s="17" t="s">
        <v>437</v>
      </c>
      <c r="Q67" s="16" t="s">
        <v>739</v>
      </c>
      <c r="R67" s="16"/>
      <c r="S67" s="24">
        <f t="shared" si="3"/>
        <v>635.95986</v>
      </c>
      <c r="T67" s="16"/>
      <c r="U67" s="16"/>
    </row>
    <row r="68" spans="1:21" ht="89.25">
      <c r="A68" s="13"/>
      <c r="B68" s="13"/>
      <c r="C68" s="14" t="s">
        <v>460</v>
      </c>
      <c r="D68" s="17" t="s">
        <v>740</v>
      </c>
      <c r="E68" s="16" t="s">
        <v>741</v>
      </c>
      <c r="F68" s="16" t="s">
        <v>742</v>
      </c>
      <c r="G68" s="16" t="s">
        <v>743</v>
      </c>
      <c r="H68" s="22"/>
      <c r="I68" s="22">
        <v>39052</v>
      </c>
      <c r="J68" s="22">
        <v>40147</v>
      </c>
      <c r="K68" s="19">
        <v>33.345</v>
      </c>
      <c r="L68" s="15" t="s">
        <v>465</v>
      </c>
      <c r="M68" s="16">
        <f>VLOOKUP(L68,kurzy!$A$2:$B$11,2,FALSE)</f>
        <v>30.126</v>
      </c>
      <c r="N68" s="20">
        <v>10.003</v>
      </c>
      <c r="O68" s="18" t="s">
        <v>744</v>
      </c>
      <c r="P68" s="17" t="s">
        <v>1402</v>
      </c>
      <c r="Q68" s="16" t="s">
        <v>745</v>
      </c>
      <c r="R68" s="16"/>
      <c r="S68" s="24">
        <f t="shared" si="3"/>
        <v>301.35037800000003</v>
      </c>
      <c r="T68" s="16"/>
      <c r="U68" s="16"/>
    </row>
    <row r="69" spans="1:21" ht="114.75">
      <c r="A69" s="13"/>
      <c r="B69" s="13"/>
      <c r="C69" s="14" t="s">
        <v>460</v>
      </c>
      <c r="D69" s="17" t="s">
        <v>746</v>
      </c>
      <c r="E69" s="16" t="s">
        <v>747</v>
      </c>
      <c r="F69" s="16" t="s">
        <v>748</v>
      </c>
      <c r="G69" s="16" t="s">
        <v>749</v>
      </c>
      <c r="H69" s="22"/>
      <c r="I69" s="22">
        <v>39448</v>
      </c>
      <c r="J69" s="22">
        <v>39813</v>
      </c>
      <c r="K69" s="19">
        <v>11.55</v>
      </c>
      <c r="L69" s="15" t="s">
        <v>1744</v>
      </c>
      <c r="M69" s="16">
        <f>VLOOKUP(L69,kurzy!$A$2:$B$11,2,FALSE)</f>
        <v>24.066</v>
      </c>
      <c r="N69" s="20">
        <v>7.68</v>
      </c>
      <c r="O69" s="18" t="s">
        <v>750</v>
      </c>
      <c r="P69" s="17" t="s">
        <v>1402</v>
      </c>
      <c r="Q69" s="16" t="s">
        <v>751</v>
      </c>
      <c r="R69" s="16"/>
      <c r="S69" s="24">
        <f t="shared" si="3"/>
        <v>184.82688</v>
      </c>
      <c r="T69" s="16"/>
      <c r="U69" s="16"/>
    </row>
    <row r="70" spans="1:21" ht="25.5">
      <c r="A70" s="13"/>
      <c r="B70" s="13"/>
      <c r="C70" s="14" t="s">
        <v>460</v>
      </c>
      <c r="D70" s="17" t="s">
        <v>752</v>
      </c>
      <c r="E70" s="16" t="s">
        <v>753</v>
      </c>
      <c r="F70" s="16" t="s">
        <v>319</v>
      </c>
      <c r="G70" s="16" t="s">
        <v>754</v>
      </c>
      <c r="H70" s="22">
        <v>39301</v>
      </c>
      <c r="I70" s="22">
        <v>39326</v>
      </c>
      <c r="J70" s="22">
        <v>40482</v>
      </c>
      <c r="K70" s="19">
        <v>6</v>
      </c>
      <c r="L70" s="15" t="s">
        <v>465</v>
      </c>
      <c r="M70" s="16">
        <f>VLOOKUP(L70,kurzy!$A$2:$B$11,2,FALSE)</f>
        <v>30.126</v>
      </c>
      <c r="N70" s="20">
        <v>2</v>
      </c>
      <c r="O70" s="18" t="s">
        <v>755</v>
      </c>
      <c r="P70" s="17" t="s">
        <v>1402</v>
      </c>
      <c r="Q70" s="16" t="s">
        <v>756</v>
      </c>
      <c r="R70" s="16"/>
      <c r="S70" s="24">
        <f t="shared" si="3"/>
        <v>60.252</v>
      </c>
      <c r="T70" s="16"/>
      <c r="U70" s="16"/>
    </row>
    <row r="71" spans="1:21" ht="38.25">
      <c r="A71" s="13"/>
      <c r="B71" s="13"/>
      <c r="C71" s="14" t="s">
        <v>460</v>
      </c>
      <c r="D71" s="17" t="s">
        <v>757</v>
      </c>
      <c r="E71" s="16"/>
      <c r="F71" s="16" t="s">
        <v>758</v>
      </c>
      <c r="G71" s="16" t="s">
        <v>758</v>
      </c>
      <c r="H71" s="22">
        <v>38899</v>
      </c>
      <c r="I71" s="22">
        <v>38899</v>
      </c>
      <c r="J71" s="22">
        <v>40724</v>
      </c>
      <c r="K71" s="19">
        <v>22</v>
      </c>
      <c r="L71" s="15" t="s">
        <v>1744</v>
      </c>
      <c r="M71" s="16">
        <f>VLOOKUP(L71,kurzy!$A$2:$B$11,2,FALSE)</f>
        <v>24.066</v>
      </c>
      <c r="N71" s="20">
        <v>5</v>
      </c>
      <c r="O71" s="18" t="s">
        <v>755</v>
      </c>
      <c r="P71" s="17" t="s">
        <v>1402</v>
      </c>
      <c r="Q71" s="16" t="s">
        <v>759</v>
      </c>
      <c r="R71" s="16"/>
      <c r="S71" s="24">
        <f t="shared" si="3"/>
        <v>120.33</v>
      </c>
      <c r="T71" s="16"/>
      <c r="U71" s="16"/>
    </row>
    <row r="72" spans="1:21" ht="89.25">
      <c r="A72" s="13"/>
      <c r="B72" s="13"/>
      <c r="C72" s="14" t="s">
        <v>460</v>
      </c>
      <c r="D72" s="17" t="s">
        <v>765</v>
      </c>
      <c r="E72" s="16"/>
      <c r="F72" s="16" t="s">
        <v>766</v>
      </c>
      <c r="G72" s="16" t="s">
        <v>767</v>
      </c>
      <c r="H72" s="22"/>
      <c r="I72" s="22">
        <v>39600</v>
      </c>
      <c r="J72" s="22">
        <v>39965</v>
      </c>
      <c r="K72" s="19">
        <v>25</v>
      </c>
      <c r="L72" s="15" t="s">
        <v>1744</v>
      </c>
      <c r="M72" s="16">
        <f>VLOOKUP(L72,kurzy!$A$2:$B$11,2,FALSE)</f>
        <v>24.066</v>
      </c>
      <c r="N72" s="20">
        <v>5</v>
      </c>
      <c r="O72" s="18" t="s">
        <v>768</v>
      </c>
      <c r="P72" s="17" t="s">
        <v>1410</v>
      </c>
      <c r="Q72" s="16" t="s">
        <v>769</v>
      </c>
      <c r="R72" s="16"/>
      <c r="S72" s="24">
        <f t="shared" si="3"/>
        <v>120.33</v>
      </c>
      <c r="T72" s="16"/>
      <c r="U72" s="16"/>
    </row>
    <row r="73" spans="1:21" ht="51">
      <c r="A73" s="13"/>
      <c r="B73" s="13"/>
      <c r="C73" s="14" t="s">
        <v>1375</v>
      </c>
      <c r="D73" s="17" t="s">
        <v>64</v>
      </c>
      <c r="E73" s="16" t="s">
        <v>65</v>
      </c>
      <c r="F73" s="16" t="s">
        <v>66</v>
      </c>
      <c r="G73" s="16" t="s">
        <v>67</v>
      </c>
      <c r="H73" s="22">
        <v>39722</v>
      </c>
      <c r="I73" s="22">
        <v>39722</v>
      </c>
      <c r="J73" s="22">
        <v>39722</v>
      </c>
      <c r="K73" s="19">
        <v>10</v>
      </c>
      <c r="L73" s="15" t="s">
        <v>1744</v>
      </c>
      <c r="M73" s="16">
        <f>VLOOKUP(L73,kurzy!$A$2:$B$11,2,FALSE)</f>
        <v>24.066</v>
      </c>
      <c r="N73" s="20">
        <v>10</v>
      </c>
      <c r="O73" s="18" t="s">
        <v>68</v>
      </c>
      <c r="P73" s="17" t="s">
        <v>438</v>
      </c>
      <c r="Q73" s="16" t="s">
        <v>1521</v>
      </c>
      <c r="R73" s="16" t="s">
        <v>1521</v>
      </c>
      <c r="S73" s="24">
        <f t="shared" si="3"/>
        <v>240.66</v>
      </c>
      <c r="T73" s="16" t="s">
        <v>1521</v>
      </c>
      <c r="U73" s="16" t="s">
        <v>1521</v>
      </c>
    </row>
    <row r="74" spans="1:21" ht="63.75">
      <c r="A74" s="13"/>
      <c r="B74" s="13"/>
      <c r="C74" s="14" t="s">
        <v>1375</v>
      </c>
      <c r="D74" s="17" t="s">
        <v>1525</v>
      </c>
      <c r="E74" s="16" t="s">
        <v>1526</v>
      </c>
      <c r="F74" s="16" t="s">
        <v>1527</v>
      </c>
      <c r="G74" s="16" t="s">
        <v>1528</v>
      </c>
      <c r="H74" s="22">
        <v>39234</v>
      </c>
      <c r="I74" s="22">
        <v>39234</v>
      </c>
      <c r="J74" s="22">
        <v>39447</v>
      </c>
      <c r="K74" s="19">
        <v>18.6</v>
      </c>
      <c r="L74" s="15" t="s">
        <v>1744</v>
      </c>
      <c r="M74" s="16">
        <f>VLOOKUP(L74,kurzy!$A$2:$B$11,2,FALSE)</f>
        <v>24.066</v>
      </c>
      <c r="N74" s="20">
        <v>10.153</v>
      </c>
      <c r="O74" s="18" t="s">
        <v>68</v>
      </c>
      <c r="P74" s="17" t="s">
        <v>438</v>
      </c>
      <c r="Q74" s="16" t="s">
        <v>1521</v>
      </c>
      <c r="R74" s="16" t="s">
        <v>1521</v>
      </c>
      <c r="S74" s="24">
        <f t="shared" si="3"/>
        <v>244.342098</v>
      </c>
      <c r="T74" s="16" t="s">
        <v>1521</v>
      </c>
      <c r="U74" s="16" t="s">
        <v>1521</v>
      </c>
    </row>
    <row r="75" spans="1:21" ht="51">
      <c r="A75" s="13"/>
      <c r="B75" s="13"/>
      <c r="C75" s="14" t="s">
        <v>1375</v>
      </c>
      <c r="D75" s="17" t="s">
        <v>1529</v>
      </c>
      <c r="E75" s="16"/>
      <c r="F75" s="16" t="s">
        <v>66</v>
      </c>
      <c r="G75" s="16" t="s">
        <v>67</v>
      </c>
      <c r="H75" s="22">
        <v>38504</v>
      </c>
      <c r="I75" s="22">
        <v>38504</v>
      </c>
      <c r="J75" s="22">
        <v>39447</v>
      </c>
      <c r="K75" s="19">
        <v>20.338</v>
      </c>
      <c r="L75" s="15" t="s">
        <v>1744</v>
      </c>
      <c r="M75" s="16">
        <f>VLOOKUP(L75,kurzy!$A$2:$B$11,2,FALSE)</f>
        <v>24.066</v>
      </c>
      <c r="N75" s="20">
        <v>4.4</v>
      </c>
      <c r="O75" s="18" t="s">
        <v>1530</v>
      </c>
      <c r="P75" s="17" t="s">
        <v>438</v>
      </c>
      <c r="Q75" s="16" t="s">
        <v>1521</v>
      </c>
      <c r="R75" s="16" t="s">
        <v>1521</v>
      </c>
      <c r="S75" s="24">
        <f t="shared" si="3"/>
        <v>105.8904</v>
      </c>
      <c r="T75" s="16" t="s">
        <v>1521</v>
      </c>
      <c r="U75" s="16" t="s">
        <v>1521</v>
      </c>
    </row>
    <row r="76" spans="1:21" ht="25.5">
      <c r="A76" s="13"/>
      <c r="B76" s="13"/>
      <c r="C76" s="14" t="s">
        <v>464</v>
      </c>
      <c r="D76" s="17" t="s">
        <v>862</v>
      </c>
      <c r="E76" s="16" t="s">
        <v>863</v>
      </c>
      <c r="F76" s="16" t="s">
        <v>864</v>
      </c>
      <c r="G76" s="16" t="s">
        <v>865</v>
      </c>
      <c r="H76" s="22">
        <v>38685</v>
      </c>
      <c r="I76" s="22">
        <v>38657</v>
      </c>
      <c r="J76" s="22">
        <v>39752</v>
      </c>
      <c r="K76" s="19">
        <v>260</v>
      </c>
      <c r="L76" s="15" t="s">
        <v>465</v>
      </c>
      <c r="M76" s="16">
        <f>VLOOKUP(L76,kurzy!$A$2:$B$11,2,FALSE)</f>
        <v>30.126</v>
      </c>
      <c r="N76" s="20">
        <v>52.199</v>
      </c>
      <c r="O76" s="18" t="s">
        <v>866</v>
      </c>
      <c r="P76" s="17" t="s">
        <v>446</v>
      </c>
      <c r="Q76" s="16" t="s">
        <v>867</v>
      </c>
      <c r="R76" s="16" t="s">
        <v>868</v>
      </c>
      <c r="S76" s="24">
        <f t="shared" si="3"/>
        <v>1572.547074</v>
      </c>
      <c r="T76" s="16"/>
      <c r="U76" s="16"/>
    </row>
    <row r="77" spans="1:21" ht="25.5">
      <c r="A77" s="13"/>
      <c r="B77" s="13"/>
      <c r="C77" s="14" t="s">
        <v>464</v>
      </c>
      <c r="D77" s="17" t="s">
        <v>869</v>
      </c>
      <c r="E77" s="16">
        <v>28892</v>
      </c>
      <c r="F77" s="16" t="s">
        <v>864</v>
      </c>
      <c r="G77" s="16" t="s">
        <v>870</v>
      </c>
      <c r="H77" s="22">
        <v>38698</v>
      </c>
      <c r="I77" s="22">
        <v>38869</v>
      </c>
      <c r="J77" s="22">
        <v>39964</v>
      </c>
      <c r="K77" s="19">
        <v>122.86</v>
      </c>
      <c r="L77" s="15" t="s">
        <v>465</v>
      </c>
      <c r="M77" s="16">
        <f>VLOOKUP(L77,kurzy!$A$2:$B$11,2,FALSE)</f>
        <v>30.126</v>
      </c>
      <c r="N77" s="20">
        <v>63.945</v>
      </c>
      <c r="O77" s="18" t="s">
        <v>866</v>
      </c>
      <c r="P77" s="17" t="s">
        <v>446</v>
      </c>
      <c r="Q77" s="16" t="s">
        <v>871</v>
      </c>
      <c r="R77" s="16" t="s">
        <v>872</v>
      </c>
      <c r="S77" s="24">
        <f t="shared" si="3"/>
        <v>1926.40707</v>
      </c>
      <c r="T77" s="16"/>
      <c r="U77" s="16"/>
    </row>
    <row r="78" spans="1:21" ht="51">
      <c r="A78" s="13"/>
      <c r="B78" s="13"/>
      <c r="C78" s="14" t="s">
        <v>464</v>
      </c>
      <c r="D78" s="17" t="s">
        <v>873</v>
      </c>
      <c r="E78" s="16" t="s">
        <v>874</v>
      </c>
      <c r="F78" s="16" t="s">
        <v>875</v>
      </c>
      <c r="G78" s="16" t="s">
        <v>1889</v>
      </c>
      <c r="H78" s="22">
        <v>38666</v>
      </c>
      <c r="I78" s="22">
        <v>38718</v>
      </c>
      <c r="J78" s="22">
        <v>39813</v>
      </c>
      <c r="K78" s="19">
        <v>33.254</v>
      </c>
      <c r="L78" s="15" t="s">
        <v>465</v>
      </c>
      <c r="M78" s="16">
        <f>VLOOKUP(L78,kurzy!$A$2:$B$11,2,FALSE)</f>
        <v>30.126</v>
      </c>
      <c r="N78" s="20">
        <v>16.007</v>
      </c>
      <c r="O78" s="18" t="s">
        <v>1890</v>
      </c>
      <c r="P78" s="17" t="s">
        <v>446</v>
      </c>
      <c r="Q78" s="16" t="s">
        <v>1891</v>
      </c>
      <c r="R78" s="16" t="s">
        <v>1892</v>
      </c>
      <c r="S78" s="24">
        <f t="shared" si="3"/>
        <v>482.22688200000005</v>
      </c>
      <c r="T78" s="16"/>
      <c r="U78" s="16"/>
    </row>
    <row r="79" spans="1:21" ht="25.5">
      <c r="A79" s="13"/>
      <c r="B79" s="13"/>
      <c r="C79" s="14" t="s">
        <v>464</v>
      </c>
      <c r="D79" s="17" t="s">
        <v>1894</v>
      </c>
      <c r="E79" s="16" t="s">
        <v>1895</v>
      </c>
      <c r="F79" s="16" t="s">
        <v>864</v>
      </c>
      <c r="G79" s="16" t="s">
        <v>1896</v>
      </c>
      <c r="H79" s="22">
        <v>38961</v>
      </c>
      <c r="I79" s="22">
        <v>38961</v>
      </c>
      <c r="J79" s="22">
        <v>40178</v>
      </c>
      <c r="K79" s="19">
        <v>168</v>
      </c>
      <c r="L79" s="15" t="s">
        <v>465</v>
      </c>
      <c r="M79" s="16">
        <f>VLOOKUP(L79,kurzy!$A$2:$B$11,2,FALSE)</f>
        <v>30.126</v>
      </c>
      <c r="N79" s="20">
        <v>44.953</v>
      </c>
      <c r="O79" s="18" t="s">
        <v>1897</v>
      </c>
      <c r="P79" s="17" t="s">
        <v>446</v>
      </c>
      <c r="Q79" s="16" t="s">
        <v>1898</v>
      </c>
      <c r="R79" s="16" t="s">
        <v>872</v>
      </c>
      <c r="S79" s="24">
        <f t="shared" si="3"/>
        <v>1354.2540780000002</v>
      </c>
      <c r="T79" s="16"/>
      <c r="U79" s="16"/>
    </row>
    <row r="80" spans="1:21" ht="38.25">
      <c r="A80" s="13"/>
      <c r="B80" s="13"/>
      <c r="C80" s="14" t="s">
        <v>464</v>
      </c>
      <c r="D80" s="17" t="s">
        <v>1899</v>
      </c>
      <c r="E80" s="16" t="s">
        <v>1900</v>
      </c>
      <c r="F80" s="16" t="s">
        <v>1901</v>
      </c>
      <c r="G80" s="16" t="s">
        <v>1893</v>
      </c>
      <c r="H80" s="22">
        <v>37712</v>
      </c>
      <c r="I80" s="22">
        <v>37712</v>
      </c>
      <c r="J80" s="22">
        <v>39660</v>
      </c>
      <c r="K80" s="19">
        <v>124.758</v>
      </c>
      <c r="L80" s="15" t="s">
        <v>465</v>
      </c>
      <c r="M80" s="16">
        <f>VLOOKUP(L80,kurzy!$A$2:$B$11,2,FALSE)</f>
        <v>30.126</v>
      </c>
      <c r="N80" s="20">
        <v>14.726</v>
      </c>
      <c r="O80" s="18" t="s">
        <v>1902</v>
      </c>
      <c r="P80" s="17" t="s">
        <v>446</v>
      </c>
      <c r="Q80" s="16" t="s">
        <v>1903</v>
      </c>
      <c r="R80" s="16" t="s">
        <v>872</v>
      </c>
      <c r="S80" s="24">
        <f t="shared" si="3"/>
        <v>443.63547600000004</v>
      </c>
      <c r="T80" s="16"/>
      <c r="U80" s="16"/>
    </row>
    <row r="81" spans="1:21" ht="25.5">
      <c r="A81" s="13"/>
      <c r="B81" s="13"/>
      <c r="C81" s="14" t="s">
        <v>464</v>
      </c>
      <c r="D81" s="17" t="s">
        <v>1907</v>
      </c>
      <c r="E81" s="16" t="s">
        <v>1908</v>
      </c>
      <c r="F81" s="16" t="s">
        <v>864</v>
      </c>
      <c r="G81" s="16" t="s">
        <v>1893</v>
      </c>
      <c r="H81" s="22">
        <v>38910</v>
      </c>
      <c r="I81" s="22">
        <v>38961</v>
      </c>
      <c r="J81" s="22">
        <v>39691</v>
      </c>
      <c r="K81" s="19">
        <v>239.531</v>
      </c>
      <c r="L81" s="15" t="s">
        <v>465</v>
      </c>
      <c r="M81" s="16">
        <f>VLOOKUP(L81,kurzy!$A$2:$B$11,2,FALSE)</f>
        <v>30.126</v>
      </c>
      <c r="N81" s="20">
        <v>39.451</v>
      </c>
      <c r="O81" s="18" t="s">
        <v>1906</v>
      </c>
      <c r="P81" s="17" t="s">
        <v>446</v>
      </c>
      <c r="Q81" s="16" t="s">
        <v>446</v>
      </c>
      <c r="R81" s="16" t="s">
        <v>1909</v>
      </c>
      <c r="S81" s="24">
        <f aca="true" t="shared" si="4" ref="S81:S108">M81*N81</f>
        <v>1188.500826</v>
      </c>
      <c r="T81" s="16"/>
      <c r="U81" s="16"/>
    </row>
    <row r="82" spans="1:21" ht="51">
      <c r="A82" s="13"/>
      <c r="B82" s="13"/>
      <c r="C82" s="14" t="s">
        <v>464</v>
      </c>
      <c r="D82" s="17" t="s">
        <v>1910</v>
      </c>
      <c r="E82" s="16">
        <v>55927</v>
      </c>
      <c r="F82" s="16" t="s">
        <v>1911</v>
      </c>
      <c r="G82" s="16" t="s">
        <v>1912</v>
      </c>
      <c r="H82" s="22">
        <v>39559</v>
      </c>
      <c r="I82" s="22">
        <v>39448</v>
      </c>
      <c r="J82" s="22">
        <v>41060</v>
      </c>
      <c r="K82" s="19">
        <v>106</v>
      </c>
      <c r="L82" s="15" t="s">
        <v>1744</v>
      </c>
      <c r="M82" s="16">
        <f>VLOOKUP(L82,kurzy!$A$2:$B$11,2,FALSE)</f>
        <v>24.066</v>
      </c>
      <c r="N82" s="20">
        <v>14.544</v>
      </c>
      <c r="O82" s="18" t="s">
        <v>1913</v>
      </c>
      <c r="P82" s="17" t="s">
        <v>446</v>
      </c>
      <c r="Q82" s="16" t="s">
        <v>446</v>
      </c>
      <c r="R82" s="16" t="s">
        <v>1914</v>
      </c>
      <c r="S82" s="24">
        <f t="shared" si="4"/>
        <v>350.015904</v>
      </c>
      <c r="T82" s="16"/>
      <c r="U82" s="16"/>
    </row>
    <row r="83" spans="1:21" ht="63.75">
      <c r="A83" s="13"/>
      <c r="B83" s="13"/>
      <c r="C83" s="14" t="s">
        <v>464</v>
      </c>
      <c r="D83" s="17" t="s">
        <v>1915</v>
      </c>
      <c r="E83" s="16" t="s">
        <v>1916</v>
      </c>
      <c r="F83" s="16" t="s">
        <v>1917</v>
      </c>
      <c r="G83" s="16" t="s">
        <v>1918</v>
      </c>
      <c r="H83" s="22">
        <v>39710</v>
      </c>
      <c r="I83" s="22">
        <v>39711</v>
      </c>
      <c r="J83" s="22">
        <v>40806</v>
      </c>
      <c r="K83" s="19">
        <v>55.25</v>
      </c>
      <c r="L83" s="15" t="s">
        <v>465</v>
      </c>
      <c r="M83" s="16">
        <f>VLOOKUP(L83,kurzy!$A$2:$B$11,2,FALSE)</f>
        <v>30.126</v>
      </c>
      <c r="N83" s="20">
        <v>18.415</v>
      </c>
      <c r="O83" s="18" t="s">
        <v>1904</v>
      </c>
      <c r="P83" s="17" t="s">
        <v>446</v>
      </c>
      <c r="Q83" s="16" t="s">
        <v>1905</v>
      </c>
      <c r="R83" s="16" t="s">
        <v>1919</v>
      </c>
      <c r="S83" s="24">
        <f t="shared" si="4"/>
        <v>554.77029</v>
      </c>
      <c r="T83" s="16"/>
      <c r="U83" s="16"/>
    </row>
    <row r="84" spans="1:21" ht="51">
      <c r="A84" s="13"/>
      <c r="B84" s="13"/>
      <c r="C84" s="14" t="s">
        <v>464</v>
      </c>
      <c r="D84" s="17" t="s">
        <v>1920</v>
      </c>
      <c r="E84" s="16" t="s">
        <v>1921</v>
      </c>
      <c r="F84" s="16" t="s">
        <v>1922</v>
      </c>
      <c r="G84" s="16" t="s">
        <v>1086</v>
      </c>
      <c r="H84" s="22">
        <v>38839</v>
      </c>
      <c r="I84" s="22">
        <v>38840</v>
      </c>
      <c r="J84" s="22">
        <v>39568</v>
      </c>
      <c r="K84" s="19">
        <v>3.2</v>
      </c>
      <c r="L84" s="15" t="s">
        <v>465</v>
      </c>
      <c r="M84" s="16">
        <f>VLOOKUP(L84,kurzy!$A$2:$B$11,2,FALSE)</f>
        <v>30.126</v>
      </c>
      <c r="N84" s="20">
        <v>1.6</v>
      </c>
      <c r="O84" s="18" t="s">
        <v>1923</v>
      </c>
      <c r="P84" s="17" t="s">
        <v>446</v>
      </c>
      <c r="Q84" s="16" t="s">
        <v>1924</v>
      </c>
      <c r="R84" s="16" t="s">
        <v>868</v>
      </c>
      <c r="S84" s="24">
        <f t="shared" si="4"/>
        <v>48.201600000000006</v>
      </c>
      <c r="T84" s="16"/>
      <c r="U84" s="16"/>
    </row>
    <row r="85" spans="1:21" ht="25.5">
      <c r="A85" s="13"/>
      <c r="B85" s="13"/>
      <c r="C85" s="14" t="s">
        <v>464</v>
      </c>
      <c r="D85" s="17" t="s">
        <v>1925</v>
      </c>
      <c r="E85" s="16">
        <v>60756</v>
      </c>
      <c r="F85" s="16" t="s">
        <v>1926</v>
      </c>
      <c r="G85" s="16" t="s">
        <v>1927</v>
      </c>
      <c r="H85" s="22">
        <v>39448</v>
      </c>
      <c r="I85" s="22">
        <v>39479</v>
      </c>
      <c r="J85" s="22">
        <v>39844</v>
      </c>
      <c r="K85" s="19">
        <v>57.84</v>
      </c>
      <c r="L85" s="15" t="s">
        <v>465</v>
      </c>
      <c r="M85" s="16">
        <f>VLOOKUP(L85,kurzy!$A$2:$B$11,2,FALSE)</f>
        <v>30.126</v>
      </c>
      <c r="N85" s="20">
        <v>19.28</v>
      </c>
      <c r="O85" s="18" t="s">
        <v>1906</v>
      </c>
      <c r="P85" s="17" t="s">
        <v>446</v>
      </c>
      <c r="Q85" s="16" t="s">
        <v>1928</v>
      </c>
      <c r="R85" s="16" t="s">
        <v>1929</v>
      </c>
      <c r="S85" s="24">
        <f t="shared" si="4"/>
        <v>580.82928</v>
      </c>
      <c r="T85" s="16"/>
      <c r="U85" s="16"/>
    </row>
    <row r="86" spans="1:21" ht="191.25">
      <c r="A86" s="13"/>
      <c r="B86" s="13"/>
      <c r="C86" s="14" t="s">
        <v>464</v>
      </c>
      <c r="D86" s="17" t="s">
        <v>1930</v>
      </c>
      <c r="E86" s="16" t="s">
        <v>1931</v>
      </c>
      <c r="F86" s="16" t="s">
        <v>731</v>
      </c>
      <c r="G86" s="16" t="s">
        <v>1383</v>
      </c>
      <c r="H86" s="22">
        <v>39563</v>
      </c>
      <c r="I86" s="22">
        <v>39539</v>
      </c>
      <c r="J86" s="22">
        <v>40237</v>
      </c>
      <c r="K86" s="19">
        <v>6681.15</v>
      </c>
      <c r="L86" s="15" t="s">
        <v>1745</v>
      </c>
      <c r="M86" s="16">
        <f>VLOOKUP(L86,kurzy!$A$2:$B$11,2,FALSE)</f>
        <v>1</v>
      </c>
      <c r="N86" s="20">
        <v>5170.894</v>
      </c>
      <c r="O86" s="18" t="s">
        <v>732</v>
      </c>
      <c r="P86" s="17" t="s">
        <v>446</v>
      </c>
      <c r="Q86" s="16" t="s">
        <v>446</v>
      </c>
      <c r="R86" s="16" t="s">
        <v>733</v>
      </c>
      <c r="S86" s="24">
        <f t="shared" si="4"/>
        <v>5170.894</v>
      </c>
      <c r="T86" s="16" t="s">
        <v>227</v>
      </c>
      <c r="U86" s="16"/>
    </row>
    <row r="87" spans="1:21" ht="178.5">
      <c r="A87" s="13"/>
      <c r="B87" s="13"/>
      <c r="C87" s="14" t="s">
        <v>464</v>
      </c>
      <c r="D87" s="17" t="s">
        <v>228</v>
      </c>
      <c r="E87" s="16">
        <v>14420100009</v>
      </c>
      <c r="F87" s="16" t="s">
        <v>229</v>
      </c>
      <c r="G87" s="16" t="s">
        <v>1383</v>
      </c>
      <c r="H87" s="22">
        <v>38833</v>
      </c>
      <c r="I87" s="22">
        <v>38833</v>
      </c>
      <c r="J87" s="22">
        <v>39587</v>
      </c>
      <c r="K87" s="19">
        <v>26977</v>
      </c>
      <c r="L87" s="15" t="s">
        <v>1745</v>
      </c>
      <c r="M87" s="16">
        <f>VLOOKUP(L87,kurzy!$A$2:$B$11,2,FALSE)</f>
        <v>1</v>
      </c>
      <c r="N87" s="20">
        <v>11631.895</v>
      </c>
      <c r="O87" s="18" t="s">
        <v>1913</v>
      </c>
      <c r="P87" s="17" t="s">
        <v>446</v>
      </c>
      <c r="Q87" s="16" t="s">
        <v>446</v>
      </c>
      <c r="R87" s="16" t="s">
        <v>230</v>
      </c>
      <c r="S87" s="24">
        <f t="shared" si="4"/>
        <v>11631.895</v>
      </c>
      <c r="T87" s="16" t="s">
        <v>1486</v>
      </c>
      <c r="U87" s="16"/>
    </row>
    <row r="88" spans="1:21" ht="178.5">
      <c r="A88" s="13"/>
      <c r="B88" s="13"/>
      <c r="C88" s="14" t="s">
        <v>464</v>
      </c>
      <c r="D88" s="17" t="s">
        <v>1487</v>
      </c>
      <c r="E88" s="16">
        <v>14420300022</v>
      </c>
      <c r="F88" s="16" t="s">
        <v>1488</v>
      </c>
      <c r="G88" s="16" t="s">
        <v>1383</v>
      </c>
      <c r="H88" s="22">
        <v>39034</v>
      </c>
      <c r="I88" s="22">
        <v>39034</v>
      </c>
      <c r="J88" s="22">
        <v>39782</v>
      </c>
      <c r="K88" s="19">
        <v>3853.14</v>
      </c>
      <c r="L88" s="15" t="s">
        <v>1745</v>
      </c>
      <c r="M88" s="16">
        <f>VLOOKUP(L88,kurzy!$A$2:$B$11,2,FALSE)</f>
        <v>1</v>
      </c>
      <c r="N88" s="20">
        <v>1061.747</v>
      </c>
      <c r="O88" s="18" t="s">
        <v>1489</v>
      </c>
      <c r="P88" s="17" t="s">
        <v>446</v>
      </c>
      <c r="Q88" s="16" t="s">
        <v>446</v>
      </c>
      <c r="R88" s="16" t="s">
        <v>230</v>
      </c>
      <c r="S88" s="24">
        <f t="shared" si="4"/>
        <v>1061.747</v>
      </c>
      <c r="T88" s="16" t="s">
        <v>1486</v>
      </c>
      <c r="U88" s="16"/>
    </row>
    <row r="89" spans="1:21" ht="127.5">
      <c r="A89" s="13"/>
      <c r="B89" s="13"/>
      <c r="C89" s="14" t="s">
        <v>464</v>
      </c>
      <c r="D89" s="17" t="s">
        <v>1490</v>
      </c>
      <c r="E89" s="16" t="s">
        <v>1491</v>
      </c>
      <c r="F89" s="16" t="s">
        <v>1492</v>
      </c>
      <c r="G89" s="16" t="s">
        <v>1383</v>
      </c>
      <c r="H89" s="22">
        <v>39132</v>
      </c>
      <c r="I89" s="22">
        <v>39132</v>
      </c>
      <c r="J89" s="22">
        <v>39629</v>
      </c>
      <c r="K89" s="19">
        <v>518.155</v>
      </c>
      <c r="L89" s="15" t="s">
        <v>1745</v>
      </c>
      <c r="M89" s="16">
        <f>VLOOKUP(L89,kurzy!$A$2:$B$11,2,FALSE)</f>
        <v>1</v>
      </c>
      <c r="N89" s="20">
        <v>458.687</v>
      </c>
      <c r="O89" s="18" t="s">
        <v>1493</v>
      </c>
      <c r="P89" s="17" t="s">
        <v>446</v>
      </c>
      <c r="Q89" s="16" t="s">
        <v>446</v>
      </c>
      <c r="R89" s="16" t="s">
        <v>230</v>
      </c>
      <c r="S89" s="24">
        <f t="shared" si="4"/>
        <v>458.687</v>
      </c>
      <c r="T89" s="16" t="s">
        <v>1494</v>
      </c>
      <c r="U89" s="16"/>
    </row>
    <row r="90" spans="1:21" ht="38.25">
      <c r="A90" s="13"/>
      <c r="B90" s="13"/>
      <c r="C90" s="14" t="s">
        <v>464</v>
      </c>
      <c r="D90" s="17" t="s">
        <v>1495</v>
      </c>
      <c r="E90" s="16" t="s">
        <v>1496</v>
      </c>
      <c r="F90" s="16" t="s">
        <v>1497</v>
      </c>
      <c r="G90" s="16" t="s">
        <v>1497</v>
      </c>
      <c r="H90" s="22">
        <v>37996</v>
      </c>
      <c r="I90" s="22">
        <v>37987</v>
      </c>
      <c r="J90" s="22">
        <v>39796</v>
      </c>
      <c r="K90" s="19">
        <v>20</v>
      </c>
      <c r="L90" s="15" t="s">
        <v>1744</v>
      </c>
      <c r="M90" s="16">
        <f>VLOOKUP(L90,kurzy!$A$2:$B$11,2,FALSE)</f>
        <v>24.066</v>
      </c>
      <c r="N90" s="20">
        <v>9.573</v>
      </c>
      <c r="O90" s="18" t="s">
        <v>1498</v>
      </c>
      <c r="P90" s="17" t="s">
        <v>486</v>
      </c>
      <c r="Q90" s="16"/>
      <c r="R90" s="16"/>
      <c r="S90" s="24">
        <f t="shared" si="4"/>
        <v>230.383818</v>
      </c>
      <c r="T90" s="16"/>
      <c r="U90" s="16"/>
    </row>
    <row r="91" spans="1:21" ht="25.5">
      <c r="A91" s="13"/>
      <c r="B91" s="13"/>
      <c r="C91" s="14" t="s">
        <v>464</v>
      </c>
      <c r="D91" s="17" t="s">
        <v>1499</v>
      </c>
      <c r="E91" s="16" t="s">
        <v>1500</v>
      </c>
      <c r="F91" s="16" t="s">
        <v>1501</v>
      </c>
      <c r="G91" s="16" t="s">
        <v>1893</v>
      </c>
      <c r="H91" s="22">
        <v>38511</v>
      </c>
      <c r="I91" s="22">
        <v>38078</v>
      </c>
      <c r="J91" s="22">
        <v>39903</v>
      </c>
      <c r="K91" s="19"/>
      <c r="L91" s="15" t="s">
        <v>1745</v>
      </c>
      <c r="M91" s="16">
        <f>VLOOKUP(L91,kurzy!$A$2:$B$11,2,FALSE)</f>
        <v>1</v>
      </c>
      <c r="N91" s="20">
        <v>100</v>
      </c>
      <c r="O91" s="18" t="s">
        <v>1502</v>
      </c>
      <c r="P91" s="17" t="s">
        <v>486</v>
      </c>
      <c r="Q91" s="16"/>
      <c r="R91" s="16"/>
      <c r="S91" s="24">
        <f t="shared" si="4"/>
        <v>100</v>
      </c>
      <c r="T91" s="16"/>
      <c r="U91" s="16"/>
    </row>
    <row r="92" spans="1:21" ht="25.5">
      <c r="A92" s="13"/>
      <c r="B92" s="13"/>
      <c r="C92" s="14" t="s">
        <v>464</v>
      </c>
      <c r="D92" s="17" t="s">
        <v>1503</v>
      </c>
      <c r="E92" s="16" t="s">
        <v>1504</v>
      </c>
      <c r="F92" s="16" t="s">
        <v>1501</v>
      </c>
      <c r="G92" s="16" t="s">
        <v>1893</v>
      </c>
      <c r="H92" s="22">
        <v>38819</v>
      </c>
      <c r="I92" s="22">
        <v>38808</v>
      </c>
      <c r="J92" s="22">
        <v>40268</v>
      </c>
      <c r="K92" s="19">
        <v>105.68</v>
      </c>
      <c r="L92" s="15" t="s">
        <v>465</v>
      </c>
      <c r="M92" s="16">
        <f>VLOOKUP(L92,kurzy!$A$2:$B$11,2,FALSE)</f>
        <v>30.126</v>
      </c>
      <c r="N92" s="20">
        <v>32.99215</v>
      </c>
      <c r="O92" s="18" t="s">
        <v>1505</v>
      </c>
      <c r="P92" s="17" t="s">
        <v>486</v>
      </c>
      <c r="Q92" s="16"/>
      <c r="R92" s="16"/>
      <c r="S92" s="24">
        <f t="shared" si="4"/>
        <v>993.9215109000002</v>
      </c>
      <c r="T92" s="16"/>
      <c r="U92" s="16"/>
    </row>
    <row r="93" spans="1:21" ht="25.5">
      <c r="A93" s="13"/>
      <c r="B93" s="13"/>
      <c r="C93" s="14" t="s">
        <v>464</v>
      </c>
      <c r="D93" s="17" t="s">
        <v>1506</v>
      </c>
      <c r="E93" s="16" t="s">
        <v>1507</v>
      </c>
      <c r="F93" s="16" t="s">
        <v>864</v>
      </c>
      <c r="G93" s="16" t="s">
        <v>1244</v>
      </c>
      <c r="H93" s="22">
        <v>38610</v>
      </c>
      <c r="I93" s="22" t="s">
        <v>1508</v>
      </c>
      <c r="J93" s="22">
        <v>39478</v>
      </c>
      <c r="K93" s="19">
        <v>20</v>
      </c>
      <c r="L93" s="15" t="s">
        <v>465</v>
      </c>
      <c r="M93" s="16">
        <f>VLOOKUP(L93,kurzy!$A$2:$B$11,2,FALSE)</f>
        <v>30.126</v>
      </c>
      <c r="N93" s="20">
        <v>18</v>
      </c>
      <c r="O93" s="18" t="s">
        <v>1509</v>
      </c>
      <c r="P93" s="17" t="s">
        <v>485</v>
      </c>
      <c r="Q93" s="16"/>
      <c r="R93" s="16"/>
      <c r="S93" s="24">
        <f t="shared" si="4"/>
        <v>542.268</v>
      </c>
      <c r="T93" s="16"/>
      <c r="U93" s="16"/>
    </row>
    <row r="94" spans="1:21" ht="51">
      <c r="A94" s="13"/>
      <c r="B94" s="13"/>
      <c r="C94" s="14" t="s">
        <v>464</v>
      </c>
      <c r="D94" s="17" t="s">
        <v>1510</v>
      </c>
      <c r="E94" s="16">
        <v>202855</v>
      </c>
      <c r="F94" s="16" t="s">
        <v>1511</v>
      </c>
      <c r="G94" s="16" t="s">
        <v>1244</v>
      </c>
      <c r="H94" s="22">
        <v>38530</v>
      </c>
      <c r="I94" s="22">
        <v>39600</v>
      </c>
      <c r="J94" s="22">
        <v>40481</v>
      </c>
      <c r="K94" s="19">
        <v>20</v>
      </c>
      <c r="L94" s="15" t="s">
        <v>465</v>
      </c>
      <c r="M94" s="16">
        <f>VLOOKUP(L94,kurzy!$A$2:$B$11,2,FALSE)</f>
        <v>30.126</v>
      </c>
      <c r="N94" s="20">
        <v>17</v>
      </c>
      <c r="O94" s="18" t="s">
        <v>1509</v>
      </c>
      <c r="P94" s="17" t="s">
        <v>485</v>
      </c>
      <c r="Q94" s="16"/>
      <c r="R94" s="16"/>
      <c r="S94" s="24">
        <f t="shared" si="4"/>
        <v>512.142</v>
      </c>
      <c r="T94" s="16"/>
      <c r="U94" s="16"/>
    </row>
    <row r="95" spans="1:21" ht="25.5">
      <c r="A95" s="13"/>
      <c r="B95" s="13"/>
      <c r="C95" s="14" t="s">
        <v>464</v>
      </c>
      <c r="D95" s="17" t="s">
        <v>1512</v>
      </c>
      <c r="E95" s="16" t="s">
        <v>1513</v>
      </c>
      <c r="F95" s="16" t="s">
        <v>1514</v>
      </c>
      <c r="G95" s="16" t="s">
        <v>1515</v>
      </c>
      <c r="H95" s="22">
        <v>39069</v>
      </c>
      <c r="I95" s="22">
        <v>39083</v>
      </c>
      <c r="J95" s="22">
        <v>39813</v>
      </c>
      <c r="K95" s="19">
        <v>913</v>
      </c>
      <c r="L95" s="15" t="s">
        <v>465</v>
      </c>
      <c r="M95" s="16">
        <f>VLOOKUP(L95,kurzy!$A$2:$B$11,2,FALSE)</f>
        <v>30.126</v>
      </c>
      <c r="N95" s="20">
        <v>63</v>
      </c>
      <c r="O95" s="18" t="s">
        <v>1516</v>
      </c>
      <c r="P95" s="17" t="s">
        <v>485</v>
      </c>
      <c r="Q95" s="16"/>
      <c r="R95" s="16"/>
      <c r="S95" s="24">
        <f t="shared" si="4"/>
        <v>1897.938</v>
      </c>
      <c r="T95" s="16"/>
      <c r="U95" s="16"/>
    </row>
    <row r="96" spans="1:21" ht="38.25">
      <c r="A96" s="13"/>
      <c r="B96" s="13"/>
      <c r="C96" s="14" t="s">
        <v>464</v>
      </c>
      <c r="D96" s="17" t="s">
        <v>1517</v>
      </c>
      <c r="E96" s="16" t="s">
        <v>1518</v>
      </c>
      <c r="F96" s="16" t="s">
        <v>1519</v>
      </c>
      <c r="G96" s="16" t="s">
        <v>1520</v>
      </c>
      <c r="H96" s="22">
        <v>38682</v>
      </c>
      <c r="I96" s="22">
        <v>38718</v>
      </c>
      <c r="J96" s="22">
        <v>39813</v>
      </c>
      <c r="K96" s="19"/>
      <c r="L96" s="15" t="s">
        <v>465</v>
      </c>
      <c r="M96" s="16">
        <f>VLOOKUP(L96,kurzy!$A$2:$B$11,2,FALSE)</f>
        <v>30.126</v>
      </c>
      <c r="N96" s="20">
        <v>12.175</v>
      </c>
      <c r="O96" s="18" t="s">
        <v>994</v>
      </c>
      <c r="P96" s="17" t="s">
        <v>443</v>
      </c>
      <c r="Q96" s="16"/>
      <c r="R96" s="16"/>
      <c r="S96" s="24">
        <f t="shared" si="4"/>
        <v>366.78405000000004</v>
      </c>
      <c r="T96" s="16"/>
      <c r="U96" s="16"/>
    </row>
    <row r="97" spans="1:21" ht="38.25">
      <c r="A97" s="13"/>
      <c r="B97" s="13"/>
      <c r="C97" s="14" t="s">
        <v>464</v>
      </c>
      <c r="D97" s="17" t="s">
        <v>1517</v>
      </c>
      <c r="E97" s="16" t="s">
        <v>1518</v>
      </c>
      <c r="F97" s="16" t="s">
        <v>1519</v>
      </c>
      <c r="G97" s="16" t="s">
        <v>995</v>
      </c>
      <c r="H97" s="22">
        <v>38682</v>
      </c>
      <c r="I97" s="22">
        <v>38718</v>
      </c>
      <c r="J97" s="22">
        <v>39813</v>
      </c>
      <c r="K97" s="19"/>
      <c r="L97" s="15" t="s">
        <v>1745</v>
      </c>
      <c r="M97" s="16">
        <f>VLOOKUP(L97,kurzy!$A$2:$B$11,2,FALSE)</f>
        <v>1</v>
      </c>
      <c r="N97" s="20">
        <v>369.266</v>
      </c>
      <c r="O97" s="18" t="s">
        <v>994</v>
      </c>
      <c r="P97" s="17" t="s">
        <v>443</v>
      </c>
      <c r="Q97" s="16"/>
      <c r="R97" s="16"/>
      <c r="S97" s="24">
        <f t="shared" si="4"/>
        <v>369.266</v>
      </c>
      <c r="T97" s="16"/>
      <c r="U97" s="16"/>
    </row>
    <row r="98" spans="1:21" ht="51">
      <c r="A98" s="13"/>
      <c r="B98" s="13"/>
      <c r="C98" s="14" t="s">
        <v>464</v>
      </c>
      <c r="D98" s="17" t="s">
        <v>996</v>
      </c>
      <c r="E98" s="16" t="s">
        <v>997</v>
      </c>
      <c r="F98" s="16" t="s">
        <v>998</v>
      </c>
      <c r="G98" s="16" t="s">
        <v>999</v>
      </c>
      <c r="H98" s="22">
        <v>38646</v>
      </c>
      <c r="I98" s="22">
        <v>38657</v>
      </c>
      <c r="J98" s="22">
        <v>38868</v>
      </c>
      <c r="K98" s="19"/>
      <c r="L98" s="15" t="s">
        <v>465</v>
      </c>
      <c r="M98" s="16">
        <f>VLOOKUP(L98,kurzy!$A$2:$B$11,2,FALSE)</f>
        <v>30.126</v>
      </c>
      <c r="N98" s="20">
        <v>2.869</v>
      </c>
      <c r="O98" s="18" t="s">
        <v>1000</v>
      </c>
      <c r="P98" s="17" t="s">
        <v>443</v>
      </c>
      <c r="Q98" s="16" t="s">
        <v>1001</v>
      </c>
      <c r="R98" s="16"/>
      <c r="S98" s="24">
        <f t="shared" si="4"/>
        <v>86.43149400000001</v>
      </c>
      <c r="T98" s="16"/>
      <c r="U98" s="16"/>
    </row>
    <row r="99" spans="1:21" ht="38.25">
      <c r="A99" s="13"/>
      <c r="B99" s="13"/>
      <c r="C99" s="14" t="s">
        <v>464</v>
      </c>
      <c r="D99" s="17" t="s">
        <v>1002</v>
      </c>
      <c r="E99" s="16" t="s">
        <v>1003</v>
      </c>
      <c r="F99" s="16" t="s">
        <v>864</v>
      </c>
      <c r="G99" s="16" t="s">
        <v>1893</v>
      </c>
      <c r="H99" s="22">
        <v>38469</v>
      </c>
      <c r="I99" s="22">
        <v>38412</v>
      </c>
      <c r="J99" s="22">
        <v>39507</v>
      </c>
      <c r="K99" s="19">
        <v>108</v>
      </c>
      <c r="L99" s="15" t="s">
        <v>465</v>
      </c>
      <c r="M99" s="16">
        <f>VLOOKUP(L99,kurzy!$A$2:$B$11,2,FALSE)</f>
        <v>30.126</v>
      </c>
      <c r="N99" s="20">
        <v>24.46159</v>
      </c>
      <c r="O99" s="18" t="s">
        <v>1004</v>
      </c>
      <c r="P99" s="17" t="s">
        <v>445</v>
      </c>
      <c r="Q99" s="16" t="s">
        <v>1005</v>
      </c>
      <c r="R99" s="16" t="s">
        <v>1006</v>
      </c>
      <c r="S99" s="24">
        <f t="shared" si="4"/>
        <v>736.9298603400001</v>
      </c>
      <c r="T99" s="16"/>
      <c r="U99" s="16"/>
    </row>
    <row r="100" spans="1:21" ht="38.25">
      <c r="A100" s="13"/>
      <c r="B100" s="13"/>
      <c r="C100" s="14" t="s">
        <v>464</v>
      </c>
      <c r="D100" s="17" t="s">
        <v>1007</v>
      </c>
      <c r="E100" s="16" t="s">
        <v>1008</v>
      </c>
      <c r="F100" s="16" t="s">
        <v>864</v>
      </c>
      <c r="G100" s="16" t="s">
        <v>1893</v>
      </c>
      <c r="H100" s="22">
        <v>38167</v>
      </c>
      <c r="I100" s="22">
        <v>38078</v>
      </c>
      <c r="J100" s="22">
        <v>39538</v>
      </c>
      <c r="K100" s="19">
        <v>161</v>
      </c>
      <c r="L100" s="15" t="s">
        <v>465</v>
      </c>
      <c r="M100" s="16">
        <f>VLOOKUP(L100,kurzy!$A$2:$B$11,2,FALSE)</f>
        <v>30.126</v>
      </c>
      <c r="N100" s="20">
        <v>26.573</v>
      </c>
      <c r="O100" s="18" t="s">
        <v>1009</v>
      </c>
      <c r="P100" s="17" t="s">
        <v>445</v>
      </c>
      <c r="Q100" s="16" t="s">
        <v>1010</v>
      </c>
      <c r="R100" s="16" t="s">
        <v>1006</v>
      </c>
      <c r="S100" s="24">
        <f t="shared" si="4"/>
        <v>800.5381980000001</v>
      </c>
      <c r="T100" s="16"/>
      <c r="U100" s="16"/>
    </row>
    <row r="101" spans="1:21" ht="63.75">
      <c r="A101" s="13"/>
      <c r="B101" s="13"/>
      <c r="C101" s="14" t="s">
        <v>464</v>
      </c>
      <c r="D101" s="17" t="s">
        <v>1011</v>
      </c>
      <c r="E101" s="16" t="s">
        <v>1012</v>
      </c>
      <c r="F101" s="16" t="s">
        <v>1013</v>
      </c>
      <c r="G101" s="16" t="s">
        <v>1014</v>
      </c>
      <c r="H101" s="22">
        <v>38336</v>
      </c>
      <c r="I101" s="22">
        <v>38384</v>
      </c>
      <c r="J101" s="22">
        <v>39113</v>
      </c>
      <c r="K101" s="19">
        <v>13</v>
      </c>
      <c r="L101" s="15" t="s">
        <v>1744</v>
      </c>
      <c r="M101" s="16">
        <f>VLOOKUP(L101,kurzy!$A$2:$B$11,2,FALSE)</f>
        <v>24.066</v>
      </c>
      <c r="N101" s="20">
        <v>1.33</v>
      </c>
      <c r="O101" s="18" t="s">
        <v>1015</v>
      </c>
      <c r="P101" s="17" t="s">
        <v>445</v>
      </c>
      <c r="Q101" s="16" t="s">
        <v>1016</v>
      </c>
      <c r="R101" s="16" t="s">
        <v>1017</v>
      </c>
      <c r="S101" s="24">
        <f t="shared" si="4"/>
        <v>32.00778</v>
      </c>
      <c r="T101" s="16"/>
      <c r="U101" s="16"/>
    </row>
    <row r="102" spans="1:21" ht="38.25">
      <c r="A102" s="13"/>
      <c r="B102" s="13"/>
      <c r="C102" s="14" t="s">
        <v>464</v>
      </c>
      <c r="D102" s="17" t="s">
        <v>1018</v>
      </c>
      <c r="E102" s="16" t="s">
        <v>286</v>
      </c>
      <c r="F102" s="16" t="s">
        <v>864</v>
      </c>
      <c r="G102" s="16" t="s">
        <v>1893</v>
      </c>
      <c r="H102" s="22">
        <v>39108</v>
      </c>
      <c r="I102" s="22">
        <v>39022</v>
      </c>
      <c r="J102" s="22">
        <v>40298</v>
      </c>
      <c r="K102" s="19">
        <v>23.9</v>
      </c>
      <c r="L102" s="15" t="s">
        <v>465</v>
      </c>
      <c r="M102" s="16">
        <f>VLOOKUP(L102,kurzy!$A$2:$B$11,2,FALSE)</f>
        <v>30.126</v>
      </c>
      <c r="N102" s="20">
        <v>2.73892</v>
      </c>
      <c r="O102" s="18" t="s">
        <v>287</v>
      </c>
      <c r="P102" s="17" t="s">
        <v>445</v>
      </c>
      <c r="Q102" s="16" t="s">
        <v>288</v>
      </c>
      <c r="R102" s="16" t="s">
        <v>1006</v>
      </c>
      <c r="S102" s="24">
        <f t="shared" si="4"/>
        <v>82.51270391999999</v>
      </c>
      <c r="T102" s="16"/>
      <c r="U102" s="16"/>
    </row>
    <row r="103" spans="1:21" ht="38.25">
      <c r="A103" s="13"/>
      <c r="B103" s="13"/>
      <c r="C103" s="14" t="s">
        <v>464</v>
      </c>
      <c r="D103" s="17" t="s">
        <v>295</v>
      </c>
      <c r="E103" s="16" t="s">
        <v>296</v>
      </c>
      <c r="F103" s="16" t="s">
        <v>297</v>
      </c>
      <c r="G103" s="16" t="s">
        <v>298</v>
      </c>
      <c r="H103" s="22">
        <v>38718</v>
      </c>
      <c r="I103" s="22">
        <v>38718</v>
      </c>
      <c r="J103" s="22">
        <v>39813</v>
      </c>
      <c r="K103" s="19">
        <v>70.2</v>
      </c>
      <c r="L103" s="15" t="s">
        <v>465</v>
      </c>
      <c r="M103" s="16">
        <f>VLOOKUP(L103,kurzy!$A$2:$B$11,2,FALSE)</f>
        <v>30.126</v>
      </c>
      <c r="N103" s="20">
        <v>28.417</v>
      </c>
      <c r="O103" s="18" t="s">
        <v>299</v>
      </c>
      <c r="P103" s="17" t="s">
        <v>444</v>
      </c>
      <c r="Q103" s="16"/>
      <c r="R103" s="16" t="s">
        <v>300</v>
      </c>
      <c r="S103" s="24">
        <f t="shared" si="4"/>
        <v>856.090542</v>
      </c>
      <c r="T103" s="16"/>
      <c r="U103" s="16"/>
    </row>
    <row r="104" spans="1:21" ht="38.25">
      <c r="A104" s="13"/>
      <c r="B104" s="13"/>
      <c r="C104" s="14" t="s">
        <v>464</v>
      </c>
      <c r="D104" s="17" t="s">
        <v>301</v>
      </c>
      <c r="E104" s="16" t="s">
        <v>302</v>
      </c>
      <c r="F104" s="16" t="s">
        <v>864</v>
      </c>
      <c r="G104" s="16" t="s">
        <v>303</v>
      </c>
      <c r="H104" s="22">
        <v>38991</v>
      </c>
      <c r="I104" s="22">
        <v>38991</v>
      </c>
      <c r="J104" s="22">
        <v>39721</v>
      </c>
      <c r="K104" s="19">
        <v>22.4</v>
      </c>
      <c r="L104" s="15" t="s">
        <v>465</v>
      </c>
      <c r="M104" s="16">
        <f>VLOOKUP(L104,kurzy!$A$2:$B$11,2,FALSE)</f>
        <v>30.126</v>
      </c>
      <c r="N104" s="20">
        <v>1.986</v>
      </c>
      <c r="O104" s="18" t="s">
        <v>304</v>
      </c>
      <c r="P104" s="17" t="s">
        <v>444</v>
      </c>
      <c r="Q104" s="16"/>
      <c r="R104" s="16" t="s">
        <v>300</v>
      </c>
      <c r="S104" s="24">
        <f t="shared" si="4"/>
        <v>59.830236</v>
      </c>
      <c r="T104" s="16"/>
      <c r="U104" s="16"/>
    </row>
    <row r="105" spans="1:21" ht="51">
      <c r="A105" s="13"/>
      <c r="B105" s="13"/>
      <c r="C105" s="14" t="s">
        <v>464</v>
      </c>
      <c r="D105" s="17" t="s">
        <v>305</v>
      </c>
      <c r="E105" s="16" t="s">
        <v>306</v>
      </c>
      <c r="F105" s="16" t="s">
        <v>1511</v>
      </c>
      <c r="G105" s="16" t="s">
        <v>307</v>
      </c>
      <c r="H105" s="22">
        <v>39083</v>
      </c>
      <c r="I105" s="22">
        <v>39083</v>
      </c>
      <c r="J105" s="22">
        <v>39447</v>
      </c>
      <c r="K105" s="19">
        <v>44</v>
      </c>
      <c r="L105" s="15" t="s">
        <v>465</v>
      </c>
      <c r="M105" s="16">
        <f>VLOOKUP(L105,kurzy!$A$2:$B$11,2,FALSE)</f>
        <v>30.126</v>
      </c>
      <c r="N105" s="20">
        <v>27.856</v>
      </c>
      <c r="O105" s="18" t="s">
        <v>299</v>
      </c>
      <c r="P105" s="17" t="s">
        <v>444</v>
      </c>
      <c r="Q105" s="16"/>
      <c r="R105" s="16" t="s">
        <v>300</v>
      </c>
      <c r="S105" s="24">
        <f t="shared" si="4"/>
        <v>839.1898560000001</v>
      </c>
      <c r="T105" s="16"/>
      <c r="U105" s="16"/>
    </row>
    <row r="106" spans="1:21" ht="38.25">
      <c r="A106" s="13"/>
      <c r="B106" s="13"/>
      <c r="C106" s="14" t="s">
        <v>464</v>
      </c>
      <c r="D106" s="17" t="s">
        <v>308</v>
      </c>
      <c r="E106" s="16" t="s">
        <v>309</v>
      </c>
      <c r="F106" s="16" t="s">
        <v>864</v>
      </c>
      <c r="G106" s="16" t="s">
        <v>310</v>
      </c>
      <c r="H106" s="22">
        <v>39083</v>
      </c>
      <c r="I106" s="22">
        <v>39083</v>
      </c>
      <c r="J106" s="22">
        <v>39813</v>
      </c>
      <c r="K106" s="19">
        <v>17</v>
      </c>
      <c r="L106" s="15" t="s">
        <v>465</v>
      </c>
      <c r="M106" s="16">
        <f>VLOOKUP(L106,kurzy!$A$2:$B$11,2,FALSE)</f>
        <v>30.126</v>
      </c>
      <c r="N106" s="20">
        <v>2.8</v>
      </c>
      <c r="O106" s="18" t="s">
        <v>311</v>
      </c>
      <c r="P106" s="17" t="s">
        <v>444</v>
      </c>
      <c r="Q106" s="16"/>
      <c r="R106" s="16" t="s">
        <v>300</v>
      </c>
      <c r="S106" s="24">
        <f t="shared" si="4"/>
        <v>84.3528</v>
      </c>
      <c r="T106" s="16"/>
      <c r="U106" s="16"/>
    </row>
    <row r="107" spans="1:21" ht="63.75">
      <c r="A107" s="13"/>
      <c r="B107" s="13"/>
      <c r="C107" s="14" t="s">
        <v>464</v>
      </c>
      <c r="D107" s="17" t="s">
        <v>312</v>
      </c>
      <c r="E107" s="16" t="s">
        <v>313</v>
      </c>
      <c r="F107" s="16" t="s">
        <v>314</v>
      </c>
      <c r="G107" s="16" t="s">
        <v>315</v>
      </c>
      <c r="H107" s="22">
        <v>39402</v>
      </c>
      <c r="I107" s="22">
        <v>39417</v>
      </c>
      <c r="J107" s="22">
        <v>40543</v>
      </c>
      <c r="K107" s="19">
        <v>43.068</v>
      </c>
      <c r="L107" s="15" t="s">
        <v>465</v>
      </c>
      <c r="M107" s="16">
        <f>VLOOKUP(L107,kurzy!$A$2:$B$11,2,FALSE)</f>
        <v>30.126</v>
      </c>
      <c r="N107" s="20">
        <v>30.519</v>
      </c>
      <c r="O107" s="18" t="s">
        <v>316</v>
      </c>
      <c r="P107" s="17" t="s">
        <v>444</v>
      </c>
      <c r="Q107" s="16"/>
      <c r="R107" s="16" t="s">
        <v>300</v>
      </c>
      <c r="S107" s="24">
        <f t="shared" si="4"/>
        <v>919.415394</v>
      </c>
      <c r="T107" s="16"/>
      <c r="U107" s="16"/>
    </row>
    <row r="108" spans="1:21" ht="38.25">
      <c r="A108" s="13"/>
      <c r="B108" s="13"/>
      <c r="C108" s="14" t="s">
        <v>464</v>
      </c>
      <c r="D108" s="17" t="s">
        <v>322</v>
      </c>
      <c r="E108" s="16" t="s">
        <v>323</v>
      </c>
      <c r="F108" s="16" t="s">
        <v>864</v>
      </c>
      <c r="G108" s="16" t="s">
        <v>324</v>
      </c>
      <c r="H108" s="22">
        <v>39559</v>
      </c>
      <c r="I108" s="22">
        <v>39630</v>
      </c>
      <c r="J108" s="22">
        <v>39933</v>
      </c>
      <c r="K108" s="19">
        <v>30</v>
      </c>
      <c r="L108" s="15" t="s">
        <v>465</v>
      </c>
      <c r="M108" s="16">
        <f>VLOOKUP(L108,kurzy!$A$2:$B$11,2,FALSE)</f>
        <v>30.126</v>
      </c>
      <c r="N108" s="20">
        <v>14.28</v>
      </c>
      <c r="O108" s="18" t="s">
        <v>325</v>
      </c>
      <c r="P108" s="17" t="s">
        <v>444</v>
      </c>
      <c r="Q108" s="16"/>
      <c r="R108" s="16" t="s">
        <v>326</v>
      </c>
      <c r="S108" s="24">
        <f t="shared" si="4"/>
        <v>430.19928</v>
      </c>
      <c r="T108" s="16"/>
      <c r="U108" s="16"/>
    </row>
    <row r="109" spans="1:21" ht="38.25">
      <c r="A109" s="13"/>
      <c r="B109" s="13"/>
      <c r="C109" s="14" t="s">
        <v>464</v>
      </c>
      <c r="D109" s="17" t="s">
        <v>327</v>
      </c>
      <c r="E109" s="16" t="s">
        <v>328</v>
      </c>
      <c r="F109" s="16" t="s">
        <v>329</v>
      </c>
      <c r="G109" s="16" t="s">
        <v>330</v>
      </c>
      <c r="H109" s="22">
        <v>38777</v>
      </c>
      <c r="I109" s="22">
        <v>38777</v>
      </c>
      <c r="J109" s="22">
        <v>40178</v>
      </c>
      <c r="K109" s="19">
        <v>20242</v>
      </c>
      <c r="L109" s="15" t="s">
        <v>1759</v>
      </c>
      <c r="M109" s="16">
        <f>VLOOKUP(L109,kurzy!$A$2:$B$11,2,FALSE)</f>
        <v>1.182</v>
      </c>
      <c r="N109" s="20">
        <v>6711.256</v>
      </c>
      <c r="O109" s="18" t="s">
        <v>331</v>
      </c>
      <c r="P109" s="17" t="s">
        <v>444</v>
      </c>
      <c r="Q109" s="16"/>
      <c r="R109" s="16" t="s">
        <v>326</v>
      </c>
      <c r="S109" s="24">
        <f aca="true" t="shared" si="5" ref="S109:S130">M109*N109</f>
        <v>7932.704592</v>
      </c>
      <c r="T109" s="16"/>
      <c r="U109" s="16"/>
    </row>
    <row r="110" spans="1:21" ht="25.5">
      <c r="A110" s="13"/>
      <c r="B110" s="13"/>
      <c r="C110" s="14" t="s">
        <v>464</v>
      </c>
      <c r="D110" s="17" t="s">
        <v>332</v>
      </c>
      <c r="E110" s="16" t="s">
        <v>333</v>
      </c>
      <c r="F110" s="16" t="s">
        <v>864</v>
      </c>
      <c r="G110" s="16" t="s">
        <v>1893</v>
      </c>
      <c r="H110" s="22">
        <v>38614</v>
      </c>
      <c r="I110" s="22">
        <v>38443</v>
      </c>
      <c r="J110" s="22">
        <v>39538</v>
      </c>
      <c r="K110" s="19">
        <v>15.6</v>
      </c>
      <c r="L110" s="15" t="s">
        <v>465</v>
      </c>
      <c r="M110" s="16">
        <f>VLOOKUP(L110,kurzy!$A$2:$B$11,2,FALSE)</f>
        <v>30.126</v>
      </c>
      <c r="N110" s="20">
        <v>2.736</v>
      </c>
      <c r="O110" s="18" t="s">
        <v>299</v>
      </c>
      <c r="P110" s="17" t="s">
        <v>444</v>
      </c>
      <c r="Q110" s="16"/>
      <c r="R110" s="16" t="s">
        <v>300</v>
      </c>
      <c r="S110" s="24">
        <f t="shared" si="5"/>
        <v>82.42473600000001</v>
      </c>
      <c r="T110" s="16"/>
      <c r="U110" s="16"/>
    </row>
    <row r="111" spans="1:21" ht="25.5">
      <c r="A111" s="13"/>
      <c r="B111" s="13"/>
      <c r="C111" s="14" t="s">
        <v>464</v>
      </c>
      <c r="D111" s="17" t="s">
        <v>334</v>
      </c>
      <c r="E111" s="16" t="s">
        <v>335</v>
      </c>
      <c r="F111" s="16" t="s">
        <v>864</v>
      </c>
      <c r="G111" s="16" t="s">
        <v>1893</v>
      </c>
      <c r="H111" s="22">
        <v>38574</v>
      </c>
      <c r="I111" s="22">
        <v>38443</v>
      </c>
      <c r="J111" s="22">
        <v>39447</v>
      </c>
      <c r="K111" s="19">
        <v>32.257</v>
      </c>
      <c r="L111" s="15" t="s">
        <v>465</v>
      </c>
      <c r="M111" s="16">
        <f>VLOOKUP(L111,kurzy!$A$2:$B$11,2,FALSE)</f>
        <v>30.126</v>
      </c>
      <c r="N111" s="20">
        <v>7.813</v>
      </c>
      <c r="O111" s="18" t="s">
        <v>304</v>
      </c>
      <c r="P111" s="17" t="s">
        <v>444</v>
      </c>
      <c r="Q111" s="16"/>
      <c r="R111" s="16" t="s">
        <v>300</v>
      </c>
      <c r="S111" s="24">
        <f t="shared" si="5"/>
        <v>235.374438</v>
      </c>
      <c r="T111" s="16"/>
      <c r="U111" s="16"/>
    </row>
    <row r="112" spans="1:21" ht="38.25">
      <c r="A112" s="13"/>
      <c r="B112" s="13"/>
      <c r="C112" s="14" t="s">
        <v>1386</v>
      </c>
      <c r="D112" s="17" t="s">
        <v>621</v>
      </c>
      <c r="E112" s="16" t="s">
        <v>622</v>
      </c>
      <c r="F112" s="16" t="s">
        <v>114</v>
      </c>
      <c r="G112" s="16" t="s">
        <v>1086</v>
      </c>
      <c r="H112" s="22">
        <v>38456</v>
      </c>
      <c r="I112" s="22">
        <v>38412</v>
      </c>
      <c r="J112" s="22">
        <v>39141</v>
      </c>
      <c r="K112" s="19">
        <v>34.6</v>
      </c>
      <c r="L112" s="15" t="s">
        <v>465</v>
      </c>
      <c r="M112" s="16">
        <f>VLOOKUP(L112,kurzy!$A$2:$B$11,2,FALSE)</f>
        <v>30.126</v>
      </c>
      <c r="N112" s="20">
        <v>7.953</v>
      </c>
      <c r="O112" s="18" t="s">
        <v>623</v>
      </c>
      <c r="P112" s="17" t="s">
        <v>1756</v>
      </c>
      <c r="Q112" s="16" t="s">
        <v>624</v>
      </c>
      <c r="R112" s="16" t="s">
        <v>625</v>
      </c>
      <c r="S112" s="24">
        <f t="shared" si="5"/>
        <v>239.59207800000001</v>
      </c>
      <c r="T112" s="16"/>
      <c r="U112" s="16"/>
    </row>
    <row r="113" spans="1:21" ht="25.5">
      <c r="A113" s="13"/>
      <c r="B113" s="13"/>
      <c r="C113" s="14" t="s">
        <v>1386</v>
      </c>
      <c r="D113" s="17" t="s">
        <v>626</v>
      </c>
      <c r="E113" s="16">
        <v>27490</v>
      </c>
      <c r="F113" s="16" t="s">
        <v>114</v>
      </c>
      <c r="G113" s="16" t="s">
        <v>1086</v>
      </c>
      <c r="H113" s="22">
        <v>38786</v>
      </c>
      <c r="I113" s="22">
        <v>38749</v>
      </c>
      <c r="J113" s="22">
        <v>40575</v>
      </c>
      <c r="K113" s="19">
        <v>536.4</v>
      </c>
      <c r="L113" s="15" t="s">
        <v>465</v>
      </c>
      <c r="M113" s="16">
        <f>VLOOKUP(L113,kurzy!$A$2:$B$11,2,FALSE)</f>
        <v>30.126</v>
      </c>
      <c r="N113" s="20">
        <v>91.526</v>
      </c>
      <c r="O113" s="18" t="s">
        <v>1259</v>
      </c>
      <c r="P113" s="17" t="s">
        <v>1756</v>
      </c>
      <c r="Q113" s="16" t="s">
        <v>1260</v>
      </c>
      <c r="R113" s="16" t="s">
        <v>625</v>
      </c>
      <c r="S113" s="24">
        <f t="shared" si="5"/>
        <v>2757.312276</v>
      </c>
      <c r="T113" s="16"/>
      <c r="U113" s="16"/>
    </row>
    <row r="114" spans="1:21" ht="25.5">
      <c r="A114" s="13"/>
      <c r="B114" s="13"/>
      <c r="C114" s="14" t="s">
        <v>1386</v>
      </c>
      <c r="D114" s="17" t="s">
        <v>1262</v>
      </c>
      <c r="E114" s="16">
        <v>217843</v>
      </c>
      <c r="F114" s="16" t="s">
        <v>1261</v>
      </c>
      <c r="G114" s="16" t="s">
        <v>1086</v>
      </c>
      <c r="H114" s="22">
        <v>39475</v>
      </c>
      <c r="I114" s="22">
        <v>39479</v>
      </c>
      <c r="J114" s="22">
        <v>40209</v>
      </c>
      <c r="K114" s="19">
        <v>69.945</v>
      </c>
      <c r="L114" s="15" t="s">
        <v>465</v>
      </c>
      <c r="M114" s="16">
        <f>VLOOKUP(L114,kurzy!$A$2:$B$11,2,FALSE)</f>
        <v>30.126</v>
      </c>
      <c r="N114" s="20">
        <v>38.47</v>
      </c>
      <c r="O114" s="18" t="s">
        <v>1263</v>
      </c>
      <c r="P114" s="17" t="s">
        <v>1397</v>
      </c>
      <c r="Q114" s="16"/>
      <c r="R114" s="16"/>
      <c r="S114" s="24">
        <f t="shared" si="5"/>
        <v>1158.94722</v>
      </c>
      <c r="T114" s="16"/>
      <c r="U114" s="16"/>
    </row>
    <row r="115" spans="1:21" ht="25.5">
      <c r="A115" s="13"/>
      <c r="B115" s="13"/>
      <c r="C115" s="14" t="s">
        <v>1386</v>
      </c>
      <c r="D115" s="17" t="s">
        <v>1264</v>
      </c>
      <c r="E115" s="16">
        <v>217098</v>
      </c>
      <c r="F115" s="16" t="s">
        <v>1265</v>
      </c>
      <c r="G115" s="16" t="s">
        <v>1086</v>
      </c>
      <c r="H115" s="22">
        <v>39428</v>
      </c>
      <c r="I115" s="22">
        <v>39448</v>
      </c>
      <c r="J115" s="22">
        <v>40543</v>
      </c>
      <c r="K115" s="19">
        <v>340.8</v>
      </c>
      <c r="L115" s="15" t="s">
        <v>465</v>
      </c>
      <c r="M115" s="16">
        <f>VLOOKUP(L115,kurzy!$A$2:$B$11,2,FALSE)</f>
        <v>30.126</v>
      </c>
      <c r="N115" s="20">
        <v>115.414</v>
      </c>
      <c r="O115" s="18" t="s">
        <v>1266</v>
      </c>
      <c r="P115" s="17" t="s">
        <v>1397</v>
      </c>
      <c r="Q115" s="16"/>
      <c r="R115" s="16"/>
      <c r="S115" s="24">
        <f t="shared" si="5"/>
        <v>3476.962164</v>
      </c>
      <c r="T115" s="16"/>
      <c r="U115" s="16"/>
    </row>
    <row r="116" spans="1:21" ht="38.25">
      <c r="A116" s="13"/>
      <c r="B116" s="13"/>
      <c r="C116" s="14" t="s">
        <v>1386</v>
      </c>
      <c r="D116" s="17" t="s">
        <v>1267</v>
      </c>
      <c r="E116" s="16" t="s">
        <v>1268</v>
      </c>
      <c r="F116" s="16" t="s">
        <v>1269</v>
      </c>
      <c r="G116" s="16" t="s">
        <v>1086</v>
      </c>
      <c r="H116" s="22">
        <v>39556</v>
      </c>
      <c r="I116" s="22">
        <v>39556</v>
      </c>
      <c r="J116" s="22">
        <v>39813</v>
      </c>
      <c r="K116" s="19">
        <v>1.75</v>
      </c>
      <c r="L116" s="15" t="s">
        <v>465</v>
      </c>
      <c r="M116" s="16">
        <f>VLOOKUP(L116,kurzy!$A$2:$B$11,2,FALSE)</f>
        <v>30.126</v>
      </c>
      <c r="N116" s="20">
        <v>1.75</v>
      </c>
      <c r="O116" s="18" t="s">
        <v>1266</v>
      </c>
      <c r="P116" s="17" t="s">
        <v>1397</v>
      </c>
      <c r="Q116" s="16"/>
      <c r="R116" s="16"/>
      <c r="S116" s="24">
        <f t="shared" si="5"/>
        <v>52.7205</v>
      </c>
      <c r="T116" s="16"/>
      <c r="U116" s="16"/>
    </row>
    <row r="117" spans="1:21" ht="38.25">
      <c r="A117" s="13"/>
      <c r="B117" s="13"/>
      <c r="C117" s="14" t="s">
        <v>1386</v>
      </c>
      <c r="D117" s="17" t="s">
        <v>1270</v>
      </c>
      <c r="E117" s="16" t="s">
        <v>1271</v>
      </c>
      <c r="F117" s="16" t="s">
        <v>1272</v>
      </c>
      <c r="G117" s="16" t="s">
        <v>1086</v>
      </c>
      <c r="H117" s="22">
        <v>39673</v>
      </c>
      <c r="I117" s="22">
        <v>39690</v>
      </c>
      <c r="J117" s="22">
        <v>39813</v>
      </c>
      <c r="K117" s="19">
        <v>5</v>
      </c>
      <c r="L117" s="15" t="s">
        <v>465</v>
      </c>
      <c r="M117" s="16">
        <f>VLOOKUP(L117,kurzy!$A$2:$B$11,2,FALSE)</f>
        <v>30.126</v>
      </c>
      <c r="N117" s="20">
        <v>5</v>
      </c>
      <c r="O117" s="18" t="s">
        <v>1266</v>
      </c>
      <c r="P117" s="17" t="s">
        <v>1397</v>
      </c>
      <c r="Q117" s="16"/>
      <c r="R117" s="16"/>
      <c r="S117" s="24">
        <f t="shared" si="5"/>
        <v>150.63</v>
      </c>
      <c r="T117" s="16"/>
      <c r="U117" s="16"/>
    </row>
    <row r="118" spans="1:21" ht="51">
      <c r="A118" s="13"/>
      <c r="B118" s="13"/>
      <c r="C118" s="14" t="s">
        <v>1386</v>
      </c>
      <c r="D118" s="17" t="s">
        <v>1273</v>
      </c>
      <c r="E118" s="16" t="s">
        <v>1274</v>
      </c>
      <c r="F118" s="16" t="s">
        <v>1275</v>
      </c>
      <c r="G118" s="16" t="s">
        <v>1086</v>
      </c>
      <c r="H118" s="22">
        <v>39464</v>
      </c>
      <c r="I118" s="22">
        <v>39464</v>
      </c>
      <c r="J118" s="22">
        <v>39872</v>
      </c>
      <c r="K118" s="19">
        <v>15</v>
      </c>
      <c r="L118" s="15" t="s">
        <v>465</v>
      </c>
      <c r="M118" s="16">
        <f>VLOOKUP(L118,kurzy!$A$2:$B$11,2,FALSE)</f>
        <v>30.126</v>
      </c>
      <c r="N118" s="20">
        <v>5.754</v>
      </c>
      <c r="O118" s="18" t="s">
        <v>1266</v>
      </c>
      <c r="P118" s="17" t="s">
        <v>1397</v>
      </c>
      <c r="Q118" s="16"/>
      <c r="R118" s="16"/>
      <c r="S118" s="24">
        <f t="shared" si="5"/>
        <v>173.345004</v>
      </c>
      <c r="T118" s="16"/>
      <c r="U118" s="16"/>
    </row>
    <row r="119" spans="1:21" ht="25.5">
      <c r="A119" s="13"/>
      <c r="B119" s="13"/>
      <c r="C119" s="14" t="s">
        <v>1386</v>
      </c>
      <c r="D119" s="17" t="s">
        <v>1276</v>
      </c>
      <c r="E119" s="16">
        <v>27020</v>
      </c>
      <c r="F119" s="16" t="s">
        <v>114</v>
      </c>
      <c r="G119" s="16" t="s">
        <v>1086</v>
      </c>
      <c r="H119" s="22">
        <v>38707</v>
      </c>
      <c r="I119" s="22">
        <v>38718</v>
      </c>
      <c r="J119" s="22">
        <v>39872</v>
      </c>
      <c r="K119" s="19">
        <v>397.74</v>
      </c>
      <c r="L119" s="15" t="s">
        <v>465</v>
      </c>
      <c r="M119" s="16">
        <f>VLOOKUP(L119,kurzy!$A$2:$B$11,2,FALSE)</f>
        <v>30.126</v>
      </c>
      <c r="N119" s="20">
        <v>328.479</v>
      </c>
      <c r="O119" s="18" t="s">
        <v>1266</v>
      </c>
      <c r="P119" s="17" t="s">
        <v>1397</v>
      </c>
      <c r="Q119" s="16"/>
      <c r="R119" s="16"/>
      <c r="S119" s="24">
        <f t="shared" si="5"/>
        <v>9895.758354</v>
      </c>
      <c r="T119" s="16"/>
      <c r="U119" s="16"/>
    </row>
    <row r="120" spans="1:21" ht="25.5">
      <c r="A120" s="13"/>
      <c r="B120" s="13"/>
      <c r="C120" s="14" t="s">
        <v>1386</v>
      </c>
      <c r="D120" s="17" t="s">
        <v>1277</v>
      </c>
      <c r="E120" s="16">
        <v>27128</v>
      </c>
      <c r="F120" s="16" t="s">
        <v>1501</v>
      </c>
      <c r="G120" s="16" t="s">
        <v>1086</v>
      </c>
      <c r="H120" s="22">
        <v>38687</v>
      </c>
      <c r="I120" s="22">
        <v>38777</v>
      </c>
      <c r="J120" s="22">
        <v>39813</v>
      </c>
      <c r="K120" s="19">
        <v>165.96</v>
      </c>
      <c r="L120" s="15" t="s">
        <v>465</v>
      </c>
      <c r="M120" s="16">
        <f>VLOOKUP(L120,kurzy!$A$2:$B$11,2,FALSE)</f>
        <v>30.126</v>
      </c>
      <c r="N120" s="20">
        <v>72.09</v>
      </c>
      <c r="O120" s="18" t="s">
        <v>1266</v>
      </c>
      <c r="P120" s="17" t="s">
        <v>1397</v>
      </c>
      <c r="Q120" s="16"/>
      <c r="R120" s="16"/>
      <c r="S120" s="24">
        <f t="shared" si="5"/>
        <v>2171.7833400000004</v>
      </c>
      <c r="T120" s="16"/>
      <c r="U120" s="16"/>
    </row>
    <row r="121" spans="1:21" ht="38.25">
      <c r="A121" s="13"/>
      <c r="B121" s="13"/>
      <c r="C121" s="14" t="s">
        <v>1386</v>
      </c>
      <c r="D121" s="17" t="s">
        <v>1278</v>
      </c>
      <c r="E121" s="16">
        <v>27083</v>
      </c>
      <c r="F121" s="16" t="s">
        <v>1501</v>
      </c>
      <c r="G121" s="16" t="s">
        <v>1086</v>
      </c>
      <c r="H121" s="22">
        <v>38695</v>
      </c>
      <c r="I121" s="22">
        <v>38718</v>
      </c>
      <c r="J121" s="22">
        <v>39752</v>
      </c>
      <c r="K121" s="19">
        <v>127.6</v>
      </c>
      <c r="L121" s="15" t="s">
        <v>465</v>
      </c>
      <c r="M121" s="16">
        <f>VLOOKUP(L121,kurzy!$A$2:$B$11,2,FALSE)</f>
        <v>30.126</v>
      </c>
      <c r="N121" s="20">
        <v>17.9</v>
      </c>
      <c r="O121" s="18" t="s">
        <v>1279</v>
      </c>
      <c r="P121" s="17" t="s">
        <v>1397</v>
      </c>
      <c r="Q121" s="16"/>
      <c r="R121" s="16"/>
      <c r="S121" s="24">
        <f t="shared" si="5"/>
        <v>539.2554</v>
      </c>
      <c r="T121" s="16"/>
      <c r="U121" s="16"/>
    </row>
    <row r="122" spans="1:21" ht="15.75">
      <c r="A122" s="13"/>
      <c r="B122" s="13"/>
      <c r="C122" s="14" t="s">
        <v>1386</v>
      </c>
      <c r="D122" s="17" t="s">
        <v>1280</v>
      </c>
      <c r="E122" s="16">
        <v>14634</v>
      </c>
      <c r="F122" s="16" t="s">
        <v>1501</v>
      </c>
      <c r="G122" s="16" t="s">
        <v>1086</v>
      </c>
      <c r="H122" s="22">
        <v>38631</v>
      </c>
      <c r="I122" s="22">
        <v>38504</v>
      </c>
      <c r="J122" s="22">
        <v>39478</v>
      </c>
      <c r="K122" s="19">
        <v>94.46</v>
      </c>
      <c r="L122" s="15" t="s">
        <v>465</v>
      </c>
      <c r="M122" s="16">
        <f>VLOOKUP(L122,kurzy!$A$2:$B$11,2,FALSE)</f>
        <v>30.126</v>
      </c>
      <c r="N122" s="20">
        <v>35.866</v>
      </c>
      <c r="O122" s="18" t="s">
        <v>1281</v>
      </c>
      <c r="P122" s="17" t="s">
        <v>1397</v>
      </c>
      <c r="Q122" s="16"/>
      <c r="R122" s="16"/>
      <c r="S122" s="24">
        <f t="shared" si="5"/>
        <v>1080.499116</v>
      </c>
      <c r="T122" s="16"/>
      <c r="U122" s="16"/>
    </row>
    <row r="123" spans="1:21" ht="15.75">
      <c r="A123" s="13"/>
      <c r="B123" s="13"/>
      <c r="C123" s="14" t="s">
        <v>1386</v>
      </c>
      <c r="D123" s="17" t="s">
        <v>1282</v>
      </c>
      <c r="E123" s="16">
        <v>34891</v>
      </c>
      <c r="F123" s="16" t="s">
        <v>1501</v>
      </c>
      <c r="G123" s="16" t="s">
        <v>1086</v>
      </c>
      <c r="H123" s="22">
        <v>38888</v>
      </c>
      <c r="I123" s="22">
        <v>38899</v>
      </c>
      <c r="J123" s="22">
        <v>40359</v>
      </c>
      <c r="K123" s="19">
        <v>354.24</v>
      </c>
      <c r="L123" s="15" t="s">
        <v>465</v>
      </c>
      <c r="M123" s="16">
        <f>VLOOKUP(L123,kurzy!$A$2:$B$11,2,FALSE)</f>
        <v>30.126</v>
      </c>
      <c r="N123" s="20">
        <v>69.447</v>
      </c>
      <c r="O123" s="18" t="s">
        <v>1266</v>
      </c>
      <c r="P123" s="17" t="s">
        <v>1397</v>
      </c>
      <c r="Q123" s="16"/>
      <c r="R123" s="16"/>
      <c r="S123" s="24">
        <f t="shared" si="5"/>
        <v>2092.160322</v>
      </c>
      <c r="T123" s="16"/>
      <c r="U123" s="16"/>
    </row>
    <row r="124" spans="1:21" ht="51">
      <c r="A124" s="13"/>
      <c r="B124" s="13"/>
      <c r="C124" s="14" t="s">
        <v>1386</v>
      </c>
      <c r="D124" s="17" t="s">
        <v>1283</v>
      </c>
      <c r="E124" s="16" t="s">
        <v>1284</v>
      </c>
      <c r="F124" s="16" t="s">
        <v>114</v>
      </c>
      <c r="G124" s="16" t="s">
        <v>1086</v>
      </c>
      <c r="H124" s="22">
        <v>39097</v>
      </c>
      <c r="I124" s="22">
        <v>39013</v>
      </c>
      <c r="J124" s="22">
        <v>39743</v>
      </c>
      <c r="K124" s="19">
        <v>38.88</v>
      </c>
      <c r="L124" s="15" t="s">
        <v>465</v>
      </c>
      <c r="M124" s="16">
        <f>VLOOKUP(L124,kurzy!$A$2:$B$11,2,FALSE)</f>
        <v>30.126</v>
      </c>
      <c r="N124" s="20">
        <v>7.416</v>
      </c>
      <c r="O124" s="18" t="s">
        <v>1281</v>
      </c>
      <c r="P124" s="17" t="s">
        <v>1397</v>
      </c>
      <c r="Q124" s="16"/>
      <c r="R124" s="16"/>
      <c r="S124" s="24">
        <f t="shared" si="5"/>
        <v>223.41441600000002</v>
      </c>
      <c r="T124" s="16"/>
      <c r="U124" s="16"/>
    </row>
    <row r="125" spans="1:21" ht="25.5">
      <c r="A125" s="13"/>
      <c r="B125" s="13"/>
      <c r="C125" s="14" t="s">
        <v>1386</v>
      </c>
      <c r="D125" s="17" t="s">
        <v>1287</v>
      </c>
      <c r="E125" s="16" t="s">
        <v>1288</v>
      </c>
      <c r="F125" s="16" t="s">
        <v>807</v>
      </c>
      <c r="G125" s="16" t="s">
        <v>1289</v>
      </c>
      <c r="H125" s="22">
        <v>39008</v>
      </c>
      <c r="I125" s="22">
        <v>38961</v>
      </c>
      <c r="J125" s="22" t="s">
        <v>1290</v>
      </c>
      <c r="K125" s="19">
        <v>440.7</v>
      </c>
      <c r="L125" s="15" t="s">
        <v>465</v>
      </c>
      <c r="M125" s="16">
        <f>VLOOKUP(L125,kurzy!$A$2:$B$11,2,FALSE)</f>
        <v>30.126</v>
      </c>
      <c r="N125" s="20">
        <v>273.872</v>
      </c>
      <c r="O125" s="18" t="s">
        <v>1291</v>
      </c>
      <c r="P125" s="17" t="s">
        <v>475</v>
      </c>
      <c r="Q125" s="16"/>
      <c r="R125" s="16"/>
      <c r="S125" s="24">
        <f t="shared" si="5"/>
        <v>8250.667872</v>
      </c>
      <c r="T125" s="16"/>
      <c r="U125" s="16"/>
    </row>
    <row r="126" spans="1:21" ht="25.5">
      <c r="A126" s="13"/>
      <c r="B126" s="13"/>
      <c r="C126" s="14" t="s">
        <v>1386</v>
      </c>
      <c r="D126" s="17" t="s">
        <v>1292</v>
      </c>
      <c r="E126" s="16" t="s">
        <v>1293</v>
      </c>
      <c r="F126" s="16" t="s">
        <v>1294</v>
      </c>
      <c r="G126" s="16" t="s">
        <v>1289</v>
      </c>
      <c r="H126" s="22"/>
      <c r="I126" s="22">
        <v>39448</v>
      </c>
      <c r="J126" s="22">
        <v>40359</v>
      </c>
      <c r="K126" s="19">
        <v>140.88</v>
      </c>
      <c r="L126" s="15" t="s">
        <v>465</v>
      </c>
      <c r="M126" s="16">
        <f>VLOOKUP(L126,kurzy!$A$2:$B$11,2,FALSE)</f>
        <v>30.126</v>
      </c>
      <c r="N126" s="20">
        <v>83.12</v>
      </c>
      <c r="O126" s="18" t="s">
        <v>1291</v>
      </c>
      <c r="P126" s="17" t="s">
        <v>475</v>
      </c>
      <c r="Q126" s="16"/>
      <c r="R126" s="16"/>
      <c r="S126" s="24">
        <f t="shared" si="5"/>
        <v>2504.07312</v>
      </c>
      <c r="T126" s="16"/>
      <c r="U126" s="16"/>
    </row>
    <row r="127" spans="1:21" ht="25.5">
      <c r="A127" s="13"/>
      <c r="B127" s="13"/>
      <c r="C127" s="14" t="s">
        <v>1386</v>
      </c>
      <c r="D127" s="17" t="s">
        <v>1295</v>
      </c>
      <c r="E127" s="16">
        <v>224998</v>
      </c>
      <c r="F127" s="16" t="s">
        <v>1296</v>
      </c>
      <c r="G127" s="16" t="s">
        <v>1086</v>
      </c>
      <c r="H127" s="22">
        <v>39561</v>
      </c>
      <c r="I127" s="22">
        <v>39569</v>
      </c>
      <c r="J127" s="22">
        <v>40298</v>
      </c>
      <c r="K127" s="19">
        <v>15</v>
      </c>
      <c r="L127" s="15" t="s">
        <v>465</v>
      </c>
      <c r="M127" s="16">
        <f>VLOOKUP(L127,kurzy!$A$2:$B$11,2,FALSE)</f>
        <v>30.126</v>
      </c>
      <c r="N127" s="20">
        <v>7.857</v>
      </c>
      <c r="O127" s="18" t="s">
        <v>1297</v>
      </c>
      <c r="P127" s="17" t="s">
        <v>534</v>
      </c>
      <c r="Q127" s="16" t="s">
        <v>1298</v>
      </c>
      <c r="R127" s="16"/>
      <c r="S127" s="24">
        <f t="shared" si="5"/>
        <v>236.699982</v>
      </c>
      <c r="T127" s="16"/>
      <c r="U127" s="16"/>
    </row>
    <row r="128" spans="1:21" ht="25.5">
      <c r="A128" s="13"/>
      <c r="B128" s="13"/>
      <c r="C128" s="14" t="s">
        <v>1386</v>
      </c>
      <c r="D128" s="17" t="s">
        <v>1299</v>
      </c>
      <c r="E128" s="16" t="s">
        <v>1300</v>
      </c>
      <c r="F128" s="16" t="s">
        <v>114</v>
      </c>
      <c r="G128" s="16" t="s">
        <v>1086</v>
      </c>
      <c r="H128" s="22">
        <v>38705</v>
      </c>
      <c r="I128" s="22">
        <v>38718</v>
      </c>
      <c r="J128" s="22">
        <v>39479</v>
      </c>
      <c r="K128" s="19">
        <v>195.496</v>
      </c>
      <c r="L128" s="15" t="s">
        <v>465</v>
      </c>
      <c r="M128" s="16">
        <f>VLOOKUP(L128,kurzy!$A$2:$B$11,2,FALSE)</f>
        <v>30.126</v>
      </c>
      <c r="N128" s="20">
        <v>55.438</v>
      </c>
      <c r="O128" s="18" t="s">
        <v>126</v>
      </c>
      <c r="P128" s="17" t="s">
        <v>534</v>
      </c>
      <c r="Q128" s="16" t="s">
        <v>1298</v>
      </c>
      <c r="R128" s="16"/>
      <c r="S128" s="24">
        <f t="shared" si="5"/>
        <v>1670.1251880000002</v>
      </c>
      <c r="T128" s="16"/>
      <c r="U128" s="16"/>
    </row>
    <row r="129" spans="1:21" ht="38.25">
      <c r="A129" s="13"/>
      <c r="B129" s="13"/>
      <c r="C129" s="14" t="s">
        <v>1400</v>
      </c>
      <c r="D129" s="17" t="s">
        <v>73</v>
      </c>
      <c r="E129" s="16" t="s">
        <v>74</v>
      </c>
      <c r="F129" s="16" t="s">
        <v>75</v>
      </c>
      <c r="G129" s="16" t="s">
        <v>76</v>
      </c>
      <c r="H129" s="22">
        <v>38701</v>
      </c>
      <c r="I129" s="22">
        <v>38718</v>
      </c>
      <c r="J129" s="22">
        <v>39994</v>
      </c>
      <c r="K129" s="19">
        <v>850</v>
      </c>
      <c r="L129" s="15" t="s">
        <v>1745</v>
      </c>
      <c r="M129" s="16">
        <f>VLOOKUP(L129,kurzy!$A$2:$B$11,2,FALSE)</f>
        <v>1</v>
      </c>
      <c r="N129" s="20">
        <v>93.079</v>
      </c>
      <c r="O129" s="18" t="s">
        <v>77</v>
      </c>
      <c r="P129" s="17" t="s">
        <v>488</v>
      </c>
      <c r="Q129" s="16" t="s">
        <v>78</v>
      </c>
      <c r="R129" s="16" t="s">
        <v>79</v>
      </c>
      <c r="S129" s="24">
        <f t="shared" si="5"/>
        <v>93.079</v>
      </c>
      <c r="T129" s="16"/>
      <c r="U129" s="16"/>
    </row>
    <row r="130" spans="1:21" ht="63.75">
      <c r="A130" s="13"/>
      <c r="B130" s="13"/>
      <c r="C130" s="14" t="s">
        <v>1400</v>
      </c>
      <c r="D130" s="17" t="s">
        <v>80</v>
      </c>
      <c r="E130" s="16" t="s">
        <v>81</v>
      </c>
      <c r="F130" s="16" t="s">
        <v>75</v>
      </c>
      <c r="G130" s="16" t="s">
        <v>1666</v>
      </c>
      <c r="H130" s="22"/>
      <c r="I130" s="22">
        <v>38961</v>
      </c>
      <c r="J130" s="22">
        <v>40056</v>
      </c>
      <c r="K130" s="19">
        <v>44.5</v>
      </c>
      <c r="L130" s="15" t="s">
        <v>465</v>
      </c>
      <c r="M130" s="16">
        <f>VLOOKUP(L130,kurzy!$A$2:$B$11,2,FALSE)</f>
        <v>30.126</v>
      </c>
      <c r="N130" s="20">
        <v>13.094</v>
      </c>
      <c r="O130" s="18" t="s">
        <v>82</v>
      </c>
      <c r="P130" s="17" t="s">
        <v>452</v>
      </c>
      <c r="Q130" s="16" t="s">
        <v>83</v>
      </c>
      <c r="R130" s="16" t="s">
        <v>79</v>
      </c>
      <c r="S130" s="24">
        <f t="shared" si="5"/>
        <v>394.469844</v>
      </c>
      <c r="T130" s="16"/>
      <c r="U130" s="16"/>
    </row>
    <row r="131" spans="1:21" ht="51">
      <c r="A131" s="13"/>
      <c r="B131" s="13"/>
      <c r="C131" s="14" t="s">
        <v>1400</v>
      </c>
      <c r="D131" s="17" t="s">
        <v>84</v>
      </c>
      <c r="E131" s="16" t="s">
        <v>85</v>
      </c>
      <c r="F131" s="16" t="s">
        <v>86</v>
      </c>
      <c r="G131" s="16" t="s">
        <v>87</v>
      </c>
      <c r="H131" s="22" t="s">
        <v>88</v>
      </c>
      <c r="I131" s="22">
        <v>38961</v>
      </c>
      <c r="J131" s="22">
        <v>39629</v>
      </c>
      <c r="K131" s="19">
        <v>12.794</v>
      </c>
      <c r="L131" s="15" t="s">
        <v>465</v>
      </c>
      <c r="M131" s="16">
        <f>VLOOKUP(L131,kurzy!$A$2:$B$11,2,FALSE)</f>
        <v>30.126</v>
      </c>
      <c r="N131" s="20">
        <v>1.984</v>
      </c>
      <c r="O131" s="18" t="s">
        <v>89</v>
      </c>
      <c r="P131" s="17" t="s">
        <v>1405</v>
      </c>
      <c r="Q131" s="16" t="s">
        <v>90</v>
      </c>
      <c r="R131" s="16" t="s">
        <v>79</v>
      </c>
      <c r="S131" s="24">
        <f aca="true" t="shared" si="6" ref="S131:S154">M131*N131</f>
        <v>59.769984</v>
      </c>
      <c r="T131" s="16"/>
      <c r="U131" s="16"/>
    </row>
    <row r="132" spans="1:21" ht="51">
      <c r="A132" s="13"/>
      <c r="B132" s="13"/>
      <c r="C132" s="14" t="s">
        <v>1400</v>
      </c>
      <c r="D132" s="17" t="s">
        <v>91</v>
      </c>
      <c r="E132" s="16">
        <v>202855</v>
      </c>
      <c r="F132" s="16" t="s">
        <v>92</v>
      </c>
      <c r="G132" s="16" t="s">
        <v>93</v>
      </c>
      <c r="H132" s="22">
        <v>39625</v>
      </c>
      <c r="I132" s="22">
        <v>39600</v>
      </c>
      <c r="J132" s="22">
        <v>40329</v>
      </c>
      <c r="K132" s="19">
        <v>22.421</v>
      </c>
      <c r="L132" s="15" t="s">
        <v>465</v>
      </c>
      <c r="M132" s="16">
        <f>VLOOKUP(L132,kurzy!$A$2:$B$11,2,FALSE)</f>
        <v>30.126</v>
      </c>
      <c r="N132" s="20">
        <v>17.04</v>
      </c>
      <c r="O132" s="18" t="s">
        <v>94</v>
      </c>
      <c r="P132" s="17" t="s">
        <v>1405</v>
      </c>
      <c r="Q132" s="16" t="s">
        <v>95</v>
      </c>
      <c r="R132" s="16" t="s">
        <v>96</v>
      </c>
      <c r="S132" s="24">
        <f t="shared" si="6"/>
        <v>513.34704</v>
      </c>
      <c r="T132" s="16"/>
      <c r="U132" s="16"/>
    </row>
    <row r="133" spans="1:21" ht="25.5">
      <c r="A133" s="13"/>
      <c r="B133" s="13"/>
      <c r="C133" s="14" t="s">
        <v>1400</v>
      </c>
      <c r="D133" s="17" t="s">
        <v>97</v>
      </c>
      <c r="E133" s="16" t="s">
        <v>98</v>
      </c>
      <c r="F133" s="16" t="s">
        <v>99</v>
      </c>
      <c r="G133" s="16" t="s">
        <v>1666</v>
      </c>
      <c r="H133" s="22">
        <v>38223</v>
      </c>
      <c r="I133" s="22">
        <v>38018</v>
      </c>
      <c r="J133" s="22">
        <v>38749</v>
      </c>
      <c r="K133" s="19">
        <v>140</v>
      </c>
      <c r="L133" s="15" t="s">
        <v>465</v>
      </c>
      <c r="M133" s="16">
        <f>VLOOKUP(L133,kurzy!$A$2:$B$11,2,FALSE)</f>
        <v>30.126</v>
      </c>
      <c r="N133" s="20">
        <v>6.665</v>
      </c>
      <c r="O133" s="18" t="s">
        <v>100</v>
      </c>
      <c r="P133" s="17" t="s">
        <v>101</v>
      </c>
      <c r="Q133" s="16"/>
      <c r="R133" s="16" t="s">
        <v>79</v>
      </c>
      <c r="S133" s="24">
        <f t="shared" si="6"/>
        <v>200.78979</v>
      </c>
      <c r="T133" s="16"/>
      <c r="U133" s="16"/>
    </row>
    <row r="134" spans="1:21" ht="25.5">
      <c r="A134" s="13"/>
      <c r="B134" s="13"/>
      <c r="C134" s="14" t="s">
        <v>1400</v>
      </c>
      <c r="D134" s="17" t="s">
        <v>102</v>
      </c>
      <c r="E134" s="16" t="s">
        <v>103</v>
      </c>
      <c r="F134" s="16" t="s">
        <v>104</v>
      </c>
      <c r="G134" s="16" t="s">
        <v>1666</v>
      </c>
      <c r="H134" s="22">
        <v>38637</v>
      </c>
      <c r="I134" s="22">
        <v>38504</v>
      </c>
      <c r="J134" s="22">
        <v>39478</v>
      </c>
      <c r="K134" s="19">
        <v>178.928</v>
      </c>
      <c r="L134" s="15" t="s">
        <v>465</v>
      </c>
      <c r="M134" s="16">
        <f>VLOOKUP(L134,kurzy!$A$2:$B$11,2,FALSE)</f>
        <v>30.126</v>
      </c>
      <c r="N134" s="20">
        <v>49.566</v>
      </c>
      <c r="O134" s="18" t="s">
        <v>94</v>
      </c>
      <c r="P134" s="17" t="s">
        <v>535</v>
      </c>
      <c r="Q134" s="16"/>
      <c r="R134" s="16" t="s">
        <v>79</v>
      </c>
      <c r="S134" s="24">
        <f t="shared" si="6"/>
        <v>1493.2253160000002</v>
      </c>
      <c r="T134" s="16"/>
      <c r="U134" s="16"/>
    </row>
    <row r="135" spans="1:21" ht="38.25">
      <c r="A135" s="13"/>
      <c r="B135" s="13"/>
      <c r="C135" s="14" t="s">
        <v>1400</v>
      </c>
      <c r="D135" s="17" t="s">
        <v>105</v>
      </c>
      <c r="E135" s="16">
        <v>213280</v>
      </c>
      <c r="F135" s="16" t="s">
        <v>92</v>
      </c>
      <c r="G135" s="16" t="s">
        <v>1666</v>
      </c>
      <c r="H135" s="22">
        <v>39612</v>
      </c>
      <c r="I135" s="22">
        <v>39539</v>
      </c>
      <c r="J135" s="22">
        <v>40268</v>
      </c>
      <c r="K135" s="19">
        <v>25.73</v>
      </c>
      <c r="L135" s="15" t="s">
        <v>465</v>
      </c>
      <c r="M135" s="16">
        <f>VLOOKUP(L135,kurzy!$A$2:$B$11,2,FALSE)</f>
        <v>30.126</v>
      </c>
      <c r="N135" s="20">
        <v>9.007</v>
      </c>
      <c r="O135" s="18" t="s">
        <v>77</v>
      </c>
      <c r="P135" s="17" t="s">
        <v>488</v>
      </c>
      <c r="Q135" s="16" t="s">
        <v>106</v>
      </c>
      <c r="R135" s="16" t="s">
        <v>96</v>
      </c>
      <c r="S135" s="24">
        <f t="shared" si="6"/>
        <v>271.344882</v>
      </c>
      <c r="T135" s="16"/>
      <c r="U135" s="16"/>
    </row>
    <row r="136" spans="1:21" ht="63.75">
      <c r="A136" s="13"/>
      <c r="B136" s="13"/>
      <c r="C136" s="14" t="s">
        <v>1400</v>
      </c>
      <c r="D136" s="17" t="s">
        <v>1573</v>
      </c>
      <c r="E136" s="16" t="s">
        <v>1574</v>
      </c>
      <c r="F136" s="16" t="s">
        <v>1575</v>
      </c>
      <c r="G136" s="16" t="s">
        <v>1576</v>
      </c>
      <c r="H136" s="22">
        <v>39422</v>
      </c>
      <c r="I136" s="22">
        <v>39456</v>
      </c>
      <c r="J136" s="22">
        <v>40237</v>
      </c>
      <c r="K136" s="19">
        <v>32.1</v>
      </c>
      <c r="L136" s="15" t="s">
        <v>465</v>
      </c>
      <c r="M136" s="16">
        <f>VLOOKUP(L136,kurzy!$A$2:$B$11,2,FALSE)</f>
        <v>30.126</v>
      </c>
      <c r="N136" s="20">
        <v>10.417</v>
      </c>
      <c r="O136" s="18" t="s">
        <v>1577</v>
      </c>
      <c r="P136" s="17" t="s">
        <v>1404</v>
      </c>
      <c r="Q136" s="16" t="s">
        <v>1578</v>
      </c>
      <c r="R136" s="16" t="s">
        <v>1579</v>
      </c>
      <c r="S136" s="24">
        <f t="shared" si="6"/>
        <v>313.822542</v>
      </c>
      <c r="T136" s="16"/>
      <c r="U136" s="16"/>
    </row>
    <row r="137" spans="1:21" ht="63.75">
      <c r="A137" s="13"/>
      <c r="B137" s="13"/>
      <c r="C137" s="14" t="s">
        <v>1400</v>
      </c>
      <c r="D137" s="17" t="s">
        <v>1580</v>
      </c>
      <c r="E137" s="16" t="s">
        <v>1581</v>
      </c>
      <c r="F137" s="16" t="s">
        <v>1582</v>
      </c>
      <c r="G137" s="16" t="s">
        <v>1576</v>
      </c>
      <c r="H137" s="22">
        <v>38883</v>
      </c>
      <c r="I137" s="22">
        <v>38991</v>
      </c>
      <c r="J137" s="22">
        <v>39507</v>
      </c>
      <c r="K137" s="19" t="s">
        <v>1583</v>
      </c>
      <c r="L137" s="15" t="s">
        <v>465</v>
      </c>
      <c r="M137" s="16">
        <f>VLOOKUP(L137,kurzy!$A$2:$B$11,2,FALSE)</f>
        <v>30.126</v>
      </c>
      <c r="N137" s="20">
        <v>5.4</v>
      </c>
      <c r="O137" s="18" t="s">
        <v>1577</v>
      </c>
      <c r="P137" s="17" t="s">
        <v>1404</v>
      </c>
      <c r="Q137" s="16" t="s">
        <v>1578</v>
      </c>
      <c r="R137" s="16" t="s">
        <v>1579</v>
      </c>
      <c r="S137" s="24">
        <f t="shared" si="6"/>
        <v>162.68040000000002</v>
      </c>
      <c r="T137" s="16"/>
      <c r="U137" s="16"/>
    </row>
    <row r="138" spans="1:21" ht="63.75">
      <c r="A138" s="13"/>
      <c r="B138" s="13"/>
      <c r="C138" s="14" t="s">
        <v>1400</v>
      </c>
      <c r="D138" s="17" t="s">
        <v>1584</v>
      </c>
      <c r="E138" s="16" t="s">
        <v>1585</v>
      </c>
      <c r="F138" s="16" t="s">
        <v>1586</v>
      </c>
      <c r="G138" s="16" t="s">
        <v>1576</v>
      </c>
      <c r="H138" s="22">
        <v>39350</v>
      </c>
      <c r="I138" s="22">
        <v>39356</v>
      </c>
      <c r="J138" s="22">
        <v>39813</v>
      </c>
      <c r="K138" s="19">
        <v>37.2</v>
      </c>
      <c r="L138" s="15" t="s">
        <v>465</v>
      </c>
      <c r="M138" s="16">
        <f>VLOOKUP(L138,kurzy!$A$2:$B$11,2,FALSE)</f>
        <v>30.126</v>
      </c>
      <c r="N138" s="20">
        <v>26.567</v>
      </c>
      <c r="O138" s="18" t="s">
        <v>1577</v>
      </c>
      <c r="P138" s="17" t="s">
        <v>1404</v>
      </c>
      <c r="Q138" s="16" t="s">
        <v>1587</v>
      </c>
      <c r="R138" s="16" t="s">
        <v>1579</v>
      </c>
      <c r="S138" s="24">
        <f t="shared" si="6"/>
        <v>800.357442</v>
      </c>
      <c r="T138" s="16"/>
      <c r="U138" s="16"/>
    </row>
    <row r="139" spans="1:21" ht="51">
      <c r="A139" s="13"/>
      <c r="B139" s="13"/>
      <c r="C139" s="14" t="s">
        <v>1400</v>
      </c>
      <c r="D139" s="17" t="s">
        <v>1588</v>
      </c>
      <c r="E139" s="16" t="s">
        <v>1589</v>
      </c>
      <c r="F139" s="16"/>
      <c r="G139" s="16" t="s">
        <v>1590</v>
      </c>
      <c r="H139" s="22">
        <v>39174</v>
      </c>
      <c r="I139" s="22">
        <v>39174</v>
      </c>
      <c r="J139" s="22">
        <v>39540</v>
      </c>
      <c r="K139" s="19">
        <v>12</v>
      </c>
      <c r="L139" s="15" t="s">
        <v>465</v>
      </c>
      <c r="M139" s="16">
        <f>VLOOKUP(L139,kurzy!$A$2:$B$11,2,FALSE)</f>
        <v>30.126</v>
      </c>
      <c r="N139" s="20">
        <v>12</v>
      </c>
      <c r="O139" s="18" t="s">
        <v>77</v>
      </c>
      <c r="P139" s="17" t="s">
        <v>488</v>
      </c>
      <c r="Q139" s="16" t="s">
        <v>1591</v>
      </c>
      <c r="R139" s="16"/>
      <c r="S139" s="24">
        <f t="shared" si="6"/>
        <v>361.512</v>
      </c>
      <c r="T139" s="16"/>
      <c r="U139" s="16"/>
    </row>
    <row r="140" spans="1:21" ht="51">
      <c r="A140" s="13"/>
      <c r="B140" s="13"/>
      <c r="C140" s="14" t="s">
        <v>1400</v>
      </c>
      <c r="D140" s="17" t="s">
        <v>1592</v>
      </c>
      <c r="E140" s="16" t="s">
        <v>1593</v>
      </c>
      <c r="F140" s="16"/>
      <c r="G140" s="16" t="s">
        <v>1590</v>
      </c>
      <c r="H140" s="22">
        <v>38516</v>
      </c>
      <c r="I140" s="22">
        <v>38626</v>
      </c>
      <c r="J140" s="22">
        <v>39691</v>
      </c>
      <c r="K140" s="19">
        <v>43.725</v>
      </c>
      <c r="L140" s="15" t="s">
        <v>465</v>
      </c>
      <c r="M140" s="16">
        <f>VLOOKUP(L140,kurzy!$A$2:$B$11,2,FALSE)</f>
        <v>30.126</v>
      </c>
      <c r="N140" s="20">
        <v>17.344</v>
      </c>
      <c r="O140" s="18" t="s">
        <v>77</v>
      </c>
      <c r="P140" s="17" t="s">
        <v>488</v>
      </c>
      <c r="Q140" s="16" t="s">
        <v>1591</v>
      </c>
      <c r="R140" s="16"/>
      <c r="S140" s="24">
        <f t="shared" si="6"/>
        <v>522.505344</v>
      </c>
      <c r="T140" s="16"/>
      <c r="U140" s="16"/>
    </row>
    <row r="141" spans="1:21" ht="38.25">
      <c r="A141" s="13"/>
      <c r="B141" s="13"/>
      <c r="C141" s="14" t="s">
        <v>1379</v>
      </c>
      <c r="D141" s="17" t="s">
        <v>600</v>
      </c>
      <c r="E141" s="16" t="s">
        <v>601</v>
      </c>
      <c r="F141" s="16" t="s">
        <v>114</v>
      </c>
      <c r="G141" s="16" t="s">
        <v>1383</v>
      </c>
      <c r="H141" s="22">
        <v>38637</v>
      </c>
      <c r="I141" s="22">
        <v>38504</v>
      </c>
      <c r="J141" s="22">
        <v>39479</v>
      </c>
      <c r="K141" s="19">
        <v>298.876</v>
      </c>
      <c r="L141" s="15" t="s">
        <v>465</v>
      </c>
      <c r="M141" s="16">
        <f>VLOOKUP(L141,kurzy!$A$2:$B$11,2,FALSE)</f>
        <v>30.126</v>
      </c>
      <c r="N141" s="20">
        <v>125.723</v>
      </c>
      <c r="O141" s="18" t="s">
        <v>602</v>
      </c>
      <c r="P141" s="17" t="s">
        <v>536</v>
      </c>
      <c r="Q141" s="16"/>
      <c r="R141" s="16" t="s">
        <v>603</v>
      </c>
      <c r="S141" s="24">
        <f t="shared" si="6"/>
        <v>3787.531098</v>
      </c>
      <c r="T141" s="16"/>
      <c r="U141" s="16"/>
    </row>
    <row r="142" spans="1:21" ht="25.5">
      <c r="A142" s="13"/>
      <c r="B142" s="13"/>
      <c r="C142" s="14" t="s">
        <v>456</v>
      </c>
      <c r="D142" s="17" t="s">
        <v>1036</v>
      </c>
      <c r="E142" s="16" t="s">
        <v>1035</v>
      </c>
      <c r="F142" s="16" t="s">
        <v>1037</v>
      </c>
      <c r="G142" s="16" t="s">
        <v>1038</v>
      </c>
      <c r="H142" s="22">
        <v>39415</v>
      </c>
      <c r="I142" s="22">
        <v>39415</v>
      </c>
      <c r="J142" s="22">
        <v>40833</v>
      </c>
      <c r="K142" s="19">
        <v>32</v>
      </c>
      <c r="L142" s="15" t="s">
        <v>465</v>
      </c>
      <c r="M142" s="16">
        <f>VLOOKUP(L142,kurzy!$A$2:$B$11,2,FALSE)</f>
        <v>30.126</v>
      </c>
      <c r="N142" s="20">
        <v>7.78</v>
      </c>
      <c r="O142" s="18" t="s">
        <v>1039</v>
      </c>
      <c r="P142" s="17" t="s">
        <v>498</v>
      </c>
      <c r="Q142" s="16" t="s">
        <v>1040</v>
      </c>
      <c r="R142" s="16"/>
      <c r="S142" s="24">
        <f t="shared" si="6"/>
        <v>234.38028000000003</v>
      </c>
      <c r="T142" s="16" t="s">
        <v>1041</v>
      </c>
      <c r="U142" s="16"/>
    </row>
    <row r="143" spans="1:21" ht="25.5">
      <c r="A143" s="13"/>
      <c r="B143" s="13"/>
      <c r="C143" s="14" t="s">
        <v>456</v>
      </c>
      <c r="D143" s="17" t="s">
        <v>1042</v>
      </c>
      <c r="E143" s="16" t="s">
        <v>1043</v>
      </c>
      <c r="F143" s="16" t="s">
        <v>1044</v>
      </c>
      <c r="G143" s="16" t="s">
        <v>1045</v>
      </c>
      <c r="H143" s="22">
        <v>38384</v>
      </c>
      <c r="I143" s="22">
        <v>38596</v>
      </c>
      <c r="J143" s="22">
        <v>40421</v>
      </c>
      <c r="K143" s="19">
        <v>35</v>
      </c>
      <c r="L143" s="15" t="s">
        <v>465</v>
      </c>
      <c r="M143" s="16">
        <f>VLOOKUP(L143,kurzy!$A$2:$B$11,2,FALSE)</f>
        <v>30.126</v>
      </c>
      <c r="N143" s="20">
        <v>8</v>
      </c>
      <c r="O143" s="18" t="s">
        <v>1046</v>
      </c>
      <c r="P143" s="17" t="s">
        <v>498</v>
      </c>
      <c r="Q143" s="16" t="s">
        <v>1047</v>
      </c>
      <c r="R143" s="16"/>
      <c r="S143" s="24">
        <f t="shared" si="6"/>
        <v>241.008</v>
      </c>
      <c r="T143" s="16" t="s">
        <v>1048</v>
      </c>
      <c r="U143" s="16"/>
    </row>
    <row r="144" spans="1:21" ht="38.25">
      <c r="A144" s="13"/>
      <c r="B144" s="13"/>
      <c r="C144" s="14" t="s">
        <v>1754</v>
      </c>
      <c r="D144" s="17" t="s">
        <v>805</v>
      </c>
      <c r="E144" s="16" t="s">
        <v>806</v>
      </c>
      <c r="F144" s="16" t="s">
        <v>807</v>
      </c>
      <c r="G144" s="16" t="s">
        <v>808</v>
      </c>
      <c r="H144" s="22">
        <v>38509</v>
      </c>
      <c r="I144" s="22">
        <v>38718</v>
      </c>
      <c r="J144" s="22">
        <v>39813</v>
      </c>
      <c r="K144" s="19">
        <v>39</v>
      </c>
      <c r="L144" s="15" t="s">
        <v>465</v>
      </c>
      <c r="M144" s="16">
        <f>VLOOKUP(L144,kurzy!$A$2:$B$11,2,FALSE)</f>
        <v>30.126</v>
      </c>
      <c r="N144" s="20">
        <v>14.963</v>
      </c>
      <c r="O144" s="18" t="s">
        <v>809</v>
      </c>
      <c r="P144" s="17" t="s">
        <v>1752</v>
      </c>
      <c r="Q144" s="16"/>
      <c r="R144" s="16"/>
      <c r="S144" s="24">
        <f t="shared" si="6"/>
        <v>450.775338</v>
      </c>
      <c r="T144" s="16"/>
      <c r="U144" s="16"/>
    </row>
    <row r="145" spans="1:21" ht="25.5">
      <c r="A145" s="13"/>
      <c r="B145" s="13"/>
      <c r="C145" s="14" t="s">
        <v>1754</v>
      </c>
      <c r="D145" s="17" t="s">
        <v>810</v>
      </c>
      <c r="E145" s="16" t="s">
        <v>811</v>
      </c>
      <c r="F145" s="16" t="s">
        <v>1037</v>
      </c>
      <c r="G145" s="16" t="s">
        <v>1086</v>
      </c>
      <c r="H145" s="22"/>
      <c r="I145" s="22">
        <v>38012</v>
      </c>
      <c r="J145" s="22">
        <v>39473</v>
      </c>
      <c r="K145" s="19"/>
      <c r="L145" s="15" t="s">
        <v>465</v>
      </c>
      <c r="M145" s="16">
        <f>VLOOKUP(L145,kurzy!$A$2:$B$11,2,FALSE)</f>
        <v>30.126</v>
      </c>
      <c r="N145" s="20">
        <v>2.602</v>
      </c>
      <c r="O145" s="18" t="s">
        <v>812</v>
      </c>
      <c r="P145" s="17" t="s">
        <v>503</v>
      </c>
      <c r="Q145" s="16"/>
      <c r="R145" s="16"/>
      <c r="S145" s="24">
        <f t="shared" si="6"/>
        <v>78.387852</v>
      </c>
      <c r="T145" s="16"/>
      <c r="U145" s="16"/>
    </row>
    <row r="146" spans="1:21" ht="25.5">
      <c r="A146" s="13"/>
      <c r="B146" s="13"/>
      <c r="C146" s="14" t="s">
        <v>1754</v>
      </c>
      <c r="D146" s="17" t="s">
        <v>813</v>
      </c>
      <c r="E146" s="16">
        <v>212036</v>
      </c>
      <c r="F146" s="16" t="s">
        <v>814</v>
      </c>
      <c r="G146" s="16" t="s">
        <v>808</v>
      </c>
      <c r="H146" s="22">
        <v>39510</v>
      </c>
      <c r="I146" s="22" t="s">
        <v>107</v>
      </c>
      <c r="J146" s="22">
        <v>40663</v>
      </c>
      <c r="K146" s="19">
        <v>89.648</v>
      </c>
      <c r="L146" s="15" t="s">
        <v>465</v>
      </c>
      <c r="M146" s="16">
        <f>VLOOKUP(L146,kurzy!$A$2:$B$11,2,FALSE)</f>
        <v>30.126</v>
      </c>
      <c r="N146" s="20">
        <v>22.773</v>
      </c>
      <c r="O146" s="18" t="s">
        <v>809</v>
      </c>
      <c r="P146" s="17" t="s">
        <v>1752</v>
      </c>
      <c r="Q146" s="16"/>
      <c r="R146" s="16"/>
      <c r="S146" s="24">
        <f t="shared" si="6"/>
        <v>686.059398</v>
      </c>
      <c r="T146" s="16"/>
      <c r="U146" s="16"/>
    </row>
    <row r="147" spans="1:21" ht="25.5">
      <c r="A147" s="13"/>
      <c r="B147" s="13"/>
      <c r="C147" s="14" t="s">
        <v>1754</v>
      </c>
      <c r="D147" s="17" t="s">
        <v>108</v>
      </c>
      <c r="E147" s="16" t="s">
        <v>109</v>
      </c>
      <c r="F147" s="16" t="s">
        <v>1037</v>
      </c>
      <c r="G147" s="16" t="s">
        <v>1086</v>
      </c>
      <c r="H147" s="22"/>
      <c r="I147" s="22">
        <v>38353</v>
      </c>
      <c r="J147" s="22">
        <v>40178</v>
      </c>
      <c r="K147" s="19"/>
      <c r="L147" s="15" t="s">
        <v>1745</v>
      </c>
      <c r="M147" s="16">
        <f>VLOOKUP(L147,kurzy!$A$2:$B$11,2,FALSE)</f>
        <v>1</v>
      </c>
      <c r="N147" s="20">
        <v>663</v>
      </c>
      <c r="O147" s="18" t="s">
        <v>110</v>
      </c>
      <c r="P147" s="17" t="s">
        <v>111</v>
      </c>
      <c r="Q147" s="16"/>
      <c r="R147" s="16"/>
      <c r="S147" s="24">
        <f t="shared" si="6"/>
        <v>663</v>
      </c>
      <c r="T147" s="16"/>
      <c r="U147" s="16"/>
    </row>
    <row r="148" spans="1:21" ht="51">
      <c r="A148" s="13"/>
      <c r="B148" s="13"/>
      <c r="C148" s="14" t="s">
        <v>1754</v>
      </c>
      <c r="D148" s="17" t="s">
        <v>112</v>
      </c>
      <c r="E148" s="16" t="s">
        <v>113</v>
      </c>
      <c r="F148" s="16" t="s">
        <v>114</v>
      </c>
      <c r="G148" s="16" t="s">
        <v>115</v>
      </c>
      <c r="H148" s="22">
        <v>38078</v>
      </c>
      <c r="I148" s="22">
        <v>38108</v>
      </c>
      <c r="J148" s="22">
        <v>39447</v>
      </c>
      <c r="K148" s="19">
        <v>30.997</v>
      </c>
      <c r="L148" s="15" t="s">
        <v>465</v>
      </c>
      <c r="M148" s="16">
        <f>VLOOKUP(L148,kurzy!$A$2:$B$11,2,FALSE)</f>
        <v>30.126</v>
      </c>
      <c r="N148" s="20">
        <v>1.13</v>
      </c>
      <c r="O148" s="18" t="s">
        <v>116</v>
      </c>
      <c r="P148" s="17" t="s">
        <v>1753</v>
      </c>
      <c r="Q148" s="16" t="s">
        <v>117</v>
      </c>
      <c r="R148" s="16"/>
      <c r="S148" s="24">
        <f t="shared" si="6"/>
        <v>34.04238</v>
      </c>
      <c r="T148" s="16"/>
      <c r="U148" s="16"/>
    </row>
    <row r="149" spans="1:21" ht="25.5">
      <c r="A149" s="13"/>
      <c r="B149" s="13"/>
      <c r="C149" s="14" t="s">
        <v>457</v>
      </c>
      <c r="D149" s="17" t="s">
        <v>34</v>
      </c>
      <c r="E149" s="16" t="s">
        <v>35</v>
      </c>
      <c r="F149" s="16" t="s">
        <v>36</v>
      </c>
      <c r="G149" s="16" t="s">
        <v>1244</v>
      </c>
      <c r="H149" s="22">
        <v>37375</v>
      </c>
      <c r="I149" s="22">
        <v>37622</v>
      </c>
      <c r="J149" s="22">
        <v>38689</v>
      </c>
      <c r="K149" s="19">
        <v>18</v>
      </c>
      <c r="L149" s="15" t="s">
        <v>465</v>
      </c>
      <c r="M149" s="16">
        <f>VLOOKUP(L149,kurzy!$A$2:$B$11,2,FALSE)</f>
        <v>30.126</v>
      </c>
      <c r="N149" s="20">
        <v>1.53813</v>
      </c>
      <c r="O149" s="18" t="s">
        <v>37</v>
      </c>
      <c r="P149" s="17" t="s">
        <v>506</v>
      </c>
      <c r="Q149" s="16"/>
      <c r="R149" s="16"/>
      <c r="S149" s="24">
        <f t="shared" si="6"/>
        <v>46.337704380000005</v>
      </c>
      <c r="T149" s="16"/>
      <c r="U149" s="16"/>
    </row>
    <row r="150" spans="1:21" ht="25.5">
      <c r="A150" s="13"/>
      <c r="B150" s="13"/>
      <c r="C150" s="14" t="s">
        <v>457</v>
      </c>
      <c r="D150" s="17" t="s">
        <v>38</v>
      </c>
      <c r="E150" s="16" t="s">
        <v>39</v>
      </c>
      <c r="F150" s="16" t="s">
        <v>297</v>
      </c>
      <c r="G150" s="16" t="s">
        <v>1289</v>
      </c>
      <c r="H150" s="22">
        <v>38390</v>
      </c>
      <c r="I150" s="22">
        <v>38412</v>
      </c>
      <c r="J150" s="22">
        <v>39813</v>
      </c>
      <c r="K150" s="19">
        <v>6.495</v>
      </c>
      <c r="L150" s="15" t="s">
        <v>465</v>
      </c>
      <c r="M150" s="16">
        <f>VLOOKUP(L150,kurzy!$A$2:$B$11,2,FALSE)</f>
        <v>30.126</v>
      </c>
      <c r="N150" s="20">
        <v>3.47103</v>
      </c>
      <c r="O150" s="18" t="s">
        <v>40</v>
      </c>
      <c r="P150" s="17" t="s">
        <v>508</v>
      </c>
      <c r="Q150" s="16"/>
      <c r="R150" s="16"/>
      <c r="S150" s="24">
        <f t="shared" si="6"/>
        <v>104.56824978</v>
      </c>
      <c r="T150" s="16"/>
      <c r="U150" s="16"/>
    </row>
    <row r="151" spans="1:21" ht="38.25">
      <c r="A151" s="13"/>
      <c r="B151" s="13"/>
      <c r="C151" s="14" t="s">
        <v>457</v>
      </c>
      <c r="D151" s="17" t="s">
        <v>41</v>
      </c>
      <c r="E151" s="16">
        <v>51088</v>
      </c>
      <c r="F151" s="16" t="s">
        <v>297</v>
      </c>
      <c r="G151" s="16" t="s">
        <v>1289</v>
      </c>
      <c r="H151" s="22">
        <v>38432</v>
      </c>
      <c r="I151" s="22">
        <v>38443</v>
      </c>
      <c r="J151" s="22" t="s">
        <v>42</v>
      </c>
      <c r="K151" s="19">
        <v>53.14</v>
      </c>
      <c r="L151" s="15" t="s">
        <v>465</v>
      </c>
      <c r="M151" s="16">
        <f>VLOOKUP(L151,kurzy!$A$2:$B$11,2,FALSE)</f>
        <v>30.126</v>
      </c>
      <c r="N151" s="20">
        <v>7.971</v>
      </c>
      <c r="O151" s="18" t="s">
        <v>43</v>
      </c>
      <c r="P151" s="17" t="s">
        <v>509</v>
      </c>
      <c r="Q151" s="16"/>
      <c r="R151" s="16" t="s">
        <v>44</v>
      </c>
      <c r="S151" s="24">
        <f t="shared" si="6"/>
        <v>240.13434600000002</v>
      </c>
      <c r="T151" s="16"/>
      <c r="U151" s="16"/>
    </row>
    <row r="152" spans="1:21" ht="51">
      <c r="A152" s="13"/>
      <c r="B152" s="13"/>
      <c r="C152" s="14" t="s">
        <v>457</v>
      </c>
      <c r="D152" s="17" t="s">
        <v>45</v>
      </c>
      <c r="E152" s="16" t="s">
        <v>46</v>
      </c>
      <c r="F152" s="16" t="s">
        <v>297</v>
      </c>
      <c r="G152" s="16" t="s">
        <v>1289</v>
      </c>
      <c r="H152" s="22">
        <v>38852</v>
      </c>
      <c r="I152" s="22">
        <v>38869</v>
      </c>
      <c r="J152" s="22">
        <v>39233</v>
      </c>
      <c r="K152" s="19">
        <v>25</v>
      </c>
      <c r="L152" s="15" t="s">
        <v>465</v>
      </c>
      <c r="M152" s="16">
        <f>VLOOKUP(L152,kurzy!$A$2:$B$11,2,FALSE)</f>
        <v>30.126</v>
      </c>
      <c r="N152" s="20">
        <v>4.55093</v>
      </c>
      <c r="O152" s="18" t="s">
        <v>47</v>
      </c>
      <c r="P152" s="17" t="s">
        <v>509</v>
      </c>
      <c r="Q152" s="16"/>
      <c r="R152" s="16" t="s">
        <v>48</v>
      </c>
      <c r="S152" s="24">
        <f t="shared" si="6"/>
        <v>137.10131718000002</v>
      </c>
      <c r="T152" s="16"/>
      <c r="U152" s="16"/>
    </row>
    <row r="153" spans="1:21" ht="25.5">
      <c r="A153" s="13"/>
      <c r="B153" s="13"/>
      <c r="C153" s="14" t="s">
        <v>457</v>
      </c>
      <c r="D153" s="17" t="s">
        <v>49</v>
      </c>
      <c r="E153" s="16" t="s">
        <v>50</v>
      </c>
      <c r="F153" s="16" t="s">
        <v>297</v>
      </c>
      <c r="G153" s="16" t="s">
        <v>1289</v>
      </c>
      <c r="H153" s="22">
        <v>38874</v>
      </c>
      <c r="I153" s="22">
        <v>38657</v>
      </c>
      <c r="J153" s="22">
        <v>40116</v>
      </c>
      <c r="K153" s="19">
        <v>80.75</v>
      </c>
      <c r="L153" s="15" t="s">
        <v>465</v>
      </c>
      <c r="M153" s="16">
        <f>VLOOKUP(L153,kurzy!$A$2:$B$11,2,FALSE)</f>
        <v>30.126</v>
      </c>
      <c r="N153" s="20">
        <v>28.26157</v>
      </c>
      <c r="O153" s="18" t="s">
        <v>51</v>
      </c>
      <c r="P153" s="17" t="s">
        <v>509</v>
      </c>
      <c r="Q153" s="16"/>
      <c r="R153" s="16" t="s">
        <v>52</v>
      </c>
      <c r="S153" s="24">
        <f t="shared" si="6"/>
        <v>851.40805782</v>
      </c>
      <c r="T153" s="16"/>
      <c r="U153" s="16"/>
    </row>
    <row r="154" spans="1:21" ht="38.25">
      <c r="A154" s="13"/>
      <c r="B154" s="13"/>
      <c r="C154" s="14" t="s">
        <v>457</v>
      </c>
      <c r="D154" s="17" t="s">
        <v>53</v>
      </c>
      <c r="E154" s="16" t="s">
        <v>50</v>
      </c>
      <c r="F154" s="16" t="s">
        <v>297</v>
      </c>
      <c r="G154" s="16" t="s">
        <v>1244</v>
      </c>
      <c r="H154" s="22">
        <v>39395</v>
      </c>
      <c r="I154" s="22">
        <v>39356</v>
      </c>
      <c r="J154" s="22">
        <v>40087</v>
      </c>
      <c r="K154" s="19">
        <v>7.56</v>
      </c>
      <c r="L154" s="15" t="s">
        <v>465</v>
      </c>
      <c r="M154" s="16">
        <f>VLOOKUP(L154,kurzy!$A$2:$B$11,2,FALSE)</f>
        <v>30.126</v>
      </c>
      <c r="N154" s="20">
        <v>4.8115</v>
      </c>
      <c r="O154" s="18" t="s">
        <v>51</v>
      </c>
      <c r="P154" s="17" t="s">
        <v>509</v>
      </c>
      <c r="Q154" s="16"/>
      <c r="R154" s="16"/>
      <c r="S154" s="24">
        <f t="shared" si="6"/>
        <v>144.951249</v>
      </c>
      <c r="T154" s="16"/>
      <c r="U154" s="16"/>
    </row>
    <row r="155" spans="1:21" ht="15.75">
      <c r="A155" s="13"/>
      <c r="B155" s="13"/>
      <c r="C155" s="14" t="s">
        <v>461</v>
      </c>
      <c r="D155" s="17"/>
      <c r="E155" s="16"/>
      <c r="F155" s="16"/>
      <c r="G155" s="16"/>
      <c r="H155" s="22"/>
      <c r="I155" s="22"/>
      <c r="J155" s="22"/>
      <c r="K155" s="19"/>
      <c r="L155" s="15"/>
      <c r="M155" s="16"/>
      <c r="N155" s="20"/>
      <c r="O155" s="18"/>
      <c r="P155" s="17"/>
      <c r="Q155" s="16"/>
      <c r="R155" s="16"/>
      <c r="S155" s="24">
        <v>0</v>
      </c>
      <c r="T155" s="16"/>
      <c r="U155" s="16"/>
    </row>
    <row r="156" spans="1:21" ht="140.25">
      <c r="A156" s="13"/>
      <c r="B156" s="13"/>
      <c r="C156" s="14" t="s">
        <v>462</v>
      </c>
      <c r="D156" s="17" t="s">
        <v>966</v>
      </c>
      <c r="E156" s="16" t="s">
        <v>967</v>
      </c>
      <c r="F156" s="16" t="s">
        <v>968</v>
      </c>
      <c r="G156" s="16" t="s">
        <v>969</v>
      </c>
      <c r="H156" s="22">
        <v>39394</v>
      </c>
      <c r="I156" s="22">
        <v>39761</v>
      </c>
      <c r="J156" s="22">
        <v>41274</v>
      </c>
      <c r="K156" s="19">
        <v>2</v>
      </c>
      <c r="L156" s="15" t="s">
        <v>1744</v>
      </c>
      <c r="M156" s="16">
        <f>VLOOKUP(L156,kurzy!$A$2:$B$11,2,FALSE)</f>
        <v>24.066</v>
      </c>
      <c r="N156" s="20">
        <v>2</v>
      </c>
      <c r="O156" s="18" t="s">
        <v>970</v>
      </c>
      <c r="P156" s="17" t="s">
        <v>1387</v>
      </c>
      <c r="Q156" s="16"/>
      <c r="R156" s="16"/>
      <c r="S156" s="24">
        <f>M156*N156</f>
        <v>48.132</v>
      </c>
      <c r="T156" s="16"/>
      <c r="U156" s="16"/>
    </row>
    <row r="157" spans="1:21" ht="25.5">
      <c r="A157" s="13"/>
      <c r="B157" s="13"/>
      <c r="C157" s="14" t="s">
        <v>454</v>
      </c>
      <c r="D157" s="17"/>
      <c r="E157" s="16"/>
      <c r="F157" s="16"/>
      <c r="G157" s="16"/>
      <c r="H157" s="22"/>
      <c r="I157" s="22"/>
      <c r="J157" s="22"/>
      <c r="K157" s="19"/>
      <c r="L157" s="15"/>
      <c r="M157" s="16"/>
      <c r="N157" s="20"/>
      <c r="O157" s="18"/>
      <c r="P157" s="17"/>
      <c r="Q157" s="16"/>
      <c r="R157" s="16"/>
      <c r="S157" s="24">
        <v>0</v>
      </c>
      <c r="T157" s="16"/>
      <c r="U157" s="16"/>
    </row>
    <row r="158" spans="1:21" ht="89.25">
      <c r="A158" s="13"/>
      <c r="B158" s="13"/>
      <c r="C158" s="14" t="s">
        <v>479</v>
      </c>
      <c r="D158" s="17" t="s">
        <v>1837</v>
      </c>
      <c r="E158" s="16" t="s">
        <v>1838</v>
      </c>
      <c r="F158" s="16" t="s">
        <v>1839</v>
      </c>
      <c r="G158" s="16" t="s">
        <v>1840</v>
      </c>
      <c r="H158" s="22">
        <v>39632</v>
      </c>
      <c r="I158" s="22">
        <v>39661</v>
      </c>
      <c r="J158" s="22">
        <v>39751</v>
      </c>
      <c r="K158" s="19" t="s">
        <v>1841</v>
      </c>
      <c r="L158" s="15" t="s">
        <v>465</v>
      </c>
      <c r="M158" s="16">
        <f>VLOOKUP(L158,kurzy!$A$2:$B$11,2,FALSE)</f>
        <v>30.126</v>
      </c>
      <c r="N158" s="20">
        <v>8</v>
      </c>
      <c r="O158" s="18" t="s">
        <v>1842</v>
      </c>
      <c r="P158" s="17" t="s">
        <v>480</v>
      </c>
      <c r="Q158" s="16" t="s">
        <v>1843</v>
      </c>
      <c r="R158" s="16" t="s">
        <v>653</v>
      </c>
      <c r="S158" s="24">
        <f>M158*N158</f>
        <v>241.008</v>
      </c>
      <c r="T158" s="16"/>
      <c r="U158" s="16"/>
    </row>
    <row r="159" spans="1:21" ht="89.25">
      <c r="A159" s="13"/>
      <c r="B159" s="13"/>
      <c r="C159" s="14" t="s">
        <v>479</v>
      </c>
      <c r="D159" s="17" t="s">
        <v>654</v>
      </c>
      <c r="E159" s="16" t="s">
        <v>655</v>
      </c>
      <c r="F159" s="16" t="s">
        <v>656</v>
      </c>
      <c r="G159" s="16" t="s">
        <v>657</v>
      </c>
      <c r="H159" s="22">
        <v>38777</v>
      </c>
      <c r="I159" s="22">
        <v>38777</v>
      </c>
      <c r="J159" s="22">
        <v>39506</v>
      </c>
      <c r="K159" s="19">
        <v>19.5</v>
      </c>
      <c r="L159" s="15" t="s">
        <v>465</v>
      </c>
      <c r="M159" s="16">
        <f>VLOOKUP(L159,kurzy!$A$2:$B$11,2,FALSE)</f>
        <v>30.126</v>
      </c>
      <c r="N159" s="20">
        <v>19.5</v>
      </c>
      <c r="O159" s="18" t="s">
        <v>658</v>
      </c>
      <c r="P159" s="17" t="s">
        <v>480</v>
      </c>
      <c r="Q159" s="16" t="s">
        <v>659</v>
      </c>
      <c r="R159" s="16" t="s">
        <v>653</v>
      </c>
      <c r="S159" s="24">
        <f>M159*N159</f>
        <v>587.457</v>
      </c>
      <c r="T159" s="16"/>
      <c r="U159" s="16"/>
    </row>
    <row r="160" spans="1:21" ht="102">
      <c r="A160" s="13"/>
      <c r="B160" s="13"/>
      <c r="C160" s="14" t="s">
        <v>479</v>
      </c>
      <c r="D160" s="17" t="s">
        <v>660</v>
      </c>
      <c r="E160" s="16" t="s">
        <v>661</v>
      </c>
      <c r="F160" s="16" t="s">
        <v>656</v>
      </c>
      <c r="G160" s="16" t="s">
        <v>657</v>
      </c>
      <c r="H160" s="22">
        <v>39500</v>
      </c>
      <c r="I160" s="22">
        <v>39692</v>
      </c>
      <c r="J160" s="22">
        <v>40421</v>
      </c>
      <c r="K160" s="19" t="s">
        <v>662</v>
      </c>
      <c r="L160" s="15" t="s">
        <v>465</v>
      </c>
      <c r="M160" s="16">
        <f>VLOOKUP(L160,kurzy!$A$2:$B$11,2,FALSE)</f>
        <v>30.126</v>
      </c>
      <c r="N160" s="20">
        <v>12.3</v>
      </c>
      <c r="O160" s="18" t="s">
        <v>663</v>
      </c>
      <c r="P160" s="17" t="s">
        <v>480</v>
      </c>
      <c r="Q160" s="16" t="s">
        <v>664</v>
      </c>
      <c r="R160" s="16" t="s">
        <v>653</v>
      </c>
      <c r="S160" s="24">
        <f>M160*N160</f>
        <v>370.54980000000006</v>
      </c>
      <c r="T160" s="16"/>
      <c r="U160" s="16"/>
    </row>
    <row r="161" spans="1:21" ht="89.25">
      <c r="A161" s="13"/>
      <c r="B161" s="13"/>
      <c r="C161" s="14" t="s">
        <v>479</v>
      </c>
      <c r="D161" s="17" t="s">
        <v>665</v>
      </c>
      <c r="E161" s="16" t="s">
        <v>666</v>
      </c>
      <c r="F161" s="16" t="s">
        <v>1839</v>
      </c>
      <c r="G161" s="16" t="s">
        <v>1840</v>
      </c>
      <c r="H161" s="22">
        <v>39714</v>
      </c>
      <c r="I161" s="22">
        <v>39722</v>
      </c>
      <c r="J161" s="22">
        <v>40816</v>
      </c>
      <c r="K161" s="19" t="s">
        <v>667</v>
      </c>
      <c r="L161" s="15" t="s">
        <v>465</v>
      </c>
      <c r="M161" s="16">
        <f>VLOOKUP(L161,kurzy!$A$2:$B$11,2,FALSE)</f>
        <v>30.126</v>
      </c>
      <c r="N161" s="20">
        <v>15</v>
      </c>
      <c r="O161" s="18" t="s">
        <v>668</v>
      </c>
      <c r="P161" s="17" t="s">
        <v>480</v>
      </c>
      <c r="Q161" s="16" t="s">
        <v>669</v>
      </c>
      <c r="R161" s="16" t="s">
        <v>653</v>
      </c>
      <c r="S161" s="24">
        <f>M161*N161</f>
        <v>451.89000000000004</v>
      </c>
      <c r="T161" s="16"/>
      <c r="U161" s="16"/>
    </row>
    <row r="162" spans="1:21" ht="165.75">
      <c r="A162" s="13"/>
      <c r="B162" s="13"/>
      <c r="C162" s="14" t="s">
        <v>479</v>
      </c>
      <c r="D162" s="17" t="s">
        <v>670</v>
      </c>
      <c r="E162" s="16" t="s">
        <v>671</v>
      </c>
      <c r="F162" s="16" t="s">
        <v>656</v>
      </c>
      <c r="G162" s="16" t="s">
        <v>657</v>
      </c>
      <c r="H162" s="22">
        <v>39414</v>
      </c>
      <c r="I162" s="22">
        <v>39414</v>
      </c>
      <c r="J162" s="22">
        <v>39813</v>
      </c>
      <c r="K162" s="19">
        <v>40</v>
      </c>
      <c r="L162" s="15" t="s">
        <v>465</v>
      </c>
      <c r="M162" s="16">
        <f>VLOOKUP(L162,kurzy!$A$2:$B$11,2,FALSE)</f>
        <v>30.126</v>
      </c>
      <c r="N162" s="20">
        <v>40</v>
      </c>
      <c r="O162" s="18" t="s">
        <v>672</v>
      </c>
      <c r="P162" s="17" t="s">
        <v>480</v>
      </c>
      <c r="Q162" s="16" t="s">
        <v>673</v>
      </c>
      <c r="R162" s="16" t="s">
        <v>653</v>
      </c>
      <c r="S162" s="24">
        <f>M162*N162</f>
        <v>1205.04</v>
      </c>
      <c r="T162" s="16"/>
      <c r="U162" s="16"/>
    </row>
    <row r="163" spans="1:21" ht="15.75">
      <c r="A163" s="13"/>
      <c r="B163" s="13"/>
      <c r="C163" s="14" t="s">
        <v>1384</v>
      </c>
      <c r="D163" s="17"/>
      <c r="E163" s="16"/>
      <c r="F163" s="16"/>
      <c r="G163" s="16"/>
      <c r="H163" s="22"/>
      <c r="I163" s="22"/>
      <c r="J163" s="22"/>
      <c r="K163" s="19"/>
      <c r="L163" s="15"/>
      <c r="M163" s="16"/>
      <c r="N163" s="20"/>
      <c r="O163" s="18"/>
      <c r="P163" s="17"/>
      <c r="Q163" s="16"/>
      <c r="R163" s="16"/>
      <c r="S163" s="24">
        <v>0</v>
      </c>
      <c r="T163" s="16"/>
      <c r="U163" s="16"/>
    </row>
    <row r="164" spans="1:21" ht="15.75">
      <c r="A164" s="25"/>
      <c r="B164" s="25"/>
      <c r="C164" s="26"/>
      <c r="D164" s="25"/>
      <c r="E164" s="25"/>
      <c r="F164" s="25"/>
      <c r="G164" s="25"/>
      <c r="H164" s="25"/>
      <c r="I164" s="25"/>
      <c r="J164" s="27"/>
      <c r="K164" s="28"/>
      <c r="L164" s="25"/>
      <c r="M164" s="25"/>
      <c r="N164" s="25"/>
      <c r="O164" s="25"/>
      <c r="P164" s="25"/>
      <c r="Q164" s="25"/>
      <c r="R164" s="25"/>
      <c r="S164" s="29">
        <f>SUBTOTAL(9,S2:S162)</f>
        <v>153620.66306264015</v>
      </c>
      <c r="T164" s="25"/>
      <c r="U164" s="25"/>
    </row>
    <row r="169" spans="3:16" ht="15.75" hidden="1">
      <c r="C169" s="3" t="s">
        <v>1387</v>
      </c>
      <c r="L169" s="7" t="s">
        <v>1745</v>
      </c>
      <c r="M169" s="1">
        <v>1</v>
      </c>
      <c r="P169" s="1" t="s">
        <v>1387</v>
      </c>
    </row>
    <row r="170" spans="3:16" ht="15.75" hidden="1">
      <c r="C170" s="7" t="s">
        <v>459</v>
      </c>
      <c r="L170" s="1" t="s">
        <v>1388</v>
      </c>
      <c r="M170" s="1">
        <v>19.442</v>
      </c>
      <c r="P170" s="1" t="s">
        <v>1412</v>
      </c>
    </row>
    <row r="171" spans="3:16" ht="31.5" hidden="1">
      <c r="C171" s="7" t="s">
        <v>522</v>
      </c>
      <c r="L171" s="1" t="s">
        <v>465</v>
      </c>
      <c r="M171" s="1">
        <v>30.126</v>
      </c>
      <c r="P171" s="1" t="s">
        <v>1413</v>
      </c>
    </row>
    <row r="172" spans="3:16" ht="15.75" hidden="1">
      <c r="C172" s="7" t="s">
        <v>455</v>
      </c>
      <c r="L172" s="1" t="s">
        <v>1759</v>
      </c>
      <c r="M172" s="1">
        <v>1.182</v>
      </c>
      <c r="P172" s="1" t="s">
        <v>1401</v>
      </c>
    </row>
    <row r="173" spans="3:16" ht="31.5" hidden="1">
      <c r="C173" s="7" t="s">
        <v>458</v>
      </c>
      <c r="L173" s="1" t="s">
        <v>467</v>
      </c>
      <c r="M173" s="1">
        <v>36.193</v>
      </c>
      <c r="P173" s="1" t="s">
        <v>1398</v>
      </c>
    </row>
    <row r="174" spans="3:16" ht="31.5" hidden="1">
      <c r="C174" s="7" t="s">
        <v>1381</v>
      </c>
      <c r="L174" s="1" t="s">
        <v>1389</v>
      </c>
      <c r="M174" s="1">
        <f>11.203/100</f>
        <v>0.11202999999999999</v>
      </c>
      <c r="P174" s="1" t="s">
        <v>1414</v>
      </c>
    </row>
    <row r="175" spans="3:16" ht="31.5" hidden="1">
      <c r="C175" s="7" t="s">
        <v>463</v>
      </c>
      <c r="L175" s="1" t="s">
        <v>1390</v>
      </c>
      <c r="M175" s="1">
        <f>24.891/100</f>
        <v>0.24891</v>
      </c>
      <c r="P175" s="1" t="s">
        <v>1415</v>
      </c>
    </row>
    <row r="176" spans="3:16" ht="31.5" hidden="1">
      <c r="C176" s="7" t="s">
        <v>460</v>
      </c>
      <c r="L176" s="1" t="s">
        <v>1391</v>
      </c>
      <c r="M176" s="1">
        <v>3.425</v>
      </c>
      <c r="P176" s="1" t="s">
        <v>466</v>
      </c>
    </row>
    <row r="177" spans="3:16" ht="15.75" hidden="1">
      <c r="C177" s="7" t="s">
        <v>1375</v>
      </c>
      <c r="L177" s="1" t="s">
        <v>1392</v>
      </c>
      <c r="M177" s="1">
        <v>7.897</v>
      </c>
      <c r="P177" s="1" t="s">
        <v>1407</v>
      </c>
    </row>
    <row r="178" spans="3:16" ht="31.5" hidden="1">
      <c r="C178" s="7" t="s">
        <v>464</v>
      </c>
      <c r="L178" s="1" t="s">
        <v>1744</v>
      </c>
      <c r="M178" s="1">
        <v>24.066</v>
      </c>
      <c r="P178" s="1" t="s">
        <v>1416</v>
      </c>
    </row>
    <row r="179" spans="3:16" ht="15.75" hidden="1">
      <c r="C179" s="7" t="s">
        <v>1386</v>
      </c>
      <c r="P179" s="1" t="s">
        <v>1408</v>
      </c>
    </row>
    <row r="180" spans="3:16" ht="15.75" hidden="1">
      <c r="C180" s="7" t="s">
        <v>1400</v>
      </c>
      <c r="P180" s="1" t="s">
        <v>1403</v>
      </c>
    </row>
    <row r="181" spans="3:16" ht="15.75" hidden="1">
      <c r="C181" s="7" t="s">
        <v>1379</v>
      </c>
      <c r="P181" s="1" t="s">
        <v>1417</v>
      </c>
    </row>
    <row r="182" spans="3:16" ht="31.5" hidden="1">
      <c r="C182" s="7" t="s">
        <v>456</v>
      </c>
      <c r="P182" s="1" t="s">
        <v>473</v>
      </c>
    </row>
    <row r="183" spans="3:16" ht="47.25" hidden="1">
      <c r="C183" s="7" t="s">
        <v>1754</v>
      </c>
      <c r="P183" s="1" t="s">
        <v>1418</v>
      </c>
    </row>
    <row r="184" spans="3:16" ht="63" hidden="1">
      <c r="C184" s="7" t="s">
        <v>457</v>
      </c>
      <c r="P184" s="1" t="s">
        <v>1419</v>
      </c>
    </row>
    <row r="185" spans="3:16" ht="31.5" hidden="1">
      <c r="C185" s="7" t="s">
        <v>461</v>
      </c>
      <c r="P185" s="1" t="s">
        <v>1420</v>
      </c>
    </row>
    <row r="186" spans="3:16" ht="15.75" hidden="1">
      <c r="C186" s="7" t="s">
        <v>462</v>
      </c>
      <c r="P186" s="1" t="s">
        <v>1421</v>
      </c>
    </row>
    <row r="187" spans="3:16" ht="31.5" hidden="1">
      <c r="C187" s="7" t="s">
        <v>454</v>
      </c>
      <c r="P187" s="1" t="s">
        <v>1422</v>
      </c>
    </row>
    <row r="188" spans="3:16" ht="15.75" hidden="1">
      <c r="C188" s="7" t="s">
        <v>479</v>
      </c>
      <c r="P188" s="1" t="s">
        <v>1423</v>
      </c>
    </row>
    <row r="189" spans="3:16" ht="31.5" hidden="1">
      <c r="C189" s="7" t="s">
        <v>1384</v>
      </c>
      <c r="P189" s="1" t="s">
        <v>523</v>
      </c>
    </row>
    <row r="190" ht="31.5" hidden="1">
      <c r="P190" s="1" t="s">
        <v>1424</v>
      </c>
    </row>
    <row r="191" ht="15.75" hidden="1">
      <c r="P191" s="1" t="s">
        <v>1425</v>
      </c>
    </row>
    <row r="192" ht="15.75" hidden="1">
      <c r="P192" s="1" t="s">
        <v>1426</v>
      </c>
    </row>
    <row r="193" ht="15.75" hidden="1">
      <c r="P193" s="1" t="s">
        <v>1427</v>
      </c>
    </row>
    <row r="194" ht="15.75" hidden="1">
      <c r="P194" s="1" t="s">
        <v>1428</v>
      </c>
    </row>
    <row r="195" ht="31.5" hidden="1">
      <c r="P195" s="1" t="s">
        <v>1429</v>
      </c>
    </row>
    <row r="196" ht="15.75" hidden="1">
      <c r="P196" s="1" t="s">
        <v>1430</v>
      </c>
    </row>
    <row r="197" ht="31.5" hidden="1">
      <c r="P197" s="1" t="s">
        <v>1431</v>
      </c>
    </row>
    <row r="198" ht="31.5" hidden="1">
      <c r="P198" s="1" t="s">
        <v>1432</v>
      </c>
    </row>
    <row r="199" ht="31.5" hidden="1">
      <c r="P199" s="1" t="s">
        <v>1433</v>
      </c>
    </row>
    <row r="200" ht="15.75" hidden="1">
      <c r="P200" s="1" t="s">
        <v>1399</v>
      </c>
    </row>
    <row r="201" ht="31.5" hidden="1">
      <c r="P201" s="1" t="s">
        <v>1434</v>
      </c>
    </row>
    <row r="202" ht="31.5" hidden="1">
      <c r="P202" s="1" t="s">
        <v>450</v>
      </c>
    </row>
    <row r="203" ht="31.5" hidden="1">
      <c r="P203" s="1" t="s">
        <v>1393</v>
      </c>
    </row>
    <row r="204" ht="31.5" hidden="1">
      <c r="P204" s="1" t="s">
        <v>1435</v>
      </c>
    </row>
    <row r="205" ht="15.75" hidden="1">
      <c r="P205" s="1" t="s">
        <v>1394</v>
      </c>
    </row>
    <row r="206" ht="15.75" hidden="1">
      <c r="P206" s="1" t="s">
        <v>1395</v>
      </c>
    </row>
    <row r="207" ht="15.75" hidden="1">
      <c r="P207" s="1" t="s">
        <v>1402</v>
      </c>
    </row>
    <row r="208" ht="31.5" hidden="1">
      <c r="P208" s="1" t="s">
        <v>1436</v>
      </c>
    </row>
    <row r="209" ht="47.25" hidden="1">
      <c r="P209" s="1" t="s">
        <v>1410</v>
      </c>
    </row>
    <row r="210" ht="31.5" hidden="1">
      <c r="P210" s="1" t="s">
        <v>451</v>
      </c>
    </row>
    <row r="211" ht="15.75" hidden="1">
      <c r="P211" s="1" t="s">
        <v>1411</v>
      </c>
    </row>
    <row r="212" ht="15.75" hidden="1">
      <c r="P212" s="1" t="s">
        <v>1406</v>
      </c>
    </row>
    <row r="213" ht="15.75" hidden="1">
      <c r="P213" s="1" t="s">
        <v>483</v>
      </c>
    </row>
    <row r="214" ht="31.5" hidden="1">
      <c r="P214" s="1" t="s">
        <v>437</v>
      </c>
    </row>
    <row r="215" ht="31.5" hidden="1">
      <c r="P215" s="1" t="s">
        <v>438</v>
      </c>
    </row>
    <row r="216" ht="15.75" hidden="1">
      <c r="P216" s="1" t="s">
        <v>439</v>
      </c>
    </row>
    <row r="217" ht="15.75" hidden="1">
      <c r="P217" s="1" t="s">
        <v>440</v>
      </c>
    </row>
    <row r="218" ht="15.75" hidden="1">
      <c r="P218" s="1" t="s">
        <v>441</v>
      </c>
    </row>
    <row r="219" ht="31.5" hidden="1">
      <c r="P219" s="1" t="s">
        <v>442</v>
      </c>
    </row>
    <row r="220" ht="15.75" hidden="1">
      <c r="P220" s="1" t="s">
        <v>443</v>
      </c>
    </row>
    <row r="221" ht="31.5" hidden="1">
      <c r="P221" s="1" t="s">
        <v>444</v>
      </c>
    </row>
    <row r="222" ht="47.25" hidden="1">
      <c r="P222" s="1" t="s">
        <v>445</v>
      </c>
    </row>
    <row r="223" ht="47.25" hidden="1">
      <c r="P223" s="1" t="s">
        <v>484</v>
      </c>
    </row>
    <row r="224" ht="31.5" hidden="1">
      <c r="P224" s="1" t="s">
        <v>485</v>
      </c>
    </row>
    <row r="225" ht="15.75" hidden="1">
      <c r="P225" s="1" t="s">
        <v>446</v>
      </c>
    </row>
    <row r="226" ht="15.75" hidden="1">
      <c r="P226" s="1" t="s">
        <v>486</v>
      </c>
    </row>
    <row r="227" ht="31.5" hidden="1">
      <c r="P227" s="1" t="s">
        <v>1397</v>
      </c>
    </row>
    <row r="228" ht="47.25" hidden="1">
      <c r="P228" s="1" t="s">
        <v>478</v>
      </c>
    </row>
    <row r="229" ht="31.5" hidden="1">
      <c r="P229" s="1" t="s">
        <v>1756</v>
      </c>
    </row>
    <row r="230" ht="15.75" hidden="1">
      <c r="P230" s="1" t="s">
        <v>524</v>
      </c>
    </row>
    <row r="231" ht="47.25" hidden="1">
      <c r="P231" s="1" t="s">
        <v>474</v>
      </c>
    </row>
    <row r="232" ht="15.75" hidden="1">
      <c r="P232" s="1" t="s">
        <v>476</v>
      </c>
    </row>
    <row r="233" ht="15.75" hidden="1">
      <c r="P233" s="1" t="s">
        <v>487</v>
      </c>
    </row>
    <row r="234" ht="15.75" hidden="1">
      <c r="P234" s="1" t="s">
        <v>477</v>
      </c>
    </row>
    <row r="235" ht="15.75" hidden="1">
      <c r="P235" s="1" t="s">
        <v>475</v>
      </c>
    </row>
    <row r="236" ht="31.5" hidden="1">
      <c r="P236" s="1" t="s">
        <v>1405</v>
      </c>
    </row>
    <row r="237" ht="47.25" hidden="1">
      <c r="P237" s="1" t="s">
        <v>488</v>
      </c>
    </row>
    <row r="238" ht="31.5" hidden="1">
      <c r="P238" s="1" t="s">
        <v>453</v>
      </c>
    </row>
    <row r="239" ht="31.5" hidden="1">
      <c r="P239" s="1" t="s">
        <v>1404</v>
      </c>
    </row>
    <row r="240" ht="31.5" hidden="1">
      <c r="P240" s="1" t="s">
        <v>1380</v>
      </c>
    </row>
    <row r="241" ht="15.75" hidden="1">
      <c r="P241" s="1" t="s">
        <v>452</v>
      </c>
    </row>
    <row r="242" ht="15.75" hidden="1">
      <c r="P242" s="1" t="s">
        <v>1382</v>
      </c>
    </row>
    <row r="243" ht="47.25" hidden="1">
      <c r="P243" s="1" t="s">
        <v>489</v>
      </c>
    </row>
    <row r="244" ht="31.5" hidden="1">
      <c r="P244" s="1" t="s">
        <v>490</v>
      </c>
    </row>
    <row r="245" ht="47.25" hidden="1">
      <c r="P245" s="1" t="s">
        <v>491</v>
      </c>
    </row>
    <row r="246" ht="47.25" hidden="1">
      <c r="P246" s="1" t="s">
        <v>492</v>
      </c>
    </row>
    <row r="247" ht="31.5" hidden="1">
      <c r="P247" s="1" t="s">
        <v>493</v>
      </c>
    </row>
    <row r="248" ht="31.5" hidden="1">
      <c r="P248" s="1" t="s">
        <v>494</v>
      </c>
    </row>
    <row r="249" ht="31.5" hidden="1">
      <c r="P249" s="1" t="s">
        <v>495</v>
      </c>
    </row>
    <row r="250" ht="31.5" hidden="1">
      <c r="P250" s="1" t="s">
        <v>496</v>
      </c>
    </row>
    <row r="251" ht="31.5" hidden="1">
      <c r="P251" s="1" t="s">
        <v>497</v>
      </c>
    </row>
    <row r="252" ht="31.5" hidden="1">
      <c r="P252" s="1" t="s">
        <v>498</v>
      </c>
    </row>
    <row r="253" ht="15.75" hidden="1">
      <c r="P253" s="1" t="s">
        <v>499</v>
      </c>
    </row>
    <row r="254" ht="31.5" hidden="1">
      <c r="P254" s="1" t="s">
        <v>500</v>
      </c>
    </row>
    <row r="255" ht="15.75" hidden="1">
      <c r="P255" s="1" t="s">
        <v>501</v>
      </c>
    </row>
    <row r="256" ht="47.25" hidden="1">
      <c r="P256" s="1" t="s">
        <v>1409</v>
      </c>
    </row>
    <row r="257" ht="31.5" hidden="1">
      <c r="P257" s="1" t="s">
        <v>502</v>
      </c>
    </row>
    <row r="258" ht="31.5" hidden="1">
      <c r="P258" s="1" t="s">
        <v>1752</v>
      </c>
    </row>
    <row r="259" ht="47.25" hidden="1">
      <c r="P259" s="1" t="s">
        <v>1753</v>
      </c>
    </row>
    <row r="260" ht="47.25" hidden="1">
      <c r="P260" s="1" t="s">
        <v>503</v>
      </c>
    </row>
    <row r="261" ht="47.25" hidden="1">
      <c r="P261" s="1" t="s">
        <v>504</v>
      </c>
    </row>
    <row r="262" ht="15.75" hidden="1">
      <c r="P262" s="1" t="s">
        <v>1755</v>
      </c>
    </row>
    <row r="263" ht="15.75" hidden="1">
      <c r="P263" s="1" t="s">
        <v>505</v>
      </c>
    </row>
    <row r="264" ht="15.75" hidden="1">
      <c r="P264" s="1" t="s">
        <v>506</v>
      </c>
    </row>
    <row r="265" ht="47.25" hidden="1">
      <c r="P265" s="1" t="s">
        <v>507</v>
      </c>
    </row>
    <row r="266" ht="31.5" hidden="1">
      <c r="P266" s="1" t="s">
        <v>508</v>
      </c>
    </row>
    <row r="267" ht="15.75" hidden="1">
      <c r="P267" s="1" t="s">
        <v>509</v>
      </c>
    </row>
    <row r="268" ht="31.5" hidden="1">
      <c r="P268" s="1" t="s">
        <v>510</v>
      </c>
    </row>
    <row r="269" ht="31.5" hidden="1">
      <c r="P269" s="1" t="s">
        <v>511</v>
      </c>
    </row>
    <row r="270" ht="15.75" hidden="1">
      <c r="P270" s="1" t="s">
        <v>512</v>
      </c>
    </row>
    <row r="271" ht="31.5" hidden="1">
      <c r="P271" s="1" t="s">
        <v>513</v>
      </c>
    </row>
    <row r="272" ht="31.5" hidden="1">
      <c r="P272" s="1" t="s">
        <v>514</v>
      </c>
    </row>
    <row r="273" ht="31.5" hidden="1">
      <c r="P273" s="1" t="s">
        <v>1385</v>
      </c>
    </row>
    <row r="274" ht="31.5" hidden="1">
      <c r="P274" s="1" t="s">
        <v>515</v>
      </c>
    </row>
    <row r="275" ht="31.5" hidden="1">
      <c r="P275" s="1" t="s">
        <v>516</v>
      </c>
    </row>
    <row r="276" ht="31.5" hidden="1">
      <c r="P276" s="1" t="s">
        <v>517</v>
      </c>
    </row>
    <row r="277" ht="15.75" hidden="1">
      <c r="P277" s="1" t="s">
        <v>518</v>
      </c>
    </row>
    <row r="278" ht="15.75" hidden="1">
      <c r="P278" s="1" t="s">
        <v>480</v>
      </c>
    </row>
    <row r="279" ht="15.75" hidden="1">
      <c r="P279" s="1" t="s">
        <v>519</v>
      </c>
    </row>
    <row r="280" ht="31.5" hidden="1">
      <c r="P280" s="1" t="s">
        <v>520</v>
      </c>
    </row>
    <row r="281" ht="15.75" hidden="1">
      <c r="P281" s="1" t="s">
        <v>521</v>
      </c>
    </row>
    <row r="282" ht="31.5" hidden="1">
      <c r="P282" s="1" t="s">
        <v>525</v>
      </c>
    </row>
    <row r="283" ht="15.75" hidden="1">
      <c r="P283" s="1" t="s">
        <v>526</v>
      </c>
    </row>
    <row r="284" ht="31.5" hidden="1">
      <c r="P284" s="1" t="s">
        <v>527</v>
      </c>
    </row>
    <row r="285" ht="31.5" hidden="1">
      <c r="P285" s="1" t="s">
        <v>528</v>
      </c>
    </row>
    <row r="286" ht="31.5" hidden="1">
      <c r="P286" s="1" t="s">
        <v>529</v>
      </c>
    </row>
    <row r="287" ht="31.5" hidden="1">
      <c r="P287" s="1" t="s">
        <v>530</v>
      </c>
    </row>
    <row r="288" ht="31.5" hidden="1">
      <c r="P288" s="1" t="s">
        <v>531</v>
      </c>
    </row>
    <row r="289" ht="31.5" hidden="1">
      <c r="P289" s="1" t="s">
        <v>1434</v>
      </c>
    </row>
    <row r="290" ht="31.5" hidden="1">
      <c r="P290" s="1" t="s">
        <v>532</v>
      </c>
    </row>
    <row r="291" ht="31.5" hidden="1">
      <c r="P291" s="1" t="s">
        <v>533</v>
      </c>
    </row>
    <row r="292" ht="31.5" hidden="1">
      <c r="P292" s="1" t="s">
        <v>534</v>
      </c>
    </row>
    <row r="293" ht="15.75" hidden="1">
      <c r="P293" s="1" t="s">
        <v>535</v>
      </c>
    </row>
    <row r="294" ht="47.25" hidden="1">
      <c r="P294" s="1" t="s">
        <v>536</v>
      </c>
    </row>
    <row r="295" ht="31.5" hidden="1">
      <c r="P295" s="1" t="s">
        <v>1741</v>
      </c>
    </row>
    <row r="296" ht="47.25" hidden="1">
      <c r="P296" s="1" t="s">
        <v>1742</v>
      </c>
    </row>
    <row r="297" ht="31.5" hidden="1">
      <c r="P297" s="1" t="s">
        <v>1743</v>
      </c>
    </row>
    <row r="298" ht="31.5" hidden="1">
      <c r="P298" s="1" t="s">
        <v>1385</v>
      </c>
    </row>
  </sheetData>
  <autoFilter ref="A1:U163"/>
  <dataValidations count="3">
    <dataValidation type="list" allowBlank="1" showInputMessage="1" showErrorMessage="1" sqref="P2:P163">
      <formula1>$P$169:$P$298</formula1>
    </dataValidation>
    <dataValidation type="list" allowBlank="1" showInputMessage="1" showErrorMessage="1" sqref="C2:C163">
      <formula1>$C$169:$C$189</formula1>
    </dataValidation>
    <dataValidation type="list" allowBlank="1" showInputMessage="1" showErrorMessage="1" sqref="L2:L163">
      <formula1>$L$169:$L$178</formula1>
    </dataValidation>
  </dataValidations>
  <printOptions/>
  <pageMargins left="0.75" right="0.75" top="1" bottom="1" header="0.4921259845" footer="0.4921259845"/>
  <pageSetup fitToHeight="0" fitToWidth="1" horizontalDpi="300" verticalDpi="300" orientation="landscape" paperSize="9" scale="25" r:id="rId1"/>
  <headerFooter alignWithMargins="0">
    <oddHeader>&amp;C&amp;"Arial,Tučné"&amp;14Tabuľka č. 1: Zoznam projektov výskumu a vývoja vysokých škôl financovaných zo zahraničných výskumných grantov v r.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A1" sqref="A1:B1"/>
    </sheetView>
  </sheetViews>
  <sheetFormatPr defaultColWidth="9.140625" defaultRowHeight="12.75"/>
  <cols>
    <col min="1" max="1" width="41.421875" style="0" customWidth="1"/>
    <col min="2" max="2" width="7.57421875" style="0" customWidth="1"/>
    <col min="3" max="3" width="12.57421875" style="0" hidden="1" customWidth="1"/>
    <col min="4" max="4" width="12.57421875" style="0" bestFit="1" customWidth="1"/>
  </cols>
  <sheetData>
    <row r="1" spans="1:2" ht="52.5" customHeight="1">
      <c r="A1" s="45" t="s">
        <v>179</v>
      </c>
      <c r="B1" s="46"/>
    </row>
    <row r="2" spans="1:2" ht="12.75">
      <c r="A2" s="36"/>
      <c r="B2" s="43"/>
    </row>
    <row r="3" spans="1:2" ht="12.75">
      <c r="A3" s="38" t="s">
        <v>1257</v>
      </c>
      <c r="B3" s="32"/>
    </row>
    <row r="4" spans="1:2" ht="12.75">
      <c r="A4" s="38" t="s">
        <v>1746</v>
      </c>
      <c r="B4" s="32" t="s">
        <v>125</v>
      </c>
    </row>
    <row r="5" spans="1:2" ht="12.75">
      <c r="A5" s="39" t="s">
        <v>459</v>
      </c>
      <c r="B5" s="33">
        <v>32272.079685319994</v>
      </c>
    </row>
    <row r="6" spans="1:2" ht="12.75">
      <c r="A6" s="40" t="s">
        <v>522</v>
      </c>
      <c r="B6" s="34">
        <v>9151.284641999999</v>
      </c>
    </row>
    <row r="7" spans="1:2" ht="12.75">
      <c r="A7" s="40" t="s">
        <v>455</v>
      </c>
      <c r="B7" s="34">
        <v>411.21990000000005</v>
      </c>
    </row>
    <row r="8" spans="1:2" ht="12.75">
      <c r="A8" s="40" t="s">
        <v>458</v>
      </c>
      <c r="B8" s="34">
        <v>1409.8968</v>
      </c>
    </row>
    <row r="9" spans="1:2" ht="12.75">
      <c r="A9" s="40" t="s">
        <v>1381</v>
      </c>
      <c r="B9" s="34">
        <v>8852</v>
      </c>
    </row>
    <row r="10" spans="1:2" ht="12.75">
      <c r="A10" s="40" t="s">
        <v>463</v>
      </c>
      <c r="B10" s="34">
        <v>2030.3116440000003</v>
      </c>
    </row>
    <row r="11" spans="1:2" ht="12.75">
      <c r="A11" s="40" t="s">
        <v>460</v>
      </c>
      <c r="B11" s="34">
        <v>1423.049118</v>
      </c>
    </row>
    <row r="12" spans="1:2" ht="12.75">
      <c r="A12" s="40" t="s">
        <v>1375</v>
      </c>
      <c r="B12" s="34">
        <v>590.8924979999999</v>
      </c>
    </row>
    <row r="13" spans="1:2" ht="12.75">
      <c r="A13" s="40" t="s">
        <v>464</v>
      </c>
      <c r="B13" s="34">
        <v>45015.31676916</v>
      </c>
    </row>
    <row r="14" spans="1:2" ht="12.75">
      <c r="A14" s="40" t="s">
        <v>1386</v>
      </c>
      <c r="B14" s="34">
        <v>36673.946352</v>
      </c>
    </row>
    <row r="15" spans="1:2" ht="12.75">
      <c r="A15" s="40" t="s">
        <v>1400</v>
      </c>
      <c r="B15" s="34">
        <v>5186.903584</v>
      </c>
    </row>
    <row r="16" spans="1:2" ht="12.75">
      <c r="A16" s="40" t="s">
        <v>1379</v>
      </c>
      <c r="B16" s="34">
        <v>3787.531098</v>
      </c>
    </row>
    <row r="17" spans="1:2" ht="12.75">
      <c r="A17" s="40" t="s">
        <v>456</v>
      </c>
      <c r="B17" s="34">
        <v>475.38828</v>
      </c>
    </row>
    <row r="18" spans="1:2" ht="12.75">
      <c r="A18" s="40" t="s">
        <v>1754</v>
      </c>
      <c r="B18" s="34">
        <v>1912.2649680000002</v>
      </c>
    </row>
    <row r="19" spans="1:2" ht="12.75">
      <c r="A19" s="40" t="s">
        <v>457</v>
      </c>
      <c r="B19" s="34">
        <v>1524.5009241599998</v>
      </c>
    </row>
    <row r="20" spans="1:2" ht="12.75">
      <c r="A20" s="40" t="s">
        <v>461</v>
      </c>
      <c r="B20" s="34">
        <v>0</v>
      </c>
    </row>
    <row r="21" spans="1:2" ht="12.75">
      <c r="A21" s="40" t="s">
        <v>462</v>
      </c>
      <c r="B21" s="34">
        <v>48.132</v>
      </c>
    </row>
    <row r="22" spans="1:2" ht="12.75">
      <c r="A22" s="40" t="s">
        <v>454</v>
      </c>
      <c r="B22" s="34">
        <v>0</v>
      </c>
    </row>
    <row r="23" spans="1:2" ht="12.75">
      <c r="A23" s="40" t="s">
        <v>479</v>
      </c>
      <c r="B23" s="34">
        <v>2855.9448</v>
      </c>
    </row>
    <row r="24" spans="1:2" ht="12.75">
      <c r="A24" s="41" t="s">
        <v>1384</v>
      </c>
      <c r="B24" s="34">
        <v>0</v>
      </c>
    </row>
    <row r="25" spans="1:2" ht="12.75">
      <c r="A25" s="42" t="s">
        <v>1758</v>
      </c>
      <c r="B25" s="35">
        <v>153620.66306264003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418"/>
  <sheetViews>
    <sheetView zoomScale="85" zoomScaleNormal="85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2" width="9.140625" style="1" customWidth="1"/>
    <col min="3" max="3" width="21.421875" style="3" customWidth="1"/>
    <col min="4" max="4" width="55.7109375" style="1" customWidth="1"/>
    <col min="5" max="5" width="20.00390625" style="1" customWidth="1"/>
    <col min="6" max="6" width="18.140625" style="1" customWidth="1"/>
    <col min="7" max="8" width="21.8515625" style="1" customWidth="1"/>
    <col min="9" max="9" width="18.28125" style="1" customWidth="1"/>
    <col min="10" max="10" width="21.8515625" style="3" customWidth="1"/>
    <col min="11" max="11" width="21.8515625" style="1" customWidth="1"/>
    <col min="12" max="12" width="18.421875" style="1" customWidth="1"/>
    <col min="13" max="13" width="13.7109375" style="1" customWidth="1"/>
    <col min="14" max="14" width="21.140625" style="1" customWidth="1"/>
    <col min="15" max="15" width="27.140625" style="1" customWidth="1"/>
    <col min="16" max="16" width="24.8515625" style="1" customWidth="1"/>
    <col min="17" max="17" width="33.7109375" style="1" customWidth="1"/>
    <col min="18" max="18" width="18.421875" style="5" customWidth="1"/>
    <col min="19" max="19" width="25.00390625" style="1" customWidth="1"/>
    <col min="20" max="20" width="27.7109375" style="1" customWidth="1"/>
    <col min="21" max="16384" width="9.140625" style="1" customWidth="1"/>
  </cols>
  <sheetData>
    <row r="1" spans="1:20" s="2" customFormat="1" ht="92.25" customHeight="1">
      <c r="A1" s="8" t="s">
        <v>448</v>
      </c>
      <c r="B1" s="8" t="s">
        <v>1396</v>
      </c>
      <c r="C1" s="9" t="s">
        <v>1746</v>
      </c>
      <c r="D1" s="10" t="s">
        <v>1747</v>
      </c>
      <c r="E1" s="10" t="s">
        <v>469</v>
      </c>
      <c r="F1" s="10" t="s">
        <v>470</v>
      </c>
      <c r="G1" s="10" t="s">
        <v>1750</v>
      </c>
      <c r="H1" s="10" t="s">
        <v>468</v>
      </c>
      <c r="I1" s="10" t="s">
        <v>471</v>
      </c>
      <c r="J1" s="10" t="s">
        <v>472</v>
      </c>
      <c r="K1" s="12" t="s">
        <v>481</v>
      </c>
      <c r="L1" s="9" t="s">
        <v>482</v>
      </c>
      <c r="M1" s="10" t="s">
        <v>1376</v>
      </c>
      <c r="N1" s="9" t="s">
        <v>1378</v>
      </c>
      <c r="O1" s="10" t="s">
        <v>1748</v>
      </c>
      <c r="P1" s="10" t="s">
        <v>1749</v>
      </c>
      <c r="Q1" s="10" t="s">
        <v>449</v>
      </c>
      <c r="R1" s="23" t="s">
        <v>1256</v>
      </c>
      <c r="S1" s="10" t="s">
        <v>1751</v>
      </c>
      <c r="T1" s="10" t="s">
        <v>1757</v>
      </c>
    </row>
    <row r="2" spans="1:20" ht="51">
      <c r="A2" s="13"/>
      <c r="B2" s="13"/>
      <c r="C2" s="14" t="s">
        <v>459</v>
      </c>
      <c r="D2" s="16" t="s">
        <v>1788</v>
      </c>
      <c r="E2" s="16">
        <v>2005319</v>
      </c>
      <c r="F2" s="16" t="s">
        <v>1789</v>
      </c>
      <c r="G2" s="16" t="s">
        <v>1289</v>
      </c>
      <c r="H2" s="22">
        <v>38992</v>
      </c>
      <c r="I2" s="22">
        <v>38992</v>
      </c>
      <c r="J2" s="22">
        <v>39599</v>
      </c>
      <c r="K2" s="19">
        <v>5.521</v>
      </c>
      <c r="L2" s="15" t="s">
        <v>465</v>
      </c>
      <c r="M2" s="16">
        <f>VLOOKUP(L2,kurzy!$A$2:$B$11,2,FALSE)</f>
        <v>30.126</v>
      </c>
      <c r="N2" s="21">
        <v>1.65636</v>
      </c>
      <c r="O2" s="16" t="s">
        <v>1790</v>
      </c>
      <c r="P2" s="16" t="s">
        <v>1416</v>
      </c>
      <c r="Q2" s="16"/>
      <c r="R2" s="24">
        <f aca="true" t="shared" si="0" ref="R2:R28">M2*N2</f>
        <v>49.89950136</v>
      </c>
      <c r="S2" s="16"/>
      <c r="T2" s="16"/>
    </row>
    <row r="3" spans="1:20" ht="25.5">
      <c r="A3" s="13"/>
      <c r="B3" s="13"/>
      <c r="C3" s="14" t="s">
        <v>459</v>
      </c>
      <c r="D3" s="16" t="s">
        <v>1791</v>
      </c>
      <c r="E3" s="16" t="s">
        <v>1792</v>
      </c>
      <c r="F3" s="16" t="s">
        <v>1793</v>
      </c>
      <c r="G3" s="16" t="s">
        <v>1793</v>
      </c>
      <c r="H3" s="22">
        <v>39380</v>
      </c>
      <c r="I3" s="22">
        <v>2007</v>
      </c>
      <c r="J3" s="22">
        <v>2008</v>
      </c>
      <c r="K3" s="19">
        <v>26.112</v>
      </c>
      <c r="L3" s="15" t="s">
        <v>467</v>
      </c>
      <c r="M3" s="16">
        <f>VLOOKUP(L3,kurzy!$A$2:$B$11,2,FALSE)</f>
        <v>36.193</v>
      </c>
      <c r="N3" s="21">
        <v>26.112</v>
      </c>
      <c r="O3" s="16" t="s">
        <v>1794</v>
      </c>
      <c r="P3" s="16" t="s">
        <v>1408</v>
      </c>
      <c r="Q3" s="16"/>
      <c r="R3" s="24">
        <f t="shared" si="0"/>
        <v>945.0716159999998</v>
      </c>
      <c r="S3" s="16"/>
      <c r="T3" s="16"/>
    </row>
    <row r="4" spans="1:20" ht="25.5">
      <c r="A4" s="13"/>
      <c r="B4" s="13"/>
      <c r="C4" s="14" t="s">
        <v>459</v>
      </c>
      <c r="D4" s="16" t="s">
        <v>1795</v>
      </c>
      <c r="E4" s="16" t="s">
        <v>1796</v>
      </c>
      <c r="F4" s="16" t="s">
        <v>1797</v>
      </c>
      <c r="G4" s="16" t="s">
        <v>1797</v>
      </c>
      <c r="H4" s="22">
        <v>39518</v>
      </c>
      <c r="I4" s="22">
        <v>2008</v>
      </c>
      <c r="J4" s="22">
        <v>2010</v>
      </c>
      <c r="K4" s="19">
        <v>15</v>
      </c>
      <c r="L4" s="15" t="s">
        <v>465</v>
      </c>
      <c r="M4" s="16">
        <f>VLOOKUP(L4,kurzy!$A$2:$B$11,2,FALSE)</f>
        <v>30.126</v>
      </c>
      <c r="N4" s="21">
        <v>15</v>
      </c>
      <c r="O4" s="16" t="s">
        <v>1798</v>
      </c>
      <c r="P4" s="16" t="s">
        <v>1408</v>
      </c>
      <c r="Q4" s="16"/>
      <c r="R4" s="24">
        <f t="shared" si="0"/>
        <v>451.89000000000004</v>
      </c>
      <c r="S4" s="16"/>
      <c r="T4" s="16"/>
    </row>
    <row r="5" spans="1:20" ht="25.5">
      <c r="A5" s="13"/>
      <c r="B5" s="13"/>
      <c r="C5" s="14" t="s">
        <v>459</v>
      </c>
      <c r="D5" s="16" t="s">
        <v>1799</v>
      </c>
      <c r="E5" s="16" t="s">
        <v>1800</v>
      </c>
      <c r="F5" s="16" t="s">
        <v>1801</v>
      </c>
      <c r="G5" s="16" t="s">
        <v>1087</v>
      </c>
      <c r="H5" s="22">
        <v>39623</v>
      </c>
      <c r="I5" s="22">
        <v>39692</v>
      </c>
      <c r="J5" s="22">
        <v>39994</v>
      </c>
      <c r="K5" s="19">
        <v>3</v>
      </c>
      <c r="L5" s="15" t="s">
        <v>465</v>
      </c>
      <c r="M5" s="16">
        <f>VLOOKUP(L5,kurzy!$A$2:$B$11,2,FALSE)</f>
        <v>30.126</v>
      </c>
      <c r="N5" s="21">
        <v>3</v>
      </c>
      <c r="O5" s="16" t="s">
        <v>1802</v>
      </c>
      <c r="P5" s="16" t="s">
        <v>466</v>
      </c>
      <c r="Q5" s="16" t="s">
        <v>1803</v>
      </c>
      <c r="R5" s="24">
        <f t="shared" si="0"/>
        <v>90.378</v>
      </c>
      <c r="S5" s="16"/>
      <c r="T5" s="16"/>
    </row>
    <row r="6" spans="1:20" ht="25.5">
      <c r="A6" s="13"/>
      <c r="B6" s="13"/>
      <c r="C6" s="14" t="s">
        <v>459</v>
      </c>
      <c r="D6" s="16" t="s">
        <v>1804</v>
      </c>
      <c r="E6" s="16" t="s">
        <v>1805</v>
      </c>
      <c r="F6" s="16" t="s">
        <v>1806</v>
      </c>
      <c r="G6" s="16" t="s">
        <v>1831</v>
      </c>
      <c r="H6" s="22">
        <v>39650</v>
      </c>
      <c r="I6" s="22">
        <v>39650</v>
      </c>
      <c r="J6" s="22">
        <v>40451</v>
      </c>
      <c r="K6" s="19">
        <v>62.568</v>
      </c>
      <c r="L6" s="15" t="s">
        <v>465</v>
      </c>
      <c r="M6" s="16">
        <f>VLOOKUP(L6,kurzy!$A$2:$B$11,2,FALSE)</f>
        <v>30.126</v>
      </c>
      <c r="N6" s="21">
        <v>26.591</v>
      </c>
      <c r="O6" s="16" t="s">
        <v>1807</v>
      </c>
      <c r="P6" s="16" t="s">
        <v>1398</v>
      </c>
      <c r="Q6" s="16" t="s">
        <v>1808</v>
      </c>
      <c r="R6" s="24">
        <f t="shared" si="0"/>
        <v>801.0804660000001</v>
      </c>
      <c r="S6" s="16"/>
      <c r="T6" s="16"/>
    </row>
    <row r="7" spans="1:20" ht="25.5">
      <c r="A7" s="13"/>
      <c r="B7" s="13"/>
      <c r="C7" s="14" t="s">
        <v>459</v>
      </c>
      <c r="D7" s="16" t="s">
        <v>1809</v>
      </c>
      <c r="E7" s="16" t="s">
        <v>1810</v>
      </c>
      <c r="F7" s="16" t="s">
        <v>1806</v>
      </c>
      <c r="G7" s="16" t="s">
        <v>1831</v>
      </c>
      <c r="H7" s="22">
        <v>39679</v>
      </c>
      <c r="I7" s="22">
        <v>39679</v>
      </c>
      <c r="J7" s="22">
        <v>40481</v>
      </c>
      <c r="K7" s="19">
        <v>125.75</v>
      </c>
      <c r="L7" s="15" t="s">
        <v>465</v>
      </c>
      <c r="M7" s="16">
        <f>VLOOKUP(L7,kurzy!$A$2:$B$11,2,FALSE)</f>
        <v>30.126</v>
      </c>
      <c r="N7" s="21">
        <v>81.128</v>
      </c>
      <c r="O7" s="16" t="s">
        <v>1811</v>
      </c>
      <c r="P7" s="16" t="s">
        <v>1398</v>
      </c>
      <c r="Q7" s="16"/>
      <c r="R7" s="24">
        <f t="shared" si="0"/>
        <v>2444.062128</v>
      </c>
      <c r="S7" s="16"/>
      <c r="T7" s="16"/>
    </row>
    <row r="8" spans="1:20" ht="38.25">
      <c r="A8" s="13"/>
      <c r="B8" s="13"/>
      <c r="C8" s="14" t="s">
        <v>459</v>
      </c>
      <c r="D8" s="16" t="s">
        <v>1812</v>
      </c>
      <c r="E8" s="16" t="s">
        <v>1813</v>
      </c>
      <c r="F8" s="16" t="s">
        <v>1814</v>
      </c>
      <c r="G8" s="16" t="s">
        <v>1815</v>
      </c>
      <c r="H8" s="22">
        <v>39660</v>
      </c>
      <c r="I8" s="22">
        <v>39661</v>
      </c>
      <c r="J8" s="22">
        <v>40451</v>
      </c>
      <c r="K8" s="19">
        <v>80</v>
      </c>
      <c r="L8" s="15" t="s">
        <v>1744</v>
      </c>
      <c r="M8" s="16">
        <f>VLOOKUP(L8,kurzy!$A$2:$B$11,2,FALSE)</f>
        <v>24.066</v>
      </c>
      <c r="N8" s="21">
        <v>20</v>
      </c>
      <c r="O8" s="16" t="s">
        <v>1816</v>
      </c>
      <c r="P8" s="16" t="s">
        <v>1398</v>
      </c>
      <c r="Q8" s="16"/>
      <c r="R8" s="24">
        <f t="shared" si="0"/>
        <v>481.32</v>
      </c>
      <c r="S8" s="16"/>
      <c r="T8" s="16"/>
    </row>
    <row r="9" spans="1:20" ht="25.5">
      <c r="A9" s="13"/>
      <c r="B9" s="13"/>
      <c r="C9" s="14" t="s">
        <v>459</v>
      </c>
      <c r="D9" s="16" t="s">
        <v>1817</v>
      </c>
      <c r="E9" s="16" t="s">
        <v>1818</v>
      </c>
      <c r="F9" s="16" t="s">
        <v>1819</v>
      </c>
      <c r="G9" s="16" t="s">
        <v>1820</v>
      </c>
      <c r="H9" s="22">
        <v>39029</v>
      </c>
      <c r="I9" s="22">
        <v>38718</v>
      </c>
      <c r="J9" s="22">
        <v>39721</v>
      </c>
      <c r="K9" s="19">
        <v>282.309</v>
      </c>
      <c r="L9" s="15" t="s">
        <v>465</v>
      </c>
      <c r="M9" s="16">
        <f>VLOOKUP(L9,kurzy!$A$2:$B$11,2,FALSE)</f>
        <v>30.126</v>
      </c>
      <c r="N9" s="21">
        <v>7.199</v>
      </c>
      <c r="O9" s="16" t="s">
        <v>1821</v>
      </c>
      <c r="P9" s="16" t="s">
        <v>1407</v>
      </c>
      <c r="Q9" s="16"/>
      <c r="R9" s="24">
        <f t="shared" si="0"/>
        <v>216.877074</v>
      </c>
      <c r="S9" s="16"/>
      <c r="T9" s="16"/>
    </row>
    <row r="10" spans="1:20" ht="63.75">
      <c r="A10" s="13"/>
      <c r="B10" s="13"/>
      <c r="C10" s="14" t="s">
        <v>459</v>
      </c>
      <c r="D10" s="16" t="s">
        <v>1822</v>
      </c>
      <c r="E10" s="16" t="s">
        <v>1823</v>
      </c>
      <c r="F10" s="16" t="s">
        <v>1824</v>
      </c>
      <c r="G10" s="16" t="s">
        <v>231</v>
      </c>
      <c r="H10" s="22">
        <v>39605</v>
      </c>
      <c r="I10" s="22">
        <v>39630</v>
      </c>
      <c r="J10" s="22">
        <v>40724</v>
      </c>
      <c r="K10" s="19">
        <v>9</v>
      </c>
      <c r="L10" s="15" t="s">
        <v>465</v>
      </c>
      <c r="M10" s="16">
        <f>VLOOKUP(L10,kurzy!$A$2:$B$11,2,FALSE)</f>
        <v>30.126</v>
      </c>
      <c r="N10" s="21">
        <v>3</v>
      </c>
      <c r="O10" s="16" t="s">
        <v>1825</v>
      </c>
      <c r="P10" s="16" t="s">
        <v>1407</v>
      </c>
      <c r="Q10" s="16"/>
      <c r="R10" s="24">
        <f t="shared" si="0"/>
        <v>90.378</v>
      </c>
      <c r="S10" s="16"/>
      <c r="T10" s="16"/>
    </row>
    <row r="11" spans="1:20" ht="63.75">
      <c r="A11" s="13"/>
      <c r="B11" s="13"/>
      <c r="C11" s="14" t="s">
        <v>459</v>
      </c>
      <c r="D11" s="16" t="s">
        <v>1826</v>
      </c>
      <c r="E11" s="16" t="s">
        <v>1827</v>
      </c>
      <c r="F11" s="16" t="s">
        <v>1828</v>
      </c>
      <c r="G11" s="16" t="s">
        <v>231</v>
      </c>
      <c r="H11" s="22">
        <v>39605</v>
      </c>
      <c r="I11" s="22">
        <v>39630</v>
      </c>
      <c r="J11" s="22">
        <v>39994</v>
      </c>
      <c r="K11" s="19">
        <v>3.5</v>
      </c>
      <c r="L11" s="15" t="s">
        <v>465</v>
      </c>
      <c r="M11" s="16">
        <f>VLOOKUP(L11,kurzy!$A$2:$B$11,2,FALSE)</f>
        <v>30.126</v>
      </c>
      <c r="N11" s="21">
        <v>2.25</v>
      </c>
      <c r="O11" s="16" t="s">
        <v>1829</v>
      </c>
      <c r="P11" s="16" t="s">
        <v>1407</v>
      </c>
      <c r="Q11" s="16"/>
      <c r="R11" s="24">
        <f t="shared" si="0"/>
        <v>67.7835</v>
      </c>
      <c r="S11" s="16"/>
      <c r="T11" s="16"/>
    </row>
    <row r="12" spans="1:20" ht="25.5">
      <c r="A12" s="13"/>
      <c r="B12" s="13"/>
      <c r="C12" s="14" t="s">
        <v>459</v>
      </c>
      <c r="D12" s="16" t="s">
        <v>1830</v>
      </c>
      <c r="E12" s="16" t="s">
        <v>1131</v>
      </c>
      <c r="F12" s="16" t="s">
        <v>1132</v>
      </c>
      <c r="G12" s="16" t="s">
        <v>1133</v>
      </c>
      <c r="H12" s="22">
        <v>38797</v>
      </c>
      <c r="I12" s="22">
        <v>38899</v>
      </c>
      <c r="J12" s="22">
        <v>39629</v>
      </c>
      <c r="K12" s="19">
        <v>167.2941</v>
      </c>
      <c r="L12" s="15" t="s">
        <v>465</v>
      </c>
      <c r="M12" s="16">
        <f>VLOOKUP(L12,kurzy!$A$2:$B$11,2,FALSE)</f>
        <v>30.126</v>
      </c>
      <c r="N12" s="21">
        <v>5.025</v>
      </c>
      <c r="O12" s="16" t="s">
        <v>1134</v>
      </c>
      <c r="P12" s="16" t="s">
        <v>1407</v>
      </c>
      <c r="Q12" s="16"/>
      <c r="R12" s="24">
        <f t="shared" si="0"/>
        <v>151.38315000000003</v>
      </c>
      <c r="S12" s="16"/>
      <c r="T12" s="16"/>
    </row>
    <row r="13" spans="1:20" ht="38.25">
      <c r="A13" s="13"/>
      <c r="B13" s="13"/>
      <c r="C13" s="14" t="s">
        <v>459</v>
      </c>
      <c r="D13" s="16" t="s">
        <v>1135</v>
      </c>
      <c r="E13" s="16" t="s">
        <v>1136</v>
      </c>
      <c r="F13" s="16" t="s">
        <v>1137</v>
      </c>
      <c r="G13" s="16" t="s">
        <v>1033</v>
      </c>
      <c r="H13" s="22">
        <v>39715</v>
      </c>
      <c r="I13" s="22">
        <v>39661</v>
      </c>
      <c r="J13" s="22">
        <v>40390</v>
      </c>
      <c r="K13" s="19">
        <v>18</v>
      </c>
      <c r="L13" s="15" t="s">
        <v>465</v>
      </c>
      <c r="M13" s="16">
        <f>VLOOKUP(L13,kurzy!$A$2:$B$11,2,FALSE)</f>
        <v>30.126</v>
      </c>
      <c r="N13" s="21">
        <v>14.4</v>
      </c>
      <c r="O13" s="16" t="s">
        <v>1134</v>
      </c>
      <c r="P13" s="16" t="s">
        <v>1407</v>
      </c>
      <c r="Q13" s="16"/>
      <c r="R13" s="24">
        <f t="shared" si="0"/>
        <v>433.81440000000003</v>
      </c>
      <c r="S13" s="16"/>
      <c r="T13" s="16"/>
    </row>
    <row r="14" spans="1:20" ht="38.25">
      <c r="A14" s="13"/>
      <c r="B14" s="13"/>
      <c r="C14" s="14" t="s">
        <v>459</v>
      </c>
      <c r="D14" s="16" t="s">
        <v>1138</v>
      </c>
      <c r="E14" s="16" t="s">
        <v>1139</v>
      </c>
      <c r="F14" s="16" t="s">
        <v>1137</v>
      </c>
      <c r="G14" s="16" t="s">
        <v>1033</v>
      </c>
      <c r="H14" s="22">
        <v>39715</v>
      </c>
      <c r="I14" s="22">
        <v>39661</v>
      </c>
      <c r="J14" s="22">
        <v>40390</v>
      </c>
      <c r="K14" s="19">
        <v>18</v>
      </c>
      <c r="L14" s="15" t="s">
        <v>465</v>
      </c>
      <c r="M14" s="16">
        <f>VLOOKUP(L14,kurzy!$A$2:$B$11,2,FALSE)</f>
        <v>30.126</v>
      </c>
      <c r="N14" s="21">
        <v>14.4</v>
      </c>
      <c r="O14" s="16" t="s">
        <v>1765</v>
      </c>
      <c r="P14" s="16" t="s">
        <v>1407</v>
      </c>
      <c r="Q14" s="16"/>
      <c r="R14" s="24">
        <f t="shared" si="0"/>
        <v>433.81440000000003</v>
      </c>
      <c r="S14" s="16"/>
      <c r="T14" s="16"/>
    </row>
    <row r="15" spans="1:20" ht="38.25">
      <c r="A15" s="13"/>
      <c r="B15" s="13"/>
      <c r="C15" s="14" t="s">
        <v>459</v>
      </c>
      <c r="D15" s="16" t="s">
        <v>1140</v>
      </c>
      <c r="E15" s="16" t="s">
        <v>1141</v>
      </c>
      <c r="F15" s="16" t="s">
        <v>1142</v>
      </c>
      <c r="G15" s="16" t="s">
        <v>1143</v>
      </c>
      <c r="H15" s="22">
        <v>39707</v>
      </c>
      <c r="I15" s="22">
        <v>39722</v>
      </c>
      <c r="J15" s="22">
        <v>40451</v>
      </c>
      <c r="K15" s="19">
        <v>451.6</v>
      </c>
      <c r="L15" s="15" t="s">
        <v>465</v>
      </c>
      <c r="M15" s="16">
        <f>VLOOKUP(L15,kurzy!$A$2:$B$11,2,FALSE)</f>
        <v>30.126</v>
      </c>
      <c r="N15" s="21">
        <v>11.373</v>
      </c>
      <c r="O15" s="16" t="s">
        <v>1144</v>
      </c>
      <c r="P15" s="16" t="s">
        <v>1407</v>
      </c>
      <c r="Q15" s="16"/>
      <c r="R15" s="24">
        <f t="shared" si="0"/>
        <v>342.622998</v>
      </c>
      <c r="S15" s="16"/>
      <c r="T15" s="16"/>
    </row>
    <row r="16" spans="1:20" ht="38.25">
      <c r="A16" s="13"/>
      <c r="B16" s="13"/>
      <c r="C16" s="14" t="s">
        <v>459</v>
      </c>
      <c r="D16" s="16" t="s">
        <v>1145</v>
      </c>
      <c r="E16" s="16" t="s">
        <v>1146</v>
      </c>
      <c r="F16" s="16" t="s">
        <v>1137</v>
      </c>
      <c r="G16" s="16" t="s">
        <v>1143</v>
      </c>
      <c r="H16" s="22">
        <v>39485</v>
      </c>
      <c r="I16" s="22">
        <v>39508</v>
      </c>
      <c r="J16" s="22">
        <v>39872</v>
      </c>
      <c r="K16" s="19">
        <v>5</v>
      </c>
      <c r="L16" s="15" t="s">
        <v>465</v>
      </c>
      <c r="M16" s="16">
        <f>VLOOKUP(L16,kurzy!$A$2:$B$11,2,FALSE)</f>
        <v>30.126</v>
      </c>
      <c r="N16" s="21">
        <v>4.875</v>
      </c>
      <c r="O16" s="16" t="s">
        <v>1147</v>
      </c>
      <c r="P16" s="16" t="s">
        <v>1407</v>
      </c>
      <c r="Q16" s="16"/>
      <c r="R16" s="24">
        <f t="shared" si="0"/>
        <v>146.86425</v>
      </c>
      <c r="S16" s="16"/>
      <c r="T16" s="16"/>
    </row>
    <row r="17" spans="1:20" ht="25.5">
      <c r="A17" s="13"/>
      <c r="B17" s="13"/>
      <c r="C17" s="14" t="s">
        <v>459</v>
      </c>
      <c r="D17" s="16" t="s">
        <v>1148</v>
      </c>
      <c r="E17" s="16" t="s">
        <v>1149</v>
      </c>
      <c r="F17" s="16" t="s">
        <v>1150</v>
      </c>
      <c r="G17" s="16" t="s">
        <v>1143</v>
      </c>
      <c r="H17" s="22">
        <v>38635</v>
      </c>
      <c r="I17" s="22">
        <v>38626</v>
      </c>
      <c r="J17" s="22">
        <v>39721</v>
      </c>
      <c r="K17" s="19">
        <v>6.206</v>
      </c>
      <c r="L17" s="15" t="s">
        <v>465</v>
      </c>
      <c r="M17" s="16">
        <f>VLOOKUP(L17,kurzy!$A$2:$B$11,2,FALSE)</f>
        <v>30.126</v>
      </c>
      <c r="N17" s="21">
        <v>0.46</v>
      </c>
      <c r="O17" s="16" t="s">
        <v>1151</v>
      </c>
      <c r="P17" s="16" t="s">
        <v>1407</v>
      </c>
      <c r="Q17" s="16"/>
      <c r="R17" s="24">
        <f t="shared" si="0"/>
        <v>13.85796</v>
      </c>
      <c r="S17" s="16"/>
      <c r="T17" s="16"/>
    </row>
    <row r="18" spans="1:20" ht="38.25">
      <c r="A18" s="13"/>
      <c r="B18" s="13"/>
      <c r="C18" s="14" t="s">
        <v>459</v>
      </c>
      <c r="D18" s="16" t="s">
        <v>1152</v>
      </c>
      <c r="E18" s="16" t="s">
        <v>1153</v>
      </c>
      <c r="F18" s="16" t="s">
        <v>1154</v>
      </c>
      <c r="G18" s="16" t="s">
        <v>1155</v>
      </c>
      <c r="H18" s="22">
        <v>39120</v>
      </c>
      <c r="I18" s="22">
        <v>38991</v>
      </c>
      <c r="J18" s="22">
        <v>39721</v>
      </c>
      <c r="K18" s="19">
        <v>21.511</v>
      </c>
      <c r="L18" s="15" t="s">
        <v>465</v>
      </c>
      <c r="M18" s="16">
        <f>VLOOKUP(L18,kurzy!$A$2:$B$11,2,FALSE)</f>
        <v>30.126</v>
      </c>
      <c r="N18" s="21">
        <v>8.605</v>
      </c>
      <c r="O18" s="16" t="s">
        <v>1156</v>
      </c>
      <c r="P18" s="16" t="s">
        <v>473</v>
      </c>
      <c r="Q18" s="16" t="s">
        <v>1157</v>
      </c>
      <c r="R18" s="24">
        <f t="shared" si="0"/>
        <v>259.23423</v>
      </c>
      <c r="S18" s="16"/>
      <c r="T18" s="16"/>
    </row>
    <row r="19" spans="1:20" ht="38.25">
      <c r="A19" s="13"/>
      <c r="B19" s="13"/>
      <c r="C19" s="14" t="s">
        <v>459</v>
      </c>
      <c r="D19" s="16" t="s">
        <v>1158</v>
      </c>
      <c r="E19" s="16" t="s">
        <v>1159</v>
      </c>
      <c r="F19" s="16" t="s">
        <v>1313</v>
      </c>
      <c r="G19" s="16" t="s">
        <v>1160</v>
      </c>
      <c r="H19" s="22">
        <v>39603</v>
      </c>
      <c r="I19" s="22">
        <v>39448</v>
      </c>
      <c r="J19" s="22">
        <v>41639</v>
      </c>
      <c r="K19" s="19"/>
      <c r="L19" s="15" t="s">
        <v>465</v>
      </c>
      <c r="M19" s="16">
        <f>VLOOKUP(L19,kurzy!$A$2:$B$11,2,FALSE)</f>
        <v>30.126</v>
      </c>
      <c r="N19" s="21">
        <v>6.645</v>
      </c>
      <c r="O19" s="16" t="s">
        <v>1161</v>
      </c>
      <c r="P19" s="16" t="s">
        <v>473</v>
      </c>
      <c r="Q19" s="16" t="s">
        <v>1162</v>
      </c>
      <c r="R19" s="24">
        <f t="shared" si="0"/>
        <v>200.18726999999998</v>
      </c>
      <c r="S19" s="16"/>
      <c r="T19" s="16"/>
    </row>
    <row r="20" spans="1:20" ht="25.5">
      <c r="A20" s="13"/>
      <c r="B20" s="13"/>
      <c r="C20" s="14" t="s">
        <v>459</v>
      </c>
      <c r="D20" s="16" t="s">
        <v>1163</v>
      </c>
      <c r="E20" s="16" t="s">
        <v>1164</v>
      </c>
      <c r="F20" s="16" t="s">
        <v>1165</v>
      </c>
      <c r="G20" s="16" t="s">
        <v>1160</v>
      </c>
      <c r="H20" s="22">
        <v>38411</v>
      </c>
      <c r="I20" s="22">
        <v>38412</v>
      </c>
      <c r="J20" s="22">
        <v>39872</v>
      </c>
      <c r="K20" s="19">
        <v>161.916</v>
      </c>
      <c r="L20" s="15" t="s">
        <v>465</v>
      </c>
      <c r="M20" s="16">
        <f>VLOOKUP(L20,kurzy!$A$2:$B$11,2,FALSE)</f>
        <v>30.126</v>
      </c>
      <c r="N20" s="21">
        <v>29.962</v>
      </c>
      <c r="O20" s="16" t="s">
        <v>1166</v>
      </c>
      <c r="P20" s="16" t="s">
        <v>473</v>
      </c>
      <c r="Q20" s="16"/>
      <c r="R20" s="24">
        <f t="shared" si="0"/>
        <v>902.635212</v>
      </c>
      <c r="S20" s="16"/>
      <c r="T20" s="16"/>
    </row>
    <row r="21" spans="1:20" ht="51">
      <c r="A21" s="13"/>
      <c r="B21" s="13"/>
      <c r="C21" s="14" t="s">
        <v>459</v>
      </c>
      <c r="D21" s="16" t="s">
        <v>1167</v>
      </c>
      <c r="E21" s="16">
        <v>37292</v>
      </c>
      <c r="F21" s="16" t="s">
        <v>1168</v>
      </c>
      <c r="G21" s="16" t="s">
        <v>1160</v>
      </c>
      <c r="H21" s="22">
        <v>39162</v>
      </c>
      <c r="I21" s="22">
        <v>39114</v>
      </c>
      <c r="J21" s="22">
        <v>40209</v>
      </c>
      <c r="K21" s="19">
        <v>18.64</v>
      </c>
      <c r="L21" s="15" t="s">
        <v>465</v>
      </c>
      <c r="M21" s="16">
        <f>VLOOKUP(L21,kurzy!$A$2:$B$11,2,FALSE)</f>
        <v>30.126</v>
      </c>
      <c r="N21" s="21">
        <v>3.236</v>
      </c>
      <c r="O21" s="16" t="s">
        <v>1169</v>
      </c>
      <c r="P21" s="16" t="s">
        <v>473</v>
      </c>
      <c r="Q21" s="16"/>
      <c r="R21" s="24">
        <f t="shared" si="0"/>
        <v>97.48773600000001</v>
      </c>
      <c r="S21" s="16"/>
      <c r="T21" s="16"/>
    </row>
    <row r="22" spans="1:20" ht="51">
      <c r="A22" s="13"/>
      <c r="B22" s="13"/>
      <c r="C22" s="14" t="s">
        <v>459</v>
      </c>
      <c r="D22" s="16" t="s">
        <v>1170</v>
      </c>
      <c r="E22" s="16">
        <v>4500047468</v>
      </c>
      <c r="F22" s="16" t="s">
        <v>1171</v>
      </c>
      <c r="G22" s="16" t="s">
        <v>1172</v>
      </c>
      <c r="H22" s="22">
        <v>39685</v>
      </c>
      <c r="I22" s="22">
        <v>2008</v>
      </c>
      <c r="J22" s="22">
        <v>2008</v>
      </c>
      <c r="K22" s="19">
        <v>3.434</v>
      </c>
      <c r="L22" s="15" t="s">
        <v>465</v>
      </c>
      <c r="M22" s="16">
        <f>VLOOKUP(L22,kurzy!$A$2:$B$11,2,FALSE)</f>
        <v>30.126</v>
      </c>
      <c r="N22" s="21">
        <v>3.434</v>
      </c>
      <c r="O22" s="16" t="s">
        <v>1173</v>
      </c>
      <c r="P22" s="16" t="s">
        <v>473</v>
      </c>
      <c r="Q22" s="16" t="s">
        <v>1174</v>
      </c>
      <c r="R22" s="24">
        <f t="shared" si="0"/>
        <v>103.452684</v>
      </c>
      <c r="S22" s="16"/>
      <c r="T22" s="16"/>
    </row>
    <row r="23" spans="1:20" ht="38.25">
      <c r="A23" s="13"/>
      <c r="B23" s="13"/>
      <c r="C23" s="14" t="s">
        <v>459</v>
      </c>
      <c r="D23" s="16" t="s">
        <v>1175</v>
      </c>
      <c r="E23" s="16">
        <v>60810021</v>
      </c>
      <c r="F23" s="16" t="s">
        <v>1672</v>
      </c>
      <c r="G23" s="16" t="s">
        <v>1672</v>
      </c>
      <c r="H23" s="22">
        <v>39492</v>
      </c>
      <c r="I23" s="22">
        <v>39630</v>
      </c>
      <c r="J23" s="22">
        <v>40359</v>
      </c>
      <c r="K23" s="19">
        <v>15</v>
      </c>
      <c r="L23" s="15" t="s">
        <v>465</v>
      </c>
      <c r="M23" s="16">
        <f>VLOOKUP(L23,kurzy!$A$2:$B$11,2,FALSE)</f>
        <v>30.126</v>
      </c>
      <c r="N23" s="21">
        <v>15</v>
      </c>
      <c r="O23" s="16" t="s">
        <v>1176</v>
      </c>
      <c r="P23" s="16" t="s">
        <v>1403</v>
      </c>
      <c r="Q23" s="16"/>
      <c r="R23" s="24">
        <f t="shared" si="0"/>
        <v>451.89000000000004</v>
      </c>
      <c r="S23" s="16"/>
      <c r="T23" s="16"/>
    </row>
    <row r="24" spans="1:20" ht="25.5">
      <c r="A24" s="13"/>
      <c r="B24" s="13"/>
      <c r="C24" s="14" t="s">
        <v>459</v>
      </c>
      <c r="D24" s="16" t="s">
        <v>1177</v>
      </c>
      <c r="E24" s="16">
        <v>10820137</v>
      </c>
      <c r="F24" s="16" t="s">
        <v>1178</v>
      </c>
      <c r="G24" s="16" t="s">
        <v>1087</v>
      </c>
      <c r="H24" s="22">
        <v>39598</v>
      </c>
      <c r="I24" s="22">
        <v>39630</v>
      </c>
      <c r="J24" s="22">
        <v>39962</v>
      </c>
      <c r="K24" s="19">
        <v>4</v>
      </c>
      <c r="L24" s="15" t="s">
        <v>465</v>
      </c>
      <c r="M24" s="16">
        <f>VLOOKUP(L24,kurzy!$A$2:$B$11,2,FALSE)</f>
        <v>30.126</v>
      </c>
      <c r="N24" s="21">
        <v>4</v>
      </c>
      <c r="O24" s="16" t="s">
        <v>1176</v>
      </c>
      <c r="P24" s="16" t="s">
        <v>1403</v>
      </c>
      <c r="Q24" s="16"/>
      <c r="R24" s="24">
        <f t="shared" si="0"/>
        <v>120.504</v>
      </c>
      <c r="S24" s="16"/>
      <c r="T24" s="16"/>
    </row>
    <row r="25" spans="1:20" ht="38.25">
      <c r="A25" s="13"/>
      <c r="B25" s="13"/>
      <c r="C25" s="14" t="s">
        <v>459</v>
      </c>
      <c r="D25" s="16" t="s">
        <v>1180</v>
      </c>
      <c r="E25" s="16" t="s">
        <v>1181</v>
      </c>
      <c r="F25" s="16" t="s">
        <v>1033</v>
      </c>
      <c r="G25" s="16" t="s">
        <v>1182</v>
      </c>
      <c r="H25" s="22">
        <v>39356</v>
      </c>
      <c r="I25" s="22">
        <v>39356</v>
      </c>
      <c r="J25" s="22">
        <v>39869</v>
      </c>
      <c r="K25" s="19">
        <v>36</v>
      </c>
      <c r="L25" s="15" t="s">
        <v>465</v>
      </c>
      <c r="M25" s="16">
        <f>VLOOKUP(L25,kurzy!$A$2:$B$11,2,FALSE)</f>
        <v>30.126</v>
      </c>
      <c r="N25" s="21">
        <v>11.818</v>
      </c>
      <c r="O25" s="16" t="s">
        <v>1179</v>
      </c>
      <c r="P25" s="16" t="s">
        <v>1401</v>
      </c>
      <c r="Q25" s="16" t="s">
        <v>1183</v>
      </c>
      <c r="R25" s="24">
        <f t="shared" si="0"/>
        <v>356.029068</v>
      </c>
      <c r="S25" s="16"/>
      <c r="T25" s="16"/>
    </row>
    <row r="26" spans="1:20" ht="25.5">
      <c r="A26" s="13"/>
      <c r="B26" s="13"/>
      <c r="C26" s="14" t="s">
        <v>459</v>
      </c>
      <c r="D26" s="16" t="s">
        <v>1184</v>
      </c>
      <c r="E26" s="16" t="s">
        <v>1185</v>
      </c>
      <c r="F26" s="16" t="s">
        <v>1186</v>
      </c>
      <c r="G26" s="16" t="s">
        <v>925</v>
      </c>
      <c r="H26" s="22">
        <v>38642</v>
      </c>
      <c r="I26" s="22">
        <v>38626</v>
      </c>
      <c r="J26" s="22">
        <v>39721</v>
      </c>
      <c r="K26" s="19">
        <v>64</v>
      </c>
      <c r="L26" s="15" t="s">
        <v>465</v>
      </c>
      <c r="M26" s="16">
        <f>VLOOKUP(L26,kurzy!$A$2:$B$11,2,FALSE)</f>
        <v>30.126</v>
      </c>
      <c r="N26" s="21">
        <v>14</v>
      </c>
      <c r="O26" s="16" t="s">
        <v>1187</v>
      </c>
      <c r="P26" s="16" t="s">
        <v>1398</v>
      </c>
      <c r="Q26" s="16"/>
      <c r="R26" s="24">
        <f t="shared" si="0"/>
        <v>421.764</v>
      </c>
      <c r="S26" s="16"/>
      <c r="T26" s="16"/>
    </row>
    <row r="27" spans="1:20" ht="25.5">
      <c r="A27" s="13"/>
      <c r="B27" s="13"/>
      <c r="C27" s="14" t="s">
        <v>459</v>
      </c>
      <c r="D27" s="16" t="s">
        <v>1188</v>
      </c>
      <c r="E27" s="16" t="s">
        <v>1189</v>
      </c>
      <c r="F27" s="16" t="s">
        <v>1190</v>
      </c>
      <c r="G27" s="16" t="s">
        <v>1383</v>
      </c>
      <c r="H27" s="22">
        <v>39358</v>
      </c>
      <c r="I27" s="22">
        <v>39479</v>
      </c>
      <c r="J27" s="22">
        <v>40086</v>
      </c>
      <c r="K27" s="19">
        <v>22.8</v>
      </c>
      <c r="L27" s="15" t="s">
        <v>465</v>
      </c>
      <c r="M27" s="16">
        <f>VLOOKUP(L27,kurzy!$A$2:$B$11,2,FALSE)</f>
        <v>30.126</v>
      </c>
      <c r="N27" s="21">
        <v>11.7</v>
      </c>
      <c r="O27" s="16" t="s">
        <v>1191</v>
      </c>
      <c r="P27" s="16" t="s">
        <v>1398</v>
      </c>
      <c r="Q27" s="16"/>
      <c r="R27" s="24">
        <f t="shared" si="0"/>
        <v>352.4742</v>
      </c>
      <c r="S27" s="16"/>
      <c r="T27" s="16"/>
    </row>
    <row r="28" spans="1:20" ht="25.5">
      <c r="A28" s="13"/>
      <c r="B28" s="13"/>
      <c r="C28" s="14" t="s">
        <v>459</v>
      </c>
      <c r="D28" s="16" t="s">
        <v>685</v>
      </c>
      <c r="E28" s="16" t="s">
        <v>686</v>
      </c>
      <c r="F28" s="16" t="s">
        <v>687</v>
      </c>
      <c r="G28" s="16" t="s">
        <v>1383</v>
      </c>
      <c r="H28" s="22">
        <v>39328</v>
      </c>
      <c r="I28" s="22">
        <v>39356</v>
      </c>
      <c r="J28" s="22">
        <v>40451</v>
      </c>
      <c r="K28" s="19">
        <v>10.669</v>
      </c>
      <c r="L28" s="15" t="s">
        <v>465</v>
      </c>
      <c r="M28" s="16">
        <f>VLOOKUP(L28,kurzy!$A$2:$B$11,2,FALSE)</f>
        <v>30.126</v>
      </c>
      <c r="N28" s="21">
        <v>3.975</v>
      </c>
      <c r="O28" s="16" t="s">
        <v>688</v>
      </c>
      <c r="P28" s="16" t="s">
        <v>1398</v>
      </c>
      <c r="Q28" s="16"/>
      <c r="R28" s="24">
        <f t="shared" si="0"/>
        <v>119.75085000000001</v>
      </c>
      <c r="S28" s="16"/>
      <c r="T28" s="16"/>
    </row>
    <row r="29" spans="1:20" ht="25.5">
      <c r="A29" s="13"/>
      <c r="B29" s="13"/>
      <c r="C29" s="14" t="s">
        <v>459</v>
      </c>
      <c r="D29" s="16" t="s">
        <v>931</v>
      </c>
      <c r="E29" s="16" t="s">
        <v>932</v>
      </c>
      <c r="F29" s="16" t="s">
        <v>837</v>
      </c>
      <c r="G29" s="16" t="s">
        <v>1383</v>
      </c>
      <c r="H29" s="22">
        <v>39370</v>
      </c>
      <c r="I29" s="22">
        <v>39326</v>
      </c>
      <c r="J29" s="22">
        <v>40056</v>
      </c>
      <c r="K29" s="19">
        <v>19.2</v>
      </c>
      <c r="L29" s="15" t="s">
        <v>465</v>
      </c>
      <c r="M29" s="16">
        <v>30.126</v>
      </c>
      <c r="N29" s="21">
        <v>6.25</v>
      </c>
      <c r="O29" s="16" t="s">
        <v>1764</v>
      </c>
      <c r="P29" s="16" t="s">
        <v>1398</v>
      </c>
      <c r="Q29" s="16"/>
      <c r="R29" s="24">
        <v>188.2875</v>
      </c>
      <c r="S29" s="16"/>
      <c r="T29" s="16" t="s">
        <v>1614</v>
      </c>
    </row>
    <row r="30" spans="1:20" ht="25.5">
      <c r="A30" s="13"/>
      <c r="B30" s="13"/>
      <c r="C30" s="14" t="s">
        <v>459</v>
      </c>
      <c r="D30" s="16" t="s">
        <v>923</v>
      </c>
      <c r="E30" s="16" t="s">
        <v>924</v>
      </c>
      <c r="F30" s="16" t="s">
        <v>837</v>
      </c>
      <c r="G30" s="16" t="s">
        <v>925</v>
      </c>
      <c r="H30" s="22">
        <v>39339</v>
      </c>
      <c r="I30" s="22">
        <v>39340</v>
      </c>
      <c r="J30" s="22">
        <v>39705</v>
      </c>
      <c r="K30" s="19">
        <v>22.35</v>
      </c>
      <c r="L30" s="15" t="s">
        <v>465</v>
      </c>
      <c r="M30" s="16">
        <v>30.126</v>
      </c>
      <c r="N30" s="21">
        <v>22.35</v>
      </c>
      <c r="O30" s="16" t="s">
        <v>1760</v>
      </c>
      <c r="P30" s="16" t="s">
        <v>1398</v>
      </c>
      <c r="Q30" s="16"/>
      <c r="R30" s="24">
        <v>673.3161000000001</v>
      </c>
      <c r="S30" s="16"/>
      <c r="T30" s="16" t="s">
        <v>1614</v>
      </c>
    </row>
    <row r="31" spans="1:20" ht="25.5">
      <c r="A31" s="13"/>
      <c r="B31" s="13"/>
      <c r="C31" s="14" t="s">
        <v>459</v>
      </c>
      <c r="D31" s="16" t="s">
        <v>689</v>
      </c>
      <c r="E31" s="16" t="s">
        <v>690</v>
      </c>
      <c r="F31" s="16" t="s">
        <v>1093</v>
      </c>
      <c r="G31" s="16" t="s">
        <v>691</v>
      </c>
      <c r="H31" s="22">
        <v>39293</v>
      </c>
      <c r="I31" s="22">
        <v>39264</v>
      </c>
      <c r="J31" s="22">
        <v>39721</v>
      </c>
      <c r="K31" s="19">
        <v>790583</v>
      </c>
      <c r="L31" s="15" t="s">
        <v>465</v>
      </c>
      <c r="M31" s="16">
        <f>VLOOKUP(L31,kurzy!$A$2:$B$11,2,FALSE)</f>
        <v>30.126</v>
      </c>
      <c r="N31" s="21">
        <v>788.094</v>
      </c>
      <c r="O31" s="16" t="s">
        <v>692</v>
      </c>
      <c r="P31" s="16"/>
      <c r="Q31" s="16" t="s">
        <v>693</v>
      </c>
      <c r="R31" s="24">
        <f>M31*N31</f>
        <v>23742.119844</v>
      </c>
      <c r="S31" s="16"/>
      <c r="T31" s="16"/>
    </row>
    <row r="32" spans="1:20" ht="89.25">
      <c r="A32" s="13"/>
      <c r="B32" s="13"/>
      <c r="C32" s="14" t="s">
        <v>459</v>
      </c>
      <c r="D32" s="16" t="s">
        <v>1330</v>
      </c>
      <c r="E32" s="16" t="s">
        <v>1331</v>
      </c>
      <c r="F32" s="16" t="s">
        <v>1332</v>
      </c>
      <c r="G32" s="16" t="s">
        <v>1331</v>
      </c>
      <c r="H32" s="22" t="s">
        <v>1333</v>
      </c>
      <c r="I32" s="22" t="s">
        <v>1334</v>
      </c>
      <c r="J32" s="22" t="s">
        <v>1334</v>
      </c>
      <c r="K32" s="19"/>
      <c r="L32" s="15" t="s">
        <v>465</v>
      </c>
      <c r="M32" s="16">
        <v>30.126</v>
      </c>
      <c r="N32" s="21">
        <v>25.6</v>
      </c>
      <c r="O32" s="16" t="s">
        <v>268</v>
      </c>
      <c r="P32" s="16" t="s">
        <v>1398</v>
      </c>
      <c r="Q32" s="16"/>
      <c r="R32" s="24">
        <v>771.2256000000001</v>
      </c>
      <c r="S32" s="16"/>
      <c r="T32" s="16" t="s">
        <v>284</v>
      </c>
    </row>
    <row r="33" spans="1:20" ht="89.25">
      <c r="A33" s="13"/>
      <c r="B33" s="13"/>
      <c r="C33" s="14" t="s">
        <v>459</v>
      </c>
      <c r="D33" s="16" t="s">
        <v>1335</v>
      </c>
      <c r="E33" s="16" t="s">
        <v>1331</v>
      </c>
      <c r="F33" s="16" t="s">
        <v>1332</v>
      </c>
      <c r="G33" s="16" t="s">
        <v>1331</v>
      </c>
      <c r="H33" s="22" t="s">
        <v>1333</v>
      </c>
      <c r="I33" s="22" t="s">
        <v>1334</v>
      </c>
      <c r="J33" s="22" t="s">
        <v>1334</v>
      </c>
      <c r="K33" s="19"/>
      <c r="L33" s="15" t="s">
        <v>465</v>
      </c>
      <c r="M33" s="16">
        <v>30.126</v>
      </c>
      <c r="N33" s="21">
        <v>27</v>
      </c>
      <c r="O33" s="16" t="s">
        <v>269</v>
      </c>
      <c r="P33" s="16" t="s">
        <v>1398</v>
      </c>
      <c r="Q33" s="16"/>
      <c r="R33" s="24">
        <v>813.402</v>
      </c>
      <c r="S33" s="16"/>
      <c r="T33" s="16" t="s">
        <v>285</v>
      </c>
    </row>
    <row r="34" spans="1:20" ht="89.25">
      <c r="A34" s="13"/>
      <c r="B34" s="13"/>
      <c r="C34" s="14" t="s">
        <v>459</v>
      </c>
      <c r="D34" s="16" t="s">
        <v>1361</v>
      </c>
      <c r="E34" s="16" t="s">
        <v>1331</v>
      </c>
      <c r="F34" s="16" t="s">
        <v>1332</v>
      </c>
      <c r="G34" s="16" t="s">
        <v>1331</v>
      </c>
      <c r="H34" s="22" t="s">
        <v>1333</v>
      </c>
      <c r="I34" s="22" t="s">
        <v>1334</v>
      </c>
      <c r="J34" s="22" t="s">
        <v>1334</v>
      </c>
      <c r="K34" s="19"/>
      <c r="L34" s="15" t="s">
        <v>465</v>
      </c>
      <c r="M34" s="16">
        <v>30.126</v>
      </c>
      <c r="N34" s="21">
        <v>22.45</v>
      </c>
      <c r="O34" s="16" t="s">
        <v>276</v>
      </c>
      <c r="P34" s="16" t="s">
        <v>1398</v>
      </c>
      <c r="Q34" s="16"/>
      <c r="R34" s="24">
        <v>676.3287</v>
      </c>
      <c r="S34" s="16"/>
      <c r="T34" s="16" t="s">
        <v>285</v>
      </c>
    </row>
    <row r="35" spans="1:20" ht="51">
      <c r="A35" s="13"/>
      <c r="B35" s="13"/>
      <c r="C35" s="14" t="s">
        <v>459</v>
      </c>
      <c r="D35" s="16" t="s">
        <v>937</v>
      </c>
      <c r="E35" s="16" t="s">
        <v>938</v>
      </c>
      <c r="F35" s="16" t="s">
        <v>939</v>
      </c>
      <c r="G35" s="16" t="s">
        <v>936</v>
      </c>
      <c r="H35" s="22">
        <v>38975</v>
      </c>
      <c r="I35" s="22">
        <v>39083</v>
      </c>
      <c r="J35" s="22">
        <v>40178</v>
      </c>
      <c r="K35" s="19">
        <v>60</v>
      </c>
      <c r="L35" s="15" t="s">
        <v>465</v>
      </c>
      <c r="M35" s="16">
        <v>30.126</v>
      </c>
      <c r="N35" s="21">
        <v>0.782</v>
      </c>
      <c r="O35" s="16" t="s">
        <v>1768</v>
      </c>
      <c r="P35" s="16" t="s">
        <v>1407</v>
      </c>
      <c r="Q35" s="16" t="s">
        <v>1769</v>
      </c>
      <c r="R35" s="24">
        <v>23.558532000000003</v>
      </c>
      <c r="S35" s="16"/>
      <c r="T35" s="16" t="s">
        <v>282</v>
      </c>
    </row>
    <row r="36" spans="1:20" ht="51">
      <c r="A36" s="13"/>
      <c r="B36" s="13"/>
      <c r="C36" s="14" t="s">
        <v>459</v>
      </c>
      <c r="D36" s="16" t="s">
        <v>943</v>
      </c>
      <c r="E36" s="16" t="s">
        <v>944</v>
      </c>
      <c r="F36" s="16" t="s">
        <v>945</v>
      </c>
      <c r="G36" s="16" t="s">
        <v>946</v>
      </c>
      <c r="H36" s="22">
        <v>2008</v>
      </c>
      <c r="I36" s="22">
        <v>2008</v>
      </c>
      <c r="J36" s="22">
        <v>2008</v>
      </c>
      <c r="K36" s="19">
        <v>1.5</v>
      </c>
      <c r="L36" s="15" t="s">
        <v>465</v>
      </c>
      <c r="M36" s="16">
        <v>30.126</v>
      </c>
      <c r="N36" s="21">
        <v>1.023</v>
      </c>
      <c r="O36" s="16" t="s">
        <v>1772</v>
      </c>
      <c r="P36" s="16" t="s">
        <v>1407</v>
      </c>
      <c r="Q36" s="16"/>
      <c r="R36" s="24">
        <v>30.818897999999997</v>
      </c>
      <c r="S36" s="16"/>
      <c r="T36" s="16" t="s">
        <v>283</v>
      </c>
    </row>
    <row r="37" spans="1:20" ht="38.25">
      <c r="A37" s="13"/>
      <c r="B37" s="13"/>
      <c r="C37" s="14" t="s">
        <v>522</v>
      </c>
      <c r="D37" s="16" t="s">
        <v>906</v>
      </c>
      <c r="E37" s="16" t="s">
        <v>907</v>
      </c>
      <c r="F37" s="16" t="s">
        <v>908</v>
      </c>
      <c r="G37" s="16" t="s">
        <v>909</v>
      </c>
      <c r="H37" s="22">
        <v>39539</v>
      </c>
      <c r="I37" s="22">
        <v>39448</v>
      </c>
      <c r="J37" s="22">
        <v>40178</v>
      </c>
      <c r="K37" s="19">
        <v>41.72</v>
      </c>
      <c r="L37" s="15" t="s">
        <v>1745</v>
      </c>
      <c r="M37" s="16">
        <f>VLOOKUP(L37,kurzy!$A$2:$B$11,2,FALSE)</f>
        <v>1</v>
      </c>
      <c r="N37" s="21">
        <v>41.72</v>
      </c>
      <c r="O37" s="16" t="s">
        <v>910</v>
      </c>
      <c r="P37" s="16" t="s">
        <v>523</v>
      </c>
      <c r="Q37" s="16"/>
      <c r="R37" s="24">
        <f aca="true" t="shared" si="1" ref="R37:R43">M37*N37</f>
        <v>41.72</v>
      </c>
      <c r="S37" s="16"/>
      <c r="T37" s="16" t="s">
        <v>1714</v>
      </c>
    </row>
    <row r="38" spans="1:20" ht="165.75">
      <c r="A38" s="13"/>
      <c r="B38" s="13"/>
      <c r="C38" s="14" t="s">
        <v>522</v>
      </c>
      <c r="D38" s="16" t="s">
        <v>911</v>
      </c>
      <c r="E38" s="16" t="s">
        <v>912</v>
      </c>
      <c r="F38" s="16" t="s">
        <v>913</v>
      </c>
      <c r="G38" s="16" t="s">
        <v>169</v>
      </c>
      <c r="H38" s="22">
        <v>39478</v>
      </c>
      <c r="I38" s="22">
        <v>39479</v>
      </c>
      <c r="J38" s="22">
        <v>39599</v>
      </c>
      <c r="K38" s="19">
        <v>395.2153</v>
      </c>
      <c r="L38" s="15" t="s">
        <v>1745</v>
      </c>
      <c r="M38" s="16">
        <f>VLOOKUP(L38,kurzy!$A$2:$B$11,2,FALSE)</f>
        <v>1</v>
      </c>
      <c r="N38" s="21">
        <v>375.454548</v>
      </c>
      <c r="O38" s="16" t="s">
        <v>914</v>
      </c>
      <c r="P38" s="16" t="s">
        <v>523</v>
      </c>
      <c r="Q38" s="16" t="s">
        <v>1438</v>
      </c>
      <c r="R38" s="24">
        <f t="shared" si="1"/>
        <v>375.454548</v>
      </c>
      <c r="S38" s="16"/>
      <c r="T38" s="16"/>
    </row>
    <row r="39" spans="1:20" ht="51">
      <c r="A39" s="13"/>
      <c r="B39" s="13"/>
      <c r="C39" s="14" t="s">
        <v>522</v>
      </c>
      <c r="D39" s="16" t="s">
        <v>1439</v>
      </c>
      <c r="E39" s="16" t="s">
        <v>1440</v>
      </c>
      <c r="F39" s="16" t="s">
        <v>1441</v>
      </c>
      <c r="G39" s="16" t="s">
        <v>1442</v>
      </c>
      <c r="H39" s="22">
        <v>39664</v>
      </c>
      <c r="I39" s="22">
        <v>39600</v>
      </c>
      <c r="J39" s="22">
        <v>40086</v>
      </c>
      <c r="K39" s="19">
        <v>246.775</v>
      </c>
      <c r="L39" s="15" t="s">
        <v>465</v>
      </c>
      <c r="M39" s="16">
        <f>VLOOKUP(L39,kurzy!$A$2:$B$11,2,FALSE)</f>
        <v>30.126</v>
      </c>
      <c r="N39" s="21">
        <v>197.42</v>
      </c>
      <c r="O39" s="16" t="s">
        <v>1443</v>
      </c>
      <c r="P39" s="16" t="s">
        <v>529</v>
      </c>
      <c r="Q39" s="16" t="s">
        <v>1444</v>
      </c>
      <c r="R39" s="24">
        <f t="shared" si="1"/>
        <v>5947.47492</v>
      </c>
      <c r="S39" s="16"/>
      <c r="T39" s="16"/>
    </row>
    <row r="40" spans="1:20" ht="63.75">
      <c r="A40" s="13"/>
      <c r="B40" s="13"/>
      <c r="C40" s="14" t="s">
        <v>522</v>
      </c>
      <c r="D40" s="16" t="s">
        <v>1445</v>
      </c>
      <c r="E40" s="16">
        <v>50810120</v>
      </c>
      <c r="F40" s="16" t="s">
        <v>1446</v>
      </c>
      <c r="G40" s="16" t="s">
        <v>1087</v>
      </c>
      <c r="H40" s="22">
        <v>39694</v>
      </c>
      <c r="I40" s="22">
        <v>39692</v>
      </c>
      <c r="J40" s="22">
        <v>39994</v>
      </c>
      <c r="K40" s="19">
        <v>3</v>
      </c>
      <c r="L40" s="15" t="s">
        <v>465</v>
      </c>
      <c r="M40" s="16">
        <f>VLOOKUP(L40,kurzy!$A$2:$B$11,2,FALSE)</f>
        <v>30.126</v>
      </c>
      <c r="N40" s="21">
        <v>3</v>
      </c>
      <c r="O40" s="16" t="s">
        <v>1447</v>
      </c>
      <c r="P40" s="16" t="s">
        <v>523</v>
      </c>
      <c r="Q40" s="16" t="s">
        <v>1448</v>
      </c>
      <c r="R40" s="24">
        <f t="shared" si="1"/>
        <v>90.378</v>
      </c>
      <c r="S40" s="16"/>
      <c r="T40" s="16"/>
    </row>
    <row r="41" spans="1:20" ht="63.75">
      <c r="A41" s="13"/>
      <c r="B41" s="13"/>
      <c r="C41" s="14" t="s">
        <v>522</v>
      </c>
      <c r="D41" s="16" t="s">
        <v>1449</v>
      </c>
      <c r="E41" s="16">
        <v>50810136</v>
      </c>
      <c r="F41" s="16" t="s">
        <v>1446</v>
      </c>
      <c r="G41" s="16" t="s">
        <v>1087</v>
      </c>
      <c r="H41" s="22">
        <v>39694</v>
      </c>
      <c r="I41" s="22">
        <v>39692</v>
      </c>
      <c r="J41" s="22">
        <v>39994</v>
      </c>
      <c r="K41" s="19">
        <v>3</v>
      </c>
      <c r="L41" s="15" t="s">
        <v>465</v>
      </c>
      <c r="M41" s="16">
        <f>VLOOKUP(L41,kurzy!$A$2:$B$11,2,FALSE)</f>
        <v>30.126</v>
      </c>
      <c r="N41" s="21">
        <v>3</v>
      </c>
      <c r="O41" s="16" t="s">
        <v>1450</v>
      </c>
      <c r="P41" s="16" t="s">
        <v>523</v>
      </c>
      <c r="Q41" s="16" t="s">
        <v>1451</v>
      </c>
      <c r="R41" s="24">
        <f t="shared" si="1"/>
        <v>90.378</v>
      </c>
      <c r="S41" s="16"/>
      <c r="T41" s="16"/>
    </row>
    <row r="42" spans="1:20" ht="63.75">
      <c r="A42" s="13"/>
      <c r="B42" s="13"/>
      <c r="C42" s="14" t="s">
        <v>522</v>
      </c>
      <c r="D42" s="16" t="s">
        <v>1452</v>
      </c>
      <c r="E42" s="16">
        <v>50810218</v>
      </c>
      <c r="F42" s="16" t="s">
        <v>1446</v>
      </c>
      <c r="G42" s="16" t="s">
        <v>1087</v>
      </c>
      <c r="H42" s="22">
        <v>39694</v>
      </c>
      <c r="I42" s="22">
        <v>39692</v>
      </c>
      <c r="J42" s="22">
        <v>39994</v>
      </c>
      <c r="K42" s="19">
        <v>3</v>
      </c>
      <c r="L42" s="15" t="s">
        <v>465</v>
      </c>
      <c r="M42" s="16">
        <f>VLOOKUP(L42,kurzy!$A$2:$B$11,2,FALSE)</f>
        <v>30.126</v>
      </c>
      <c r="N42" s="21">
        <v>3</v>
      </c>
      <c r="O42" s="16" t="s">
        <v>1450</v>
      </c>
      <c r="P42" s="16" t="s">
        <v>523</v>
      </c>
      <c r="Q42" s="16" t="s">
        <v>1453</v>
      </c>
      <c r="R42" s="24">
        <f t="shared" si="1"/>
        <v>90.378</v>
      </c>
      <c r="S42" s="16"/>
      <c r="T42" s="16"/>
    </row>
    <row r="43" spans="1:20" ht="63.75">
      <c r="A43" s="13"/>
      <c r="B43" s="13"/>
      <c r="C43" s="14" t="s">
        <v>522</v>
      </c>
      <c r="D43" s="16" t="s">
        <v>1454</v>
      </c>
      <c r="E43" s="16">
        <v>977037</v>
      </c>
      <c r="F43" s="16" t="s">
        <v>1446</v>
      </c>
      <c r="G43" s="16" t="s">
        <v>1087</v>
      </c>
      <c r="H43" s="22">
        <v>39343</v>
      </c>
      <c r="I43" s="22">
        <v>39387</v>
      </c>
      <c r="J43" s="22">
        <v>39538</v>
      </c>
      <c r="K43" s="19">
        <v>1.5</v>
      </c>
      <c r="L43" s="15" t="s">
        <v>465</v>
      </c>
      <c r="M43" s="16">
        <f>VLOOKUP(L43,kurzy!$A$2:$B$11,2,FALSE)</f>
        <v>30.126</v>
      </c>
      <c r="N43" s="21">
        <v>1.5</v>
      </c>
      <c r="O43" s="16" t="s">
        <v>1455</v>
      </c>
      <c r="P43" s="16" t="s">
        <v>1421</v>
      </c>
      <c r="Q43" s="16" t="s">
        <v>1456</v>
      </c>
      <c r="R43" s="24">
        <f t="shared" si="1"/>
        <v>45.189</v>
      </c>
      <c r="S43" s="16"/>
      <c r="T43" s="16"/>
    </row>
    <row r="44" spans="1:20" ht="51">
      <c r="A44" s="13"/>
      <c r="B44" s="13"/>
      <c r="C44" s="14" t="s">
        <v>522</v>
      </c>
      <c r="D44" s="16" t="s">
        <v>876</v>
      </c>
      <c r="E44" s="16" t="s">
        <v>877</v>
      </c>
      <c r="F44" s="16"/>
      <c r="G44" s="16" t="s">
        <v>174</v>
      </c>
      <c r="H44" s="22">
        <v>38335</v>
      </c>
      <c r="I44" s="22">
        <v>38961</v>
      </c>
      <c r="J44" s="22">
        <v>40421</v>
      </c>
      <c r="K44" s="19">
        <v>1.8</v>
      </c>
      <c r="L44" s="15" t="s">
        <v>465</v>
      </c>
      <c r="M44" s="16">
        <v>30.126</v>
      </c>
      <c r="N44" s="21">
        <v>0.95</v>
      </c>
      <c r="O44" s="16" t="s">
        <v>878</v>
      </c>
      <c r="P44" s="16" t="s">
        <v>1421</v>
      </c>
      <c r="Q44" s="16" t="s">
        <v>877</v>
      </c>
      <c r="R44" s="24">
        <v>28.619699999999998</v>
      </c>
      <c r="S44" s="16"/>
      <c r="T44" s="16" t="s">
        <v>282</v>
      </c>
    </row>
    <row r="45" spans="1:20" ht="51">
      <c r="A45" s="13"/>
      <c r="B45" s="13"/>
      <c r="C45" s="14" t="s">
        <v>522</v>
      </c>
      <c r="D45" s="16" t="s">
        <v>882</v>
      </c>
      <c r="E45" s="16" t="s">
        <v>883</v>
      </c>
      <c r="F45" s="16"/>
      <c r="G45" s="16" t="s">
        <v>174</v>
      </c>
      <c r="H45" s="22">
        <v>38964</v>
      </c>
      <c r="I45" s="22">
        <v>38959</v>
      </c>
      <c r="J45" s="22">
        <v>40054</v>
      </c>
      <c r="K45" s="19">
        <v>1.8</v>
      </c>
      <c r="L45" s="15" t="s">
        <v>465</v>
      </c>
      <c r="M45" s="16">
        <v>30.126</v>
      </c>
      <c r="N45" s="21">
        <v>0.95</v>
      </c>
      <c r="O45" s="16" t="s">
        <v>884</v>
      </c>
      <c r="P45" s="16" t="s">
        <v>1421</v>
      </c>
      <c r="Q45" s="16" t="s">
        <v>885</v>
      </c>
      <c r="R45" s="24">
        <v>28.619699999999998</v>
      </c>
      <c r="S45" s="16"/>
      <c r="T45" s="16" t="s">
        <v>282</v>
      </c>
    </row>
    <row r="46" spans="1:20" ht="51">
      <c r="A46" s="13"/>
      <c r="B46" s="13"/>
      <c r="C46" s="14" t="s">
        <v>522</v>
      </c>
      <c r="D46" s="16" t="s">
        <v>886</v>
      </c>
      <c r="E46" s="16" t="s">
        <v>883</v>
      </c>
      <c r="F46" s="16"/>
      <c r="G46" s="16" t="s">
        <v>174</v>
      </c>
      <c r="H46" s="22">
        <v>38964</v>
      </c>
      <c r="I46" s="22">
        <v>39006</v>
      </c>
      <c r="J46" s="22">
        <v>40101</v>
      </c>
      <c r="K46" s="19">
        <v>1.8</v>
      </c>
      <c r="L46" s="15" t="s">
        <v>465</v>
      </c>
      <c r="M46" s="16">
        <v>30.126</v>
      </c>
      <c r="N46" s="21">
        <v>0.95</v>
      </c>
      <c r="O46" s="16" t="s">
        <v>887</v>
      </c>
      <c r="P46" s="16" t="s">
        <v>1421</v>
      </c>
      <c r="Q46" s="16" t="s">
        <v>883</v>
      </c>
      <c r="R46" s="24">
        <v>28.619699999999998</v>
      </c>
      <c r="S46" s="16"/>
      <c r="T46" s="16" t="s">
        <v>282</v>
      </c>
    </row>
    <row r="47" spans="1:20" ht="51">
      <c r="A47" s="13"/>
      <c r="B47" s="13"/>
      <c r="C47" s="14" t="s">
        <v>522</v>
      </c>
      <c r="D47" s="16" t="s">
        <v>895</v>
      </c>
      <c r="E47" s="16" t="s">
        <v>880</v>
      </c>
      <c r="F47" s="16"/>
      <c r="G47" s="16" t="s">
        <v>174</v>
      </c>
      <c r="H47" s="22">
        <v>38901</v>
      </c>
      <c r="I47" s="22">
        <v>39022</v>
      </c>
      <c r="J47" s="22">
        <v>40846</v>
      </c>
      <c r="K47" s="19">
        <v>3</v>
      </c>
      <c r="L47" s="15" t="s">
        <v>465</v>
      </c>
      <c r="M47" s="16">
        <v>30.126</v>
      </c>
      <c r="N47" s="21">
        <v>0.75</v>
      </c>
      <c r="O47" s="16" t="s">
        <v>896</v>
      </c>
      <c r="P47" s="16" t="s">
        <v>1421</v>
      </c>
      <c r="Q47" s="16" t="s">
        <v>880</v>
      </c>
      <c r="R47" s="24">
        <v>22.5945</v>
      </c>
      <c r="S47" s="16"/>
      <c r="T47" s="16" t="s">
        <v>282</v>
      </c>
    </row>
    <row r="48" spans="1:20" ht="51">
      <c r="A48" s="13"/>
      <c r="B48" s="13"/>
      <c r="C48" s="14" t="s">
        <v>522</v>
      </c>
      <c r="D48" s="16" t="s">
        <v>897</v>
      </c>
      <c r="E48" s="16" t="s">
        <v>898</v>
      </c>
      <c r="F48" s="16"/>
      <c r="G48" s="16" t="s">
        <v>174</v>
      </c>
      <c r="H48" s="22">
        <v>38078</v>
      </c>
      <c r="I48" s="22">
        <v>38078</v>
      </c>
      <c r="J48" s="22">
        <v>39903</v>
      </c>
      <c r="K48" s="19">
        <v>2.6</v>
      </c>
      <c r="L48" s="15" t="s">
        <v>465</v>
      </c>
      <c r="M48" s="16">
        <v>30.126</v>
      </c>
      <c r="N48" s="21">
        <v>0.75</v>
      </c>
      <c r="O48" s="16" t="s">
        <v>899</v>
      </c>
      <c r="P48" s="16" t="s">
        <v>1421</v>
      </c>
      <c r="Q48" s="16" t="s">
        <v>898</v>
      </c>
      <c r="R48" s="24">
        <v>22.5945</v>
      </c>
      <c r="S48" s="16"/>
      <c r="T48" s="16" t="s">
        <v>282</v>
      </c>
    </row>
    <row r="49" spans="1:20" ht="51">
      <c r="A49" s="13"/>
      <c r="B49" s="13"/>
      <c r="C49" s="14" t="s">
        <v>522</v>
      </c>
      <c r="D49" s="16" t="s">
        <v>897</v>
      </c>
      <c r="E49" s="16" t="s">
        <v>898</v>
      </c>
      <c r="F49" s="16"/>
      <c r="G49" s="16" t="s">
        <v>174</v>
      </c>
      <c r="H49" s="22">
        <v>38078</v>
      </c>
      <c r="I49" s="22">
        <v>38078</v>
      </c>
      <c r="J49" s="22">
        <v>39903</v>
      </c>
      <c r="K49" s="19">
        <v>2.6</v>
      </c>
      <c r="L49" s="15" t="s">
        <v>465</v>
      </c>
      <c r="M49" s="16">
        <v>30.126</v>
      </c>
      <c r="N49" s="21">
        <v>0.75</v>
      </c>
      <c r="O49" s="16" t="s">
        <v>900</v>
      </c>
      <c r="P49" s="16" t="s">
        <v>1421</v>
      </c>
      <c r="Q49" s="16" t="s">
        <v>898</v>
      </c>
      <c r="R49" s="24">
        <v>22.5945</v>
      </c>
      <c r="S49" s="16"/>
      <c r="T49" s="16" t="s">
        <v>282</v>
      </c>
    </row>
    <row r="50" spans="1:20" ht="38.25">
      <c r="A50" s="13"/>
      <c r="B50" s="13"/>
      <c r="C50" s="14" t="s">
        <v>455</v>
      </c>
      <c r="D50" s="16" t="s">
        <v>1249</v>
      </c>
      <c r="E50" s="16" t="s">
        <v>1250</v>
      </c>
      <c r="F50" s="16" t="s">
        <v>1251</v>
      </c>
      <c r="G50" s="16" t="s">
        <v>1252</v>
      </c>
      <c r="H50" s="22">
        <v>39308</v>
      </c>
      <c r="I50" s="22">
        <v>39264</v>
      </c>
      <c r="J50" s="22">
        <v>39721</v>
      </c>
      <c r="K50" s="19">
        <v>203.162</v>
      </c>
      <c r="L50" s="15" t="s">
        <v>465</v>
      </c>
      <c r="M50" s="16">
        <f>VLOOKUP(L50,kurzy!$A$2:$B$11,2,FALSE)</f>
        <v>30.126</v>
      </c>
      <c r="N50" s="21">
        <v>40.632</v>
      </c>
      <c r="O50" s="16" t="s">
        <v>1253</v>
      </c>
      <c r="P50" s="16" t="s">
        <v>1254</v>
      </c>
      <c r="Q50" s="16"/>
      <c r="R50" s="24">
        <f aca="true" t="shared" si="2" ref="R50:R61">M50*N50</f>
        <v>1224.079632</v>
      </c>
      <c r="S50" s="16"/>
      <c r="T50" s="16"/>
    </row>
    <row r="51" spans="1:20" ht="38.25">
      <c r="A51" s="13"/>
      <c r="B51" s="13"/>
      <c r="C51" s="14" t="s">
        <v>455</v>
      </c>
      <c r="D51" s="16" t="s">
        <v>770</v>
      </c>
      <c r="E51" s="16" t="s">
        <v>771</v>
      </c>
      <c r="F51" s="16" t="s">
        <v>1251</v>
      </c>
      <c r="G51" s="16" t="s">
        <v>772</v>
      </c>
      <c r="H51" s="22">
        <v>39645</v>
      </c>
      <c r="I51" s="22">
        <v>39600</v>
      </c>
      <c r="J51" s="22">
        <v>40086</v>
      </c>
      <c r="K51" s="19">
        <v>167.391</v>
      </c>
      <c r="L51" s="15" t="s">
        <v>465</v>
      </c>
      <c r="M51" s="16">
        <f>VLOOKUP(L51,kurzy!$A$2:$B$11,2,FALSE)</f>
        <v>30.126</v>
      </c>
      <c r="N51" s="21">
        <v>133.913</v>
      </c>
      <c r="O51" s="16" t="s">
        <v>1253</v>
      </c>
      <c r="P51" s="16" t="s">
        <v>1254</v>
      </c>
      <c r="Q51" s="16"/>
      <c r="R51" s="24">
        <f t="shared" si="2"/>
        <v>4034.2630380000005</v>
      </c>
      <c r="S51" s="16"/>
      <c r="T51" s="16"/>
    </row>
    <row r="52" spans="1:20" ht="25.5">
      <c r="A52" s="13"/>
      <c r="B52" s="13"/>
      <c r="C52" s="14" t="s">
        <v>455</v>
      </c>
      <c r="D52" s="16" t="s">
        <v>773</v>
      </c>
      <c r="E52" s="16" t="s">
        <v>774</v>
      </c>
      <c r="F52" s="16" t="s">
        <v>775</v>
      </c>
      <c r="G52" s="16" t="s">
        <v>1252</v>
      </c>
      <c r="H52" s="22">
        <v>39444</v>
      </c>
      <c r="I52" s="22">
        <v>39448</v>
      </c>
      <c r="J52" s="22">
        <v>39522</v>
      </c>
      <c r="K52" s="19">
        <v>3.165</v>
      </c>
      <c r="L52" s="15" t="s">
        <v>465</v>
      </c>
      <c r="M52" s="16">
        <f>VLOOKUP(L52,kurzy!$A$2:$B$11,2,FALSE)</f>
        <v>30.126</v>
      </c>
      <c r="N52" s="21">
        <v>3.165</v>
      </c>
      <c r="O52" s="16" t="s">
        <v>776</v>
      </c>
      <c r="P52" s="16" t="s">
        <v>777</v>
      </c>
      <c r="Q52" s="16"/>
      <c r="R52" s="24">
        <f t="shared" si="2"/>
        <v>95.34879000000001</v>
      </c>
      <c r="S52" s="16"/>
      <c r="T52" s="16"/>
    </row>
    <row r="53" spans="1:20" ht="38.25">
      <c r="A53" s="13"/>
      <c r="B53" s="13"/>
      <c r="C53" s="14" t="s">
        <v>455</v>
      </c>
      <c r="D53" s="16" t="s">
        <v>778</v>
      </c>
      <c r="E53" s="16" t="s">
        <v>1250</v>
      </c>
      <c r="F53" s="16" t="s">
        <v>1251</v>
      </c>
      <c r="G53" s="16" t="s">
        <v>772</v>
      </c>
      <c r="H53" s="22">
        <v>39650</v>
      </c>
      <c r="I53" s="22">
        <v>39448</v>
      </c>
      <c r="J53" s="22">
        <v>39721</v>
      </c>
      <c r="K53" s="19">
        <v>506.22</v>
      </c>
      <c r="L53" s="15" t="s">
        <v>1745</v>
      </c>
      <c r="M53" s="16">
        <f>VLOOKUP(L53,kurzy!$A$2:$B$11,2,FALSE)</f>
        <v>1</v>
      </c>
      <c r="N53" s="21">
        <v>506.22</v>
      </c>
      <c r="O53" s="16" t="s">
        <v>1253</v>
      </c>
      <c r="P53" s="16" t="s">
        <v>1254</v>
      </c>
      <c r="Q53" s="16"/>
      <c r="R53" s="24">
        <f t="shared" si="2"/>
        <v>506.22</v>
      </c>
      <c r="S53" s="16"/>
      <c r="T53" s="16"/>
    </row>
    <row r="54" spans="1:20" ht="38.25">
      <c r="A54" s="13"/>
      <c r="B54" s="13"/>
      <c r="C54" s="14" t="s">
        <v>455</v>
      </c>
      <c r="D54" s="16" t="s">
        <v>778</v>
      </c>
      <c r="E54" s="16" t="s">
        <v>779</v>
      </c>
      <c r="F54" s="16" t="s">
        <v>1251</v>
      </c>
      <c r="G54" s="16" t="s">
        <v>772</v>
      </c>
      <c r="H54" s="22">
        <v>39742</v>
      </c>
      <c r="I54" s="22">
        <v>39600</v>
      </c>
      <c r="J54" s="22">
        <v>39813</v>
      </c>
      <c r="K54" s="19">
        <v>166.242</v>
      </c>
      <c r="L54" s="15" t="s">
        <v>1745</v>
      </c>
      <c r="M54" s="16">
        <f>VLOOKUP(L54,kurzy!$A$2:$B$11,2,FALSE)</f>
        <v>1</v>
      </c>
      <c r="N54" s="21">
        <v>166.242</v>
      </c>
      <c r="O54" s="16" t="s">
        <v>1253</v>
      </c>
      <c r="P54" s="16" t="s">
        <v>1254</v>
      </c>
      <c r="Q54" s="16"/>
      <c r="R54" s="24">
        <f t="shared" si="2"/>
        <v>166.242</v>
      </c>
      <c r="S54" s="16"/>
      <c r="T54" s="16"/>
    </row>
    <row r="55" spans="1:20" ht="38.25">
      <c r="A55" s="13"/>
      <c r="B55" s="13"/>
      <c r="C55" s="14" t="s">
        <v>455</v>
      </c>
      <c r="D55" s="16" t="s">
        <v>780</v>
      </c>
      <c r="E55" s="16" t="s">
        <v>781</v>
      </c>
      <c r="F55" s="16" t="s">
        <v>782</v>
      </c>
      <c r="G55" s="16" t="s">
        <v>783</v>
      </c>
      <c r="H55" s="22">
        <v>38874</v>
      </c>
      <c r="I55" s="22">
        <v>38961</v>
      </c>
      <c r="J55" s="22">
        <v>39579</v>
      </c>
      <c r="K55" s="19">
        <v>26.288</v>
      </c>
      <c r="L55" s="15" t="s">
        <v>465</v>
      </c>
      <c r="M55" s="16">
        <f>VLOOKUP(L55,kurzy!$A$2:$B$11,2,FALSE)</f>
        <v>30.126</v>
      </c>
      <c r="N55" s="21">
        <v>18.015</v>
      </c>
      <c r="O55" s="16" t="s">
        <v>784</v>
      </c>
      <c r="P55" s="16" t="s">
        <v>785</v>
      </c>
      <c r="Q55" s="16"/>
      <c r="R55" s="24">
        <f t="shared" si="2"/>
        <v>542.7198900000001</v>
      </c>
      <c r="S55" s="16"/>
      <c r="T55" s="16"/>
    </row>
    <row r="56" spans="1:20" ht="38.25">
      <c r="A56" s="13"/>
      <c r="B56" s="13"/>
      <c r="C56" s="14" t="s">
        <v>455</v>
      </c>
      <c r="D56" s="16" t="s">
        <v>786</v>
      </c>
      <c r="E56" s="16" t="s">
        <v>787</v>
      </c>
      <c r="F56" s="16" t="s">
        <v>782</v>
      </c>
      <c r="G56" s="16" t="s">
        <v>783</v>
      </c>
      <c r="H56" s="22">
        <v>38874</v>
      </c>
      <c r="I56" s="22">
        <v>38961</v>
      </c>
      <c r="J56" s="22">
        <v>39593</v>
      </c>
      <c r="K56" s="19">
        <v>18.56</v>
      </c>
      <c r="L56" s="15" t="s">
        <v>465</v>
      </c>
      <c r="M56" s="16">
        <f>VLOOKUP(L56,kurzy!$A$2:$B$11,2,FALSE)</f>
        <v>30.126</v>
      </c>
      <c r="N56" s="21">
        <v>16.501</v>
      </c>
      <c r="O56" s="16" t="s">
        <v>784</v>
      </c>
      <c r="P56" s="16" t="s">
        <v>785</v>
      </c>
      <c r="Q56" s="16"/>
      <c r="R56" s="24">
        <f t="shared" si="2"/>
        <v>497.10912600000006</v>
      </c>
      <c r="S56" s="16"/>
      <c r="T56" s="16"/>
    </row>
    <row r="57" spans="1:20" ht="38.25">
      <c r="A57" s="13"/>
      <c r="B57" s="13"/>
      <c r="C57" s="14" t="s">
        <v>455</v>
      </c>
      <c r="D57" s="16" t="s">
        <v>788</v>
      </c>
      <c r="E57" s="16" t="s">
        <v>789</v>
      </c>
      <c r="F57" s="16" t="s">
        <v>782</v>
      </c>
      <c r="G57" s="16" t="s">
        <v>783</v>
      </c>
      <c r="H57" s="22">
        <v>39055</v>
      </c>
      <c r="I57" s="22">
        <v>39055</v>
      </c>
      <c r="J57" s="22">
        <v>39418</v>
      </c>
      <c r="K57" s="19">
        <v>27.406</v>
      </c>
      <c r="L57" s="15" t="s">
        <v>465</v>
      </c>
      <c r="M57" s="16">
        <f>VLOOKUP(L57,kurzy!$A$2:$B$11,2,FALSE)</f>
        <v>30.126</v>
      </c>
      <c r="N57" s="21">
        <v>5.476</v>
      </c>
      <c r="O57" s="16" t="s">
        <v>790</v>
      </c>
      <c r="P57" s="16" t="s">
        <v>1430</v>
      </c>
      <c r="Q57" s="16"/>
      <c r="R57" s="24">
        <f t="shared" si="2"/>
        <v>164.969976</v>
      </c>
      <c r="S57" s="16"/>
      <c r="T57" s="16"/>
    </row>
    <row r="58" spans="1:20" ht="25.5">
      <c r="A58" s="13"/>
      <c r="B58" s="13"/>
      <c r="C58" s="14" t="s">
        <v>455</v>
      </c>
      <c r="D58" s="16" t="s">
        <v>791</v>
      </c>
      <c r="E58" s="16" t="s">
        <v>792</v>
      </c>
      <c r="F58" s="16" t="s">
        <v>782</v>
      </c>
      <c r="G58" s="16" t="s">
        <v>793</v>
      </c>
      <c r="H58" s="22">
        <v>38991</v>
      </c>
      <c r="I58" s="22">
        <v>38991</v>
      </c>
      <c r="J58" s="22">
        <v>39721</v>
      </c>
      <c r="K58" s="19">
        <v>31.503</v>
      </c>
      <c r="L58" s="15" t="s">
        <v>465</v>
      </c>
      <c r="M58" s="16">
        <f>VLOOKUP(L58,kurzy!$A$2:$B$11,2,FALSE)</f>
        <v>30.126</v>
      </c>
      <c r="N58" s="21">
        <v>7.05</v>
      </c>
      <c r="O58" s="16" t="s">
        <v>794</v>
      </c>
      <c r="P58" s="16" t="s">
        <v>785</v>
      </c>
      <c r="Q58" s="16"/>
      <c r="R58" s="24">
        <f t="shared" si="2"/>
        <v>212.38830000000002</v>
      </c>
      <c r="S58" s="16"/>
      <c r="T58" s="16"/>
    </row>
    <row r="59" spans="1:20" ht="25.5">
      <c r="A59" s="13"/>
      <c r="B59" s="13"/>
      <c r="C59" s="14" t="s">
        <v>455</v>
      </c>
      <c r="D59" s="16" t="s">
        <v>795</v>
      </c>
      <c r="E59" s="16" t="s">
        <v>796</v>
      </c>
      <c r="F59" s="16" t="s">
        <v>1087</v>
      </c>
      <c r="G59" s="16" t="s">
        <v>1087</v>
      </c>
      <c r="H59" s="22">
        <v>39022</v>
      </c>
      <c r="I59" s="22">
        <v>39022</v>
      </c>
      <c r="J59" s="22">
        <v>39478</v>
      </c>
      <c r="K59" s="19">
        <v>5</v>
      </c>
      <c r="L59" s="15" t="s">
        <v>465</v>
      </c>
      <c r="M59" s="16">
        <f>VLOOKUP(L59,kurzy!$A$2:$B$11,2,FALSE)</f>
        <v>30.126</v>
      </c>
      <c r="N59" s="21">
        <v>2.776</v>
      </c>
      <c r="O59" s="16" t="s">
        <v>797</v>
      </c>
      <c r="P59" s="16" t="s">
        <v>1430</v>
      </c>
      <c r="Q59" s="16"/>
      <c r="R59" s="24">
        <f t="shared" si="2"/>
        <v>83.62977599999999</v>
      </c>
      <c r="S59" s="16"/>
      <c r="T59" s="16"/>
    </row>
    <row r="60" spans="1:20" ht="38.25">
      <c r="A60" s="13"/>
      <c r="B60" s="13"/>
      <c r="C60" s="14" t="s">
        <v>455</v>
      </c>
      <c r="D60" s="16" t="s">
        <v>798</v>
      </c>
      <c r="E60" s="16" t="s">
        <v>799</v>
      </c>
      <c r="F60" s="16" t="s">
        <v>800</v>
      </c>
      <c r="G60" s="16" t="s">
        <v>772</v>
      </c>
      <c r="H60" s="22"/>
      <c r="I60" s="22">
        <v>38991</v>
      </c>
      <c r="J60" s="22">
        <v>39692</v>
      </c>
      <c r="K60" s="19">
        <v>8.008</v>
      </c>
      <c r="L60" s="15" t="s">
        <v>465</v>
      </c>
      <c r="M60" s="16">
        <f>VLOOKUP(L60,kurzy!$A$2:$B$11,2,FALSE)</f>
        <v>30.126</v>
      </c>
      <c r="N60" s="21">
        <v>3.159</v>
      </c>
      <c r="O60" s="16" t="s">
        <v>801</v>
      </c>
      <c r="P60" s="16" t="s">
        <v>1424</v>
      </c>
      <c r="Q60" s="16"/>
      <c r="R60" s="24">
        <f t="shared" si="2"/>
        <v>95.16803399999999</v>
      </c>
      <c r="S60" s="16" t="s">
        <v>802</v>
      </c>
      <c r="T60" s="16"/>
    </row>
    <row r="61" spans="1:20" ht="63.75">
      <c r="A61" s="13"/>
      <c r="B61" s="13"/>
      <c r="C61" s="14" t="s">
        <v>458</v>
      </c>
      <c r="D61" s="16" t="s">
        <v>1566</v>
      </c>
      <c r="E61" s="16" t="s">
        <v>1567</v>
      </c>
      <c r="F61" s="16" t="s">
        <v>1568</v>
      </c>
      <c r="G61" s="16" t="s">
        <v>1569</v>
      </c>
      <c r="H61" s="22">
        <v>39021</v>
      </c>
      <c r="I61" s="22">
        <v>39022</v>
      </c>
      <c r="J61" s="22">
        <v>39568</v>
      </c>
      <c r="K61" s="19" t="s">
        <v>1570</v>
      </c>
      <c r="L61" s="15" t="s">
        <v>1745</v>
      </c>
      <c r="M61" s="16">
        <f>VLOOKUP(L61,kurzy!$A$2:$B$11,2,FALSE)</f>
        <v>1</v>
      </c>
      <c r="N61" s="21">
        <v>348</v>
      </c>
      <c r="O61" s="16" t="s">
        <v>1571</v>
      </c>
      <c r="P61" s="16" t="s">
        <v>1433</v>
      </c>
      <c r="Q61" s="16" t="s">
        <v>1572</v>
      </c>
      <c r="R61" s="24">
        <f t="shared" si="2"/>
        <v>348</v>
      </c>
      <c r="S61" s="16"/>
      <c r="T61" s="16"/>
    </row>
    <row r="62" spans="1:20" ht="25.5">
      <c r="A62" s="13"/>
      <c r="B62" s="13"/>
      <c r="C62" s="14" t="s">
        <v>1381</v>
      </c>
      <c r="D62" s="16" t="s">
        <v>1464</v>
      </c>
      <c r="E62" s="16"/>
      <c r="F62" s="16" t="s">
        <v>1465</v>
      </c>
      <c r="G62" s="16" t="s">
        <v>1466</v>
      </c>
      <c r="H62" s="22"/>
      <c r="I62" s="22"/>
      <c r="J62" s="22"/>
      <c r="K62" s="19"/>
      <c r="L62" s="15" t="s">
        <v>465</v>
      </c>
      <c r="M62" s="16">
        <v>30.126</v>
      </c>
      <c r="N62" s="21">
        <v>4</v>
      </c>
      <c r="O62" s="16" t="s">
        <v>1467</v>
      </c>
      <c r="P62" s="16" t="s">
        <v>1434</v>
      </c>
      <c r="Q62" s="16"/>
      <c r="R62" s="24">
        <v>120.504</v>
      </c>
      <c r="S62" s="16"/>
      <c r="T62" s="16" t="s">
        <v>1615</v>
      </c>
    </row>
    <row r="63" spans="1:20" ht="25.5">
      <c r="A63" s="13"/>
      <c r="B63" s="13"/>
      <c r="C63" s="14" t="s">
        <v>1381</v>
      </c>
      <c r="D63" s="16" t="s">
        <v>1471</v>
      </c>
      <c r="E63" s="16"/>
      <c r="F63" s="16" t="s">
        <v>1472</v>
      </c>
      <c r="G63" s="16" t="s">
        <v>1473</v>
      </c>
      <c r="H63" s="22"/>
      <c r="I63" s="22"/>
      <c r="J63" s="22"/>
      <c r="K63" s="19"/>
      <c r="L63" s="15" t="s">
        <v>465</v>
      </c>
      <c r="M63" s="16">
        <f>VLOOKUP(L63,kurzy!$A$2:$B$11,2,FALSE)</f>
        <v>30.126</v>
      </c>
      <c r="N63" s="21">
        <f>1624/30.126</f>
        <v>53.90692425147713</v>
      </c>
      <c r="O63" s="16" t="s">
        <v>1474</v>
      </c>
      <c r="P63" s="16" t="s">
        <v>1434</v>
      </c>
      <c r="Q63" s="16"/>
      <c r="R63" s="24">
        <f aca="true" t="shared" si="3" ref="R63:R92">M63*N63</f>
        <v>1624</v>
      </c>
      <c r="S63" s="16"/>
      <c r="T63" s="16" t="s">
        <v>1615</v>
      </c>
    </row>
    <row r="64" spans="1:20" ht="25.5">
      <c r="A64" s="13"/>
      <c r="B64" s="13"/>
      <c r="C64" s="14" t="s">
        <v>463</v>
      </c>
      <c r="D64" s="16" t="s">
        <v>699</v>
      </c>
      <c r="E64" s="16" t="s">
        <v>700</v>
      </c>
      <c r="F64" s="16" t="s">
        <v>782</v>
      </c>
      <c r="G64" s="16" t="s">
        <v>1244</v>
      </c>
      <c r="H64" s="22">
        <v>39083</v>
      </c>
      <c r="I64" s="22">
        <v>39083</v>
      </c>
      <c r="J64" s="22">
        <v>39629</v>
      </c>
      <c r="K64" s="19">
        <v>50</v>
      </c>
      <c r="L64" s="15" t="s">
        <v>465</v>
      </c>
      <c r="M64" s="16">
        <f>VLOOKUP(L64,kurzy!$A$2:$B$11,2,FALSE)</f>
        <v>30.126</v>
      </c>
      <c r="N64" s="21">
        <v>9.907</v>
      </c>
      <c r="O64" s="16" t="s">
        <v>719</v>
      </c>
      <c r="P64" s="16" t="s">
        <v>1394</v>
      </c>
      <c r="Q64" s="16"/>
      <c r="R64" s="24">
        <f t="shared" si="3"/>
        <v>298.458282</v>
      </c>
      <c r="S64" s="16" t="s">
        <v>1716</v>
      </c>
      <c r="T64" s="16"/>
    </row>
    <row r="65" spans="1:20" ht="15.75">
      <c r="A65" s="13"/>
      <c r="B65" s="13"/>
      <c r="C65" s="14" t="s">
        <v>463</v>
      </c>
      <c r="D65" s="16" t="s">
        <v>701</v>
      </c>
      <c r="E65" s="16">
        <v>977067</v>
      </c>
      <c r="F65" s="16" t="s">
        <v>124</v>
      </c>
      <c r="G65" s="16" t="s">
        <v>124</v>
      </c>
      <c r="H65" s="22">
        <v>39258</v>
      </c>
      <c r="I65" s="22">
        <v>39345</v>
      </c>
      <c r="J65" s="22">
        <v>39629</v>
      </c>
      <c r="K65" s="19">
        <v>3</v>
      </c>
      <c r="L65" s="15" t="s">
        <v>465</v>
      </c>
      <c r="M65" s="16">
        <f>VLOOKUP(L65,kurzy!$A$2:$B$11,2,FALSE)</f>
        <v>30.126</v>
      </c>
      <c r="N65" s="21">
        <v>1.5</v>
      </c>
      <c r="O65" s="16" t="s">
        <v>720</v>
      </c>
      <c r="P65" s="16" t="s">
        <v>1394</v>
      </c>
      <c r="Q65" s="16"/>
      <c r="R65" s="24">
        <f t="shared" si="3"/>
        <v>45.189</v>
      </c>
      <c r="S65" s="16"/>
      <c r="T65" s="16"/>
    </row>
    <row r="66" spans="1:20" ht="25.5">
      <c r="A66" s="13"/>
      <c r="B66" s="13"/>
      <c r="C66" s="14" t="s">
        <v>463</v>
      </c>
      <c r="D66" s="16" t="s">
        <v>702</v>
      </c>
      <c r="E66" s="16" t="s">
        <v>703</v>
      </c>
      <c r="F66" s="16" t="s">
        <v>704</v>
      </c>
      <c r="G66" s="16" t="s">
        <v>1244</v>
      </c>
      <c r="H66" s="22">
        <v>39003</v>
      </c>
      <c r="I66" s="22">
        <v>38991</v>
      </c>
      <c r="J66" s="22">
        <v>40086</v>
      </c>
      <c r="K66" s="19">
        <v>7.61</v>
      </c>
      <c r="L66" s="15" t="s">
        <v>465</v>
      </c>
      <c r="M66" s="16">
        <f>VLOOKUP(L66,kurzy!$A$2:$B$11,2,FALSE)</f>
        <v>30.126</v>
      </c>
      <c r="N66" s="21">
        <v>4.241</v>
      </c>
      <c r="O66" s="16" t="s">
        <v>721</v>
      </c>
      <c r="P66" s="16" t="s">
        <v>1394</v>
      </c>
      <c r="Q66" s="16"/>
      <c r="R66" s="24">
        <f t="shared" si="3"/>
        <v>127.764366</v>
      </c>
      <c r="S66" s="16"/>
      <c r="T66" s="16"/>
    </row>
    <row r="67" spans="1:20" ht="25.5">
      <c r="A67" s="13"/>
      <c r="B67" s="13"/>
      <c r="C67" s="14" t="s">
        <v>463</v>
      </c>
      <c r="D67" s="16" t="s">
        <v>701</v>
      </c>
      <c r="E67" s="16">
        <v>50810121</v>
      </c>
      <c r="F67" s="16" t="s">
        <v>124</v>
      </c>
      <c r="G67" s="16" t="s">
        <v>124</v>
      </c>
      <c r="H67" s="22">
        <v>39643</v>
      </c>
      <c r="I67" s="22">
        <v>39711</v>
      </c>
      <c r="J67" s="22">
        <v>39994</v>
      </c>
      <c r="K67" s="19">
        <v>3</v>
      </c>
      <c r="L67" s="15" t="s">
        <v>465</v>
      </c>
      <c r="M67" s="16">
        <f>VLOOKUP(L67,kurzy!$A$2:$B$11,2,FALSE)</f>
        <v>30.126</v>
      </c>
      <c r="N67" s="21">
        <v>3</v>
      </c>
      <c r="O67" s="16" t="s">
        <v>718</v>
      </c>
      <c r="P67" s="16" t="s">
        <v>1394</v>
      </c>
      <c r="Q67" s="16"/>
      <c r="R67" s="24">
        <f t="shared" si="3"/>
        <v>90.378</v>
      </c>
      <c r="S67" s="16" t="s">
        <v>1716</v>
      </c>
      <c r="T67" s="16"/>
    </row>
    <row r="68" spans="1:20" ht="25.5">
      <c r="A68" s="13"/>
      <c r="B68" s="13"/>
      <c r="C68" s="14" t="s">
        <v>463</v>
      </c>
      <c r="D68" s="16" t="s">
        <v>701</v>
      </c>
      <c r="E68" s="16">
        <v>987025</v>
      </c>
      <c r="F68" s="16" t="s">
        <v>124</v>
      </c>
      <c r="G68" s="16" t="s">
        <v>124</v>
      </c>
      <c r="H68" s="22">
        <v>39258</v>
      </c>
      <c r="I68" s="22">
        <v>39345</v>
      </c>
      <c r="J68" s="22">
        <v>39629</v>
      </c>
      <c r="K68" s="19">
        <v>3</v>
      </c>
      <c r="L68" s="15" t="s">
        <v>465</v>
      </c>
      <c r="M68" s="16">
        <f>VLOOKUP(L68,kurzy!$A$2:$B$11,2,FALSE)</f>
        <v>30.126</v>
      </c>
      <c r="N68" s="21">
        <v>1.5</v>
      </c>
      <c r="O68" s="16" t="s">
        <v>718</v>
      </c>
      <c r="P68" s="16" t="s">
        <v>1394</v>
      </c>
      <c r="Q68" s="16"/>
      <c r="R68" s="24">
        <f t="shared" si="3"/>
        <v>45.189</v>
      </c>
      <c r="S68" s="16"/>
      <c r="T68" s="16"/>
    </row>
    <row r="69" spans="1:20" ht="25.5">
      <c r="A69" s="13"/>
      <c r="B69" s="13"/>
      <c r="C69" s="14" t="s">
        <v>463</v>
      </c>
      <c r="D69" s="16" t="s">
        <v>701</v>
      </c>
      <c r="E69" s="16">
        <v>987005</v>
      </c>
      <c r="F69" s="16" t="s">
        <v>124</v>
      </c>
      <c r="G69" s="16" t="s">
        <v>124</v>
      </c>
      <c r="H69" s="22">
        <v>39258</v>
      </c>
      <c r="I69" s="22">
        <v>39345</v>
      </c>
      <c r="J69" s="22">
        <v>39629</v>
      </c>
      <c r="K69" s="19">
        <v>3</v>
      </c>
      <c r="L69" s="15" t="s">
        <v>465</v>
      </c>
      <c r="M69" s="16">
        <f>VLOOKUP(L69,kurzy!$A$2:$B$11,2,FALSE)</f>
        <v>30.126</v>
      </c>
      <c r="N69" s="21">
        <v>1.5</v>
      </c>
      <c r="O69" s="16" t="s">
        <v>722</v>
      </c>
      <c r="P69" s="16" t="s">
        <v>1395</v>
      </c>
      <c r="Q69" s="16"/>
      <c r="R69" s="24">
        <f t="shared" si="3"/>
        <v>45.189</v>
      </c>
      <c r="S69" s="16"/>
      <c r="T69" s="16"/>
    </row>
    <row r="70" spans="1:20" ht="25.5">
      <c r="A70" s="13"/>
      <c r="B70" s="13"/>
      <c r="C70" s="14" t="s">
        <v>463</v>
      </c>
      <c r="D70" s="16" t="s">
        <v>705</v>
      </c>
      <c r="E70" s="16" t="s">
        <v>706</v>
      </c>
      <c r="F70" s="16" t="s">
        <v>782</v>
      </c>
      <c r="G70" s="16" t="s">
        <v>1244</v>
      </c>
      <c r="H70" s="22">
        <v>39071</v>
      </c>
      <c r="I70" s="22">
        <v>39083</v>
      </c>
      <c r="J70" s="22">
        <v>39572</v>
      </c>
      <c r="K70" s="19">
        <v>25.92</v>
      </c>
      <c r="L70" s="15" t="s">
        <v>465</v>
      </c>
      <c r="M70" s="16">
        <f>VLOOKUP(L70,kurzy!$A$2:$B$11,2,FALSE)</f>
        <v>30.126</v>
      </c>
      <c r="N70" s="21">
        <v>5.184</v>
      </c>
      <c r="O70" s="16" t="s">
        <v>723</v>
      </c>
      <c r="P70" s="16" t="s">
        <v>1395</v>
      </c>
      <c r="Q70" s="16"/>
      <c r="R70" s="24">
        <f t="shared" si="3"/>
        <v>156.17318400000002</v>
      </c>
      <c r="S70" s="16"/>
      <c r="T70" s="16"/>
    </row>
    <row r="71" spans="1:20" ht="25.5">
      <c r="A71" s="13"/>
      <c r="B71" s="13"/>
      <c r="C71" s="14" t="s">
        <v>463</v>
      </c>
      <c r="D71" s="16" t="s">
        <v>707</v>
      </c>
      <c r="E71" s="16" t="s">
        <v>708</v>
      </c>
      <c r="F71" s="16" t="s">
        <v>698</v>
      </c>
      <c r="G71" s="16" t="s">
        <v>1244</v>
      </c>
      <c r="H71" s="22">
        <v>39073</v>
      </c>
      <c r="I71" s="22">
        <v>39083</v>
      </c>
      <c r="J71" s="22">
        <v>40086</v>
      </c>
      <c r="K71" s="19">
        <v>18.315</v>
      </c>
      <c r="L71" s="15" t="s">
        <v>465</v>
      </c>
      <c r="M71" s="16">
        <f>VLOOKUP(L71,kurzy!$A$2:$B$11,2,FALSE)</f>
        <v>30.126</v>
      </c>
      <c r="N71" s="21">
        <v>7.326</v>
      </c>
      <c r="O71" s="16" t="s">
        <v>724</v>
      </c>
      <c r="P71" s="16" t="s">
        <v>450</v>
      </c>
      <c r="Q71" s="16"/>
      <c r="R71" s="24">
        <f t="shared" si="3"/>
        <v>220.703076</v>
      </c>
      <c r="S71" s="16"/>
      <c r="T71" s="16"/>
    </row>
    <row r="72" spans="1:20" ht="25.5">
      <c r="A72" s="13"/>
      <c r="B72" s="13"/>
      <c r="C72" s="14" t="s">
        <v>463</v>
      </c>
      <c r="D72" s="16" t="s">
        <v>709</v>
      </c>
      <c r="E72" s="16" t="s">
        <v>710</v>
      </c>
      <c r="F72" s="16" t="s">
        <v>698</v>
      </c>
      <c r="G72" s="16" t="s">
        <v>1244</v>
      </c>
      <c r="H72" s="22">
        <v>39535</v>
      </c>
      <c r="I72" s="22">
        <v>39417</v>
      </c>
      <c r="J72" s="22">
        <v>40147</v>
      </c>
      <c r="K72" s="19">
        <v>6.043</v>
      </c>
      <c r="L72" s="15" t="s">
        <v>465</v>
      </c>
      <c r="M72" s="16">
        <f>VLOOKUP(L72,kurzy!$A$2:$B$11,2,FALSE)</f>
        <v>30.126</v>
      </c>
      <c r="N72" s="21">
        <v>6.043</v>
      </c>
      <c r="O72" s="16" t="s">
        <v>725</v>
      </c>
      <c r="P72" s="16" t="s">
        <v>1393</v>
      </c>
      <c r="Q72" s="16"/>
      <c r="R72" s="24">
        <f t="shared" si="3"/>
        <v>182.051418</v>
      </c>
      <c r="S72" s="16"/>
      <c r="T72" s="16"/>
    </row>
    <row r="73" spans="1:20" ht="25.5">
      <c r="A73" s="13"/>
      <c r="B73" s="13"/>
      <c r="C73" s="14" t="s">
        <v>463</v>
      </c>
      <c r="D73" s="16" t="s">
        <v>711</v>
      </c>
      <c r="E73" s="16" t="s">
        <v>712</v>
      </c>
      <c r="F73" s="16" t="s">
        <v>782</v>
      </c>
      <c r="G73" s="16" t="s">
        <v>1244</v>
      </c>
      <c r="H73" s="22">
        <v>39465</v>
      </c>
      <c r="I73" s="22">
        <v>39387</v>
      </c>
      <c r="J73" s="22">
        <v>40117</v>
      </c>
      <c r="K73" s="19">
        <v>20.76</v>
      </c>
      <c r="L73" s="15" t="s">
        <v>465</v>
      </c>
      <c r="M73" s="16">
        <f>VLOOKUP(L73,kurzy!$A$2:$B$11,2,FALSE)</f>
        <v>30.126</v>
      </c>
      <c r="N73" s="21">
        <v>20.76</v>
      </c>
      <c r="O73" s="16" t="s">
        <v>726</v>
      </c>
      <c r="P73" s="16" t="s">
        <v>1393</v>
      </c>
      <c r="Q73" s="16"/>
      <c r="R73" s="24">
        <f t="shared" si="3"/>
        <v>625.4157600000001</v>
      </c>
      <c r="S73" s="16"/>
      <c r="T73" s="16"/>
    </row>
    <row r="74" spans="1:20" ht="25.5">
      <c r="A74" s="13"/>
      <c r="B74" s="13"/>
      <c r="C74" s="14" t="s">
        <v>463</v>
      </c>
      <c r="D74" s="16" t="s">
        <v>685</v>
      </c>
      <c r="E74" s="16" t="s">
        <v>713</v>
      </c>
      <c r="F74" s="16" t="s">
        <v>698</v>
      </c>
      <c r="G74" s="16" t="s">
        <v>1244</v>
      </c>
      <c r="H74" s="22">
        <v>39435</v>
      </c>
      <c r="I74" s="22">
        <v>39356</v>
      </c>
      <c r="J74" s="22">
        <v>40451</v>
      </c>
      <c r="K74" s="19">
        <v>12.286</v>
      </c>
      <c r="L74" s="15" t="s">
        <v>465</v>
      </c>
      <c r="M74" s="16">
        <f>VLOOKUP(L74,kurzy!$A$2:$B$11,2,FALSE)</f>
        <v>30.126</v>
      </c>
      <c r="N74" s="21">
        <v>5.343</v>
      </c>
      <c r="O74" s="16" t="s">
        <v>727</v>
      </c>
      <c r="P74" s="16" t="s">
        <v>1435</v>
      </c>
      <c r="Q74" s="16"/>
      <c r="R74" s="24">
        <f t="shared" si="3"/>
        <v>160.963218</v>
      </c>
      <c r="S74" s="16"/>
      <c r="T74" s="16"/>
    </row>
    <row r="75" spans="1:20" ht="25.5">
      <c r="A75" s="13"/>
      <c r="B75" s="13"/>
      <c r="C75" s="14" t="s">
        <v>463</v>
      </c>
      <c r="D75" s="16" t="s">
        <v>714</v>
      </c>
      <c r="E75" s="16">
        <v>20810269</v>
      </c>
      <c r="F75" s="16" t="s">
        <v>124</v>
      </c>
      <c r="G75" s="16" t="s">
        <v>124</v>
      </c>
      <c r="H75" s="22">
        <v>39642</v>
      </c>
      <c r="I75" s="22">
        <v>39600</v>
      </c>
      <c r="J75" s="22">
        <v>39903</v>
      </c>
      <c r="K75" s="19">
        <v>12</v>
      </c>
      <c r="L75" s="15" t="s">
        <v>465</v>
      </c>
      <c r="M75" s="16">
        <f>VLOOKUP(L75,kurzy!$A$2:$B$11,2,FALSE)</f>
        <v>30.126</v>
      </c>
      <c r="N75" s="21">
        <v>8.082</v>
      </c>
      <c r="O75" s="16" t="s">
        <v>728</v>
      </c>
      <c r="P75" s="16" t="s">
        <v>1435</v>
      </c>
      <c r="Q75" s="16"/>
      <c r="R75" s="24">
        <f t="shared" si="3"/>
        <v>243.47833200000002</v>
      </c>
      <c r="S75" s="16"/>
      <c r="T75" s="16"/>
    </row>
    <row r="76" spans="1:20" ht="25.5">
      <c r="A76" s="13"/>
      <c r="B76" s="13"/>
      <c r="C76" s="14" t="s">
        <v>463</v>
      </c>
      <c r="D76" s="16" t="s">
        <v>715</v>
      </c>
      <c r="E76" s="16" t="s">
        <v>716</v>
      </c>
      <c r="F76" s="16" t="s">
        <v>717</v>
      </c>
      <c r="G76" s="16" t="s">
        <v>1831</v>
      </c>
      <c r="H76" s="22">
        <v>39643</v>
      </c>
      <c r="I76" s="22">
        <v>39661</v>
      </c>
      <c r="J76" s="22">
        <v>40451</v>
      </c>
      <c r="K76" s="19">
        <v>5038.907</v>
      </c>
      <c r="L76" s="15" t="s">
        <v>1745</v>
      </c>
      <c r="M76" s="16">
        <f>VLOOKUP(L76,kurzy!$A$2:$B$11,2,FALSE)</f>
        <v>1</v>
      </c>
      <c r="N76" s="21">
        <v>1914.784</v>
      </c>
      <c r="O76" s="16" t="s">
        <v>729</v>
      </c>
      <c r="P76" s="16"/>
      <c r="Q76" s="16" t="s">
        <v>730</v>
      </c>
      <c r="R76" s="24">
        <f t="shared" si="3"/>
        <v>1914.784</v>
      </c>
      <c r="S76" s="16"/>
      <c r="T76" s="16"/>
    </row>
    <row r="77" spans="1:20" ht="25.5">
      <c r="A77" s="13"/>
      <c r="B77" s="13"/>
      <c r="C77" s="14" t="s">
        <v>463</v>
      </c>
      <c r="D77" s="16" t="s">
        <v>1718</v>
      </c>
      <c r="E77" s="16" t="s">
        <v>1719</v>
      </c>
      <c r="F77" s="16" t="s">
        <v>698</v>
      </c>
      <c r="G77" s="16" t="s">
        <v>1244</v>
      </c>
      <c r="H77" s="22">
        <v>39779</v>
      </c>
      <c r="I77" s="22">
        <v>39814</v>
      </c>
      <c r="J77" s="22">
        <v>40816</v>
      </c>
      <c r="K77" s="19">
        <v>6.856</v>
      </c>
      <c r="L77" s="15" t="s">
        <v>465</v>
      </c>
      <c r="M77" s="16">
        <f>VLOOKUP(L77,kurzy!$A$2:$B$11,2,FALSE)</f>
        <v>30.126</v>
      </c>
      <c r="N77" s="21">
        <v>6.856</v>
      </c>
      <c r="O77" s="16"/>
      <c r="P77" s="16" t="s">
        <v>724</v>
      </c>
      <c r="Q77" s="16" t="s">
        <v>450</v>
      </c>
      <c r="R77" s="24">
        <f t="shared" si="3"/>
        <v>206.543856</v>
      </c>
      <c r="S77" s="16" t="s">
        <v>1717</v>
      </c>
      <c r="T77" s="16" t="s">
        <v>1715</v>
      </c>
    </row>
    <row r="78" spans="1:20" ht="25.5">
      <c r="A78" s="13"/>
      <c r="B78" s="13"/>
      <c r="C78" s="14" t="s">
        <v>463</v>
      </c>
      <c r="D78" s="16" t="s">
        <v>1720</v>
      </c>
      <c r="E78" s="16" t="s">
        <v>1721</v>
      </c>
      <c r="F78" s="16" t="s">
        <v>782</v>
      </c>
      <c r="G78" s="16" t="s">
        <v>1244</v>
      </c>
      <c r="H78" s="22">
        <v>39071</v>
      </c>
      <c r="I78" s="22">
        <v>39083</v>
      </c>
      <c r="J78" s="22">
        <v>39599</v>
      </c>
      <c r="K78" s="19">
        <v>1.174</v>
      </c>
      <c r="L78" s="15" t="s">
        <v>465</v>
      </c>
      <c r="M78" s="16">
        <f>VLOOKUP(L78,kurzy!$A$2:$B$11,2,FALSE)</f>
        <v>30.126</v>
      </c>
      <c r="N78" s="21">
        <v>1.174</v>
      </c>
      <c r="O78" s="16"/>
      <c r="P78" s="16" t="s">
        <v>1738</v>
      </c>
      <c r="Q78" s="16" t="s">
        <v>1394</v>
      </c>
      <c r="R78" s="24">
        <f t="shared" si="3"/>
        <v>35.367924</v>
      </c>
      <c r="S78" s="16" t="s">
        <v>1717</v>
      </c>
      <c r="T78" s="16" t="s">
        <v>1715</v>
      </c>
    </row>
    <row r="79" spans="1:20" ht="25.5">
      <c r="A79" s="13"/>
      <c r="B79" s="13"/>
      <c r="C79" s="14" t="s">
        <v>463</v>
      </c>
      <c r="D79" s="16" t="s">
        <v>1722</v>
      </c>
      <c r="E79" s="16" t="s">
        <v>1723</v>
      </c>
      <c r="F79" s="16" t="s">
        <v>782</v>
      </c>
      <c r="G79" s="16" t="s">
        <v>1244</v>
      </c>
      <c r="H79" s="22">
        <v>39080</v>
      </c>
      <c r="I79" s="22">
        <v>39083</v>
      </c>
      <c r="J79" s="22">
        <v>39373</v>
      </c>
      <c r="K79" s="19">
        <v>1.026</v>
      </c>
      <c r="L79" s="15" t="s">
        <v>465</v>
      </c>
      <c r="M79" s="16">
        <f>VLOOKUP(L79,kurzy!$A$2:$B$11,2,FALSE)</f>
        <v>30.126</v>
      </c>
      <c r="N79" s="21">
        <v>1.026</v>
      </c>
      <c r="O79" s="16"/>
      <c r="P79" s="16" t="s">
        <v>718</v>
      </c>
      <c r="Q79" s="16" t="s">
        <v>1394</v>
      </c>
      <c r="R79" s="24">
        <f t="shared" si="3"/>
        <v>30.909276000000002</v>
      </c>
      <c r="S79" s="16" t="s">
        <v>1717</v>
      </c>
      <c r="T79" s="16" t="s">
        <v>1715</v>
      </c>
    </row>
    <row r="80" spans="1:20" ht="25.5">
      <c r="A80" s="13"/>
      <c r="B80" s="13"/>
      <c r="C80" s="14" t="s">
        <v>463</v>
      </c>
      <c r="D80" s="16" t="s">
        <v>1724</v>
      </c>
      <c r="E80" s="16" t="s">
        <v>1725</v>
      </c>
      <c r="F80" s="16" t="s">
        <v>698</v>
      </c>
      <c r="G80" s="16" t="s">
        <v>1244</v>
      </c>
      <c r="H80" s="22">
        <v>38986</v>
      </c>
      <c r="I80" s="22">
        <v>39022</v>
      </c>
      <c r="J80" s="22">
        <v>40117</v>
      </c>
      <c r="K80" s="19">
        <v>0.973</v>
      </c>
      <c r="L80" s="15" t="s">
        <v>465</v>
      </c>
      <c r="M80" s="16">
        <f>VLOOKUP(L80,kurzy!$A$2:$B$11,2,FALSE)</f>
        <v>30.126</v>
      </c>
      <c r="N80" s="21">
        <v>0.973</v>
      </c>
      <c r="O80" s="16"/>
      <c r="P80" s="16" t="s">
        <v>718</v>
      </c>
      <c r="Q80" s="16" t="s">
        <v>1394</v>
      </c>
      <c r="R80" s="24">
        <f t="shared" si="3"/>
        <v>29.312598</v>
      </c>
      <c r="S80" s="16" t="s">
        <v>1717</v>
      </c>
      <c r="T80" s="16" t="s">
        <v>1715</v>
      </c>
    </row>
    <row r="81" spans="1:20" ht="51">
      <c r="A81" s="13"/>
      <c r="B81" s="13"/>
      <c r="C81" s="14" t="s">
        <v>463</v>
      </c>
      <c r="D81" s="16" t="s">
        <v>1726</v>
      </c>
      <c r="E81" s="16" t="s">
        <v>1727</v>
      </c>
      <c r="F81" s="16" t="s">
        <v>615</v>
      </c>
      <c r="G81" s="16" t="s">
        <v>1728</v>
      </c>
      <c r="H81" s="22">
        <v>39308</v>
      </c>
      <c r="I81" s="22">
        <v>39264</v>
      </c>
      <c r="J81" s="22">
        <v>39721</v>
      </c>
      <c r="K81" s="19">
        <v>38.59</v>
      </c>
      <c r="L81" s="15" t="s">
        <v>465</v>
      </c>
      <c r="M81" s="16">
        <f>VLOOKUP(L81,kurzy!$A$2:$B$11,2,FALSE)</f>
        <v>30.126</v>
      </c>
      <c r="N81" s="21">
        <v>38.59</v>
      </c>
      <c r="O81" s="16"/>
      <c r="P81" s="16" t="s">
        <v>723</v>
      </c>
      <c r="Q81" s="16" t="s">
        <v>1739</v>
      </c>
      <c r="R81" s="24">
        <f t="shared" si="3"/>
        <v>1162.5623400000002</v>
      </c>
      <c r="S81" s="16" t="s">
        <v>1717</v>
      </c>
      <c r="T81" s="16" t="s">
        <v>1715</v>
      </c>
    </row>
    <row r="82" spans="1:20" ht="51">
      <c r="A82" s="13"/>
      <c r="B82" s="13"/>
      <c r="C82" s="14" t="s">
        <v>463</v>
      </c>
      <c r="D82" s="16" t="s">
        <v>1729</v>
      </c>
      <c r="E82" s="16" t="s">
        <v>1730</v>
      </c>
      <c r="F82" s="16" t="s">
        <v>615</v>
      </c>
      <c r="G82" s="16" t="s">
        <v>1728</v>
      </c>
      <c r="H82" s="22">
        <v>39444</v>
      </c>
      <c r="I82" s="22">
        <v>39468</v>
      </c>
      <c r="J82" s="22">
        <v>39488</v>
      </c>
      <c r="K82" s="19">
        <v>3.165</v>
      </c>
      <c r="L82" s="15" t="s">
        <v>465</v>
      </c>
      <c r="M82" s="16">
        <f>VLOOKUP(L82,kurzy!$A$2:$B$11,2,FALSE)</f>
        <v>30.126</v>
      </c>
      <c r="N82" s="21">
        <v>3.165</v>
      </c>
      <c r="O82" s="16"/>
      <c r="P82" s="16" t="s">
        <v>723</v>
      </c>
      <c r="Q82" s="16" t="s">
        <v>1739</v>
      </c>
      <c r="R82" s="24">
        <f t="shared" si="3"/>
        <v>95.34879000000001</v>
      </c>
      <c r="S82" s="16" t="s">
        <v>1717</v>
      </c>
      <c r="T82" s="16" t="s">
        <v>1715</v>
      </c>
    </row>
    <row r="83" spans="1:20" ht="51">
      <c r="A83" s="13"/>
      <c r="B83" s="13"/>
      <c r="C83" s="14" t="s">
        <v>463</v>
      </c>
      <c r="D83" s="16" t="s">
        <v>1726</v>
      </c>
      <c r="E83" s="16" t="s">
        <v>1731</v>
      </c>
      <c r="F83" s="16" t="s">
        <v>615</v>
      </c>
      <c r="G83" s="16" t="s">
        <v>1728</v>
      </c>
      <c r="H83" s="22">
        <v>39647</v>
      </c>
      <c r="I83" s="22">
        <v>39600</v>
      </c>
      <c r="J83" s="22">
        <v>40086</v>
      </c>
      <c r="K83" s="19">
        <v>143.213</v>
      </c>
      <c r="L83" s="15" t="s">
        <v>465</v>
      </c>
      <c r="M83" s="16">
        <f>VLOOKUP(L83,kurzy!$A$2:$B$11,2,FALSE)</f>
        <v>30.126</v>
      </c>
      <c r="N83" s="21">
        <v>143.213</v>
      </c>
      <c r="O83" s="16"/>
      <c r="P83" s="16" t="s">
        <v>723</v>
      </c>
      <c r="Q83" s="16" t="s">
        <v>1739</v>
      </c>
      <c r="R83" s="24">
        <f t="shared" si="3"/>
        <v>4314.434838</v>
      </c>
      <c r="S83" s="16" t="s">
        <v>1717</v>
      </c>
      <c r="T83" s="16" t="s">
        <v>1715</v>
      </c>
    </row>
    <row r="84" spans="1:20" ht="25.5">
      <c r="A84" s="13"/>
      <c r="B84" s="13"/>
      <c r="C84" s="14" t="s">
        <v>463</v>
      </c>
      <c r="D84" s="16" t="s">
        <v>1732</v>
      </c>
      <c r="E84" s="16" t="s">
        <v>1733</v>
      </c>
      <c r="F84" s="16" t="s">
        <v>1734</v>
      </c>
      <c r="G84" s="16" t="s">
        <v>1735</v>
      </c>
      <c r="H84" s="22">
        <v>39629</v>
      </c>
      <c r="I84" s="22">
        <v>39508</v>
      </c>
      <c r="J84" s="22">
        <v>39782</v>
      </c>
      <c r="K84" s="19">
        <v>1732.66</v>
      </c>
      <c r="L84" s="15" t="s">
        <v>1745</v>
      </c>
      <c r="M84" s="16">
        <f>VLOOKUP(L84,kurzy!$A$2:$B$11,2,FALSE)</f>
        <v>1</v>
      </c>
      <c r="N84" s="21">
        <v>1732.66</v>
      </c>
      <c r="O84" s="16"/>
      <c r="P84" s="16" t="s">
        <v>727</v>
      </c>
      <c r="Q84" s="16" t="s">
        <v>1435</v>
      </c>
      <c r="R84" s="24">
        <f t="shared" si="3"/>
        <v>1732.66</v>
      </c>
      <c r="S84" s="16" t="s">
        <v>1717</v>
      </c>
      <c r="T84" s="16" t="s">
        <v>1715</v>
      </c>
    </row>
    <row r="85" spans="1:20" ht="25.5">
      <c r="A85" s="13"/>
      <c r="B85" s="13"/>
      <c r="C85" s="14" t="s">
        <v>463</v>
      </c>
      <c r="D85" s="16" t="s">
        <v>1736</v>
      </c>
      <c r="E85" s="16" t="s">
        <v>1737</v>
      </c>
      <c r="F85" s="16" t="s">
        <v>1881</v>
      </c>
      <c r="G85" s="16" t="s">
        <v>1831</v>
      </c>
      <c r="H85" s="22">
        <v>39512</v>
      </c>
      <c r="I85" s="22">
        <v>39600</v>
      </c>
      <c r="J85" s="22">
        <v>39609</v>
      </c>
      <c r="K85" s="19">
        <v>219</v>
      </c>
      <c r="L85" s="15" t="s">
        <v>1745</v>
      </c>
      <c r="M85" s="16">
        <f>VLOOKUP(L85,kurzy!$A$2:$B$11,2,FALSE)</f>
        <v>1</v>
      </c>
      <c r="N85" s="21">
        <v>219</v>
      </c>
      <c r="O85" s="16"/>
      <c r="P85" s="16" t="s">
        <v>1740</v>
      </c>
      <c r="Q85" s="16" t="s">
        <v>450</v>
      </c>
      <c r="R85" s="24">
        <f t="shared" si="3"/>
        <v>219</v>
      </c>
      <c r="S85" s="16" t="s">
        <v>1717</v>
      </c>
      <c r="T85" s="16" t="s">
        <v>1715</v>
      </c>
    </row>
    <row r="86" spans="1:20" ht="89.25">
      <c r="A86" s="13"/>
      <c r="B86" s="13"/>
      <c r="C86" s="14" t="s">
        <v>460</v>
      </c>
      <c r="D86" s="16" t="s">
        <v>627</v>
      </c>
      <c r="E86" s="16" t="s">
        <v>628</v>
      </c>
      <c r="F86" s="16" t="s">
        <v>629</v>
      </c>
      <c r="G86" s="16" t="s">
        <v>760</v>
      </c>
      <c r="H86" s="22">
        <v>39479</v>
      </c>
      <c r="I86" s="22">
        <v>39479</v>
      </c>
      <c r="J86" s="22">
        <v>40178</v>
      </c>
      <c r="K86" s="19">
        <v>122</v>
      </c>
      <c r="L86" s="15" t="s">
        <v>1745</v>
      </c>
      <c r="M86" s="16">
        <f>VLOOKUP(L86,kurzy!$A$2:$B$11,2,FALSE)</f>
        <v>1</v>
      </c>
      <c r="N86" s="21">
        <v>61</v>
      </c>
      <c r="O86" s="16" t="s">
        <v>630</v>
      </c>
      <c r="P86" s="16" t="s">
        <v>437</v>
      </c>
      <c r="Q86" s="16" t="s">
        <v>631</v>
      </c>
      <c r="R86" s="24">
        <f t="shared" si="3"/>
        <v>61</v>
      </c>
      <c r="S86" s="16"/>
      <c r="T86" s="16"/>
    </row>
    <row r="87" spans="1:20" ht="63.75">
      <c r="A87" s="13"/>
      <c r="B87" s="13"/>
      <c r="C87" s="14" t="s">
        <v>460</v>
      </c>
      <c r="D87" s="16" t="s">
        <v>632</v>
      </c>
      <c r="E87" s="16" t="s">
        <v>633</v>
      </c>
      <c r="F87" s="16" t="s">
        <v>634</v>
      </c>
      <c r="G87" s="16" t="s">
        <v>635</v>
      </c>
      <c r="H87" s="22"/>
      <c r="I87" s="22">
        <v>39618</v>
      </c>
      <c r="J87" s="22">
        <v>39631</v>
      </c>
      <c r="K87" s="19"/>
      <c r="L87" s="15" t="s">
        <v>465</v>
      </c>
      <c r="M87" s="16">
        <f>VLOOKUP(L87,kurzy!$A$2:$B$11,2,FALSE)</f>
        <v>30.126</v>
      </c>
      <c r="N87" s="21">
        <v>4</v>
      </c>
      <c r="O87" s="16" t="s">
        <v>636</v>
      </c>
      <c r="P87" s="16" t="s">
        <v>1402</v>
      </c>
      <c r="Q87" s="16" t="s">
        <v>637</v>
      </c>
      <c r="R87" s="24">
        <f t="shared" si="3"/>
        <v>120.504</v>
      </c>
      <c r="S87" s="16"/>
      <c r="T87" s="16"/>
    </row>
    <row r="88" spans="1:20" ht="38.25">
      <c r="A88" s="13"/>
      <c r="B88" s="13"/>
      <c r="C88" s="14" t="s">
        <v>460</v>
      </c>
      <c r="D88" s="16" t="s">
        <v>638</v>
      </c>
      <c r="E88" s="16" t="s">
        <v>639</v>
      </c>
      <c r="F88" s="16" t="s">
        <v>640</v>
      </c>
      <c r="G88" s="16" t="s">
        <v>1086</v>
      </c>
      <c r="H88" s="22">
        <v>39739</v>
      </c>
      <c r="I88" s="22">
        <v>38626</v>
      </c>
      <c r="J88" s="22">
        <v>39721</v>
      </c>
      <c r="K88" s="19">
        <v>8.286</v>
      </c>
      <c r="L88" s="15" t="s">
        <v>465</v>
      </c>
      <c r="M88" s="16">
        <f>VLOOKUP(L88,kurzy!$A$2:$B$11,2,FALSE)</f>
        <v>30.126</v>
      </c>
      <c r="N88" s="21">
        <v>1.86</v>
      </c>
      <c r="O88" s="16" t="s">
        <v>641</v>
      </c>
      <c r="P88" s="16" t="s">
        <v>1402</v>
      </c>
      <c r="Q88" s="16" t="s">
        <v>642</v>
      </c>
      <c r="R88" s="24">
        <f t="shared" si="3"/>
        <v>56.03436000000001</v>
      </c>
      <c r="S88" s="16"/>
      <c r="T88" s="16"/>
    </row>
    <row r="89" spans="1:20" ht="38.25">
      <c r="A89" s="13"/>
      <c r="B89" s="13"/>
      <c r="C89" s="14" t="s">
        <v>460</v>
      </c>
      <c r="D89" s="16" t="s">
        <v>643</v>
      </c>
      <c r="E89" s="16" t="s">
        <v>644</v>
      </c>
      <c r="F89" s="16" t="s">
        <v>634</v>
      </c>
      <c r="G89" s="16" t="s">
        <v>635</v>
      </c>
      <c r="H89" s="22">
        <v>39499</v>
      </c>
      <c r="I89" s="22">
        <v>39387</v>
      </c>
      <c r="J89" s="22">
        <v>39933</v>
      </c>
      <c r="K89" s="19">
        <v>15</v>
      </c>
      <c r="L89" s="15" t="s">
        <v>465</v>
      </c>
      <c r="M89" s="16">
        <f>VLOOKUP(L89,kurzy!$A$2:$B$11,2,FALSE)</f>
        <v>30.126</v>
      </c>
      <c r="N89" s="21">
        <v>6</v>
      </c>
      <c r="O89" s="16" t="s">
        <v>645</v>
      </c>
      <c r="P89" s="16" t="s">
        <v>1402</v>
      </c>
      <c r="Q89" s="16" t="s">
        <v>646</v>
      </c>
      <c r="R89" s="24">
        <f t="shared" si="3"/>
        <v>180.756</v>
      </c>
      <c r="S89" s="16" t="s">
        <v>647</v>
      </c>
      <c r="T89" s="16"/>
    </row>
    <row r="90" spans="1:20" ht="51">
      <c r="A90" s="13"/>
      <c r="B90" s="13"/>
      <c r="C90" s="14" t="s">
        <v>460</v>
      </c>
      <c r="D90" s="16" t="s">
        <v>648</v>
      </c>
      <c r="E90" s="16" t="s">
        <v>649</v>
      </c>
      <c r="F90" s="16" t="s">
        <v>650</v>
      </c>
      <c r="G90" s="16" t="s">
        <v>1086</v>
      </c>
      <c r="H90" s="22">
        <v>39721</v>
      </c>
      <c r="I90" s="22">
        <v>39661</v>
      </c>
      <c r="J90" s="22">
        <v>40390</v>
      </c>
      <c r="K90" s="19">
        <v>18</v>
      </c>
      <c r="L90" s="15" t="s">
        <v>465</v>
      </c>
      <c r="M90" s="16">
        <f>VLOOKUP(L90,kurzy!$A$2:$B$11,2,FALSE)</f>
        <v>30.126</v>
      </c>
      <c r="N90" s="21">
        <v>14.4</v>
      </c>
      <c r="O90" s="16" t="s">
        <v>651</v>
      </c>
      <c r="P90" s="16" t="s">
        <v>1402</v>
      </c>
      <c r="Q90" s="16" t="s">
        <v>652</v>
      </c>
      <c r="R90" s="24">
        <f t="shared" si="3"/>
        <v>433.81440000000003</v>
      </c>
      <c r="S90" s="16"/>
      <c r="T90" s="16"/>
    </row>
    <row r="91" spans="1:20" ht="38.25">
      <c r="A91" s="13"/>
      <c r="B91" s="13"/>
      <c r="C91" s="14" t="s">
        <v>460</v>
      </c>
      <c r="D91" s="16" t="s">
        <v>130</v>
      </c>
      <c r="E91" s="16" t="s">
        <v>131</v>
      </c>
      <c r="F91" s="16" t="s">
        <v>132</v>
      </c>
      <c r="G91" s="16" t="s">
        <v>1086</v>
      </c>
      <c r="H91" s="22"/>
      <c r="I91" s="22">
        <v>38718</v>
      </c>
      <c r="J91" s="22">
        <v>39721</v>
      </c>
      <c r="K91" s="19">
        <v>11.669</v>
      </c>
      <c r="L91" s="15" t="s">
        <v>465</v>
      </c>
      <c r="M91" s="16">
        <f>VLOOKUP(L91,kurzy!$A$2:$B$11,2,FALSE)</f>
        <v>30.126</v>
      </c>
      <c r="N91" s="21">
        <v>11.669</v>
      </c>
      <c r="O91" s="16" t="s">
        <v>133</v>
      </c>
      <c r="P91" s="16" t="s">
        <v>1402</v>
      </c>
      <c r="Q91" s="16" t="s">
        <v>134</v>
      </c>
      <c r="R91" s="24">
        <f t="shared" si="3"/>
        <v>351.540294</v>
      </c>
      <c r="S91" s="16"/>
      <c r="T91" s="16"/>
    </row>
    <row r="92" spans="1:20" ht="38.25">
      <c r="A92" s="13"/>
      <c r="B92" s="13"/>
      <c r="C92" s="14" t="s">
        <v>460</v>
      </c>
      <c r="D92" s="16" t="s">
        <v>135</v>
      </c>
      <c r="E92" s="16" t="s">
        <v>136</v>
      </c>
      <c r="F92" s="16" t="s">
        <v>137</v>
      </c>
      <c r="G92" s="16"/>
      <c r="H92" s="22"/>
      <c r="I92" s="22">
        <v>38961</v>
      </c>
      <c r="J92" s="22">
        <v>40056</v>
      </c>
      <c r="K92" s="19">
        <v>14.864</v>
      </c>
      <c r="L92" s="15" t="s">
        <v>465</v>
      </c>
      <c r="M92" s="16">
        <f>VLOOKUP(L92,kurzy!$A$2:$B$11,2,FALSE)</f>
        <v>30.126</v>
      </c>
      <c r="N92" s="21">
        <v>6.945</v>
      </c>
      <c r="O92" s="16" t="s">
        <v>138</v>
      </c>
      <c r="P92" s="16" t="s">
        <v>1410</v>
      </c>
      <c r="Q92" s="16"/>
      <c r="R92" s="24">
        <f t="shared" si="3"/>
        <v>209.22507000000002</v>
      </c>
      <c r="S92" s="16"/>
      <c r="T92" s="16"/>
    </row>
    <row r="93" spans="1:20" ht="25.5">
      <c r="A93" s="13"/>
      <c r="B93" s="13"/>
      <c r="C93" s="14" t="s">
        <v>460</v>
      </c>
      <c r="D93" s="16" t="s">
        <v>761</v>
      </c>
      <c r="E93" s="16"/>
      <c r="F93" s="16" t="s">
        <v>539</v>
      </c>
      <c r="G93" s="16" t="s">
        <v>762</v>
      </c>
      <c r="H93" s="22"/>
      <c r="I93" s="22">
        <v>39448</v>
      </c>
      <c r="J93" s="22">
        <v>40178</v>
      </c>
      <c r="K93" s="19">
        <v>128</v>
      </c>
      <c r="L93" s="15" t="s">
        <v>1745</v>
      </c>
      <c r="M93" s="16">
        <v>1</v>
      </c>
      <c r="N93" s="21">
        <v>61.88</v>
      </c>
      <c r="O93" s="16" t="s">
        <v>763</v>
      </c>
      <c r="P93" s="16" t="s">
        <v>451</v>
      </c>
      <c r="Q93" s="16" t="s">
        <v>764</v>
      </c>
      <c r="R93" s="24">
        <v>61.88</v>
      </c>
      <c r="S93" s="16"/>
      <c r="T93" s="16"/>
    </row>
    <row r="94" spans="1:20" ht="63.75">
      <c r="A94" s="13"/>
      <c r="B94" s="13"/>
      <c r="C94" s="14" t="s">
        <v>460</v>
      </c>
      <c r="D94" s="16" t="s">
        <v>139</v>
      </c>
      <c r="E94" s="16" t="s">
        <v>140</v>
      </c>
      <c r="F94" s="16" t="s">
        <v>141</v>
      </c>
      <c r="G94" s="16" t="s">
        <v>142</v>
      </c>
      <c r="H94" s="22">
        <v>39162</v>
      </c>
      <c r="I94" s="22">
        <v>39448</v>
      </c>
      <c r="J94" s="22">
        <v>40543</v>
      </c>
      <c r="K94" s="19">
        <v>150</v>
      </c>
      <c r="L94" s="15" t="s">
        <v>465</v>
      </c>
      <c r="M94" s="16">
        <f>VLOOKUP(L94,kurzy!$A$2:$B$11,2,FALSE)</f>
        <v>30.126</v>
      </c>
      <c r="N94" s="21">
        <v>660</v>
      </c>
      <c r="O94" s="16" t="s">
        <v>143</v>
      </c>
      <c r="P94" s="16" t="s">
        <v>483</v>
      </c>
      <c r="Q94" s="16" t="s">
        <v>144</v>
      </c>
      <c r="R94" s="24">
        <f aca="true" t="shared" si="4" ref="R94:R99">M94*N94</f>
        <v>19883.16</v>
      </c>
      <c r="S94" s="16" t="s">
        <v>145</v>
      </c>
      <c r="T94" s="16"/>
    </row>
    <row r="95" spans="1:20" ht="15.75">
      <c r="A95" s="13"/>
      <c r="B95" s="13"/>
      <c r="C95" s="14" t="s">
        <v>1375</v>
      </c>
      <c r="D95" s="16" t="s">
        <v>1531</v>
      </c>
      <c r="E95" s="16"/>
      <c r="F95" s="16"/>
      <c r="G95" s="16" t="s">
        <v>1532</v>
      </c>
      <c r="H95" s="22">
        <v>39569</v>
      </c>
      <c r="I95" s="22">
        <v>39448</v>
      </c>
      <c r="J95" s="22">
        <v>39813</v>
      </c>
      <c r="K95" s="19">
        <v>164</v>
      </c>
      <c r="L95" s="15" t="s">
        <v>1745</v>
      </c>
      <c r="M95" s="16">
        <f>VLOOKUP(L95,kurzy!$A$2:$B$11,2,FALSE)</f>
        <v>1</v>
      </c>
      <c r="N95" s="21">
        <v>164</v>
      </c>
      <c r="O95" s="16" t="s">
        <v>1544</v>
      </c>
      <c r="P95" s="16" t="s">
        <v>439</v>
      </c>
      <c r="Q95" s="16"/>
      <c r="R95" s="24">
        <f t="shared" si="4"/>
        <v>164</v>
      </c>
      <c r="S95" s="16"/>
      <c r="T95" s="16"/>
    </row>
    <row r="96" spans="1:20" ht="25.5">
      <c r="A96" s="13"/>
      <c r="B96" s="13"/>
      <c r="C96" s="14" t="s">
        <v>1375</v>
      </c>
      <c r="D96" s="16" t="s">
        <v>1533</v>
      </c>
      <c r="E96" s="16" t="s">
        <v>1534</v>
      </c>
      <c r="F96" s="16" t="s">
        <v>539</v>
      </c>
      <c r="G96" s="16" t="s">
        <v>545</v>
      </c>
      <c r="H96" s="22">
        <v>39535</v>
      </c>
      <c r="I96" s="22">
        <v>39083</v>
      </c>
      <c r="J96" s="22">
        <v>39813</v>
      </c>
      <c r="K96" s="19"/>
      <c r="L96" s="15" t="s">
        <v>1745</v>
      </c>
      <c r="M96" s="16">
        <f>VLOOKUP(L96,kurzy!$A$2:$B$11,2,FALSE)</f>
        <v>1</v>
      </c>
      <c r="N96" s="21">
        <v>97.2</v>
      </c>
      <c r="O96" s="16" t="s">
        <v>1545</v>
      </c>
      <c r="P96" s="16" t="s">
        <v>440</v>
      </c>
      <c r="Q96" s="16"/>
      <c r="R96" s="24">
        <f t="shared" si="4"/>
        <v>97.2</v>
      </c>
      <c r="S96" s="16"/>
      <c r="T96" s="16"/>
    </row>
    <row r="97" spans="1:20" ht="38.25">
      <c r="A97" s="13"/>
      <c r="B97" s="13"/>
      <c r="C97" s="14" t="s">
        <v>1375</v>
      </c>
      <c r="D97" s="16" t="s">
        <v>1535</v>
      </c>
      <c r="E97" s="16" t="s">
        <v>1536</v>
      </c>
      <c r="F97" s="16" t="s">
        <v>1537</v>
      </c>
      <c r="G97" s="16" t="s">
        <v>1538</v>
      </c>
      <c r="H97" s="22">
        <v>38353</v>
      </c>
      <c r="I97" s="22">
        <v>39039</v>
      </c>
      <c r="J97" s="22">
        <v>40500</v>
      </c>
      <c r="K97" s="19">
        <v>188.898</v>
      </c>
      <c r="L97" s="15" t="s">
        <v>465</v>
      </c>
      <c r="M97" s="16">
        <f>VLOOKUP(L97,kurzy!$A$2:$B$11,2,FALSE)</f>
        <v>30.126</v>
      </c>
      <c r="N97" s="21">
        <v>3.1536</v>
      </c>
      <c r="O97" s="16" t="s">
        <v>1546</v>
      </c>
      <c r="P97" s="16" t="s">
        <v>438</v>
      </c>
      <c r="Q97" s="16" t="s">
        <v>1521</v>
      </c>
      <c r="R97" s="24">
        <f t="shared" si="4"/>
        <v>95.0053536</v>
      </c>
      <c r="S97" s="16"/>
      <c r="T97" s="16"/>
    </row>
    <row r="98" spans="1:20" ht="25.5">
      <c r="A98" s="13"/>
      <c r="B98" s="13"/>
      <c r="C98" s="14" t="s">
        <v>1375</v>
      </c>
      <c r="D98" s="16" t="s">
        <v>1539</v>
      </c>
      <c r="E98" s="16">
        <v>977038</v>
      </c>
      <c r="F98" s="16" t="s">
        <v>1540</v>
      </c>
      <c r="G98" s="16" t="s">
        <v>1541</v>
      </c>
      <c r="H98" s="22">
        <v>39381</v>
      </c>
      <c r="I98" s="22">
        <v>39414</v>
      </c>
      <c r="J98" s="22">
        <v>39757</v>
      </c>
      <c r="K98" s="19">
        <v>3</v>
      </c>
      <c r="L98" s="15" t="s">
        <v>465</v>
      </c>
      <c r="M98" s="16">
        <f>VLOOKUP(L98,kurzy!$A$2:$B$11,2,FALSE)</f>
        <v>30.126</v>
      </c>
      <c r="N98" s="21">
        <v>3</v>
      </c>
      <c r="O98" s="16" t="s">
        <v>1547</v>
      </c>
      <c r="P98" s="16" t="s">
        <v>442</v>
      </c>
      <c r="Q98" s="16"/>
      <c r="R98" s="24">
        <f t="shared" si="4"/>
        <v>90.378</v>
      </c>
      <c r="S98" s="16"/>
      <c r="T98" s="16"/>
    </row>
    <row r="99" spans="1:20" ht="25.5">
      <c r="A99" s="13"/>
      <c r="B99" s="13"/>
      <c r="C99" s="14" t="s">
        <v>1375</v>
      </c>
      <c r="D99" s="16" t="s">
        <v>615</v>
      </c>
      <c r="E99" s="16" t="s">
        <v>1542</v>
      </c>
      <c r="F99" s="16" t="s">
        <v>1051</v>
      </c>
      <c r="G99" s="16" t="s">
        <v>1543</v>
      </c>
      <c r="H99" s="22">
        <v>39308</v>
      </c>
      <c r="I99" s="22">
        <v>39264</v>
      </c>
      <c r="J99" s="22">
        <v>40086</v>
      </c>
      <c r="K99" s="19">
        <v>99.119</v>
      </c>
      <c r="L99" s="15" t="s">
        <v>465</v>
      </c>
      <c r="M99" s="16">
        <f>VLOOKUP(L99,kurzy!$A$2:$B$11,2,FALSE)</f>
        <v>30.126</v>
      </c>
      <c r="N99" s="21">
        <v>51.572</v>
      </c>
      <c r="O99" s="16" t="s">
        <v>1548</v>
      </c>
      <c r="P99" s="16" t="s">
        <v>533</v>
      </c>
      <c r="Q99" s="16"/>
      <c r="R99" s="24">
        <f t="shared" si="4"/>
        <v>1553.6580720000002</v>
      </c>
      <c r="S99" s="16"/>
      <c r="T99" s="16"/>
    </row>
    <row r="100" spans="1:20" ht="51">
      <c r="A100" s="13"/>
      <c r="B100" s="13"/>
      <c r="C100" s="14" t="s">
        <v>1375</v>
      </c>
      <c r="D100" s="16" t="s">
        <v>1522</v>
      </c>
      <c r="E100" s="16">
        <v>2003111</v>
      </c>
      <c r="F100" s="16" t="s">
        <v>1383</v>
      </c>
      <c r="G100" s="16" t="s">
        <v>1523</v>
      </c>
      <c r="H100" s="22">
        <v>37895</v>
      </c>
      <c r="I100" s="22">
        <v>37987</v>
      </c>
      <c r="J100" s="22">
        <v>39447</v>
      </c>
      <c r="K100" s="19">
        <v>56.43183</v>
      </c>
      <c r="L100" s="15" t="s">
        <v>465</v>
      </c>
      <c r="M100" s="16">
        <v>30.126</v>
      </c>
      <c r="N100" s="21">
        <v>0.654</v>
      </c>
      <c r="O100" s="16" t="s">
        <v>1524</v>
      </c>
      <c r="P100" s="16" t="s">
        <v>438</v>
      </c>
      <c r="Q100" s="16" t="s">
        <v>1521</v>
      </c>
      <c r="R100" s="24">
        <v>19.702404</v>
      </c>
      <c r="S100" s="16"/>
      <c r="T100" s="16" t="s">
        <v>282</v>
      </c>
    </row>
    <row r="101" spans="1:20" ht="25.5">
      <c r="A101" s="13"/>
      <c r="B101" s="13"/>
      <c r="C101" s="14" t="s">
        <v>464</v>
      </c>
      <c r="D101" s="16" t="s">
        <v>336</v>
      </c>
      <c r="E101" s="16" t="s">
        <v>337</v>
      </c>
      <c r="F101" s="16" t="s">
        <v>338</v>
      </c>
      <c r="G101" s="16" t="s">
        <v>339</v>
      </c>
      <c r="H101" s="22">
        <v>38503</v>
      </c>
      <c r="I101" s="22">
        <v>38604</v>
      </c>
      <c r="J101" s="22">
        <v>39691</v>
      </c>
      <c r="K101" s="19">
        <v>44</v>
      </c>
      <c r="L101" s="15" t="s">
        <v>465</v>
      </c>
      <c r="M101" s="16">
        <f>VLOOKUP(L101,kurzy!$A$2:$B$11,2,FALSE)</f>
        <v>30.126</v>
      </c>
      <c r="N101" s="21">
        <v>9.16</v>
      </c>
      <c r="O101" s="16" t="s">
        <v>340</v>
      </c>
      <c r="P101" s="16" t="s">
        <v>446</v>
      </c>
      <c r="Q101" s="16" t="s">
        <v>341</v>
      </c>
      <c r="R101" s="24">
        <f aca="true" t="shared" si="5" ref="R101:R119">M101*N101</f>
        <v>275.95416</v>
      </c>
      <c r="S101" s="16" t="s">
        <v>342</v>
      </c>
      <c r="T101" s="16"/>
    </row>
    <row r="102" spans="1:20" ht="63.75">
      <c r="A102" s="13"/>
      <c r="B102" s="13"/>
      <c r="C102" s="14" t="s">
        <v>464</v>
      </c>
      <c r="D102" s="16" t="s">
        <v>343</v>
      </c>
      <c r="E102" s="16" t="s">
        <v>344</v>
      </c>
      <c r="F102" s="16" t="s">
        <v>782</v>
      </c>
      <c r="G102" s="16" t="s">
        <v>1383</v>
      </c>
      <c r="H102" s="22">
        <v>39127</v>
      </c>
      <c r="I102" s="22">
        <v>38991</v>
      </c>
      <c r="J102" s="22">
        <v>39721</v>
      </c>
      <c r="K102" s="19">
        <v>28.655</v>
      </c>
      <c r="L102" s="15" t="s">
        <v>465</v>
      </c>
      <c r="M102" s="16">
        <f>VLOOKUP(L102,kurzy!$A$2:$B$11,2,FALSE)</f>
        <v>30.126</v>
      </c>
      <c r="N102" s="21">
        <v>7.607</v>
      </c>
      <c r="O102" s="16" t="s">
        <v>345</v>
      </c>
      <c r="P102" s="16" t="s">
        <v>446</v>
      </c>
      <c r="Q102" s="16" t="s">
        <v>346</v>
      </c>
      <c r="R102" s="24">
        <f t="shared" si="5"/>
        <v>229.168482</v>
      </c>
      <c r="S102" s="16" t="s">
        <v>1100</v>
      </c>
      <c r="T102" s="16"/>
    </row>
    <row r="103" spans="1:20" ht="38.25">
      <c r="A103" s="13"/>
      <c r="B103" s="13"/>
      <c r="C103" s="14" t="s">
        <v>464</v>
      </c>
      <c r="D103" s="16" t="s">
        <v>1101</v>
      </c>
      <c r="E103" s="16" t="s">
        <v>1102</v>
      </c>
      <c r="F103" s="16" t="s">
        <v>1103</v>
      </c>
      <c r="G103" s="16" t="s">
        <v>1104</v>
      </c>
      <c r="H103" s="22">
        <v>39049</v>
      </c>
      <c r="I103" s="22">
        <v>39052</v>
      </c>
      <c r="J103" s="22">
        <v>39752</v>
      </c>
      <c r="K103" s="19">
        <v>20.159</v>
      </c>
      <c r="L103" s="15" t="s">
        <v>465</v>
      </c>
      <c r="M103" s="16">
        <f>VLOOKUP(L103,kurzy!$A$2:$B$11,2,FALSE)</f>
        <v>30.126</v>
      </c>
      <c r="N103" s="21">
        <v>1.573</v>
      </c>
      <c r="O103" s="16" t="s">
        <v>1105</v>
      </c>
      <c r="P103" s="16" t="s">
        <v>446</v>
      </c>
      <c r="Q103" s="16" t="s">
        <v>346</v>
      </c>
      <c r="R103" s="24">
        <f t="shared" si="5"/>
        <v>47.388198</v>
      </c>
      <c r="S103" s="16" t="s">
        <v>1106</v>
      </c>
      <c r="T103" s="16"/>
    </row>
    <row r="104" spans="1:20" ht="38.25">
      <c r="A104" s="13"/>
      <c r="B104" s="13"/>
      <c r="C104" s="14" t="s">
        <v>464</v>
      </c>
      <c r="D104" s="16" t="s">
        <v>1107</v>
      </c>
      <c r="E104" s="16" t="s">
        <v>1108</v>
      </c>
      <c r="F104" s="16" t="s">
        <v>1103</v>
      </c>
      <c r="G104" s="16" t="s">
        <v>1104</v>
      </c>
      <c r="H104" s="22">
        <v>39005</v>
      </c>
      <c r="I104" s="22">
        <v>39005</v>
      </c>
      <c r="J104" s="22">
        <v>39552</v>
      </c>
      <c r="K104" s="19">
        <v>15.74</v>
      </c>
      <c r="L104" s="15" t="s">
        <v>465</v>
      </c>
      <c r="M104" s="16">
        <f>VLOOKUP(L104,kurzy!$A$2:$B$11,2,FALSE)</f>
        <v>30.126</v>
      </c>
      <c r="N104" s="21">
        <v>4.1</v>
      </c>
      <c r="O104" s="16" t="s">
        <v>1105</v>
      </c>
      <c r="P104" s="16" t="s">
        <v>446</v>
      </c>
      <c r="Q104" s="16" t="s">
        <v>346</v>
      </c>
      <c r="R104" s="24">
        <f t="shared" si="5"/>
        <v>123.5166</v>
      </c>
      <c r="S104" s="16" t="s">
        <v>1109</v>
      </c>
      <c r="T104" s="16"/>
    </row>
    <row r="105" spans="1:20" ht="25.5">
      <c r="A105" s="13"/>
      <c r="B105" s="13"/>
      <c r="C105" s="14" t="s">
        <v>464</v>
      </c>
      <c r="D105" s="16" t="s">
        <v>1110</v>
      </c>
      <c r="E105" s="16" t="s">
        <v>1111</v>
      </c>
      <c r="F105" s="16" t="s">
        <v>782</v>
      </c>
      <c r="G105" s="16" t="s">
        <v>1112</v>
      </c>
      <c r="H105" s="22">
        <v>38991</v>
      </c>
      <c r="I105" s="22">
        <v>38991</v>
      </c>
      <c r="J105" s="22">
        <v>39599</v>
      </c>
      <c r="K105" s="19">
        <v>60.28</v>
      </c>
      <c r="L105" s="15" t="s">
        <v>465</v>
      </c>
      <c r="M105" s="16">
        <f>VLOOKUP(L105,kurzy!$A$2:$B$11,2,FALSE)</f>
        <v>30.126</v>
      </c>
      <c r="N105" s="21">
        <v>8.456</v>
      </c>
      <c r="O105" s="16" t="s">
        <v>1113</v>
      </c>
      <c r="P105" s="16" t="s">
        <v>446</v>
      </c>
      <c r="Q105" s="16" t="s">
        <v>346</v>
      </c>
      <c r="R105" s="24">
        <f t="shared" si="5"/>
        <v>254.745456</v>
      </c>
      <c r="S105" s="16" t="s">
        <v>1114</v>
      </c>
      <c r="T105" s="16"/>
    </row>
    <row r="106" spans="1:20" ht="25.5">
      <c r="A106" s="13"/>
      <c r="B106" s="13"/>
      <c r="C106" s="14" t="s">
        <v>464</v>
      </c>
      <c r="D106" s="16" t="s">
        <v>1116</v>
      </c>
      <c r="E106" s="16" t="s">
        <v>1117</v>
      </c>
      <c r="F106" s="16" t="s">
        <v>782</v>
      </c>
      <c r="G106" s="16" t="s">
        <v>1104</v>
      </c>
      <c r="H106" s="22">
        <v>38991</v>
      </c>
      <c r="I106" s="22">
        <v>38991</v>
      </c>
      <c r="J106" s="22">
        <v>39721</v>
      </c>
      <c r="K106" s="19" t="s">
        <v>1118</v>
      </c>
      <c r="L106" s="15" t="s">
        <v>465</v>
      </c>
      <c r="M106" s="16">
        <f>VLOOKUP(L106,kurzy!$A$2:$B$11,2,FALSE)</f>
        <v>30.126</v>
      </c>
      <c r="N106" s="21">
        <v>7.133</v>
      </c>
      <c r="O106" s="16" t="s">
        <v>1119</v>
      </c>
      <c r="P106" s="16" t="s">
        <v>446</v>
      </c>
      <c r="Q106" s="16" t="s">
        <v>1120</v>
      </c>
      <c r="R106" s="24">
        <f t="shared" si="5"/>
        <v>214.888758</v>
      </c>
      <c r="S106" s="16" t="s">
        <v>1121</v>
      </c>
      <c r="T106" s="16"/>
    </row>
    <row r="107" spans="1:20" ht="25.5">
      <c r="A107" s="13"/>
      <c r="B107" s="13"/>
      <c r="C107" s="14" t="s">
        <v>464</v>
      </c>
      <c r="D107" s="16" t="s">
        <v>1122</v>
      </c>
      <c r="E107" s="16" t="s">
        <v>1123</v>
      </c>
      <c r="F107" s="16" t="s">
        <v>782</v>
      </c>
      <c r="G107" s="16" t="s">
        <v>1104</v>
      </c>
      <c r="H107" s="22">
        <v>39470</v>
      </c>
      <c r="I107" s="22">
        <v>39387</v>
      </c>
      <c r="J107" s="22">
        <v>40117</v>
      </c>
      <c r="K107" s="19">
        <v>17.843</v>
      </c>
      <c r="L107" s="15" t="s">
        <v>465</v>
      </c>
      <c r="M107" s="16">
        <f>VLOOKUP(L107,kurzy!$A$2:$B$11,2,FALSE)</f>
        <v>30.126</v>
      </c>
      <c r="N107" s="21">
        <v>7.137</v>
      </c>
      <c r="O107" s="16" t="s">
        <v>1124</v>
      </c>
      <c r="P107" s="16" t="s">
        <v>446</v>
      </c>
      <c r="Q107" s="16" t="s">
        <v>1120</v>
      </c>
      <c r="R107" s="24">
        <f t="shared" si="5"/>
        <v>215.009262</v>
      </c>
      <c r="S107" s="16" t="s">
        <v>1125</v>
      </c>
      <c r="T107" s="16"/>
    </row>
    <row r="108" spans="1:20" ht="25.5">
      <c r="A108" s="13"/>
      <c r="B108" s="13"/>
      <c r="C108" s="14" t="s">
        <v>464</v>
      </c>
      <c r="D108" s="16" t="s">
        <v>1126</v>
      </c>
      <c r="E108" s="16" t="s">
        <v>1127</v>
      </c>
      <c r="F108" s="16" t="s">
        <v>1128</v>
      </c>
      <c r="G108" s="16" t="s">
        <v>1129</v>
      </c>
      <c r="H108" s="22"/>
      <c r="I108" s="22">
        <v>39083</v>
      </c>
      <c r="J108" s="22">
        <v>39813</v>
      </c>
      <c r="K108" s="19"/>
      <c r="L108" s="15" t="s">
        <v>1745</v>
      </c>
      <c r="M108" s="16">
        <f>VLOOKUP(L108,kurzy!$A$2:$B$11,2,FALSE)</f>
        <v>1</v>
      </c>
      <c r="N108" s="21">
        <v>70.18</v>
      </c>
      <c r="O108" s="16" t="s">
        <v>1130</v>
      </c>
      <c r="P108" s="16" t="s">
        <v>486</v>
      </c>
      <c r="Q108" s="16"/>
      <c r="R108" s="24">
        <f t="shared" si="5"/>
        <v>70.18</v>
      </c>
      <c r="S108" s="16"/>
      <c r="T108" s="16"/>
    </row>
    <row r="109" spans="1:20" ht="25.5">
      <c r="A109" s="13"/>
      <c r="B109" s="13"/>
      <c r="C109" s="14" t="s">
        <v>464</v>
      </c>
      <c r="D109" s="16" t="s">
        <v>1616</v>
      </c>
      <c r="E109" s="16" t="s">
        <v>1617</v>
      </c>
      <c r="F109" s="16" t="s">
        <v>1128</v>
      </c>
      <c r="G109" s="16" t="s">
        <v>1129</v>
      </c>
      <c r="H109" s="22"/>
      <c r="I109" s="22">
        <v>39448</v>
      </c>
      <c r="J109" s="22">
        <v>40178</v>
      </c>
      <c r="K109" s="19"/>
      <c r="L109" s="15" t="s">
        <v>1745</v>
      </c>
      <c r="M109" s="16">
        <f>VLOOKUP(L109,kurzy!$A$2:$B$11,2,FALSE)</f>
        <v>1</v>
      </c>
      <c r="N109" s="21">
        <v>70</v>
      </c>
      <c r="O109" s="16" t="s">
        <v>1130</v>
      </c>
      <c r="P109" s="16" t="s">
        <v>486</v>
      </c>
      <c r="Q109" s="16"/>
      <c r="R109" s="24">
        <f t="shared" si="5"/>
        <v>70</v>
      </c>
      <c r="S109" s="16"/>
      <c r="T109" s="16"/>
    </row>
    <row r="110" spans="1:20" ht="25.5">
      <c r="A110" s="13"/>
      <c r="B110" s="13"/>
      <c r="C110" s="14" t="s">
        <v>464</v>
      </c>
      <c r="D110" s="16" t="s">
        <v>1618</v>
      </c>
      <c r="E110" s="16" t="s">
        <v>1619</v>
      </c>
      <c r="F110" s="16" t="s">
        <v>1128</v>
      </c>
      <c r="G110" s="16" t="s">
        <v>1129</v>
      </c>
      <c r="H110" s="22"/>
      <c r="I110" s="22">
        <v>38777</v>
      </c>
      <c r="J110" s="22">
        <v>39506</v>
      </c>
      <c r="K110" s="19"/>
      <c r="L110" s="15" t="s">
        <v>1745</v>
      </c>
      <c r="M110" s="16">
        <f>VLOOKUP(L110,kurzy!$A$2:$B$11,2,FALSE)</f>
        <v>1</v>
      </c>
      <c r="N110" s="21">
        <v>70</v>
      </c>
      <c r="O110" s="16" t="s">
        <v>1620</v>
      </c>
      <c r="P110" s="16" t="s">
        <v>486</v>
      </c>
      <c r="Q110" s="16"/>
      <c r="R110" s="24">
        <f t="shared" si="5"/>
        <v>70</v>
      </c>
      <c r="S110" s="16"/>
      <c r="T110" s="16"/>
    </row>
    <row r="111" spans="1:20" ht="51">
      <c r="A111" s="13"/>
      <c r="B111" s="13"/>
      <c r="C111" s="14" t="s">
        <v>464</v>
      </c>
      <c r="D111" s="16" t="s">
        <v>1621</v>
      </c>
      <c r="E111" s="16" t="s">
        <v>1622</v>
      </c>
      <c r="F111" s="16" t="s">
        <v>1623</v>
      </c>
      <c r="G111" s="16" t="s">
        <v>1893</v>
      </c>
      <c r="H111" s="22"/>
      <c r="I111" s="22">
        <v>38534</v>
      </c>
      <c r="J111" s="22">
        <v>39629</v>
      </c>
      <c r="K111" s="19"/>
      <c r="L111" s="15" t="s">
        <v>465</v>
      </c>
      <c r="M111" s="16">
        <f>VLOOKUP(L111,kurzy!$A$2:$B$11,2,FALSE)</f>
        <v>30.126</v>
      </c>
      <c r="N111" s="21">
        <v>6.76408</v>
      </c>
      <c r="O111" s="16" t="s">
        <v>1624</v>
      </c>
      <c r="P111" s="16" t="s">
        <v>486</v>
      </c>
      <c r="Q111" s="16"/>
      <c r="R111" s="24">
        <f t="shared" si="5"/>
        <v>203.77467408</v>
      </c>
      <c r="S111" s="16"/>
      <c r="T111" s="16"/>
    </row>
    <row r="112" spans="1:20" ht="25.5">
      <c r="A112" s="13"/>
      <c r="B112" s="13"/>
      <c r="C112" s="14" t="s">
        <v>464</v>
      </c>
      <c r="D112" s="16" t="s">
        <v>1625</v>
      </c>
      <c r="E112" s="16" t="s">
        <v>1626</v>
      </c>
      <c r="F112" s="16" t="s">
        <v>782</v>
      </c>
      <c r="G112" s="16" t="s">
        <v>1893</v>
      </c>
      <c r="H112" s="22"/>
      <c r="I112" s="22">
        <v>38718</v>
      </c>
      <c r="J112" s="22">
        <v>39813</v>
      </c>
      <c r="K112" s="19"/>
      <c r="L112" s="15" t="s">
        <v>465</v>
      </c>
      <c r="M112" s="16">
        <f>VLOOKUP(L112,kurzy!$A$2:$B$11,2,FALSE)</f>
        <v>30.126</v>
      </c>
      <c r="N112" s="21">
        <v>85.4148</v>
      </c>
      <c r="O112" s="16" t="s">
        <v>1627</v>
      </c>
      <c r="P112" s="16" t="s">
        <v>486</v>
      </c>
      <c r="Q112" s="16"/>
      <c r="R112" s="24">
        <f t="shared" si="5"/>
        <v>2573.2062648</v>
      </c>
      <c r="S112" s="16"/>
      <c r="T112" s="16"/>
    </row>
    <row r="113" spans="1:20" ht="25.5">
      <c r="A113" s="13"/>
      <c r="B113" s="13"/>
      <c r="C113" s="14" t="s">
        <v>464</v>
      </c>
      <c r="D113" s="16" t="s">
        <v>1628</v>
      </c>
      <c r="E113" s="16" t="s">
        <v>1629</v>
      </c>
      <c r="F113" s="16" t="s">
        <v>1501</v>
      </c>
      <c r="G113" s="16" t="s">
        <v>1893</v>
      </c>
      <c r="H113" s="22"/>
      <c r="I113" s="22">
        <v>38991</v>
      </c>
      <c r="J113" s="22">
        <v>39721</v>
      </c>
      <c r="K113" s="19"/>
      <c r="L113" s="15" t="s">
        <v>465</v>
      </c>
      <c r="M113" s="16">
        <f>VLOOKUP(L113,kurzy!$A$2:$B$11,2,FALSE)</f>
        <v>30.126</v>
      </c>
      <c r="N113" s="21">
        <v>15.09542</v>
      </c>
      <c r="O113" s="16" t="s">
        <v>1627</v>
      </c>
      <c r="P113" s="16" t="s">
        <v>486</v>
      </c>
      <c r="Q113" s="16"/>
      <c r="R113" s="24">
        <f t="shared" si="5"/>
        <v>454.76462292</v>
      </c>
      <c r="S113" s="16"/>
      <c r="T113" s="16"/>
    </row>
    <row r="114" spans="1:20" ht="25.5">
      <c r="A114" s="13"/>
      <c r="B114" s="13"/>
      <c r="C114" s="14" t="s">
        <v>464</v>
      </c>
      <c r="D114" s="16" t="s">
        <v>1630</v>
      </c>
      <c r="E114" s="16" t="s">
        <v>1631</v>
      </c>
      <c r="F114" s="16" t="s">
        <v>837</v>
      </c>
      <c r="G114" s="16" t="s">
        <v>1893</v>
      </c>
      <c r="H114" s="22"/>
      <c r="I114" s="22">
        <v>39264</v>
      </c>
      <c r="J114" s="22">
        <v>39629</v>
      </c>
      <c r="K114" s="19"/>
      <c r="L114" s="15" t="s">
        <v>465</v>
      </c>
      <c r="M114" s="16">
        <f>VLOOKUP(L114,kurzy!$A$2:$B$11,2,FALSE)</f>
        <v>30.126</v>
      </c>
      <c r="N114" s="21">
        <v>12.2722</v>
      </c>
      <c r="O114" s="16" t="s">
        <v>1620</v>
      </c>
      <c r="P114" s="16" t="s">
        <v>486</v>
      </c>
      <c r="Q114" s="16"/>
      <c r="R114" s="24">
        <f t="shared" si="5"/>
        <v>369.7122972</v>
      </c>
      <c r="S114" s="16"/>
      <c r="T114" s="16"/>
    </row>
    <row r="115" spans="1:20" ht="25.5">
      <c r="A115" s="13"/>
      <c r="B115" s="13"/>
      <c r="C115" s="14" t="s">
        <v>464</v>
      </c>
      <c r="D115" s="16" t="s">
        <v>1632</v>
      </c>
      <c r="E115" s="16" t="s">
        <v>1633</v>
      </c>
      <c r="F115" s="16" t="s">
        <v>837</v>
      </c>
      <c r="G115" s="16" t="s">
        <v>1893</v>
      </c>
      <c r="H115" s="22"/>
      <c r="I115" s="22">
        <v>39326</v>
      </c>
      <c r="J115" s="22">
        <v>40056</v>
      </c>
      <c r="K115" s="19"/>
      <c r="L115" s="15" t="s">
        <v>465</v>
      </c>
      <c r="M115" s="16">
        <f>VLOOKUP(L115,kurzy!$A$2:$B$11,2,FALSE)</f>
        <v>30.126</v>
      </c>
      <c r="N115" s="21">
        <v>1.1</v>
      </c>
      <c r="O115" s="16" t="s">
        <v>1620</v>
      </c>
      <c r="P115" s="16" t="s">
        <v>486</v>
      </c>
      <c r="Q115" s="16"/>
      <c r="R115" s="24">
        <f t="shared" si="5"/>
        <v>33.138600000000004</v>
      </c>
      <c r="S115" s="16"/>
      <c r="T115" s="16"/>
    </row>
    <row r="116" spans="1:20" ht="25.5">
      <c r="A116" s="13"/>
      <c r="B116" s="13"/>
      <c r="C116" s="14" t="s">
        <v>464</v>
      </c>
      <c r="D116" s="16" t="s">
        <v>1634</v>
      </c>
      <c r="E116" s="16" t="s">
        <v>1635</v>
      </c>
      <c r="F116" s="16" t="s">
        <v>837</v>
      </c>
      <c r="G116" s="16" t="s">
        <v>1893</v>
      </c>
      <c r="H116" s="22"/>
      <c r="I116" s="22">
        <v>39326</v>
      </c>
      <c r="J116" s="22">
        <v>40056</v>
      </c>
      <c r="K116" s="19"/>
      <c r="L116" s="15" t="s">
        <v>465</v>
      </c>
      <c r="M116" s="16">
        <f>VLOOKUP(L116,kurzy!$A$2:$B$11,2,FALSE)</f>
        <v>30.126</v>
      </c>
      <c r="N116" s="21">
        <v>7.54</v>
      </c>
      <c r="O116" s="16" t="s">
        <v>1636</v>
      </c>
      <c r="P116" s="16" t="s">
        <v>486</v>
      </c>
      <c r="Q116" s="16"/>
      <c r="R116" s="24">
        <f t="shared" si="5"/>
        <v>227.15004000000002</v>
      </c>
      <c r="S116" s="16"/>
      <c r="T116" s="16"/>
    </row>
    <row r="117" spans="1:20" ht="38.25">
      <c r="A117" s="13"/>
      <c r="B117" s="13"/>
      <c r="C117" s="14" t="s">
        <v>464</v>
      </c>
      <c r="D117" s="16" t="s">
        <v>1637</v>
      </c>
      <c r="E117" s="16" t="s">
        <v>1638</v>
      </c>
      <c r="F117" s="16" t="s">
        <v>1115</v>
      </c>
      <c r="G117" s="16" t="s">
        <v>1893</v>
      </c>
      <c r="H117" s="22">
        <v>38947</v>
      </c>
      <c r="I117" s="22">
        <v>38991</v>
      </c>
      <c r="J117" s="22">
        <v>40086</v>
      </c>
      <c r="K117" s="19">
        <v>3.702</v>
      </c>
      <c r="L117" s="15" t="s">
        <v>465</v>
      </c>
      <c r="M117" s="16">
        <f>VLOOKUP(L117,kurzy!$A$2:$B$11,2,FALSE)</f>
        <v>30.126</v>
      </c>
      <c r="N117" s="21">
        <v>1.777</v>
      </c>
      <c r="O117" s="16" t="s">
        <v>1639</v>
      </c>
      <c r="P117" s="16" t="s">
        <v>484</v>
      </c>
      <c r="Q117" s="16" t="s">
        <v>1640</v>
      </c>
      <c r="R117" s="24">
        <f t="shared" si="5"/>
        <v>53.533902</v>
      </c>
      <c r="S117" s="16"/>
      <c r="T117" s="16"/>
    </row>
    <row r="118" spans="1:20" ht="38.25">
      <c r="A118" s="13"/>
      <c r="B118" s="13"/>
      <c r="C118" s="14" t="s">
        <v>464</v>
      </c>
      <c r="D118" s="16" t="s">
        <v>1641</v>
      </c>
      <c r="E118" s="16" t="s">
        <v>1642</v>
      </c>
      <c r="F118" s="16" t="s">
        <v>1115</v>
      </c>
      <c r="G118" s="16" t="s">
        <v>1893</v>
      </c>
      <c r="H118" s="22">
        <v>39034</v>
      </c>
      <c r="I118" s="22">
        <v>38991</v>
      </c>
      <c r="J118" s="22">
        <v>40086</v>
      </c>
      <c r="K118" s="19">
        <v>1.518</v>
      </c>
      <c r="L118" s="15" t="s">
        <v>465</v>
      </c>
      <c r="M118" s="16">
        <f>VLOOKUP(L118,kurzy!$A$2:$B$11,2,FALSE)</f>
        <v>30.126</v>
      </c>
      <c r="N118" s="21">
        <v>0.912</v>
      </c>
      <c r="O118" s="16" t="s">
        <v>1643</v>
      </c>
      <c r="P118" s="16" t="s">
        <v>484</v>
      </c>
      <c r="Q118" s="16" t="s">
        <v>1644</v>
      </c>
      <c r="R118" s="24">
        <f t="shared" si="5"/>
        <v>27.474912000000003</v>
      </c>
      <c r="S118" s="16"/>
      <c r="T118" s="16"/>
    </row>
    <row r="119" spans="1:20" ht="38.25">
      <c r="A119" s="13"/>
      <c r="B119" s="13"/>
      <c r="C119" s="14" t="s">
        <v>464</v>
      </c>
      <c r="D119" s="16" t="s">
        <v>1645</v>
      </c>
      <c r="E119" s="16" t="s">
        <v>1646</v>
      </c>
      <c r="F119" s="16" t="s">
        <v>1647</v>
      </c>
      <c r="G119" s="16" t="s">
        <v>1648</v>
      </c>
      <c r="H119" s="22">
        <v>39189</v>
      </c>
      <c r="I119" s="22">
        <v>39326</v>
      </c>
      <c r="J119" s="22">
        <v>40056</v>
      </c>
      <c r="K119" s="19">
        <v>16.433</v>
      </c>
      <c r="L119" s="15" t="s">
        <v>1744</v>
      </c>
      <c r="M119" s="16">
        <f>VLOOKUP(L119,kurzy!$A$2:$B$11,2,FALSE)</f>
        <v>24.066</v>
      </c>
      <c r="N119" s="21">
        <v>0.5</v>
      </c>
      <c r="O119" s="16" t="s">
        <v>1649</v>
      </c>
      <c r="P119" s="16" t="s">
        <v>484</v>
      </c>
      <c r="Q119" s="16" t="s">
        <v>1650</v>
      </c>
      <c r="R119" s="24">
        <f t="shared" si="5"/>
        <v>12.033</v>
      </c>
      <c r="S119" s="16"/>
      <c r="T119" s="16"/>
    </row>
    <row r="120" spans="1:20" ht="51">
      <c r="A120" s="13"/>
      <c r="B120" s="13"/>
      <c r="C120" s="14" t="s">
        <v>464</v>
      </c>
      <c r="D120" s="16" t="s">
        <v>317</v>
      </c>
      <c r="E120" s="16" t="s">
        <v>318</v>
      </c>
      <c r="F120" s="16" t="s">
        <v>319</v>
      </c>
      <c r="G120" s="16" t="s">
        <v>320</v>
      </c>
      <c r="H120" s="22">
        <v>39267</v>
      </c>
      <c r="I120" s="22">
        <v>39326</v>
      </c>
      <c r="J120" s="22">
        <v>40178</v>
      </c>
      <c r="K120" s="19">
        <v>13.5</v>
      </c>
      <c r="L120" s="15" t="s">
        <v>465</v>
      </c>
      <c r="M120" s="16">
        <v>30.126</v>
      </c>
      <c r="N120" s="21">
        <v>0.698</v>
      </c>
      <c r="O120" s="16" t="s">
        <v>321</v>
      </c>
      <c r="P120" s="16" t="s">
        <v>444</v>
      </c>
      <c r="Q120" s="16"/>
      <c r="R120" s="24">
        <v>21.027948</v>
      </c>
      <c r="S120" s="16"/>
      <c r="T120" s="16" t="s">
        <v>282</v>
      </c>
    </row>
    <row r="121" spans="1:20" ht="51">
      <c r="A121" s="13"/>
      <c r="B121" s="13"/>
      <c r="C121" s="14" t="s">
        <v>464</v>
      </c>
      <c r="D121" s="16" t="s">
        <v>289</v>
      </c>
      <c r="E121" s="16" t="s">
        <v>290</v>
      </c>
      <c r="F121" s="16" t="s">
        <v>291</v>
      </c>
      <c r="G121" s="16" t="s">
        <v>292</v>
      </c>
      <c r="H121" s="22">
        <v>39232</v>
      </c>
      <c r="I121" s="22">
        <v>39173</v>
      </c>
      <c r="J121" s="22">
        <v>39416</v>
      </c>
      <c r="K121" s="19">
        <v>1.74</v>
      </c>
      <c r="L121" s="15" t="s">
        <v>465</v>
      </c>
      <c r="M121" s="16">
        <v>30.126</v>
      </c>
      <c r="N121" s="21">
        <v>0.394</v>
      </c>
      <c r="O121" s="16" t="s">
        <v>293</v>
      </c>
      <c r="P121" s="16" t="s">
        <v>445</v>
      </c>
      <c r="Q121" s="16" t="s">
        <v>294</v>
      </c>
      <c r="R121" s="24">
        <v>11.869644000000001</v>
      </c>
      <c r="S121" s="16"/>
      <c r="T121" s="16" t="s">
        <v>282</v>
      </c>
    </row>
    <row r="122" spans="1:20" ht="25.5">
      <c r="A122" s="13"/>
      <c r="B122" s="13"/>
      <c r="C122" s="14" t="s">
        <v>464</v>
      </c>
      <c r="D122" s="16" t="s">
        <v>1653</v>
      </c>
      <c r="E122" s="16"/>
      <c r="F122" s="16"/>
      <c r="G122" s="16" t="s">
        <v>1654</v>
      </c>
      <c r="H122" s="22">
        <v>39482</v>
      </c>
      <c r="I122" s="22">
        <v>39448</v>
      </c>
      <c r="J122" s="22">
        <v>39782</v>
      </c>
      <c r="K122" s="19">
        <v>650</v>
      </c>
      <c r="L122" s="15" t="s">
        <v>1745</v>
      </c>
      <c r="M122" s="16">
        <f>VLOOKUP(L122,kurzy!$A$2:$B$11,2,FALSE)</f>
        <v>1</v>
      </c>
      <c r="N122" s="21">
        <v>270</v>
      </c>
      <c r="O122" s="16" t="s">
        <v>1655</v>
      </c>
      <c r="P122" s="16" t="s">
        <v>485</v>
      </c>
      <c r="Q122" s="16" t="s">
        <v>1656</v>
      </c>
      <c r="R122" s="24">
        <f aca="true" t="shared" si="6" ref="R122:R151">M122*N122</f>
        <v>270</v>
      </c>
      <c r="S122" s="16"/>
      <c r="T122" s="16"/>
    </row>
    <row r="123" spans="1:20" ht="51">
      <c r="A123" s="13"/>
      <c r="B123" s="13"/>
      <c r="C123" s="14" t="s">
        <v>464</v>
      </c>
      <c r="D123" s="16" t="s">
        <v>1657</v>
      </c>
      <c r="E123" s="16" t="s">
        <v>1658</v>
      </c>
      <c r="F123" s="16" t="s">
        <v>1659</v>
      </c>
      <c r="G123" s="16" t="s">
        <v>1660</v>
      </c>
      <c r="H123" s="22">
        <v>39653</v>
      </c>
      <c r="I123" s="22">
        <v>39600</v>
      </c>
      <c r="J123" s="22">
        <v>40086</v>
      </c>
      <c r="K123" s="19">
        <v>280158</v>
      </c>
      <c r="L123" s="15" t="s">
        <v>465</v>
      </c>
      <c r="M123" s="16">
        <f>VLOOKUP(L123,kurzy!$A$2:$B$11,2,FALSE)</f>
        <v>30.126</v>
      </c>
      <c r="N123" s="21">
        <v>273.37</v>
      </c>
      <c r="O123" s="16" t="s">
        <v>1661</v>
      </c>
      <c r="P123" s="16" t="s">
        <v>1387</v>
      </c>
      <c r="Q123" s="16" t="s">
        <v>1662</v>
      </c>
      <c r="R123" s="24">
        <f t="shared" si="6"/>
        <v>8235.54462</v>
      </c>
      <c r="S123" s="16"/>
      <c r="T123" s="16" t="s">
        <v>1437</v>
      </c>
    </row>
    <row r="124" spans="1:20" ht="25.5">
      <c r="A124" s="13"/>
      <c r="B124" s="13"/>
      <c r="C124" s="14" t="s">
        <v>464</v>
      </c>
      <c r="D124" s="16" t="s">
        <v>1663</v>
      </c>
      <c r="E124" s="16" t="s">
        <v>1664</v>
      </c>
      <c r="F124" s="16" t="s">
        <v>1665</v>
      </c>
      <c r="G124" s="16" t="s">
        <v>1666</v>
      </c>
      <c r="H124" s="22">
        <v>38876</v>
      </c>
      <c r="I124" s="22">
        <v>38596</v>
      </c>
      <c r="J124" s="22">
        <v>39691</v>
      </c>
      <c r="K124" s="19">
        <v>9.8</v>
      </c>
      <c r="L124" s="15" t="s">
        <v>465</v>
      </c>
      <c r="M124" s="16">
        <f>VLOOKUP(L124,kurzy!$A$2:$B$11,2,FALSE)</f>
        <v>30.126</v>
      </c>
      <c r="N124" s="21">
        <v>1.481</v>
      </c>
      <c r="O124" s="16" t="s">
        <v>1667</v>
      </c>
      <c r="P124" s="16" t="s">
        <v>1387</v>
      </c>
      <c r="Q124" s="16" t="s">
        <v>1668</v>
      </c>
      <c r="R124" s="24">
        <f t="shared" si="6"/>
        <v>44.616606000000004</v>
      </c>
      <c r="S124" s="16" t="s">
        <v>1669</v>
      </c>
      <c r="T124" s="16"/>
    </row>
    <row r="125" spans="1:20" ht="15.75">
      <c r="A125" s="13"/>
      <c r="B125" s="13"/>
      <c r="C125" s="14" t="s">
        <v>464</v>
      </c>
      <c r="D125" s="16" t="s">
        <v>1670</v>
      </c>
      <c r="E125" s="16" t="s">
        <v>1671</v>
      </c>
      <c r="F125" s="16" t="s">
        <v>1672</v>
      </c>
      <c r="G125" s="16" t="s">
        <v>1673</v>
      </c>
      <c r="H125" s="22">
        <v>39355</v>
      </c>
      <c r="I125" s="22"/>
      <c r="J125" s="22">
        <v>39691</v>
      </c>
      <c r="K125" s="19">
        <v>7.5</v>
      </c>
      <c r="L125" s="15" t="s">
        <v>465</v>
      </c>
      <c r="M125" s="16">
        <f>VLOOKUP(L125,kurzy!$A$2:$B$11,2,FALSE)</f>
        <v>30.126</v>
      </c>
      <c r="N125" s="21">
        <v>6.8</v>
      </c>
      <c r="O125" s="16" t="s">
        <v>1674</v>
      </c>
      <c r="P125" s="16" t="s">
        <v>443</v>
      </c>
      <c r="Q125" s="16"/>
      <c r="R125" s="24">
        <f t="shared" si="6"/>
        <v>204.8568</v>
      </c>
      <c r="S125" s="16"/>
      <c r="T125" s="16"/>
    </row>
    <row r="126" spans="1:20" ht="63.75">
      <c r="A126" s="13"/>
      <c r="B126" s="13"/>
      <c r="C126" s="14" t="s">
        <v>464</v>
      </c>
      <c r="D126" s="16" t="s">
        <v>1675</v>
      </c>
      <c r="E126" s="16" t="s">
        <v>1676</v>
      </c>
      <c r="F126" s="16" t="s">
        <v>1677</v>
      </c>
      <c r="G126" s="16" t="s">
        <v>1678</v>
      </c>
      <c r="H126" s="22">
        <v>39350</v>
      </c>
      <c r="I126" s="22">
        <v>39326</v>
      </c>
      <c r="J126" s="22">
        <v>39691</v>
      </c>
      <c r="K126" s="19">
        <v>25.629</v>
      </c>
      <c r="L126" s="15" t="s">
        <v>465</v>
      </c>
      <c r="M126" s="16">
        <f>VLOOKUP(L126,kurzy!$A$2:$B$11,2,FALSE)</f>
        <v>30.126</v>
      </c>
      <c r="N126" s="21">
        <v>20.503</v>
      </c>
      <c r="O126" s="16" t="s">
        <v>1679</v>
      </c>
      <c r="P126" s="16" t="s">
        <v>443</v>
      </c>
      <c r="Q126" s="16"/>
      <c r="R126" s="24">
        <f t="shared" si="6"/>
        <v>617.6733780000001</v>
      </c>
      <c r="S126" s="16"/>
      <c r="T126" s="16"/>
    </row>
    <row r="127" spans="1:20" ht="25.5">
      <c r="A127" s="13"/>
      <c r="B127" s="13"/>
      <c r="C127" s="14" t="s">
        <v>464</v>
      </c>
      <c r="D127" s="16" t="s">
        <v>1680</v>
      </c>
      <c r="E127" s="16" t="s">
        <v>1681</v>
      </c>
      <c r="F127" s="16" t="s">
        <v>1192</v>
      </c>
      <c r="G127" s="16" t="s">
        <v>1893</v>
      </c>
      <c r="H127" s="22">
        <v>39399</v>
      </c>
      <c r="I127" s="22">
        <v>39356</v>
      </c>
      <c r="J127" s="22">
        <v>40178</v>
      </c>
      <c r="K127" s="19">
        <v>34.5</v>
      </c>
      <c r="L127" s="15" t="s">
        <v>465</v>
      </c>
      <c r="M127" s="16">
        <f>VLOOKUP(L127,kurzy!$A$2:$B$11,2,FALSE)</f>
        <v>30.126</v>
      </c>
      <c r="N127" s="21">
        <v>13.8</v>
      </c>
      <c r="O127" s="16" t="s">
        <v>1193</v>
      </c>
      <c r="P127" s="16" t="s">
        <v>443</v>
      </c>
      <c r="Q127" s="16"/>
      <c r="R127" s="24">
        <f t="shared" si="6"/>
        <v>415.7388</v>
      </c>
      <c r="S127" s="16"/>
      <c r="T127" s="16"/>
    </row>
    <row r="128" spans="1:20" ht="25.5">
      <c r="A128" s="13"/>
      <c r="B128" s="13"/>
      <c r="C128" s="14" t="s">
        <v>464</v>
      </c>
      <c r="D128" s="16" t="s">
        <v>1194</v>
      </c>
      <c r="E128" s="16" t="s">
        <v>1195</v>
      </c>
      <c r="F128" s="16" t="s">
        <v>1196</v>
      </c>
      <c r="G128" s="16" t="s">
        <v>1893</v>
      </c>
      <c r="H128" s="22">
        <v>38686</v>
      </c>
      <c r="I128" s="22">
        <v>38626</v>
      </c>
      <c r="J128" s="22">
        <v>39355</v>
      </c>
      <c r="K128" s="19"/>
      <c r="L128" s="15" t="s">
        <v>465</v>
      </c>
      <c r="M128" s="16">
        <f>VLOOKUP(L128,kurzy!$A$2:$B$11,2,FALSE)</f>
        <v>30.126</v>
      </c>
      <c r="N128" s="21">
        <v>40.978</v>
      </c>
      <c r="O128" s="16" t="s">
        <v>1197</v>
      </c>
      <c r="P128" s="16" t="s">
        <v>443</v>
      </c>
      <c r="Q128" s="16" t="s">
        <v>1001</v>
      </c>
      <c r="R128" s="24">
        <f t="shared" si="6"/>
        <v>1234.503228</v>
      </c>
      <c r="S128" s="16"/>
      <c r="T128" s="16"/>
    </row>
    <row r="129" spans="1:20" ht="38.25">
      <c r="A129" s="13"/>
      <c r="B129" s="13"/>
      <c r="C129" s="14" t="s">
        <v>464</v>
      </c>
      <c r="D129" s="16" t="s">
        <v>1198</v>
      </c>
      <c r="E129" s="16" t="s">
        <v>1199</v>
      </c>
      <c r="F129" s="16" t="s">
        <v>1200</v>
      </c>
      <c r="G129" s="16" t="s">
        <v>1201</v>
      </c>
      <c r="H129" s="22">
        <v>38601</v>
      </c>
      <c r="I129" s="22">
        <v>38565</v>
      </c>
      <c r="J129" s="22">
        <v>39431</v>
      </c>
      <c r="K129" s="19">
        <v>193.891</v>
      </c>
      <c r="L129" s="15" t="s">
        <v>1744</v>
      </c>
      <c r="M129" s="16">
        <f>VLOOKUP(L129,kurzy!$A$2:$B$11,2,FALSE)</f>
        <v>24.066</v>
      </c>
      <c r="N129" s="21">
        <v>3</v>
      </c>
      <c r="O129" s="16" t="s">
        <v>1202</v>
      </c>
      <c r="P129" s="16" t="s">
        <v>445</v>
      </c>
      <c r="Q129" s="16" t="s">
        <v>1203</v>
      </c>
      <c r="R129" s="24">
        <f t="shared" si="6"/>
        <v>72.198</v>
      </c>
      <c r="S129" s="16"/>
      <c r="T129" s="16"/>
    </row>
    <row r="130" spans="1:20" ht="38.25">
      <c r="A130" s="13"/>
      <c r="B130" s="13"/>
      <c r="C130" s="14" t="s">
        <v>464</v>
      </c>
      <c r="D130" s="16" t="s">
        <v>537</v>
      </c>
      <c r="E130" s="16" t="s">
        <v>538</v>
      </c>
      <c r="F130" s="16" t="s">
        <v>539</v>
      </c>
      <c r="G130" s="16" t="s">
        <v>540</v>
      </c>
      <c r="H130" s="22" t="s">
        <v>541</v>
      </c>
      <c r="I130" s="22">
        <v>38718</v>
      </c>
      <c r="J130" s="22">
        <v>39447</v>
      </c>
      <c r="K130" s="19">
        <v>114.08</v>
      </c>
      <c r="L130" s="15" t="s">
        <v>1745</v>
      </c>
      <c r="M130" s="16">
        <f>VLOOKUP(L130,kurzy!$A$2:$B$11,2,FALSE)</f>
        <v>1</v>
      </c>
      <c r="N130" s="21">
        <v>20.06</v>
      </c>
      <c r="O130" s="16" t="s">
        <v>542</v>
      </c>
      <c r="P130" s="16" t="s">
        <v>445</v>
      </c>
      <c r="Q130" s="16"/>
      <c r="R130" s="24">
        <f t="shared" si="6"/>
        <v>20.06</v>
      </c>
      <c r="S130" s="16"/>
      <c r="T130" s="16"/>
    </row>
    <row r="131" spans="1:20" ht="38.25">
      <c r="A131" s="13"/>
      <c r="B131" s="13"/>
      <c r="C131" s="14" t="s">
        <v>464</v>
      </c>
      <c r="D131" s="16" t="s">
        <v>543</v>
      </c>
      <c r="E131" s="16" t="s">
        <v>544</v>
      </c>
      <c r="F131" s="16" t="s">
        <v>539</v>
      </c>
      <c r="G131" s="16" t="s">
        <v>545</v>
      </c>
      <c r="H131" s="22"/>
      <c r="I131" s="22">
        <v>39448</v>
      </c>
      <c r="J131" s="22">
        <v>40178</v>
      </c>
      <c r="K131" s="19">
        <v>146.16</v>
      </c>
      <c r="L131" s="15" t="s">
        <v>1745</v>
      </c>
      <c r="M131" s="16">
        <f>VLOOKUP(L131,kurzy!$A$2:$B$11,2,FALSE)</f>
        <v>1</v>
      </c>
      <c r="N131" s="21">
        <v>73.08</v>
      </c>
      <c r="O131" s="16" t="s">
        <v>546</v>
      </c>
      <c r="P131" s="16" t="s">
        <v>445</v>
      </c>
      <c r="Q131" s="16"/>
      <c r="R131" s="24">
        <f t="shared" si="6"/>
        <v>73.08</v>
      </c>
      <c r="S131" s="16" t="s">
        <v>547</v>
      </c>
      <c r="T131" s="16"/>
    </row>
    <row r="132" spans="1:20" ht="38.25">
      <c r="A132" s="13"/>
      <c r="B132" s="13"/>
      <c r="C132" s="14" t="s">
        <v>464</v>
      </c>
      <c r="D132" s="16" t="s">
        <v>548</v>
      </c>
      <c r="E132" s="16" t="s">
        <v>549</v>
      </c>
      <c r="F132" s="16" t="s">
        <v>539</v>
      </c>
      <c r="G132" s="16" t="s">
        <v>545</v>
      </c>
      <c r="H132" s="22"/>
      <c r="I132" s="22">
        <v>39448</v>
      </c>
      <c r="J132" s="22">
        <v>40178</v>
      </c>
      <c r="K132" s="19">
        <v>65.3</v>
      </c>
      <c r="L132" s="15" t="s">
        <v>1745</v>
      </c>
      <c r="M132" s="16">
        <f>VLOOKUP(L132,kurzy!$A$2:$B$11,2,FALSE)</f>
        <v>1</v>
      </c>
      <c r="N132" s="21">
        <v>32.65</v>
      </c>
      <c r="O132" s="16" t="s">
        <v>550</v>
      </c>
      <c r="P132" s="16" t="s">
        <v>445</v>
      </c>
      <c r="Q132" s="16"/>
      <c r="R132" s="24">
        <f t="shared" si="6"/>
        <v>32.65</v>
      </c>
      <c r="S132" s="16" t="s">
        <v>547</v>
      </c>
      <c r="T132" s="16"/>
    </row>
    <row r="133" spans="1:20" ht="25.5">
      <c r="A133" s="13"/>
      <c r="B133" s="13"/>
      <c r="C133" s="14" t="s">
        <v>464</v>
      </c>
      <c r="D133" s="16" t="s">
        <v>551</v>
      </c>
      <c r="E133" s="16" t="s">
        <v>552</v>
      </c>
      <c r="F133" s="16" t="s">
        <v>553</v>
      </c>
      <c r="G133" s="16" t="s">
        <v>554</v>
      </c>
      <c r="H133" s="22">
        <v>39653</v>
      </c>
      <c r="I133" s="22">
        <v>39659</v>
      </c>
      <c r="J133" s="22">
        <v>40847</v>
      </c>
      <c r="K133" s="19">
        <v>10.9675</v>
      </c>
      <c r="L133" s="15" t="s">
        <v>465</v>
      </c>
      <c r="M133" s="16">
        <f>VLOOKUP(L133,kurzy!$A$2:$B$11,2,FALSE)</f>
        <v>30.126</v>
      </c>
      <c r="N133" s="21">
        <v>3.826</v>
      </c>
      <c r="O133" s="16" t="s">
        <v>555</v>
      </c>
      <c r="P133" s="16" t="s">
        <v>1387</v>
      </c>
      <c r="Q133" s="16" t="s">
        <v>556</v>
      </c>
      <c r="R133" s="24">
        <f t="shared" si="6"/>
        <v>115.26207600000001</v>
      </c>
      <c r="S133" s="16"/>
      <c r="T133" s="16"/>
    </row>
    <row r="134" spans="1:20" ht="25.5">
      <c r="A134" s="13"/>
      <c r="B134" s="13"/>
      <c r="C134" s="14" t="s">
        <v>464</v>
      </c>
      <c r="D134" s="16" t="s">
        <v>557</v>
      </c>
      <c r="E134" s="16" t="s">
        <v>558</v>
      </c>
      <c r="F134" s="16" t="s">
        <v>782</v>
      </c>
      <c r="G134" s="16" t="s">
        <v>559</v>
      </c>
      <c r="H134" s="22">
        <v>38338</v>
      </c>
      <c r="I134" s="22">
        <v>38261</v>
      </c>
      <c r="J134" s="22">
        <v>39172</v>
      </c>
      <c r="K134" s="19">
        <v>13.53725</v>
      </c>
      <c r="L134" s="15" t="s">
        <v>465</v>
      </c>
      <c r="M134" s="16">
        <f>VLOOKUP(L134,kurzy!$A$2:$B$11,2,FALSE)</f>
        <v>30.126</v>
      </c>
      <c r="N134" s="21">
        <v>8.122</v>
      </c>
      <c r="O134" s="16" t="s">
        <v>560</v>
      </c>
      <c r="P134" s="16" t="s">
        <v>444</v>
      </c>
      <c r="Q134" s="16"/>
      <c r="R134" s="24">
        <f t="shared" si="6"/>
        <v>244.68337200000002</v>
      </c>
      <c r="S134" s="16"/>
      <c r="T134" s="16"/>
    </row>
    <row r="135" spans="1:20" ht="25.5">
      <c r="A135" s="13"/>
      <c r="B135" s="13"/>
      <c r="C135" s="14" t="s">
        <v>464</v>
      </c>
      <c r="D135" s="16" t="s">
        <v>561</v>
      </c>
      <c r="E135" s="16" t="s">
        <v>562</v>
      </c>
      <c r="F135" s="16" t="s">
        <v>782</v>
      </c>
      <c r="G135" s="16" t="s">
        <v>559</v>
      </c>
      <c r="H135" s="22">
        <v>38633</v>
      </c>
      <c r="I135" s="22">
        <v>38626</v>
      </c>
      <c r="J135" s="22" t="s">
        <v>563</v>
      </c>
      <c r="K135" s="19">
        <v>38.704</v>
      </c>
      <c r="L135" s="15" t="s">
        <v>465</v>
      </c>
      <c r="M135" s="16">
        <f>VLOOKUP(L135,kurzy!$A$2:$B$11,2,FALSE)</f>
        <v>30.126</v>
      </c>
      <c r="N135" s="21">
        <v>4.465</v>
      </c>
      <c r="O135" s="16" t="s">
        <v>564</v>
      </c>
      <c r="P135" s="16" t="s">
        <v>444</v>
      </c>
      <c r="Q135" s="16"/>
      <c r="R135" s="24">
        <f t="shared" si="6"/>
        <v>134.51259</v>
      </c>
      <c r="S135" s="16"/>
      <c r="T135" s="16"/>
    </row>
    <row r="136" spans="1:20" ht="25.5">
      <c r="A136" s="13"/>
      <c r="B136" s="13"/>
      <c r="C136" s="14" t="s">
        <v>464</v>
      </c>
      <c r="D136" s="16" t="s">
        <v>565</v>
      </c>
      <c r="E136" s="16" t="s">
        <v>566</v>
      </c>
      <c r="F136" s="16" t="s">
        <v>782</v>
      </c>
      <c r="G136" s="16" t="s">
        <v>559</v>
      </c>
      <c r="H136" s="22">
        <v>38895</v>
      </c>
      <c r="I136" s="22">
        <v>38869</v>
      </c>
      <c r="J136" s="22">
        <v>39543</v>
      </c>
      <c r="K136" s="19">
        <v>63.794</v>
      </c>
      <c r="L136" s="15" t="s">
        <v>465</v>
      </c>
      <c r="M136" s="16">
        <f>VLOOKUP(L136,kurzy!$A$2:$B$11,2,FALSE)</f>
        <v>30.126</v>
      </c>
      <c r="N136" s="21">
        <v>44.489</v>
      </c>
      <c r="O136" s="16" t="s">
        <v>560</v>
      </c>
      <c r="P136" s="16" t="s">
        <v>444</v>
      </c>
      <c r="Q136" s="16"/>
      <c r="R136" s="24">
        <f t="shared" si="6"/>
        <v>1340.275614</v>
      </c>
      <c r="S136" s="16"/>
      <c r="T136" s="16"/>
    </row>
    <row r="137" spans="1:20" ht="25.5">
      <c r="A137" s="13"/>
      <c r="B137" s="13"/>
      <c r="C137" s="14" t="s">
        <v>464</v>
      </c>
      <c r="D137" s="16" t="s">
        <v>567</v>
      </c>
      <c r="E137" s="16" t="s">
        <v>568</v>
      </c>
      <c r="F137" s="16" t="s">
        <v>539</v>
      </c>
      <c r="G137" s="16" t="s">
        <v>569</v>
      </c>
      <c r="H137" s="22">
        <v>39135</v>
      </c>
      <c r="I137" s="22">
        <v>39083</v>
      </c>
      <c r="J137" s="22">
        <v>39813</v>
      </c>
      <c r="K137" s="19">
        <v>105.02</v>
      </c>
      <c r="L137" s="15" t="s">
        <v>1745</v>
      </c>
      <c r="M137" s="16">
        <f>VLOOKUP(L137,kurzy!$A$2:$B$11,2,FALSE)</f>
        <v>1</v>
      </c>
      <c r="N137" s="21">
        <v>76.52</v>
      </c>
      <c r="O137" s="16" t="s">
        <v>570</v>
      </c>
      <c r="P137" s="16" t="s">
        <v>444</v>
      </c>
      <c r="Q137" s="16"/>
      <c r="R137" s="24">
        <f t="shared" si="6"/>
        <v>76.52</v>
      </c>
      <c r="S137" s="16"/>
      <c r="T137" s="16"/>
    </row>
    <row r="138" spans="1:20" ht="25.5">
      <c r="A138" s="13"/>
      <c r="B138" s="13"/>
      <c r="C138" s="14" t="s">
        <v>464</v>
      </c>
      <c r="D138" s="16" t="s">
        <v>571</v>
      </c>
      <c r="E138" s="16" t="s">
        <v>572</v>
      </c>
      <c r="F138" s="16" t="s">
        <v>539</v>
      </c>
      <c r="G138" s="16" t="s">
        <v>569</v>
      </c>
      <c r="H138" s="22">
        <v>39135</v>
      </c>
      <c r="I138" s="22">
        <v>39083</v>
      </c>
      <c r="J138" s="22">
        <v>39813</v>
      </c>
      <c r="K138" s="19">
        <v>97.832</v>
      </c>
      <c r="L138" s="15" t="s">
        <v>1745</v>
      </c>
      <c r="M138" s="16">
        <f>VLOOKUP(L138,kurzy!$A$2:$B$11,2,FALSE)</f>
        <v>1</v>
      </c>
      <c r="N138" s="21">
        <v>67.452</v>
      </c>
      <c r="O138" s="16" t="s">
        <v>564</v>
      </c>
      <c r="P138" s="16" t="s">
        <v>444</v>
      </c>
      <c r="Q138" s="16"/>
      <c r="R138" s="24">
        <f t="shared" si="6"/>
        <v>67.452</v>
      </c>
      <c r="S138" s="16"/>
      <c r="T138" s="16"/>
    </row>
    <row r="139" spans="1:20" ht="25.5">
      <c r="A139" s="13"/>
      <c r="B139" s="13"/>
      <c r="C139" s="14" t="s">
        <v>464</v>
      </c>
      <c r="D139" s="16" t="s">
        <v>573</v>
      </c>
      <c r="E139" s="16" t="s">
        <v>574</v>
      </c>
      <c r="F139" s="16" t="s">
        <v>539</v>
      </c>
      <c r="G139" s="16" t="s">
        <v>569</v>
      </c>
      <c r="H139" s="22">
        <v>39135</v>
      </c>
      <c r="I139" s="22">
        <v>39083</v>
      </c>
      <c r="J139" s="22">
        <v>39813</v>
      </c>
      <c r="K139" s="19">
        <v>85.4</v>
      </c>
      <c r="L139" s="15" t="s">
        <v>1745</v>
      </c>
      <c r="M139" s="16">
        <f>VLOOKUP(L139,kurzy!$A$2:$B$11,2,FALSE)</f>
        <v>1</v>
      </c>
      <c r="N139" s="21">
        <v>66.4</v>
      </c>
      <c r="O139" s="16" t="s">
        <v>575</v>
      </c>
      <c r="P139" s="16" t="s">
        <v>444</v>
      </c>
      <c r="Q139" s="16"/>
      <c r="R139" s="24">
        <f t="shared" si="6"/>
        <v>66.4</v>
      </c>
      <c r="S139" s="16"/>
      <c r="T139" s="16"/>
    </row>
    <row r="140" spans="1:20" ht="25.5">
      <c r="A140" s="13"/>
      <c r="B140" s="13"/>
      <c r="C140" s="14" t="s">
        <v>464</v>
      </c>
      <c r="D140" s="16" t="s">
        <v>576</v>
      </c>
      <c r="E140" s="16" t="s">
        <v>577</v>
      </c>
      <c r="F140" s="16" t="s">
        <v>1093</v>
      </c>
      <c r="G140" s="16" t="s">
        <v>554</v>
      </c>
      <c r="H140" s="22">
        <v>39500</v>
      </c>
      <c r="I140" s="22">
        <v>39630</v>
      </c>
      <c r="J140" s="22">
        <v>39844</v>
      </c>
      <c r="K140" s="19">
        <v>12.01</v>
      </c>
      <c r="L140" s="15" t="s">
        <v>465</v>
      </c>
      <c r="M140" s="16">
        <f>VLOOKUP(L140,kurzy!$A$2:$B$11,2,FALSE)</f>
        <v>30.126</v>
      </c>
      <c r="N140" s="21">
        <v>1.392</v>
      </c>
      <c r="O140" s="16" t="s">
        <v>564</v>
      </c>
      <c r="P140" s="16" t="s">
        <v>444</v>
      </c>
      <c r="Q140" s="16"/>
      <c r="R140" s="24">
        <f t="shared" si="6"/>
        <v>41.935392</v>
      </c>
      <c r="S140" s="16"/>
      <c r="T140" s="16"/>
    </row>
    <row r="141" spans="1:20" ht="25.5">
      <c r="A141" s="13"/>
      <c r="B141" s="13"/>
      <c r="C141" s="14" t="s">
        <v>464</v>
      </c>
      <c r="D141" s="16" t="s">
        <v>578</v>
      </c>
      <c r="E141" s="16" t="s">
        <v>579</v>
      </c>
      <c r="F141" s="16" t="s">
        <v>580</v>
      </c>
      <c r="G141" s="16" t="s">
        <v>581</v>
      </c>
      <c r="H141" s="22">
        <v>39630</v>
      </c>
      <c r="I141" s="22">
        <v>39630</v>
      </c>
      <c r="J141" s="22">
        <v>40451</v>
      </c>
      <c r="K141" s="19">
        <v>4309.2</v>
      </c>
      <c r="L141" s="15" t="s">
        <v>1745</v>
      </c>
      <c r="M141" s="16">
        <f>VLOOKUP(L141,kurzy!$A$2:$B$11,2,FALSE)</f>
        <v>1</v>
      </c>
      <c r="N141" s="21">
        <v>1723.68</v>
      </c>
      <c r="O141" s="16" t="s">
        <v>582</v>
      </c>
      <c r="P141" s="16" t="s">
        <v>444</v>
      </c>
      <c r="Q141" s="16"/>
      <c r="R141" s="24">
        <f t="shared" si="6"/>
        <v>1723.68</v>
      </c>
      <c r="S141" s="16"/>
      <c r="T141" s="16"/>
    </row>
    <row r="142" spans="1:20" ht="25.5">
      <c r="A142" s="13"/>
      <c r="B142" s="13"/>
      <c r="C142" s="14" t="s">
        <v>464</v>
      </c>
      <c r="D142" s="16" t="s">
        <v>583</v>
      </c>
      <c r="E142" s="16" t="s">
        <v>584</v>
      </c>
      <c r="F142" s="16" t="s">
        <v>585</v>
      </c>
      <c r="G142" s="16" t="s">
        <v>554</v>
      </c>
      <c r="H142" s="22">
        <v>39083</v>
      </c>
      <c r="I142" s="22">
        <v>39083</v>
      </c>
      <c r="J142" s="22" t="s">
        <v>586</v>
      </c>
      <c r="K142" s="19"/>
      <c r="L142" s="15" t="s">
        <v>465</v>
      </c>
      <c r="M142" s="16">
        <f>VLOOKUP(L142,kurzy!$A$2:$B$11,2,FALSE)</f>
        <v>30.126</v>
      </c>
      <c r="N142" s="21">
        <v>3.389</v>
      </c>
      <c r="O142" s="16" t="s">
        <v>587</v>
      </c>
      <c r="P142" s="16" t="s">
        <v>444</v>
      </c>
      <c r="Q142" s="16"/>
      <c r="R142" s="24">
        <f t="shared" si="6"/>
        <v>102.097014</v>
      </c>
      <c r="S142" s="16"/>
      <c r="T142" s="16"/>
    </row>
    <row r="143" spans="1:20" ht="25.5">
      <c r="A143" s="13"/>
      <c r="B143" s="13"/>
      <c r="C143" s="14" t="s">
        <v>464</v>
      </c>
      <c r="D143" s="16" t="s">
        <v>588</v>
      </c>
      <c r="E143" s="16" t="s">
        <v>589</v>
      </c>
      <c r="F143" s="16" t="s">
        <v>590</v>
      </c>
      <c r="G143" s="16" t="s">
        <v>1383</v>
      </c>
      <c r="H143" s="22"/>
      <c r="I143" s="22">
        <v>38626</v>
      </c>
      <c r="J143" s="22">
        <v>39355</v>
      </c>
      <c r="K143" s="19">
        <v>10</v>
      </c>
      <c r="L143" s="15" t="s">
        <v>465</v>
      </c>
      <c r="M143" s="16">
        <f>VLOOKUP(L143,kurzy!$A$2:$B$11,2,FALSE)</f>
        <v>30.126</v>
      </c>
      <c r="N143" s="21">
        <v>3</v>
      </c>
      <c r="O143" s="16" t="s">
        <v>591</v>
      </c>
      <c r="P143" s="16" t="s">
        <v>1387</v>
      </c>
      <c r="Q143" s="16" t="s">
        <v>592</v>
      </c>
      <c r="R143" s="24">
        <f t="shared" si="6"/>
        <v>90.378</v>
      </c>
      <c r="S143" s="16" t="s">
        <v>593</v>
      </c>
      <c r="T143" s="16"/>
    </row>
    <row r="144" spans="1:20" ht="25.5">
      <c r="A144" s="13"/>
      <c r="B144" s="13"/>
      <c r="C144" s="14" t="s">
        <v>464</v>
      </c>
      <c r="D144" s="16" t="s">
        <v>594</v>
      </c>
      <c r="E144" s="16" t="s">
        <v>595</v>
      </c>
      <c r="F144" s="16" t="s">
        <v>590</v>
      </c>
      <c r="G144" s="16" t="s">
        <v>1383</v>
      </c>
      <c r="H144" s="22"/>
      <c r="I144" s="22">
        <v>38991</v>
      </c>
      <c r="J144" s="22">
        <v>39721</v>
      </c>
      <c r="K144" s="19">
        <v>10.01625</v>
      </c>
      <c r="L144" s="15" t="s">
        <v>465</v>
      </c>
      <c r="M144" s="16">
        <f>VLOOKUP(L144,kurzy!$A$2:$B$11,2,FALSE)</f>
        <v>30.126</v>
      </c>
      <c r="N144" s="21">
        <v>4.0065</v>
      </c>
      <c r="O144" s="16" t="s">
        <v>591</v>
      </c>
      <c r="P144" s="16" t="s">
        <v>1387</v>
      </c>
      <c r="Q144" s="16" t="s">
        <v>596</v>
      </c>
      <c r="R144" s="24">
        <f t="shared" si="6"/>
        <v>120.699819</v>
      </c>
      <c r="S144" s="16" t="s">
        <v>593</v>
      </c>
      <c r="T144" s="16"/>
    </row>
    <row r="145" spans="1:20" ht="25.5">
      <c r="A145" s="13"/>
      <c r="B145" s="13"/>
      <c r="C145" s="14" t="s">
        <v>464</v>
      </c>
      <c r="D145" s="16" t="s">
        <v>597</v>
      </c>
      <c r="E145" s="16" t="s">
        <v>598</v>
      </c>
      <c r="F145" s="16" t="s">
        <v>1623</v>
      </c>
      <c r="G145" s="16" t="s">
        <v>1893</v>
      </c>
      <c r="H145" s="22">
        <v>39434</v>
      </c>
      <c r="I145" s="22">
        <v>39448</v>
      </c>
      <c r="J145" s="22">
        <v>40543</v>
      </c>
      <c r="K145" s="19">
        <v>574.594</v>
      </c>
      <c r="L145" s="15" t="s">
        <v>465</v>
      </c>
      <c r="M145" s="16">
        <f>VLOOKUP(L145,kurzy!$A$2:$B$11,2,FALSE)</f>
        <v>30.126</v>
      </c>
      <c r="N145" s="21">
        <v>280.874</v>
      </c>
      <c r="O145" s="16" t="s">
        <v>599</v>
      </c>
      <c r="P145" s="16" t="s">
        <v>1387</v>
      </c>
      <c r="Q145" s="16"/>
      <c r="R145" s="24">
        <f t="shared" si="6"/>
        <v>8461.610124</v>
      </c>
      <c r="S145" s="16" t="s">
        <v>556</v>
      </c>
      <c r="T145" s="16"/>
    </row>
    <row r="146" spans="1:20" ht="25.5">
      <c r="A146" s="13"/>
      <c r="B146" s="13"/>
      <c r="C146" s="14" t="s">
        <v>1386</v>
      </c>
      <c r="D146" s="16" t="s">
        <v>127</v>
      </c>
      <c r="E146" s="16">
        <v>297</v>
      </c>
      <c r="F146" s="16" t="s">
        <v>1037</v>
      </c>
      <c r="G146" s="16" t="s">
        <v>128</v>
      </c>
      <c r="H146" s="22">
        <v>38412</v>
      </c>
      <c r="I146" s="22">
        <v>38718</v>
      </c>
      <c r="J146" s="22">
        <v>40178</v>
      </c>
      <c r="K146" s="19"/>
      <c r="L146" s="15" t="s">
        <v>465</v>
      </c>
      <c r="M146" s="16">
        <f>VLOOKUP(L146,kurzy!$A$2:$B$11,2,FALSE)</f>
        <v>30.126</v>
      </c>
      <c r="N146" s="21">
        <v>3.834</v>
      </c>
      <c r="O146" s="16" t="s">
        <v>129</v>
      </c>
      <c r="P146" s="16" t="s">
        <v>1756</v>
      </c>
      <c r="Q146" s="16"/>
      <c r="R146" s="24">
        <f t="shared" si="6"/>
        <v>115.503084</v>
      </c>
      <c r="S146" s="16"/>
      <c r="T146" s="16"/>
    </row>
    <row r="147" spans="1:20" ht="25.5">
      <c r="A147" s="13"/>
      <c r="B147" s="13"/>
      <c r="C147" s="14" t="s">
        <v>1386</v>
      </c>
      <c r="D147" s="16" t="s">
        <v>1844</v>
      </c>
      <c r="E147" s="16">
        <v>2102</v>
      </c>
      <c r="F147" s="16" t="s">
        <v>1037</v>
      </c>
      <c r="G147" s="16" t="s">
        <v>1845</v>
      </c>
      <c r="H147" s="22">
        <v>38960</v>
      </c>
      <c r="I147" s="22">
        <v>39083</v>
      </c>
      <c r="J147" s="22">
        <v>40543</v>
      </c>
      <c r="K147" s="19"/>
      <c r="L147" s="15" t="s">
        <v>465</v>
      </c>
      <c r="M147" s="16">
        <f>VLOOKUP(L147,kurzy!$A$2:$B$11,2,FALSE)</f>
        <v>30.126</v>
      </c>
      <c r="N147" s="21">
        <v>1.193</v>
      </c>
      <c r="O147" s="16" t="s">
        <v>1846</v>
      </c>
      <c r="P147" s="16" t="s">
        <v>1756</v>
      </c>
      <c r="Q147" s="16"/>
      <c r="R147" s="24">
        <f t="shared" si="6"/>
        <v>35.940318000000005</v>
      </c>
      <c r="S147" s="16"/>
      <c r="T147" s="16"/>
    </row>
    <row r="148" spans="1:20" ht="38.25">
      <c r="A148" s="13"/>
      <c r="B148" s="13"/>
      <c r="C148" s="14" t="s">
        <v>1386</v>
      </c>
      <c r="D148" s="16" t="s">
        <v>1847</v>
      </c>
      <c r="E148" s="16">
        <v>2100</v>
      </c>
      <c r="F148" s="16" t="s">
        <v>1037</v>
      </c>
      <c r="G148" s="16" t="s">
        <v>1848</v>
      </c>
      <c r="H148" s="22">
        <v>39028</v>
      </c>
      <c r="I148" s="22">
        <v>39083</v>
      </c>
      <c r="J148" s="22">
        <v>40543</v>
      </c>
      <c r="K148" s="19"/>
      <c r="L148" s="15" t="s">
        <v>465</v>
      </c>
      <c r="M148" s="16">
        <f>VLOOKUP(L148,kurzy!$A$2:$B$11,2,FALSE)</f>
        <v>30.126</v>
      </c>
      <c r="N148" s="21">
        <v>1.551</v>
      </c>
      <c r="O148" s="16" t="s">
        <v>1849</v>
      </c>
      <c r="P148" s="16" t="s">
        <v>1756</v>
      </c>
      <c r="Q148" s="16"/>
      <c r="R148" s="24">
        <f t="shared" si="6"/>
        <v>46.725426</v>
      </c>
      <c r="S148" s="16"/>
      <c r="T148" s="16"/>
    </row>
    <row r="149" spans="1:20" ht="25.5">
      <c r="A149" s="13"/>
      <c r="B149" s="13"/>
      <c r="C149" s="14" t="s">
        <v>1386</v>
      </c>
      <c r="D149" s="16" t="s">
        <v>1850</v>
      </c>
      <c r="E149" s="16" t="s">
        <v>1851</v>
      </c>
      <c r="F149" s="16" t="s">
        <v>782</v>
      </c>
      <c r="G149" s="16" t="s">
        <v>1852</v>
      </c>
      <c r="H149" s="22">
        <v>38338</v>
      </c>
      <c r="I149" s="22">
        <v>38261</v>
      </c>
      <c r="J149" s="22">
        <v>39172</v>
      </c>
      <c r="K149" s="19">
        <v>21.3</v>
      </c>
      <c r="L149" s="15" t="s">
        <v>465</v>
      </c>
      <c r="M149" s="16">
        <f>VLOOKUP(L149,kurzy!$A$2:$B$11,2,FALSE)</f>
        <v>30.126</v>
      </c>
      <c r="N149" s="21">
        <v>4.818</v>
      </c>
      <c r="O149" s="16" t="s">
        <v>1853</v>
      </c>
      <c r="P149" s="16" t="s">
        <v>1756</v>
      </c>
      <c r="Q149" s="16"/>
      <c r="R149" s="24">
        <f t="shared" si="6"/>
        <v>145.147068</v>
      </c>
      <c r="S149" s="16"/>
      <c r="T149" s="16"/>
    </row>
    <row r="150" spans="1:20" ht="38.25">
      <c r="A150" s="13"/>
      <c r="B150" s="13"/>
      <c r="C150" s="14" t="s">
        <v>1386</v>
      </c>
      <c r="D150" s="16" t="s">
        <v>1854</v>
      </c>
      <c r="E150" s="16" t="s">
        <v>1855</v>
      </c>
      <c r="F150" s="16" t="s">
        <v>1856</v>
      </c>
      <c r="G150" s="16" t="s">
        <v>1857</v>
      </c>
      <c r="H150" s="22">
        <v>38718</v>
      </c>
      <c r="I150" s="22">
        <v>38777</v>
      </c>
      <c r="J150" s="22">
        <v>39507</v>
      </c>
      <c r="K150" s="19"/>
      <c r="L150" s="15" t="s">
        <v>465</v>
      </c>
      <c r="M150" s="16">
        <f>VLOOKUP(L150,kurzy!$A$2:$B$11,2,FALSE)</f>
        <v>30.126</v>
      </c>
      <c r="N150" s="21">
        <v>2.762</v>
      </c>
      <c r="O150" s="16" t="s">
        <v>1858</v>
      </c>
      <c r="P150" s="16" t="s">
        <v>1756</v>
      </c>
      <c r="Q150" s="16"/>
      <c r="R150" s="24">
        <f t="shared" si="6"/>
        <v>83.20801200000001</v>
      </c>
      <c r="S150" s="16"/>
      <c r="T150" s="16"/>
    </row>
    <row r="151" spans="1:20" ht="25.5">
      <c r="A151" s="13"/>
      <c r="B151" s="13"/>
      <c r="C151" s="14" t="s">
        <v>1386</v>
      </c>
      <c r="D151" s="16" t="s">
        <v>609</v>
      </c>
      <c r="E151" s="16" t="s">
        <v>1859</v>
      </c>
      <c r="F151" s="16" t="s">
        <v>782</v>
      </c>
      <c r="G151" s="16" t="s">
        <v>1860</v>
      </c>
      <c r="H151" s="22">
        <v>39051</v>
      </c>
      <c r="I151" s="22">
        <v>38991</v>
      </c>
      <c r="J151" s="22">
        <v>39721</v>
      </c>
      <c r="K151" s="19">
        <v>20.25</v>
      </c>
      <c r="L151" s="15" t="s">
        <v>465</v>
      </c>
      <c r="M151" s="16">
        <f>VLOOKUP(L151,kurzy!$A$2:$B$11,2,FALSE)</f>
        <v>30.126</v>
      </c>
      <c r="N151" s="21">
        <v>5.993</v>
      </c>
      <c r="O151" s="16" t="s">
        <v>1861</v>
      </c>
      <c r="P151" s="16" t="s">
        <v>1756</v>
      </c>
      <c r="Q151" s="16"/>
      <c r="R151" s="24">
        <f t="shared" si="6"/>
        <v>180.54511800000003</v>
      </c>
      <c r="S151" s="16"/>
      <c r="T151" s="16"/>
    </row>
    <row r="152" spans="1:20" ht="25.5">
      <c r="A152" s="13"/>
      <c r="B152" s="13"/>
      <c r="C152" s="14" t="s">
        <v>1386</v>
      </c>
      <c r="D152" s="16" t="s">
        <v>1862</v>
      </c>
      <c r="E152" s="16" t="s">
        <v>1863</v>
      </c>
      <c r="F152" s="16" t="s">
        <v>1652</v>
      </c>
      <c r="G152" s="16" t="s">
        <v>1864</v>
      </c>
      <c r="H152" s="22">
        <v>39069</v>
      </c>
      <c r="I152" s="22">
        <v>38991</v>
      </c>
      <c r="J152" s="22">
        <v>39721</v>
      </c>
      <c r="K152" s="19">
        <v>27.6</v>
      </c>
      <c r="L152" s="15" t="s">
        <v>465</v>
      </c>
      <c r="M152" s="16">
        <f>VLOOKUP(L152,kurzy!$A$2:$B$11,2,FALSE)</f>
        <v>30.126</v>
      </c>
      <c r="N152" s="21">
        <v>8.244</v>
      </c>
      <c r="O152" s="16" t="s">
        <v>1861</v>
      </c>
      <c r="P152" s="16" t="s">
        <v>1756</v>
      </c>
      <c r="Q152" s="16"/>
      <c r="R152" s="24">
        <f aca="true" t="shared" si="7" ref="R152:R177">M152*N152</f>
        <v>248.358744</v>
      </c>
      <c r="S152" s="16"/>
      <c r="T152" s="16"/>
    </row>
    <row r="153" spans="1:20" ht="38.25">
      <c r="A153" s="13"/>
      <c r="B153" s="13"/>
      <c r="C153" s="14" t="s">
        <v>1386</v>
      </c>
      <c r="D153" s="16" t="s">
        <v>1865</v>
      </c>
      <c r="E153" s="16" t="s">
        <v>1866</v>
      </c>
      <c r="F153" s="16" t="s">
        <v>1867</v>
      </c>
      <c r="G153" s="16" t="s">
        <v>1868</v>
      </c>
      <c r="H153" s="22">
        <v>39195</v>
      </c>
      <c r="I153" s="22">
        <v>38899</v>
      </c>
      <c r="J153" s="22">
        <v>39994</v>
      </c>
      <c r="K153" s="19">
        <v>23</v>
      </c>
      <c r="L153" s="15" t="s">
        <v>1744</v>
      </c>
      <c r="M153" s="16">
        <f>VLOOKUP(L153,kurzy!$A$2:$B$11,2,FALSE)</f>
        <v>24.066</v>
      </c>
      <c r="N153" s="21">
        <v>8.683</v>
      </c>
      <c r="O153" s="16" t="s">
        <v>1869</v>
      </c>
      <c r="P153" s="16" t="s">
        <v>1756</v>
      </c>
      <c r="Q153" s="16"/>
      <c r="R153" s="24">
        <f t="shared" si="7"/>
        <v>208.96507799999998</v>
      </c>
      <c r="S153" s="16"/>
      <c r="T153" s="16"/>
    </row>
    <row r="154" spans="1:20" ht="38.25">
      <c r="A154" s="13"/>
      <c r="B154" s="13"/>
      <c r="C154" s="14" t="s">
        <v>1386</v>
      </c>
      <c r="D154" s="16" t="s">
        <v>1870</v>
      </c>
      <c r="E154" s="16" t="s">
        <v>1871</v>
      </c>
      <c r="F154" s="16" t="s">
        <v>615</v>
      </c>
      <c r="G154" s="16" t="s">
        <v>1872</v>
      </c>
      <c r="H154" s="22">
        <v>38902</v>
      </c>
      <c r="I154" s="22">
        <v>38869</v>
      </c>
      <c r="J154" s="22">
        <v>39813</v>
      </c>
      <c r="K154" s="19">
        <v>400.48</v>
      </c>
      <c r="L154" s="15" t="s">
        <v>465</v>
      </c>
      <c r="M154" s="16">
        <f>VLOOKUP(L154,kurzy!$A$2:$B$11,2,FALSE)</f>
        <v>30.126</v>
      </c>
      <c r="N154" s="21">
        <v>2.6</v>
      </c>
      <c r="O154" s="16" t="s">
        <v>1873</v>
      </c>
      <c r="P154" s="16" t="s">
        <v>1756</v>
      </c>
      <c r="Q154" s="16"/>
      <c r="R154" s="24">
        <f t="shared" si="7"/>
        <v>78.3276</v>
      </c>
      <c r="S154" s="16"/>
      <c r="T154" s="16"/>
    </row>
    <row r="155" spans="1:20" ht="38.25">
      <c r="A155" s="13"/>
      <c r="B155" s="13"/>
      <c r="C155" s="14" t="s">
        <v>1386</v>
      </c>
      <c r="D155" s="16" t="s">
        <v>1875</v>
      </c>
      <c r="E155" s="16" t="s">
        <v>1876</v>
      </c>
      <c r="F155" s="16" t="s">
        <v>782</v>
      </c>
      <c r="G155" s="16" t="s">
        <v>1877</v>
      </c>
      <c r="H155" s="22">
        <v>39492</v>
      </c>
      <c r="I155" s="22">
        <v>39356</v>
      </c>
      <c r="J155" s="22">
        <v>40086</v>
      </c>
      <c r="K155" s="19">
        <v>34.7</v>
      </c>
      <c r="L155" s="15" t="s">
        <v>465</v>
      </c>
      <c r="M155" s="16">
        <f>VLOOKUP(L155,kurzy!$A$2:$B$11,2,FALSE)</f>
        <v>30.126</v>
      </c>
      <c r="N155" s="21">
        <v>10.414</v>
      </c>
      <c r="O155" s="16" t="s">
        <v>623</v>
      </c>
      <c r="P155" s="16" t="s">
        <v>1756</v>
      </c>
      <c r="Q155" s="16"/>
      <c r="R155" s="24">
        <f t="shared" si="7"/>
        <v>313.732164</v>
      </c>
      <c r="S155" s="16"/>
      <c r="T155" s="16"/>
    </row>
    <row r="156" spans="1:20" ht="38.25">
      <c r="A156" s="13"/>
      <c r="B156" s="13"/>
      <c r="C156" s="14" t="s">
        <v>1386</v>
      </c>
      <c r="D156" s="16" t="s">
        <v>1878</v>
      </c>
      <c r="E156" s="16" t="s">
        <v>1879</v>
      </c>
      <c r="F156" s="16" t="s">
        <v>782</v>
      </c>
      <c r="G156" s="16" t="s">
        <v>1880</v>
      </c>
      <c r="H156" s="22">
        <v>39524</v>
      </c>
      <c r="I156" s="22">
        <v>39387</v>
      </c>
      <c r="J156" s="22">
        <v>40117</v>
      </c>
      <c r="K156" s="19">
        <v>35.3</v>
      </c>
      <c r="L156" s="15" t="s">
        <v>465</v>
      </c>
      <c r="M156" s="16">
        <f>VLOOKUP(L156,kurzy!$A$2:$B$11,2,FALSE)</f>
        <v>30.126</v>
      </c>
      <c r="N156" s="21">
        <v>14.984</v>
      </c>
      <c r="O156" s="16" t="s">
        <v>1853</v>
      </c>
      <c r="P156" s="16" t="s">
        <v>1756</v>
      </c>
      <c r="Q156" s="16"/>
      <c r="R156" s="24">
        <f t="shared" si="7"/>
        <v>451.407984</v>
      </c>
      <c r="S156" s="16"/>
      <c r="T156" s="16"/>
    </row>
    <row r="157" spans="1:20" ht="38.25">
      <c r="A157" s="13"/>
      <c r="B157" s="13"/>
      <c r="C157" s="14" t="s">
        <v>1386</v>
      </c>
      <c r="D157" s="16" t="s">
        <v>1882</v>
      </c>
      <c r="E157" s="16">
        <v>30810004</v>
      </c>
      <c r="F157" s="16" t="s">
        <v>1883</v>
      </c>
      <c r="G157" s="16" t="s">
        <v>1087</v>
      </c>
      <c r="H157" s="22">
        <v>39616</v>
      </c>
      <c r="I157" s="22">
        <v>39692</v>
      </c>
      <c r="J157" s="22">
        <v>40359</v>
      </c>
      <c r="K157" s="19">
        <v>39.61</v>
      </c>
      <c r="L157" s="15" t="s">
        <v>465</v>
      </c>
      <c r="M157" s="16">
        <f>VLOOKUP(L157,kurzy!$A$2:$B$11,2,FALSE)</f>
        <v>30.126</v>
      </c>
      <c r="N157" s="21">
        <v>1.324</v>
      </c>
      <c r="O157" s="16" t="s">
        <v>1884</v>
      </c>
      <c r="P157" s="16" t="s">
        <v>1397</v>
      </c>
      <c r="Q157" s="16"/>
      <c r="R157" s="24">
        <f t="shared" si="7"/>
        <v>39.886824000000004</v>
      </c>
      <c r="S157" s="16"/>
      <c r="T157" s="16"/>
    </row>
    <row r="158" spans="1:20" ht="25.5">
      <c r="A158" s="13"/>
      <c r="B158" s="13"/>
      <c r="C158" s="14" t="s">
        <v>1386</v>
      </c>
      <c r="D158" s="16" t="s">
        <v>1885</v>
      </c>
      <c r="E158" s="16" t="s">
        <v>1886</v>
      </c>
      <c r="F158" s="16" t="s">
        <v>1652</v>
      </c>
      <c r="G158" s="16" t="s">
        <v>1086</v>
      </c>
      <c r="H158" s="22">
        <v>39457</v>
      </c>
      <c r="I158" s="22">
        <v>39356</v>
      </c>
      <c r="J158" s="22">
        <v>40086</v>
      </c>
      <c r="K158" s="19">
        <v>33.479</v>
      </c>
      <c r="L158" s="15" t="s">
        <v>465</v>
      </c>
      <c r="M158" s="16">
        <f>VLOOKUP(L158,kurzy!$A$2:$B$11,2,FALSE)</f>
        <v>30.126</v>
      </c>
      <c r="N158" s="21">
        <v>10.3</v>
      </c>
      <c r="O158" s="16" t="s">
        <v>1887</v>
      </c>
      <c r="P158" s="16" t="s">
        <v>1397</v>
      </c>
      <c r="Q158" s="16"/>
      <c r="R158" s="24">
        <f t="shared" si="7"/>
        <v>310.29780000000005</v>
      </c>
      <c r="S158" s="16"/>
      <c r="T158" s="16"/>
    </row>
    <row r="159" spans="1:20" ht="25.5">
      <c r="A159" s="13"/>
      <c r="B159" s="13"/>
      <c r="C159" s="14" t="s">
        <v>1386</v>
      </c>
      <c r="D159" s="16" t="s">
        <v>1888</v>
      </c>
      <c r="E159" s="16" t="s">
        <v>181</v>
      </c>
      <c r="F159" s="16" t="s">
        <v>1665</v>
      </c>
      <c r="G159" s="16" t="s">
        <v>1086</v>
      </c>
      <c r="H159" s="22">
        <v>39486</v>
      </c>
      <c r="I159" s="22">
        <v>2005</v>
      </c>
      <c r="J159" s="22">
        <v>2008</v>
      </c>
      <c r="K159" s="19">
        <v>9.8</v>
      </c>
      <c r="L159" s="15" t="s">
        <v>465</v>
      </c>
      <c r="M159" s="16">
        <f>VLOOKUP(L159,kurzy!$A$2:$B$11,2,FALSE)</f>
        <v>30.126</v>
      </c>
      <c r="N159" s="21">
        <v>11.094</v>
      </c>
      <c r="O159" s="16" t="s">
        <v>182</v>
      </c>
      <c r="P159" s="16" t="s">
        <v>1397</v>
      </c>
      <c r="Q159" s="16"/>
      <c r="R159" s="24">
        <f t="shared" si="7"/>
        <v>334.217844</v>
      </c>
      <c r="S159" s="16"/>
      <c r="T159" s="16"/>
    </row>
    <row r="160" spans="1:20" ht="38.25">
      <c r="A160" s="13"/>
      <c r="B160" s="13"/>
      <c r="C160" s="14" t="s">
        <v>1386</v>
      </c>
      <c r="D160" s="16" t="s">
        <v>183</v>
      </c>
      <c r="E160" s="16" t="s">
        <v>184</v>
      </c>
      <c r="F160" s="16" t="s">
        <v>1652</v>
      </c>
      <c r="G160" s="16" t="s">
        <v>1086</v>
      </c>
      <c r="H160" s="22">
        <v>39349</v>
      </c>
      <c r="I160" s="22">
        <v>39340</v>
      </c>
      <c r="J160" s="22">
        <v>39447</v>
      </c>
      <c r="K160" s="19">
        <v>3.001</v>
      </c>
      <c r="L160" s="15" t="s">
        <v>465</v>
      </c>
      <c r="M160" s="16">
        <f>VLOOKUP(L160,kurzy!$A$2:$B$11,2,FALSE)</f>
        <v>30.126</v>
      </c>
      <c r="N160" s="21">
        <v>2.973</v>
      </c>
      <c r="O160" s="16" t="s">
        <v>1263</v>
      </c>
      <c r="P160" s="16" t="s">
        <v>1397</v>
      </c>
      <c r="Q160" s="16"/>
      <c r="R160" s="24">
        <f t="shared" si="7"/>
        <v>89.564598</v>
      </c>
      <c r="S160" s="16"/>
      <c r="T160" s="16"/>
    </row>
    <row r="161" spans="1:20" ht="25.5">
      <c r="A161" s="13"/>
      <c r="B161" s="13"/>
      <c r="C161" s="14" t="s">
        <v>1386</v>
      </c>
      <c r="D161" s="16" t="s">
        <v>185</v>
      </c>
      <c r="E161" s="16" t="s">
        <v>186</v>
      </c>
      <c r="F161" s="16" t="s">
        <v>1665</v>
      </c>
      <c r="G161" s="16" t="s">
        <v>1086</v>
      </c>
      <c r="H161" s="22">
        <v>39364</v>
      </c>
      <c r="I161" s="22">
        <v>39326</v>
      </c>
      <c r="J161" s="22">
        <v>40056</v>
      </c>
      <c r="K161" s="19">
        <v>21</v>
      </c>
      <c r="L161" s="15" t="s">
        <v>465</v>
      </c>
      <c r="M161" s="16">
        <f>VLOOKUP(L161,kurzy!$A$2:$B$11,2,FALSE)</f>
        <v>30.126</v>
      </c>
      <c r="N161" s="21">
        <v>179.775</v>
      </c>
      <c r="O161" s="16" t="s">
        <v>187</v>
      </c>
      <c r="P161" s="16" t="s">
        <v>1397</v>
      </c>
      <c r="Q161" s="16"/>
      <c r="R161" s="24">
        <f t="shared" si="7"/>
        <v>5415.901650000001</v>
      </c>
      <c r="S161" s="16"/>
      <c r="T161" s="16"/>
    </row>
    <row r="162" spans="1:20" ht="25.5">
      <c r="A162" s="13"/>
      <c r="B162" s="13"/>
      <c r="C162" s="14" t="s">
        <v>1386</v>
      </c>
      <c r="D162" s="16" t="s">
        <v>188</v>
      </c>
      <c r="E162" s="16" t="s">
        <v>189</v>
      </c>
      <c r="F162" s="16" t="s">
        <v>1652</v>
      </c>
      <c r="G162" s="16" t="s">
        <v>1086</v>
      </c>
      <c r="H162" s="22">
        <v>39384</v>
      </c>
      <c r="I162" s="22">
        <v>39356</v>
      </c>
      <c r="J162" s="22">
        <v>40025</v>
      </c>
      <c r="K162" s="19">
        <v>20</v>
      </c>
      <c r="L162" s="15" t="s">
        <v>465</v>
      </c>
      <c r="M162" s="16">
        <f>VLOOKUP(L162,kurzy!$A$2:$B$11,2,FALSE)</f>
        <v>30.126</v>
      </c>
      <c r="N162" s="21">
        <v>16</v>
      </c>
      <c r="O162" s="16" t="s">
        <v>182</v>
      </c>
      <c r="P162" s="16" t="s">
        <v>1397</v>
      </c>
      <c r="Q162" s="16"/>
      <c r="R162" s="24">
        <f t="shared" si="7"/>
        <v>482.016</v>
      </c>
      <c r="S162" s="16"/>
      <c r="T162" s="16"/>
    </row>
    <row r="163" spans="1:20" ht="25.5">
      <c r="A163" s="13"/>
      <c r="B163" s="13"/>
      <c r="C163" s="14" t="s">
        <v>1386</v>
      </c>
      <c r="D163" s="16" t="s">
        <v>190</v>
      </c>
      <c r="E163" s="16" t="s">
        <v>191</v>
      </c>
      <c r="F163" s="16" t="s">
        <v>1665</v>
      </c>
      <c r="G163" s="16" t="s">
        <v>1086</v>
      </c>
      <c r="H163" s="22">
        <v>39611</v>
      </c>
      <c r="I163" s="22">
        <v>39692</v>
      </c>
      <c r="J163" s="22">
        <v>40237</v>
      </c>
      <c r="K163" s="19">
        <v>20</v>
      </c>
      <c r="L163" s="15" t="s">
        <v>465</v>
      </c>
      <c r="M163" s="16">
        <f>VLOOKUP(L163,kurzy!$A$2:$B$11,2,FALSE)</f>
        <v>30.126</v>
      </c>
      <c r="N163" s="21">
        <v>16.016</v>
      </c>
      <c r="O163" s="16" t="s">
        <v>182</v>
      </c>
      <c r="P163" s="16" t="s">
        <v>1397</v>
      </c>
      <c r="Q163" s="16"/>
      <c r="R163" s="24">
        <f t="shared" si="7"/>
        <v>482.49801599999995</v>
      </c>
      <c r="S163" s="16"/>
      <c r="T163" s="16"/>
    </row>
    <row r="164" spans="1:20" ht="38.25">
      <c r="A164" s="13"/>
      <c r="B164" s="13"/>
      <c r="C164" s="14" t="s">
        <v>1386</v>
      </c>
      <c r="D164" s="16" t="s">
        <v>192</v>
      </c>
      <c r="E164" s="16" t="s">
        <v>193</v>
      </c>
      <c r="F164" s="16" t="s">
        <v>194</v>
      </c>
      <c r="G164" s="16" t="s">
        <v>1129</v>
      </c>
      <c r="H164" s="22"/>
      <c r="I164" s="22">
        <v>39448</v>
      </c>
      <c r="J164" s="22" t="s">
        <v>195</v>
      </c>
      <c r="K164" s="19">
        <v>140</v>
      </c>
      <c r="L164" s="15" t="s">
        <v>1745</v>
      </c>
      <c r="M164" s="16">
        <f>VLOOKUP(L164,kurzy!$A$2:$B$11,2,FALSE)</f>
        <v>1</v>
      </c>
      <c r="N164" s="21">
        <v>70</v>
      </c>
      <c r="O164" s="16" t="s">
        <v>196</v>
      </c>
      <c r="P164" s="16" t="s">
        <v>478</v>
      </c>
      <c r="Q164" s="16"/>
      <c r="R164" s="24">
        <f t="shared" si="7"/>
        <v>70</v>
      </c>
      <c r="S164" s="16"/>
      <c r="T164" s="16"/>
    </row>
    <row r="165" spans="1:20" ht="25.5">
      <c r="A165" s="13"/>
      <c r="B165" s="13"/>
      <c r="C165" s="14" t="s">
        <v>1386</v>
      </c>
      <c r="D165" s="16" t="s">
        <v>197</v>
      </c>
      <c r="E165" s="16" t="s">
        <v>198</v>
      </c>
      <c r="F165" s="16" t="s">
        <v>782</v>
      </c>
      <c r="G165" s="16" t="s">
        <v>199</v>
      </c>
      <c r="H165" s="22">
        <v>38991</v>
      </c>
      <c r="I165" s="22">
        <v>38991</v>
      </c>
      <c r="J165" s="22">
        <v>39721</v>
      </c>
      <c r="K165" s="19">
        <v>6</v>
      </c>
      <c r="L165" s="15" t="s">
        <v>465</v>
      </c>
      <c r="M165" s="16">
        <f>VLOOKUP(L165,kurzy!$A$2:$B$11,2,FALSE)</f>
        <v>30.126</v>
      </c>
      <c r="N165" s="21">
        <v>3</v>
      </c>
      <c r="O165" s="16" t="s">
        <v>200</v>
      </c>
      <c r="P165" s="16" t="s">
        <v>474</v>
      </c>
      <c r="Q165" s="16"/>
      <c r="R165" s="24">
        <f t="shared" si="7"/>
        <v>90.378</v>
      </c>
      <c r="S165" s="16"/>
      <c r="T165" s="16"/>
    </row>
    <row r="166" spans="1:20" ht="25.5">
      <c r="A166" s="13"/>
      <c r="B166" s="13"/>
      <c r="C166" s="14" t="s">
        <v>1386</v>
      </c>
      <c r="D166" s="16" t="s">
        <v>201</v>
      </c>
      <c r="E166" s="16" t="s">
        <v>202</v>
      </c>
      <c r="F166" s="16" t="s">
        <v>203</v>
      </c>
      <c r="G166" s="16" t="s">
        <v>203</v>
      </c>
      <c r="H166" s="22">
        <v>39414</v>
      </c>
      <c r="I166" s="22">
        <v>39417</v>
      </c>
      <c r="J166" s="22">
        <v>39782</v>
      </c>
      <c r="K166" s="19">
        <v>6</v>
      </c>
      <c r="L166" s="15" t="s">
        <v>465</v>
      </c>
      <c r="M166" s="16">
        <f>VLOOKUP(L166,kurzy!$A$2:$B$11,2,FALSE)</f>
        <v>30.126</v>
      </c>
      <c r="N166" s="21">
        <v>6</v>
      </c>
      <c r="O166" s="16" t="s">
        <v>200</v>
      </c>
      <c r="P166" s="16" t="s">
        <v>474</v>
      </c>
      <c r="Q166" s="16"/>
      <c r="R166" s="24">
        <f t="shared" si="7"/>
        <v>180.756</v>
      </c>
      <c r="S166" s="16"/>
      <c r="T166" s="16"/>
    </row>
    <row r="167" spans="1:20" ht="25.5">
      <c r="A167" s="13"/>
      <c r="B167" s="13"/>
      <c r="C167" s="14" t="s">
        <v>1386</v>
      </c>
      <c r="D167" s="16" t="s">
        <v>204</v>
      </c>
      <c r="E167" s="16" t="s">
        <v>205</v>
      </c>
      <c r="F167" s="16" t="s">
        <v>782</v>
      </c>
      <c r="G167" s="16" t="s">
        <v>206</v>
      </c>
      <c r="H167" s="22">
        <v>39379</v>
      </c>
      <c r="I167" s="22">
        <v>39402</v>
      </c>
      <c r="J167" s="22">
        <v>39783</v>
      </c>
      <c r="K167" s="19">
        <v>136</v>
      </c>
      <c r="L167" s="15" t="s">
        <v>465</v>
      </c>
      <c r="M167" s="16">
        <f>VLOOKUP(L167,kurzy!$A$2:$B$11,2,FALSE)</f>
        <v>30.126</v>
      </c>
      <c r="N167" s="21">
        <v>136</v>
      </c>
      <c r="O167" s="16" t="s">
        <v>200</v>
      </c>
      <c r="P167" s="16" t="s">
        <v>474</v>
      </c>
      <c r="Q167" s="16"/>
      <c r="R167" s="24">
        <f t="shared" si="7"/>
        <v>4097.136</v>
      </c>
      <c r="S167" s="16"/>
      <c r="T167" s="16"/>
    </row>
    <row r="168" spans="1:20" ht="25.5">
      <c r="A168" s="13"/>
      <c r="B168" s="13"/>
      <c r="C168" s="14" t="s">
        <v>1386</v>
      </c>
      <c r="D168" s="16" t="s">
        <v>207</v>
      </c>
      <c r="E168" s="16" t="s">
        <v>208</v>
      </c>
      <c r="F168" s="16" t="s">
        <v>209</v>
      </c>
      <c r="G168" s="16"/>
      <c r="H168" s="22">
        <v>39083</v>
      </c>
      <c r="I168" s="22">
        <v>39083</v>
      </c>
      <c r="J168" s="22">
        <v>39813</v>
      </c>
      <c r="K168" s="19">
        <v>84</v>
      </c>
      <c r="L168" s="15" t="s">
        <v>1745</v>
      </c>
      <c r="M168" s="16">
        <f>VLOOKUP(L168,kurzy!$A$2:$B$11,2,FALSE)</f>
        <v>1</v>
      </c>
      <c r="N168" s="21">
        <v>84</v>
      </c>
      <c r="O168" s="16" t="s">
        <v>210</v>
      </c>
      <c r="P168" s="16" t="s">
        <v>474</v>
      </c>
      <c r="Q168" s="16"/>
      <c r="R168" s="24">
        <f t="shared" si="7"/>
        <v>84</v>
      </c>
      <c r="S168" s="16"/>
      <c r="T168" s="16"/>
    </row>
    <row r="169" spans="1:20" ht="51">
      <c r="A169" s="13"/>
      <c r="B169" s="13"/>
      <c r="C169" s="14" t="s">
        <v>1386</v>
      </c>
      <c r="D169" s="16" t="s">
        <v>211</v>
      </c>
      <c r="E169" s="16" t="s">
        <v>212</v>
      </c>
      <c r="F169" s="16" t="s">
        <v>209</v>
      </c>
      <c r="G169" s="16"/>
      <c r="H169" s="22">
        <v>39083</v>
      </c>
      <c r="I169" s="22">
        <v>39083</v>
      </c>
      <c r="J169" s="22">
        <v>39813</v>
      </c>
      <c r="K169" s="19">
        <v>217</v>
      </c>
      <c r="L169" s="15" t="s">
        <v>1745</v>
      </c>
      <c r="M169" s="16">
        <f>VLOOKUP(L169,kurzy!$A$2:$B$11,2,FALSE)</f>
        <v>1</v>
      </c>
      <c r="N169" s="21">
        <v>217</v>
      </c>
      <c r="O169" s="16" t="s">
        <v>200</v>
      </c>
      <c r="P169" s="16" t="s">
        <v>474</v>
      </c>
      <c r="Q169" s="16"/>
      <c r="R169" s="24">
        <f t="shared" si="7"/>
        <v>217</v>
      </c>
      <c r="S169" s="16"/>
      <c r="T169" s="16"/>
    </row>
    <row r="170" spans="1:20" ht="51">
      <c r="A170" s="13"/>
      <c r="B170" s="13"/>
      <c r="C170" s="14" t="s">
        <v>1386</v>
      </c>
      <c r="D170" s="16" t="s">
        <v>213</v>
      </c>
      <c r="E170" s="16" t="s">
        <v>214</v>
      </c>
      <c r="F170" s="16" t="s">
        <v>209</v>
      </c>
      <c r="G170" s="16"/>
      <c r="H170" s="22">
        <v>39083</v>
      </c>
      <c r="I170" s="22">
        <v>39083</v>
      </c>
      <c r="J170" s="22">
        <v>39813</v>
      </c>
      <c r="K170" s="19">
        <v>98</v>
      </c>
      <c r="L170" s="15" t="s">
        <v>1745</v>
      </c>
      <c r="M170" s="16">
        <f>VLOOKUP(L170,kurzy!$A$2:$B$11,2,FALSE)</f>
        <v>1</v>
      </c>
      <c r="N170" s="21">
        <v>98</v>
      </c>
      <c r="O170" s="16" t="s">
        <v>200</v>
      </c>
      <c r="P170" s="16" t="s">
        <v>474</v>
      </c>
      <c r="Q170" s="16"/>
      <c r="R170" s="24">
        <f t="shared" si="7"/>
        <v>98</v>
      </c>
      <c r="S170" s="16"/>
      <c r="T170" s="16"/>
    </row>
    <row r="171" spans="1:20" ht="25.5">
      <c r="A171" s="13"/>
      <c r="B171" s="13"/>
      <c r="C171" s="14" t="s">
        <v>1386</v>
      </c>
      <c r="D171" s="16" t="s">
        <v>215</v>
      </c>
      <c r="E171" s="16" t="s">
        <v>216</v>
      </c>
      <c r="F171" s="16" t="s">
        <v>209</v>
      </c>
      <c r="G171" s="16"/>
      <c r="H171" s="22">
        <v>39083</v>
      </c>
      <c r="I171" s="22">
        <v>39083</v>
      </c>
      <c r="J171" s="22">
        <v>39813</v>
      </c>
      <c r="K171" s="19">
        <v>77</v>
      </c>
      <c r="L171" s="15" t="s">
        <v>1745</v>
      </c>
      <c r="M171" s="16">
        <f>VLOOKUP(L171,kurzy!$A$2:$B$11,2,FALSE)</f>
        <v>1</v>
      </c>
      <c r="N171" s="21">
        <v>77</v>
      </c>
      <c r="O171" s="16" t="s">
        <v>200</v>
      </c>
      <c r="P171" s="16" t="s">
        <v>474</v>
      </c>
      <c r="Q171" s="16"/>
      <c r="R171" s="24">
        <f t="shared" si="7"/>
        <v>77</v>
      </c>
      <c r="S171" s="16"/>
      <c r="T171" s="16"/>
    </row>
    <row r="172" spans="1:20" ht="25.5">
      <c r="A172" s="13"/>
      <c r="B172" s="13"/>
      <c r="C172" s="14" t="s">
        <v>1386</v>
      </c>
      <c r="D172" s="16" t="s">
        <v>217</v>
      </c>
      <c r="E172" s="16" t="s">
        <v>218</v>
      </c>
      <c r="F172" s="16" t="s">
        <v>209</v>
      </c>
      <c r="G172" s="16"/>
      <c r="H172" s="22">
        <v>39083</v>
      </c>
      <c r="I172" s="22">
        <v>39083</v>
      </c>
      <c r="J172" s="22">
        <v>39813</v>
      </c>
      <c r="K172" s="19">
        <v>63</v>
      </c>
      <c r="L172" s="15" t="s">
        <v>1745</v>
      </c>
      <c r="M172" s="16">
        <f>VLOOKUP(L172,kurzy!$A$2:$B$11,2,FALSE)</f>
        <v>1</v>
      </c>
      <c r="N172" s="21">
        <v>63</v>
      </c>
      <c r="O172" s="16" t="s">
        <v>219</v>
      </c>
      <c r="P172" s="16" t="s">
        <v>474</v>
      </c>
      <c r="Q172" s="16"/>
      <c r="R172" s="24">
        <f t="shared" si="7"/>
        <v>63</v>
      </c>
      <c r="S172" s="16"/>
      <c r="T172" s="16"/>
    </row>
    <row r="173" spans="1:20" ht="25.5">
      <c r="A173" s="13"/>
      <c r="B173" s="13"/>
      <c r="C173" s="14" t="s">
        <v>1386</v>
      </c>
      <c r="D173" s="16" t="s">
        <v>220</v>
      </c>
      <c r="E173" s="16" t="s">
        <v>221</v>
      </c>
      <c r="F173" s="16" t="s">
        <v>222</v>
      </c>
      <c r="G173" s="16"/>
      <c r="H173" s="22">
        <v>39120</v>
      </c>
      <c r="I173" s="22">
        <v>39005</v>
      </c>
      <c r="J173" s="22">
        <v>39736</v>
      </c>
      <c r="K173" s="19">
        <v>15.157</v>
      </c>
      <c r="L173" s="15" t="s">
        <v>465</v>
      </c>
      <c r="M173" s="16">
        <f>VLOOKUP(L173,kurzy!$A$2:$B$11,2,FALSE)</f>
        <v>30.126</v>
      </c>
      <c r="N173" s="21">
        <v>9.4</v>
      </c>
      <c r="O173" s="16" t="s">
        <v>223</v>
      </c>
      <c r="P173" s="16" t="s">
        <v>475</v>
      </c>
      <c r="Q173" s="16" t="s">
        <v>224</v>
      </c>
      <c r="R173" s="24">
        <f t="shared" si="7"/>
        <v>283.18440000000004</v>
      </c>
      <c r="S173" s="16"/>
      <c r="T173" s="16"/>
    </row>
    <row r="174" spans="1:20" ht="15.75">
      <c r="A174" s="13"/>
      <c r="B174" s="13"/>
      <c r="C174" s="14" t="s">
        <v>1386</v>
      </c>
      <c r="D174" s="16" t="s">
        <v>225</v>
      </c>
      <c r="E174" s="16" t="s">
        <v>226</v>
      </c>
      <c r="F174" s="16" t="s">
        <v>222</v>
      </c>
      <c r="G174" s="16"/>
      <c r="H174" s="22"/>
      <c r="I174" s="22">
        <v>39387</v>
      </c>
      <c r="J174" s="22">
        <v>40117</v>
      </c>
      <c r="K174" s="19">
        <v>5.867</v>
      </c>
      <c r="L174" s="15" t="s">
        <v>465</v>
      </c>
      <c r="M174" s="16">
        <f>VLOOKUP(L174,kurzy!$A$2:$B$11,2,FALSE)</f>
        <v>30.126</v>
      </c>
      <c r="N174" s="21">
        <v>5.867</v>
      </c>
      <c r="O174" s="16" t="s">
        <v>0</v>
      </c>
      <c r="P174" s="16" t="s">
        <v>475</v>
      </c>
      <c r="Q174" s="16"/>
      <c r="R174" s="24">
        <f t="shared" si="7"/>
        <v>176.749242</v>
      </c>
      <c r="S174" s="16"/>
      <c r="T174" s="16"/>
    </row>
    <row r="175" spans="1:20" ht="38.25">
      <c r="A175" s="13"/>
      <c r="B175" s="13"/>
      <c r="C175" s="14" t="s">
        <v>1386</v>
      </c>
      <c r="D175" s="16" t="s">
        <v>1</v>
      </c>
      <c r="E175" s="16" t="s">
        <v>2</v>
      </c>
      <c r="F175" s="16" t="s">
        <v>782</v>
      </c>
      <c r="G175" s="16" t="s">
        <v>3</v>
      </c>
      <c r="H175" s="22">
        <v>38657</v>
      </c>
      <c r="I175" s="22">
        <v>38657</v>
      </c>
      <c r="J175" s="22">
        <v>39447</v>
      </c>
      <c r="K175" s="19">
        <v>32.4645</v>
      </c>
      <c r="L175" s="15" t="s">
        <v>465</v>
      </c>
      <c r="M175" s="16">
        <f>VLOOKUP(L175,kurzy!$A$2:$B$11,2,FALSE)</f>
        <v>30.126</v>
      </c>
      <c r="N175" s="21">
        <v>10.987</v>
      </c>
      <c r="O175" s="16" t="s">
        <v>4</v>
      </c>
      <c r="P175" s="16" t="s">
        <v>475</v>
      </c>
      <c r="Q175" s="16"/>
      <c r="R175" s="24">
        <f t="shared" si="7"/>
        <v>330.994362</v>
      </c>
      <c r="S175" s="16"/>
      <c r="T175" s="16"/>
    </row>
    <row r="176" spans="1:20" ht="63.75">
      <c r="A176" s="13"/>
      <c r="B176" s="13"/>
      <c r="C176" s="14" t="s">
        <v>1386</v>
      </c>
      <c r="D176" s="16" t="s">
        <v>5</v>
      </c>
      <c r="E176" s="16" t="s">
        <v>6</v>
      </c>
      <c r="F176" s="16" t="s">
        <v>7</v>
      </c>
      <c r="G176" s="16" t="s">
        <v>8</v>
      </c>
      <c r="H176" s="22">
        <v>39305</v>
      </c>
      <c r="I176" s="22">
        <v>39305</v>
      </c>
      <c r="J176" s="22">
        <v>40036</v>
      </c>
      <c r="K176" s="19">
        <v>17.25</v>
      </c>
      <c r="L176" s="15" t="s">
        <v>465</v>
      </c>
      <c r="M176" s="16">
        <f>VLOOKUP(L176,kurzy!$A$2:$B$11,2,FALSE)</f>
        <v>30.126</v>
      </c>
      <c r="N176" s="21">
        <v>8.625</v>
      </c>
      <c r="O176" s="16" t="s">
        <v>9</v>
      </c>
      <c r="P176" s="16" t="s">
        <v>477</v>
      </c>
      <c r="Q176" s="16" t="s">
        <v>8</v>
      </c>
      <c r="R176" s="24">
        <f t="shared" si="7"/>
        <v>259.83675</v>
      </c>
      <c r="S176" s="16"/>
      <c r="T176" s="16"/>
    </row>
    <row r="177" spans="1:20" ht="89.25">
      <c r="A177" s="13"/>
      <c r="B177" s="13"/>
      <c r="C177" s="14" t="s">
        <v>1386</v>
      </c>
      <c r="D177" s="16" t="s">
        <v>10</v>
      </c>
      <c r="E177" s="16" t="s">
        <v>11</v>
      </c>
      <c r="F177" s="16" t="s">
        <v>12</v>
      </c>
      <c r="G177" s="16" t="s">
        <v>13</v>
      </c>
      <c r="H177" s="22">
        <v>39380</v>
      </c>
      <c r="I177" s="22">
        <v>39326</v>
      </c>
      <c r="J177" s="22">
        <v>39691</v>
      </c>
      <c r="K177" s="19">
        <v>13.185</v>
      </c>
      <c r="L177" s="15" t="s">
        <v>465</v>
      </c>
      <c r="M177" s="16">
        <f>VLOOKUP(L177,kurzy!$A$2:$B$11,2,FALSE)</f>
        <v>30.126</v>
      </c>
      <c r="N177" s="21">
        <v>13.185</v>
      </c>
      <c r="O177" s="16" t="s">
        <v>14</v>
      </c>
      <c r="P177" s="16" t="s">
        <v>477</v>
      </c>
      <c r="Q177" s="16" t="s">
        <v>13</v>
      </c>
      <c r="R177" s="24">
        <f t="shared" si="7"/>
        <v>397.21131</v>
      </c>
      <c r="S177" s="16"/>
      <c r="T177" s="16"/>
    </row>
    <row r="178" spans="1:20" ht="25.5">
      <c r="A178" s="13"/>
      <c r="B178" s="13"/>
      <c r="C178" s="14" t="s">
        <v>1386</v>
      </c>
      <c r="D178" s="16" t="s">
        <v>16</v>
      </c>
      <c r="E178" s="16" t="s">
        <v>17</v>
      </c>
      <c r="F178" s="16" t="s">
        <v>18</v>
      </c>
      <c r="G178" s="16" t="s">
        <v>19</v>
      </c>
      <c r="H178" s="22">
        <v>39562</v>
      </c>
      <c r="I178" s="22">
        <v>39448</v>
      </c>
      <c r="J178" s="22">
        <v>40178</v>
      </c>
      <c r="K178" s="19">
        <v>50.87</v>
      </c>
      <c r="L178" s="15" t="s">
        <v>465</v>
      </c>
      <c r="M178" s="16">
        <f>VLOOKUP(L178,kurzy!$A$2:$B$11,2,FALSE)</f>
        <v>30.126</v>
      </c>
      <c r="N178" s="21">
        <v>20.34</v>
      </c>
      <c r="O178" s="16" t="s">
        <v>20</v>
      </c>
      <c r="P178" s="16" t="s">
        <v>534</v>
      </c>
      <c r="Q178" s="16" t="s">
        <v>1298</v>
      </c>
      <c r="R178" s="24">
        <f>M178*N178</f>
        <v>612.76284</v>
      </c>
      <c r="S178" s="16"/>
      <c r="T178" s="16"/>
    </row>
    <row r="179" spans="1:20" ht="38.25">
      <c r="A179" s="13"/>
      <c r="B179" s="13"/>
      <c r="C179" s="14" t="s">
        <v>1386</v>
      </c>
      <c r="D179" s="16" t="s">
        <v>21</v>
      </c>
      <c r="E179" s="16" t="s">
        <v>22</v>
      </c>
      <c r="F179" s="16" t="s">
        <v>21</v>
      </c>
      <c r="G179" s="16" t="s">
        <v>23</v>
      </c>
      <c r="H179" s="22">
        <v>39645</v>
      </c>
      <c r="I179" s="22">
        <v>39600</v>
      </c>
      <c r="J179" s="22">
        <v>40086</v>
      </c>
      <c r="K179" s="19">
        <v>216.37</v>
      </c>
      <c r="L179" s="15" t="s">
        <v>465</v>
      </c>
      <c r="M179" s="16">
        <f>VLOOKUP(L179,kurzy!$A$2:$B$11,2,FALSE)</f>
        <v>30.126</v>
      </c>
      <c r="N179" s="21">
        <v>173.09</v>
      </c>
      <c r="O179" s="16" t="s">
        <v>20</v>
      </c>
      <c r="P179" s="16" t="s">
        <v>534</v>
      </c>
      <c r="Q179" s="16" t="s">
        <v>1298</v>
      </c>
      <c r="R179" s="24">
        <f>M179*N179</f>
        <v>5214.5093400000005</v>
      </c>
      <c r="S179" s="16"/>
      <c r="T179" s="16"/>
    </row>
    <row r="180" spans="1:20" ht="38.25">
      <c r="A180" s="13"/>
      <c r="B180" s="13"/>
      <c r="C180" s="14" t="s">
        <v>1386</v>
      </c>
      <c r="D180" s="16" t="s">
        <v>24</v>
      </c>
      <c r="E180" s="16" t="s">
        <v>25</v>
      </c>
      <c r="F180" s="16" t="s">
        <v>26</v>
      </c>
      <c r="G180" s="16" t="s">
        <v>1033</v>
      </c>
      <c r="H180" s="22">
        <v>39071</v>
      </c>
      <c r="I180" s="22">
        <v>39083</v>
      </c>
      <c r="J180" s="22">
        <v>39496</v>
      </c>
      <c r="K180" s="19">
        <v>30.383</v>
      </c>
      <c r="L180" s="15" t="s">
        <v>465</v>
      </c>
      <c r="M180" s="16">
        <f>VLOOKUP(L180,kurzy!$A$2:$B$11,2,FALSE)</f>
        <v>30.126</v>
      </c>
      <c r="N180" s="21">
        <v>2.326</v>
      </c>
      <c r="O180" s="16" t="s">
        <v>27</v>
      </c>
      <c r="P180" s="16" t="s">
        <v>534</v>
      </c>
      <c r="Q180" s="16" t="s">
        <v>1298</v>
      </c>
      <c r="R180" s="24">
        <f>M180*N180</f>
        <v>70.073076</v>
      </c>
      <c r="S180" s="16"/>
      <c r="T180" s="16"/>
    </row>
    <row r="181" spans="1:20" ht="38.25">
      <c r="A181" s="13"/>
      <c r="B181" s="13"/>
      <c r="C181" s="14" t="s">
        <v>1386</v>
      </c>
      <c r="D181" s="16" t="s">
        <v>28</v>
      </c>
      <c r="E181" s="16" t="s">
        <v>29</v>
      </c>
      <c r="F181" s="16" t="s">
        <v>26</v>
      </c>
      <c r="G181" s="16" t="s">
        <v>1033</v>
      </c>
      <c r="H181" s="22">
        <v>39417</v>
      </c>
      <c r="I181" s="22">
        <v>39417</v>
      </c>
      <c r="J181" s="22">
        <v>39572</v>
      </c>
      <c r="K181" s="19">
        <v>4.052</v>
      </c>
      <c r="L181" s="15" t="s">
        <v>465</v>
      </c>
      <c r="M181" s="16">
        <f>VLOOKUP(L181,kurzy!$A$2:$B$11,2,FALSE)</f>
        <v>30.126</v>
      </c>
      <c r="N181" s="21">
        <v>3.857</v>
      </c>
      <c r="O181" s="16" t="s">
        <v>30</v>
      </c>
      <c r="P181" s="16" t="s">
        <v>534</v>
      </c>
      <c r="Q181" s="16" t="s">
        <v>1298</v>
      </c>
      <c r="R181" s="24">
        <f>M181*N181</f>
        <v>116.19598200000001</v>
      </c>
      <c r="S181" s="16"/>
      <c r="T181" s="16"/>
    </row>
    <row r="182" spans="1:20" ht="25.5">
      <c r="A182" s="13"/>
      <c r="B182" s="13"/>
      <c r="C182" s="14" t="s">
        <v>1386</v>
      </c>
      <c r="D182" s="16" t="s">
        <v>31</v>
      </c>
      <c r="E182" s="16" t="s">
        <v>32</v>
      </c>
      <c r="F182" s="16" t="s">
        <v>1652</v>
      </c>
      <c r="G182" s="16" t="s">
        <v>1383</v>
      </c>
      <c r="H182" s="22">
        <v>38322</v>
      </c>
      <c r="I182" s="22">
        <v>38261</v>
      </c>
      <c r="J182" s="22">
        <v>39538</v>
      </c>
      <c r="K182" s="19">
        <v>38.1</v>
      </c>
      <c r="L182" s="15" t="s">
        <v>465</v>
      </c>
      <c r="M182" s="16">
        <f>VLOOKUP(L182,kurzy!$A$2:$B$11,2,FALSE)</f>
        <v>30.126</v>
      </c>
      <c r="N182" s="21">
        <v>5</v>
      </c>
      <c r="O182" s="16" t="s">
        <v>33</v>
      </c>
      <c r="P182" s="16" t="s">
        <v>534</v>
      </c>
      <c r="Q182" s="16" t="s">
        <v>15</v>
      </c>
      <c r="R182" s="24">
        <f>M182*N182</f>
        <v>150.63</v>
      </c>
      <c r="S182" s="16"/>
      <c r="T182" s="16"/>
    </row>
    <row r="183" spans="1:20" ht="51">
      <c r="A183" s="13"/>
      <c r="B183" s="13"/>
      <c r="C183" s="14" t="s">
        <v>1386</v>
      </c>
      <c r="D183" s="16" t="s">
        <v>1285</v>
      </c>
      <c r="E183" s="16" t="s">
        <v>1286</v>
      </c>
      <c r="F183" s="16" t="s">
        <v>114</v>
      </c>
      <c r="G183" s="16" t="s">
        <v>1086</v>
      </c>
      <c r="H183" s="22">
        <v>39323</v>
      </c>
      <c r="I183" s="22">
        <v>39326</v>
      </c>
      <c r="J183" s="22">
        <v>39660</v>
      </c>
      <c r="K183" s="19">
        <v>725</v>
      </c>
      <c r="L183" s="15" t="s">
        <v>465</v>
      </c>
      <c r="M183" s="16">
        <v>30.126</v>
      </c>
      <c r="N183" s="21">
        <v>0.725</v>
      </c>
      <c r="O183" s="16" t="s">
        <v>1266</v>
      </c>
      <c r="P183" s="16" t="s">
        <v>1397</v>
      </c>
      <c r="Q183" s="16"/>
      <c r="R183" s="24">
        <v>21.84135</v>
      </c>
      <c r="S183" s="16"/>
      <c r="T183" s="16" t="s">
        <v>282</v>
      </c>
    </row>
    <row r="184" spans="1:20" ht="51">
      <c r="A184" s="13"/>
      <c r="B184" s="13"/>
      <c r="C184" s="14" t="s">
        <v>1400</v>
      </c>
      <c r="D184" s="16" t="s">
        <v>1594</v>
      </c>
      <c r="E184" s="16" t="s">
        <v>1595</v>
      </c>
      <c r="F184" s="16"/>
      <c r="G184" s="16" t="s">
        <v>1596</v>
      </c>
      <c r="H184" s="22">
        <v>38363</v>
      </c>
      <c r="I184" s="22">
        <v>38261</v>
      </c>
      <c r="J184" s="22">
        <v>40086</v>
      </c>
      <c r="K184" s="19" t="s">
        <v>1597</v>
      </c>
      <c r="L184" s="15" t="s">
        <v>1390</v>
      </c>
      <c r="M184" s="16">
        <f>VLOOKUP(L184,kurzy!$A$2:$B$11,2,FALSE)</f>
        <v>0.24891</v>
      </c>
      <c r="N184" s="21">
        <v>200</v>
      </c>
      <c r="O184" s="16" t="s">
        <v>1598</v>
      </c>
      <c r="P184" s="16" t="s">
        <v>1405</v>
      </c>
      <c r="Q184" s="16" t="s">
        <v>1599</v>
      </c>
      <c r="R184" s="24">
        <f aca="true" t="shared" si="8" ref="R184:R213">M184*N184</f>
        <v>49.782</v>
      </c>
      <c r="S184" s="16"/>
      <c r="T184" s="16"/>
    </row>
    <row r="185" spans="1:20" ht="25.5">
      <c r="A185" s="13"/>
      <c r="B185" s="13"/>
      <c r="C185" s="14" t="s">
        <v>1400</v>
      </c>
      <c r="D185" s="16" t="s">
        <v>1600</v>
      </c>
      <c r="E185" s="16" t="s">
        <v>1601</v>
      </c>
      <c r="F185" s="16" t="s">
        <v>1602</v>
      </c>
      <c r="G185" s="16" t="s">
        <v>1603</v>
      </c>
      <c r="H185" s="22">
        <v>38351</v>
      </c>
      <c r="I185" s="22">
        <v>38261</v>
      </c>
      <c r="J185" s="22">
        <v>39082</v>
      </c>
      <c r="K185" s="19">
        <v>14.97</v>
      </c>
      <c r="L185" s="15" t="s">
        <v>465</v>
      </c>
      <c r="M185" s="16">
        <f>VLOOKUP(L185,kurzy!$A$2:$B$11,2,FALSE)</f>
        <v>30.126</v>
      </c>
      <c r="N185" s="21">
        <v>7.4</v>
      </c>
      <c r="O185" s="16" t="s">
        <v>1604</v>
      </c>
      <c r="P185" s="16" t="s">
        <v>1404</v>
      </c>
      <c r="Q185" s="16"/>
      <c r="R185" s="24">
        <f t="shared" si="8"/>
        <v>222.93240000000003</v>
      </c>
      <c r="S185" s="16">
        <v>222.93240000000003</v>
      </c>
      <c r="T185" s="16"/>
    </row>
    <row r="186" spans="1:20" ht="25.5">
      <c r="A186" s="13"/>
      <c r="B186" s="13"/>
      <c r="C186" s="14" t="s">
        <v>1400</v>
      </c>
      <c r="D186" s="16" t="s">
        <v>1605</v>
      </c>
      <c r="E186" s="16" t="s">
        <v>1606</v>
      </c>
      <c r="F186" s="16" t="s">
        <v>1607</v>
      </c>
      <c r="G186" s="16" t="s">
        <v>1666</v>
      </c>
      <c r="H186" s="22">
        <v>38393</v>
      </c>
      <c r="I186" s="22">
        <v>38261</v>
      </c>
      <c r="J186" s="22">
        <v>38990</v>
      </c>
      <c r="K186" s="19">
        <v>12.045</v>
      </c>
      <c r="L186" s="15" t="s">
        <v>465</v>
      </c>
      <c r="M186" s="16">
        <f>VLOOKUP(L186,kurzy!$A$2:$B$11,2,FALSE)</f>
        <v>30.126</v>
      </c>
      <c r="N186" s="21">
        <v>2.4</v>
      </c>
      <c r="O186" s="16" t="s">
        <v>1608</v>
      </c>
      <c r="P186" s="16" t="s">
        <v>453</v>
      </c>
      <c r="Q186" s="16"/>
      <c r="R186" s="24">
        <f t="shared" si="8"/>
        <v>72.3024</v>
      </c>
      <c r="S186" s="16">
        <v>72.3024</v>
      </c>
      <c r="T186" s="16"/>
    </row>
    <row r="187" spans="1:20" ht="25.5">
      <c r="A187" s="13"/>
      <c r="B187" s="13"/>
      <c r="C187" s="14" t="s">
        <v>1400</v>
      </c>
      <c r="D187" s="16" t="s">
        <v>1609</v>
      </c>
      <c r="E187" s="16" t="s">
        <v>1610</v>
      </c>
      <c r="F187" s="16" t="s">
        <v>1611</v>
      </c>
      <c r="G187" s="16" t="s">
        <v>347</v>
      </c>
      <c r="H187" s="22">
        <v>38231</v>
      </c>
      <c r="I187" s="22">
        <v>38261</v>
      </c>
      <c r="J187" s="22">
        <v>41639</v>
      </c>
      <c r="K187" s="19"/>
      <c r="L187" s="15" t="s">
        <v>465</v>
      </c>
      <c r="M187" s="16">
        <f>VLOOKUP(L187,kurzy!$A$2:$B$11,2,FALSE)</f>
        <v>30.126</v>
      </c>
      <c r="N187" s="21">
        <v>5.205</v>
      </c>
      <c r="O187" s="16" t="s">
        <v>348</v>
      </c>
      <c r="P187" s="16" t="s">
        <v>535</v>
      </c>
      <c r="Q187" s="16"/>
      <c r="R187" s="24">
        <f t="shared" si="8"/>
        <v>156.80583000000001</v>
      </c>
      <c r="S187" s="16">
        <v>156.80583000000001</v>
      </c>
      <c r="T187" s="16"/>
    </row>
    <row r="188" spans="1:20" ht="89.25">
      <c r="A188" s="13"/>
      <c r="B188" s="13"/>
      <c r="C188" s="14" t="s">
        <v>1400</v>
      </c>
      <c r="D188" s="16" t="s">
        <v>349</v>
      </c>
      <c r="E188" s="16" t="s">
        <v>350</v>
      </c>
      <c r="F188" s="16" t="s">
        <v>351</v>
      </c>
      <c r="G188" s="16" t="s">
        <v>352</v>
      </c>
      <c r="H188" s="22" t="s">
        <v>353</v>
      </c>
      <c r="I188" s="22" t="s">
        <v>354</v>
      </c>
      <c r="J188" s="22">
        <v>41547</v>
      </c>
      <c r="K188" s="19">
        <v>721.54</v>
      </c>
      <c r="L188" s="15" t="s">
        <v>465</v>
      </c>
      <c r="M188" s="16">
        <f>VLOOKUP(L188,kurzy!$A$2:$B$11,2,FALSE)</f>
        <v>30.126</v>
      </c>
      <c r="N188" s="21">
        <v>274.1</v>
      </c>
      <c r="O188" s="16" t="s">
        <v>355</v>
      </c>
      <c r="P188" s="16" t="s">
        <v>535</v>
      </c>
      <c r="Q188" s="16"/>
      <c r="R188" s="24">
        <f t="shared" si="8"/>
        <v>8257.536600000001</v>
      </c>
      <c r="S188" s="16">
        <v>8257.536600000001</v>
      </c>
      <c r="T188" s="16"/>
    </row>
    <row r="189" spans="1:20" ht="38.25">
      <c r="A189" s="13"/>
      <c r="B189" s="13"/>
      <c r="C189" s="14" t="s">
        <v>1400</v>
      </c>
      <c r="D189" s="16" t="s">
        <v>356</v>
      </c>
      <c r="E189" s="16" t="s">
        <v>357</v>
      </c>
      <c r="F189" s="16" t="s">
        <v>358</v>
      </c>
      <c r="G189" s="16" t="s">
        <v>352</v>
      </c>
      <c r="H189" s="22">
        <v>39350</v>
      </c>
      <c r="I189" s="22">
        <v>39326</v>
      </c>
      <c r="J189" s="22">
        <v>39691</v>
      </c>
      <c r="K189" s="19">
        <v>6.44</v>
      </c>
      <c r="L189" s="15" t="s">
        <v>465</v>
      </c>
      <c r="M189" s="16">
        <f>VLOOKUP(L189,kurzy!$A$2:$B$11,2,FALSE)</f>
        <v>30.126</v>
      </c>
      <c r="N189" s="21">
        <v>2.516</v>
      </c>
      <c r="O189" s="16" t="s">
        <v>359</v>
      </c>
      <c r="P189" s="16" t="s">
        <v>452</v>
      </c>
      <c r="Q189" s="16"/>
      <c r="R189" s="24">
        <f t="shared" si="8"/>
        <v>75.797016</v>
      </c>
      <c r="S189" s="16">
        <v>75.797016</v>
      </c>
      <c r="T189" s="16"/>
    </row>
    <row r="190" spans="1:20" ht="25.5">
      <c r="A190" s="13"/>
      <c r="B190" s="13"/>
      <c r="C190" s="14" t="s">
        <v>1400</v>
      </c>
      <c r="D190" s="16" t="s">
        <v>360</v>
      </c>
      <c r="E190" s="16" t="s">
        <v>361</v>
      </c>
      <c r="F190" s="16" t="s">
        <v>362</v>
      </c>
      <c r="G190" s="16" t="s">
        <v>363</v>
      </c>
      <c r="H190" s="22" t="s">
        <v>364</v>
      </c>
      <c r="I190" s="22">
        <v>39675</v>
      </c>
      <c r="J190" s="22">
        <v>39735</v>
      </c>
      <c r="K190" s="19">
        <v>3.8</v>
      </c>
      <c r="L190" s="15" t="s">
        <v>465</v>
      </c>
      <c r="M190" s="16">
        <f>VLOOKUP(L190,kurzy!$A$2:$B$11,2,FALSE)</f>
        <v>30.126</v>
      </c>
      <c r="N190" s="21">
        <v>3.04</v>
      </c>
      <c r="O190" s="16" t="s">
        <v>1608</v>
      </c>
      <c r="P190" s="16" t="s">
        <v>453</v>
      </c>
      <c r="Q190" s="16"/>
      <c r="R190" s="24">
        <f t="shared" si="8"/>
        <v>91.58304000000001</v>
      </c>
      <c r="S190" s="16">
        <v>91.58304000000001</v>
      </c>
      <c r="T190" s="16"/>
    </row>
    <row r="191" spans="1:20" ht="38.25">
      <c r="A191" s="13"/>
      <c r="B191" s="13"/>
      <c r="C191" s="14" t="s">
        <v>1400</v>
      </c>
      <c r="D191" s="16" t="s">
        <v>365</v>
      </c>
      <c r="E191" s="16" t="s">
        <v>366</v>
      </c>
      <c r="F191" s="16" t="s">
        <v>367</v>
      </c>
      <c r="G191" s="16" t="s">
        <v>368</v>
      </c>
      <c r="H191" s="22">
        <v>39114</v>
      </c>
      <c r="I191" s="22">
        <v>39083</v>
      </c>
      <c r="J191" s="22">
        <v>39813</v>
      </c>
      <c r="K191" s="19">
        <v>36</v>
      </c>
      <c r="L191" s="15" t="s">
        <v>465</v>
      </c>
      <c r="M191" s="16">
        <f>VLOOKUP(L191,kurzy!$A$2:$B$11,2,FALSE)</f>
        <v>30.126</v>
      </c>
      <c r="N191" s="21">
        <v>14.4</v>
      </c>
      <c r="O191" s="16" t="s">
        <v>369</v>
      </c>
      <c r="P191" s="16" t="s">
        <v>1380</v>
      </c>
      <c r="Q191" s="16"/>
      <c r="R191" s="24">
        <f t="shared" si="8"/>
        <v>433.81440000000003</v>
      </c>
      <c r="S191" s="16">
        <v>433.81440000000003</v>
      </c>
      <c r="T191" s="16"/>
    </row>
    <row r="192" spans="1:20" ht="25.5">
      <c r="A192" s="13"/>
      <c r="B192" s="13"/>
      <c r="C192" s="14" t="s">
        <v>1400</v>
      </c>
      <c r="D192" s="16" t="s">
        <v>370</v>
      </c>
      <c r="E192" s="16" t="s">
        <v>371</v>
      </c>
      <c r="F192" s="16" t="s">
        <v>782</v>
      </c>
      <c r="G192" s="16" t="s">
        <v>372</v>
      </c>
      <c r="H192" s="22">
        <v>39090</v>
      </c>
      <c r="I192" s="22">
        <v>38991</v>
      </c>
      <c r="J192" s="22">
        <v>39721</v>
      </c>
      <c r="K192" s="19">
        <v>9.779</v>
      </c>
      <c r="L192" s="15" t="s">
        <v>465</v>
      </c>
      <c r="M192" s="16">
        <f>VLOOKUP(L192,kurzy!$A$2:$B$11,2,FALSE)</f>
        <v>30.126</v>
      </c>
      <c r="N192" s="21">
        <v>2.826</v>
      </c>
      <c r="O192" s="16" t="s">
        <v>369</v>
      </c>
      <c r="P192" s="16" t="s">
        <v>1380</v>
      </c>
      <c r="Q192" s="16"/>
      <c r="R192" s="24">
        <f t="shared" si="8"/>
        <v>85.136076</v>
      </c>
      <c r="S192" s="16">
        <v>85.136076</v>
      </c>
      <c r="T192" s="16"/>
    </row>
    <row r="193" spans="1:20" ht="51">
      <c r="A193" s="13"/>
      <c r="B193" s="13"/>
      <c r="C193" s="14" t="s">
        <v>1400</v>
      </c>
      <c r="D193" s="16" t="s">
        <v>373</v>
      </c>
      <c r="E193" s="16" t="s">
        <v>374</v>
      </c>
      <c r="F193" s="16" t="s">
        <v>782</v>
      </c>
      <c r="G193" s="16" t="s">
        <v>375</v>
      </c>
      <c r="H193" s="22">
        <v>38988</v>
      </c>
      <c r="I193" s="22">
        <v>39052</v>
      </c>
      <c r="J193" s="22">
        <v>39483</v>
      </c>
      <c r="K193" s="19">
        <v>33.488</v>
      </c>
      <c r="L193" s="15" t="s">
        <v>465</v>
      </c>
      <c r="M193" s="16">
        <f>VLOOKUP(L193,kurzy!$A$2:$B$11,2,FALSE)</f>
        <v>30.126</v>
      </c>
      <c r="N193" s="21">
        <v>7.9</v>
      </c>
      <c r="O193" s="16" t="s">
        <v>376</v>
      </c>
      <c r="P193" s="16" t="s">
        <v>535</v>
      </c>
      <c r="Q193" s="16"/>
      <c r="R193" s="24">
        <f t="shared" si="8"/>
        <v>237.99540000000002</v>
      </c>
      <c r="S193" s="16">
        <v>237.99540000000002</v>
      </c>
      <c r="T193" s="16"/>
    </row>
    <row r="194" spans="1:20" ht="25.5">
      <c r="A194" s="13"/>
      <c r="B194" s="13"/>
      <c r="C194" s="14" t="s">
        <v>1400</v>
      </c>
      <c r="D194" s="16" t="s">
        <v>377</v>
      </c>
      <c r="E194" s="16" t="s">
        <v>378</v>
      </c>
      <c r="F194" s="16" t="s">
        <v>358</v>
      </c>
      <c r="G194" s="16" t="s">
        <v>379</v>
      </c>
      <c r="H194" s="22">
        <v>39366</v>
      </c>
      <c r="I194" s="22">
        <v>39572</v>
      </c>
      <c r="J194" s="22">
        <v>39585</v>
      </c>
      <c r="K194" s="19">
        <v>58.799</v>
      </c>
      <c r="L194" s="15" t="s">
        <v>465</v>
      </c>
      <c r="M194" s="16">
        <f>VLOOKUP(L194,kurzy!$A$2:$B$11,2,FALSE)</f>
        <v>30.126</v>
      </c>
      <c r="N194" s="21">
        <v>23.152</v>
      </c>
      <c r="O194" s="16" t="s">
        <v>380</v>
      </c>
      <c r="P194" s="16" t="s">
        <v>1404</v>
      </c>
      <c r="Q194" s="16"/>
      <c r="R194" s="24">
        <f t="shared" si="8"/>
        <v>697.477152</v>
      </c>
      <c r="S194" s="16">
        <v>697.477152</v>
      </c>
      <c r="T194" s="16"/>
    </row>
    <row r="195" spans="1:20" ht="25.5">
      <c r="A195" s="13"/>
      <c r="B195" s="13"/>
      <c r="C195" s="14" t="s">
        <v>1400</v>
      </c>
      <c r="D195" s="16" t="s">
        <v>381</v>
      </c>
      <c r="E195" s="16" t="s">
        <v>382</v>
      </c>
      <c r="F195" s="16" t="s">
        <v>358</v>
      </c>
      <c r="G195" s="16" t="s">
        <v>383</v>
      </c>
      <c r="H195" s="22">
        <v>39463</v>
      </c>
      <c r="I195" s="22" t="s">
        <v>384</v>
      </c>
      <c r="J195" s="22">
        <v>39813</v>
      </c>
      <c r="K195" s="19">
        <v>15.38</v>
      </c>
      <c r="L195" s="15" t="s">
        <v>465</v>
      </c>
      <c r="M195" s="16">
        <f>VLOOKUP(L195,kurzy!$A$2:$B$11,2,FALSE)</f>
        <v>30.126</v>
      </c>
      <c r="N195" s="21">
        <v>10.763</v>
      </c>
      <c r="O195" s="16" t="s">
        <v>385</v>
      </c>
      <c r="P195" s="16" t="s">
        <v>1380</v>
      </c>
      <c r="Q195" s="16"/>
      <c r="R195" s="24">
        <f t="shared" si="8"/>
        <v>324.24613800000003</v>
      </c>
      <c r="S195" s="16">
        <v>324.24613800000003</v>
      </c>
      <c r="T195" s="16"/>
    </row>
    <row r="196" spans="1:20" ht="25.5">
      <c r="A196" s="13"/>
      <c r="B196" s="13"/>
      <c r="C196" s="14" t="s">
        <v>1400</v>
      </c>
      <c r="D196" s="16" t="s">
        <v>386</v>
      </c>
      <c r="E196" s="16" t="s">
        <v>387</v>
      </c>
      <c r="F196" s="16" t="s">
        <v>388</v>
      </c>
      <c r="G196" s="16" t="s">
        <v>389</v>
      </c>
      <c r="H196" s="22">
        <v>39711</v>
      </c>
      <c r="I196" s="22">
        <v>39448</v>
      </c>
      <c r="J196" s="22">
        <v>39813</v>
      </c>
      <c r="K196" s="19">
        <v>3.89989</v>
      </c>
      <c r="L196" s="15" t="s">
        <v>465</v>
      </c>
      <c r="M196" s="16">
        <f>VLOOKUP(L196,kurzy!$A$2:$B$11,2,FALSE)</f>
        <v>30.126</v>
      </c>
      <c r="N196" s="21">
        <v>1.522</v>
      </c>
      <c r="O196" s="16" t="s">
        <v>385</v>
      </c>
      <c r="P196" s="16" t="s">
        <v>1380</v>
      </c>
      <c r="Q196" s="16"/>
      <c r="R196" s="24">
        <f t="shared" si="8"/>
        <v>45.851772000000004</v>
      </c>
      <c r="S196" s="16"/>
      <c r="T196" s="16"/>
    </row>
    <row r="197" spans="1:20" ht="38.25">
      <c r="A197" s="13"/>
      <c r="B197" s="13"/>
      <c r="C197" s="14" t="s">
        <v>1400</v>
      </c>
      <c r="D197" s="16" t="s">
        <v>390</v>
      </c>
      <c r="E197" s="16" t="s">
        <v>391</v>
      </c>
      <c r="F197" s="16" t="s">
        <v>392</v>
      </c>
      <c r="G197" s="16" t="s">
        <v>352</v>
      </c>
      <c r="H197" s="22">
        <v>39713</v>
      </c>
      <c r="I197" s="22">
        <v>39661</v>
      </c>
      <c r="J197" s="22">
        <v>40390</v>
      </c>
      <c r="K197" s="19">
        <v>18</v>
      </c>
      <c r="L197" s="15" t="s">
        <v>465</v>
      </c>
      <c r="M197" s="16">
        <f>VLOOKUP(L197,kurzy!$A$2:$B$11,2,FALSE)</f>
        <v>30.126</v>
      </c>
      <c r="N197" s="21">
        <v>14.4</v>
      </c>
      <c r="O197" s="16" t="s">
        <v>393</v>
      </c>
      <c r="P197" s="16" t="s">
        <v>535</v>
      </c>
      <c r="Q197" s="16"/>
      <c r="R197" s="24">
        <f t="shared" si="8"/>
        <v>433.81440000000003</v>
      </c>
      <c r="S197" s="16">
        <v>433.81440000000003</v>
      </c>
      <c r="T197" s="16"/>
    </row>
    <row r="198" spans="1:20" ht="38.25">
      <c r="A198" s="13"/>
      <c r="B198" s="13"/>
      <c r="C198" s="14" t="s">
        <v>1400</v>
      </c>
      <c r="D198" s="16" t="s">
        <v>394</v>
      </c>
      <c r="E198" s="16" t="s">
        <v>395</v>
      </c>
      <c r="F198" s="16" t="s">
        <v>782</v>
      </c>
      <c r="G198" s="16" t="s">
        <v>396</v>
      </c>
      <c r="H198" s="22">
        <v>38625</v>
      </c>
      <c r="I198" s="22">
        <v>38626</v>
      </c>
      <c r="J198" s="22">
        <v>39446</v>
      </c>
      <c r="K198" s="19">
        <v>16.525</v>
      </c>
      <c r="L198" s="15" t="s">
        <v>465</v>
      </c>
      <c r="M198" s="16">
        <f>VLOOKUP(L198,kurzy!$A$2:$B$11,2,FALSE)</f>
        <v>30.126</v>
      </c>
      <c r="N198" s="21">
        <v>8.374</v>
      </c>
      <c r="O198" s="16" t="s">
        <v>397</v>
      </c>
      <c r="P198" s="16" t="s">
        <v>1404</v>
      </c>
      <c r="Q198" s="16"/>
      <c r="R198" s="24">
        <f t="shared" si="8"/>
        <v>252.27512400000003</v>
      </c>
      <c r="S198" s="16"/>
      <c r="T198" s="16"/>
    </row>
    <row r="199" spans="1:20" ht="38.25">
      <c r="A199" s="13"/>
      <c r="B199" s="13"/>
      <c r="C199" s="14" t="s">
        <v>1400</v>
      </c>
      <c r="D199" s="16" t="s">
        <v>398</v>
      </c>
      <c r="E199" s="16" t="s">
        <v>399</v>
      </c>
      <c r="F199" s="16" t="s">
        <v>400</v>
      </c>
      <c r="G199" s="16" t="s">
        <v>401</v>
      </c>
      <c r="H199" s="22">
        <v>40087</v>
      </c>
      <c r="I199" s="22">
        <v>40087</v>
      </c>
      <c r="J199" s="22">
        <v>39721</v>
      </c>
      <c r="K199" s="19">
        <v>18.316</v>
      </c>
      <c r="L199" s="15" t="s">
        <v>465</v>
      </c>
      <c r="M199" s="16">
        <f>VLOOKUP(L199,kurzy!$A$2:$B$11,2,FALSE)</f>
        <v>30.126</v>
      </c>
      <c r="N199" s="21">
        <v>4.71</v>
      </c>
      <c r="O199" s="16" t="s">
        <v>397</v>
      </c>
      <c r="P199" s="16" t="s">
        <v>1404</v>
      </c>
      <c r="Q199" s="16"/>
      <c r="R199" s="24">
        <f t="shared" si="8"/>
        <v>141.89346</v>
      </c>
      <c r="S199" s="16">
        <v>141.89346</v>
      </c>
      <c r="T199" s="16"/>
    </row>
    <row r="200" spans="1:20" ht="25.5">
      <c r="A200" s="13"/>
      <c r="B200" s="13"/>
      <c r="C200" s="14" t="s">
        <v>1400</v>
      </c>
      <c r="D200" s="16" t="s">
        <v>1881</v>
      </c>
      <c r="E200" s="16" t="s">
        <v>402</v>
      </c>
      <c r="F200" s="16" t="s">
        <v>403</v>
      </c>
      <c r="G200" s="16" t="s">
        <v>404</v>
      </c>
      <c r="H200" s="22">
        <v>39173</v>
      </c>
      <c r="I200" s="22">
        <v>39326</v>
      </c>
      <c r="J200" s="22">
        <v>40055</v>
      </c>
      <c r="K200" s="19">
        <v>2200</v>
      </c>
      <c r="L200" s="15" t="s">
        <v>1745</v>
      </c>
      <c r="M200" s="16">
        <f>VLOOKUP(L200,kurzy!$A$2:$B$11,2,FALSE)</f>
        <v>1</v>
      </c>
      <c r="N200" s="21">
        <v>670</v>
      </c>
      <c r="O200" s="16" t="s">
        <v>405</v>
      </c>
      <c r="P200" s="16" t="s">
        <v>1382</v>
      </c>
      <c r="Q200" s="16"/>
      <c r="R200" s="24">
        <f t="shared" si="8"/>
        <v>670</v>
      </c>
      <c r="S200" s="16"/>
      <c r="T200" s="16"/>
    </row>
    <row r="201" spans="1:20" ht="25.5">
      <c r="A201" s="13"/>
      <c r="B201" s="13"/>
      <c r="C201" s="14" t="s">
        <v>1400</v>
      </c>
      <c r="D201" s="16" t="s">
        <v>1881</v>
      </c>
      <c r="E201" s="16" t="s">
        <v>406</v>
      </c>
      <c r="F201" s="16" t="s">
        <v>403</v>
      </c>
      <c r="G201" s="16" t="s">
        <v>404</v>
      </c>
      <c r="H201" s="22">
        <v>39173</v>
      </c>
      <c r="I201" s="22">
        <v>39326</v>
      </c>
      <c r="J201" s="22">
        <v>40055</v>
      </c>
      <c r="K201" s="19">
        <v>320</v>
      </c>
      <c r="L201" s="15" t="s">
        <v>1745</v>
      </c>
      <c r="M201" s="16">
        <f>VLOOKUP(L201,kurzy!$A$2:$B$11,2,FALSE)</f>
        <v>1</v>
      </c>
      <c r="N201" s="21">
        <v>180</v>
      </c>
      <c r="O201" s="16" t="s">
        <v>405</v>
      </c>
      <c r="P201" s="16" t="s">
        <v>1382</v>
      </c>
      <c r="Q201" s="16"/>
      <c r="R201" s="24">
        <f t="shared" si="8"/>
        <v>180</v>
      </c>
      <c r="S201" s="16"/>
      <c r="T201" s="16"/>
    </row>
    <row r="202" spans="1:20" ht="25.5">
      <c r="A202" s="13"/>
      <c r="B202" s="13"/>
      <c r="C202" s="14" t="s">
        <v>1400</v>
      </c>
      <c r="D202" s="16" t="s">
        <v>1881</v>
      </c>
      <c r="E202" s="16" t="s">
        <v>407</v>
      </c>
      <c r="F202" s="16" t="s">
        <v>403</v>
      </c>
      <c r="G202" s="16" t="s">
        <v>404</v>
      </c>
      <c r="H202" s="22">
        <v>39173</v>
      </c>
      <c r="I202" s="22">
        <v>39326</v>
      </c>
      <c r="J202" s="22">
        <v>40055</v>
      </c>
      <c r="K202" s="19">
        <v>160</v>
      </c>
      <c r="L202" s="15" t="s">
        <v>1745</v>
      </c>
      <c r="M202" s="16">
        <f>VLOOKUP(L202,kurzy!$A$2:$B$11,2,FALSE)</f>
        <v>1</v>
      </c>
      <c r="N202" s="21">
        <v>90</v>
      </c>
      <c r="O202" s="16" t="s">
        <v>405</v>
      </c>
      <c r="P202" s="16" t="s">
        <v>1382</v>
      </c>
      <c r="Q202" s="16"/>
      <c r="R202" s="24">
        <f t="shared" si="8"/>
        <v>90</v>
      </c>
      <c r="S202" s="16"/>
      <c r="T202" s="16"/>
    </row>
    <row r="203" spans="1:20" ht="25.5">
      <c r="A203" s="13"/>
      <c r="B203" s="13"/>
      <c r="C203" s="14" t="s">
        <v>1400</v>
      </c>
      <c r="D203" s="16" t="s">
        <v>1881</v>
      </c>
      <c r="E203" s="16" t="s">
        <v>408</v>
      </c>
      <c r="F203" s="16" t="s">
        <v>403</v>
      </c>
      <c r="G203" s="16" t="s">
        <v>404</v>
      </c>
      <c r="H203" s="22">
        <v>39173</v>
      </c>
      <c r="I203" s="22">
        <v>39326</v>
      </c>
      <c r="J203" s="22">
        <v>40055</v>
      </c>
      <c r="K203" s="19">
        <v>210</v>
      </c>
      <c r="L203" s="15" t="s">
        <v>1745</v>
      </c>
      <c r="M203" s="16">
        <f>VLOOKUP(L203,kurzy!$A$2:$B$11,2,FALSE)</f>
        <v>1</v>
      </c>
      <c r="N203" s="21">
        <v>50</v>
      </c>
      <c r="O203" s="16" t="s">
        <v>405</v>
      </c>
      <c r="P203" s="16" t="s">
        <v>1382</v>
      </c>
      <c r="Q203" s="16"/>
      <c r="R203" s="24">
        <f t="shared" si="8"/>
        <v>50</v>
      </c>
      <c r="S203" s="16"/>
      <c r="T203" s="16"/>
    </row>
    <row r="204" spans="1:20" ht="25.5">
      <c r="A204" s="13"/>
      <c r="B204" s="13"/>
      <c r="C204" s="14" t="s">
        <v>1400</v>
      </c>
      <c r="D204" s="16" t="s">
        <v>1881</v>
      </c>
      <c r="E204" s="16" t="s">
        <v>409</v>
      </c>
      <c r="F204" s="16" t="s">
        <v>403</v>
      </c>
      <c r="G204" s="16" t="s">
        <v>404</v>
      </c>
      <c r="H204" s="22">
        <v>39173</v>
      </c>
      <c r="I204" s="22">
        <v>39326</v>
      </c>
      <c r="J204" s="22">
        <v>39690</v>
      </c>
      <c r="K204" s="19">
        <v>180</v>
      </c>
      <c r="L204" s="15" t="s">
        <v>1745</v>
      </c>
      <c r="M204" s="16">
        <f>VLOOKUP(L204,kurzy!$A$2:$B$11,2,FALSE)</f>
        <v>1</v>
      </c>
      <c r="N204" s="21">
        <v>130</v>
      </c>
      <c r="O204" s="16" t="s">
        <v>405</v>
      </c>
      <c r="P204" s="16" t="s">
        <v>1382</v>
      </c>
      <c r="Q204" s="16"/>
      <c r="R204" s="24">
        <f t="shared" si="8"/>
        <v>130</v>
      </c>
      <c r="S204" s="16"/>
      <c r="T204" s="16"/>
    </row>
    <row r="205" spans="1:20" ht="25.5">
      <c r="A205" s="13"/>
      <c r="B205" s="13"/>
      <c r="C205" s="14" t="s">
        <v>1400</v>
      </c>
      <c r="D205" s="16" t="s">
        <v>1881</v>
      </c>
      <c r="E205" s="16" t="s">
        <v>410</v>
      </c>
      <c r="F205" s="16" t="s">
        <v>403</v>
      </c>
      <c r="G205" s="16" t="s">
        <v>404</v>
      </c>
      <c r="H205" s="22">
        <v>39173</v>
      </c>
      <c r="I205" s="22">
        <v>39326</v>
      </c>
      <c r="J205" s="22">
        <v>40055</v>
      </c>
      <c r="K205" s="19">
        <v>9.634</v>
      </c>
      <c r="L205" s="15" t="s">
        <v>465</v>
      </c>
      <c r="M205" s="16">
        <f>VLOOKUP(L205,kurzy!$A$2:$B$11,2,FALSE)</f>
        <v>30.126</v>
      </c>
      <c r="N205" s="21">
        <v>7.634</v>
      </c>
      <c r="O205" s="16" t="s">
        <v>411</v>
      </c>
      <c r="P205" s="16" t="s">
        <v>1382</v>
      </c>
      <c r="Q205" s="16"/>
      <c r="R205" s="24">
        <f t="shared" si="8"/>
        <v>229.981884</v>
      </c>
      <c r="S205" s="16">
        <v>229.981884</v>
      </c>
      <c r="T205" s="16"/>
    </row>
    <row r="206" spans="1:20" ht="63.75">
      <c r="A206" s="13"/>
      <c r="B206" s="13"/>
      <c r="C206" s="14" t="s">
        <v>1400</v>
      </c>
      <c r="D206" s="16" t="s">
        <v>1881</v>
      </c>
      <c r="E206" s="16" t="s">
        <v>412</v>
      </c>
      <c r="F206" s="16" t="s">
        <v>413</v>
      </c>
      <c r="G206" s="16" t="s">
        <v>414</v>
      </c>
      <c r="H206" s="22">
        <v>39326</v>
      </c>
      <c r="I206" s="22">
        <v>39326</v>
      </c>
      <c r="J206" s="22">
        <v>40055</v>
      </c>
      <c r="K206" s="19">
        <v>482</v>
      </c>
      <c r="L206" s="15" t="s">
        <v>1745</v>
      </c>
      <c r="M206" s="16">
        <f>VLOOKUP(L206,kurzy!$A$2:$B$11,2,FALSE)</f>
        <v>1</v>
      </c>
      <c r="N206" s="21">
        <v>311</v>
      </c>
      <c r="O206" s="16" t="s">
        <v>415</v>
      </c>
      <c r="P206" s="16" t="s">
        <v>1382</v>
      </c>
      <c r="Q206" s="16"/>
      <c r="R206" s="24">
        <f t="shared" si="8"/>
        <v>311</v>
      </c>
      <c r="S206" s="16"/>
      <c r="T206" s="16"/>
    </row>
    <row r="207" spans="1:20" ht="38.25">
      <c r="A207" s="13"/>
      <c r="B207" s="13"/>
      <c r="C207" s="14" t="s">
        <v>1400</v>
      </c>
      <c r="D207" s="16" t="s">
        <v>416</v>
      </c>
      <c r="E207" s="16" t="s">
        <v>417</v>
      </c>
      <c r="F207" s="16" t="s">
        <v>1651</v>
      </c>
      <c r="G207" s="16" t="s">
        <v>418</v>
      </c>
      <c r="H207" s="22">
        <v>38464</v>
      </c>
      <c r="I207" s="22">
        <v>38596</v>
      </c>
      <c r="J207" s="22">
        <v>40056</v>
      </c>
      <c r="K207" s="19">
        <v>4.267</v>
      </c>
      <c r="L207" s="15" t="s">
        <v>465</v>
      </c>
      <c r="M207" s="16">
        <f>VLOOKUP(L207,kurzy!$A$2:$B$11,2,FALSE)</f>
        <v>30.126</v>
      </c>
      <c r="N207" s="21">
        <v>0.888</v>
      </c>
      <c r="O207" s="16" t="s">
        <v>419</v>
      </c>
      <c r="P207" s="16" t="s">
        <v>488</v>
      </c>
      <c r="Q207" s="16"/>
      <c r="R207" s="24">
        <f t="shared" si="8"/>
        <v>26.751888</v>
      </c>
      <c r="S207" s="16">
        <v>26.751888</v>
      </c>
      <c r="T207" s="16"/>
    </row>
    <row r="208" spans="1:20" ht="25.5">
      <c r="A208" s="13"/>
      <c r="B208" s="13"/>
      <c r="C208" s="14" t="s">
        <v>1400</v>
      </c>
      <c r="D208" s="16" t="s">
        <v>420</v>
      </c>
      <c r="E208" s="16" t="s">
        <v>421</v>
      </c>
      <c r="F208" s="16" t="s">
        <v>422</v>
      </c>
      <c r="G208" s="16" t="s">
        <v>423</v>
      </c>
      <c r="H208" s="22">
        <v>39699</v>
      </c>
      <c r="I208" s="22">
        <v>39448</v>
      </c>
      <c r="J208" s="22">
        <v>40178</v>
      </c>
      <c r="K208" s="19">
        <v>219.918</v>
      </c>
      <c r="L208" s="15" t="s">
        <v>465</v>
      </c>
      <c r="M208" s="16">
        <f>VLOOKUP(L208,kurzy!$A$2:$B$11,2,FALSE)</f>
        <v>30.126</v>
      </c>
      <c r="N208" s="21">
        <v>11.943</v>
      </c>
      <c r="O208" s="16" t="s">
        <v>424</v>
      </c>
      <c r="P208" s="16" t="s">
        <v>1405</v>
      </c>
      <c r="Q208" s="16" t="s">
        <v>425</v>
      </c>
      <c r="R208" s="24">
        <f t="shared" si="8"/>
        <v>359.794818</v>
      </c>
      <c r="S208" s="16" t="s">
        <v>426</v>
      </c>
      <c r="T208" s="16"/>
    </row>
    <row r="209" spans="1:20" ht="25.5">
      <c r="A209" s="13"/>
      <c r="B209" s="13"/>
      <c r="C209" s="14" t="s">
        <v>1400</v>
      </c>
      <c r="D209" s="16" t="s">
        <v>427</v>
      </c>
      <c r="E209" s="16" t="s">
        <v>428</v>
      </c>
      <c r="F209" s="16" t="s">
        <v>86</v>
      </c>
      <c r="G209" s="16" t="s">
        <v>423</v>
      </c>
      <c r="H209" s="22">
        <v>38085</v>
      </c>
      <c r="I209" s="22">
        <v>38231</v>
      </c>
      <c r="J209" s="22">
        <v>39691</v>
      </c>
      <c r="K209" s="19">
        <v>178.973</v>
      </c>
      <c r="L209" s="15" t="s">
        <v>465</v>
      </c>
      <c r="M209" s="16">
        <f>VLOOKUP(L209,kurzy!$A$2:$B$11,2,FALSE)</f>
        <v>30.126</v>
      </c>
      <c r="N209" s="21">
        <v>45.665</v>
      </c>
      <c r="O209" s="16" t="s">
        <v>424</v>
      </c>
      <c r="P209" s="16" t="s">
        <v>1405</v>
      </c>
      <c r="Q209" s="16" t="s">
        <v>429</v>
      </c>
      <c r="R209" s="24">
        <f t="shared" si="8"/>
        <v>1375.70379</v>
      </c>
      <c r="S209" s="16" t="s">
        <v>79</v>
      </c>
      <c r="T209" s="16"/>
    </row>
    <row r="210" spans="1:20" ht="38.25">
      <c r="A210" s="13"/>
      <c r="B210" s="13"/>
      <c r="C210" s="14" t="s">
        <v>1379</v>
      </c>
      <c r="D210" s="16" t="s">
        <v>604</v>
      </c>
      <c r="E210" s="16" t="s">
        <v>605</v>
      </c>
      <c r="F210" s="16" t="s">
        <v>606</v>
      </c>
      <c r="G210" s="16" t="s">
        <v>607</v>
      </c>
      <c r="H210" s="22">
        <v>38974</v>
      </c>
      <c r="I210" s="22">
        <v>39005</v>
      </c>
      <c r="J210" s="22">
        <v>39735</v>
      </c>
      <c r="K210" s="19">
        <v>341.17</v>
      </c>
      <c r="L210" s="15" t="s">
        <v>465</v>
      </c>
      <c r="M210" s="16">
        <f>VLOOKUP(L210,kurzy!$A$2:$B$11,2,FALSE)</f>
        <v>30.126</v>
      </c>
      <c r="N210" s="21">
        <v>102.35</v>
      </c>
      <c r="O210" s="16" t="s">
        <v>608</v>
      </c>
      <c r="P210" s="16" t="s">
        <v>490</v>
      </c>
      <c r="Q210" s="16"/>
      <c r="R210" s="24">
        <f t="shared" si="8"/>
        <v>3083.3961</v>
      </c>
      <c r="S210" s="16"/>
      <c r="T210" s="16"/>
    </row>
    <row r="211" spans="1:20" ht="25.5">
      <c r="A211" s="13"/>
      <c r="B211" s="13"/>
      <c r="C211" s="14" t="s">
        <v>1379</v>
      </c>
      <c r="D211" s="16" t="s">
        <v>609</v>
      </c>
      <c r="E211" s="16" t="s">
        <v>610</v>
      </c>
      <c r="F211" s="16" t="s">
        <v>611</v>
      </c>
      <c r="G211" s="16" t="s">
        <v>607</v>
      </c>
      <c r="H211" s="22">
        <v>38879</v>
      </c>
      <c r="I211" s="22">
        <v>38991</v>
      </c>
      <c r="J211" s="22">
        <v>39721</v>
      </c>
      <c r="K211" s="19">
        <v>27</v>
      </c>
      <c r="L211" s="15" t="s">
        <v>465</v>
      </c>
      <c r="M211" s="16">
        <f>VLOOKUP(L211,kurzy!$A$2:$B$11,2,FALSE)</f>
        <v>30.126</v>
      </c>
      <c r="N211" s="21">
        <v>16.068</v>
      </c>
      <c r="O211" s="16" t="s">
        <v>612</v>
      </c>
      <c r="P211" s="16" t="s">
        <v>490</v>
      </c>
      <c r="Q211" s="16"/>
      <c r="R211" s="24">
        <f t="shared" si="8"/>
        <v>484.06456800000007</v>
      </c>
      <c r="S211" s="16"/>
      <c r="T211" s="16"/>
    </row>
    <row r="212" spans="1:20" ht="38.25">
      <c r="A212" s="13"/>
      <c r="B212" s="13"/>
      <c r="C212" s="14" t="s">
        <v>1379</v>
      </c>
      <c r="D212" s="16" t="s">
        <v>613</v>
      </c>
      <c r="E212" s="16" t="s">
        <v>614</v>
      </c>
      <c r="F212" s="16" t="s">
        <v>615</v>
      </c>
      <c r="G212" s="16" t="s">
        <v>616</v>
      </c>
      <c r="H212" s="22">
        <v>39590</v>
      </c>
      <c r="I212" s="22">
        <v>39600</v>
      </c>
      <c r="J212" s="22">
        <v>40086</v>
      </c>
      <c r="K212" s="19">
        <v>93.118</v>
      </c>
      <c r="L212" s="15" t="s">
        <v>465</v>
      </c>
      <c r="M212" s="16">
        <f>VLOOKUP(L212,kurzy!$A$2:$B$11,2,FALSE)</f>
        <v>30.126</v>
      </c>
      <c r="N212" s="21">
        <v>93.118</v>
      </c>
      <c r="O212" s="16" t="s">
        <v>617</v>
      </c>
      <c r="P212" s="16" t="s">
        <v>536</v>
      </c>
      <c r="Q212" s="16"/>
      <c r="R212" s="24">
        <f t="shared" si="8"/>
        <v>2805.272868</v>
      </c>
      <c r="S212" s="16"/>
      <c r="T212" s="16"/>
    </row>
    <row r="213" spans="1:20" ht="25.5">
      <c r="A213" s="13"/>
      <c r="B213" s="13"/>
      <c r="C213" s="14" t="s">
        <v>1379</v>
      </c>
      <c r="D213" s="16" t="s">
        <v>618</v>
      </c>
      <c r="E213" s="16" t="s">
        <v>619</v>
      </c>
      <c r="F213" s="16" t="s">
        <v>620</v>
      </c>
      <c r="G213" s="16" t="s">
        <v>607</v>
      </c>
      <c r="H213" s="22">
        <v>39548</v>
      </c>
      <c r="I213" s="22">
        <v>39387</v>
      </c>
      <c r="J213" s="22">
        <v>40117</v>
      </c>
      <c r="K213" s="19">
        <v>39.6</v>
      </c>
      <c r="L213" s="15" t="s">
        <v>465</v>
      </c>
      <c r="M213" s="16">
        <f>VLOOKUP(L213,kurzy!$A$2:$B$11,2,FALSE)</f>
        <v>30.126</v>
      </c>
      <c r="N213" s="21">
        <v>7.425</v>
      </c>
      <c r="O213" s="16"/>
      <c r="P213" s="16" t="s">
        <v>490</v>
      </c>
      <c r="Q213" s="16"/>
      <c r="R213" s="24">
        <f t="shared" si="8"/>
        <v>223.68555</v>
      </c>
      <c r="S213" s="16"/>
      <c r="T213" s="16"/>
    </row>
    <row r="214" spans="1:20" ht="25.5">
      <c r="A214" s="13"/>
      <c r="B214" s="13"/>
      <c r="C214" s="14" t="s">
        <v>456</v>
      </c>
      <c r="D214" s="16" t="s">
        <v>1049</v>
      </c>
      <c r="E214" s="16" t="s">
        <v>1050</v>
      </c>
      <c r="F214" s="16" t="s">
        <v>1051</v>
      </c>
      <c r="G214" s="16" t="s">
        <v>1052</v>
      </c>
      <c r="H214" s="22">
        <v>39629</v>
      </c>
      <c r="I214" s="22">
        <v>39600</v>
      </c>
      <c r="J214" s="22">
        <v>40086</v>
      </c>
      <c r="K214" s="19">
        <v>513.705</v>
      </c>
      <c r="L214" s="15" t="s">
        <v>465</v>
      </c>
      <c r="M214" s="16">
        <f>VLOOKUP(L214,kurzy!$A$2:$B$11,2,FALSE)</f>
        <v>30.126</v>
      </c>
      <c r="N214" s="21">
        <v>513.705</v>
      </c>
      <c r="O214" s="16" t="s">
        <v>1053</v>
      </c>
      <c r="P214" s="16" t="s">
        <v>1054</v>
      </c>
      <c r="Q214" s="16" t="s">
        <v>1055</v>
      </c>
      <c r="R214" s="24">
        <f aca="true" t="shared" si="9" ref="R214:R235">M214*N214</f>
        <v>15475.876830000001</v>
      </c>
      <c r="S214" s="16"/>
      <c r="T214" s="16"/>
    </row>
    <row r="215" spans="1:20" ht="38.25">
      <c r="A215" s="13"/>
      <c r="B215" s="13"/>
      <c r="C215" s="14" t="s">
        <v>456</v>
      </c>
      <c r="D215" s="16" t="s">
        <v>1056</v>
      </c>
      <c r="E215" s="16" t="s">
        <v>1057</v>
      </c>
      <c r="F215" s="16" t="s">
        <v>1058</v>
      </c>
      <c r="G215" s="16" t="s">
        <v>1052</v>
      </c>
      <c r="H215" s="22">
        <v>39111</v>
      </c>
      <c r="I215" s="22">
        <v>39082</v>
      </c>
      <c r="J215" s="22">
        <v>39813</v>
      </c>
      <c r="K215" s="19">
        <v>94</v>
      </c>
      <c r="L215" s="15" t="s">
        <v>465</v>
      </c>
      <c r="M215" s="16">
        <f>VLOOKUP(L215,kurzy!$A$2:$B$11,2,FALSE)</f>
        <v>30.126</v>
      </c>
      <c r="N215" s="21">
        <v>28.2</v>
      </c>
      <c r="O215" s="16" t="s">
        <v>1059</v>
      </c>
      <c r="P215" s="16" t="s">
        <v>499</v>
      </c>
      <c r="Q215" s="16" t="s">
        <v>1060</v>
      </c>
      <c r="R215" s="24">
        <f t="shared" si="9"/>
        <v>849.5532000000001</v>
      </c>
      <c r="S215" s="16"/>
      <c r="T215" s="16"/>
    </row>
    <row r="216" spans="1:20" ht="38.25">
      <c r="A216" s="13"/>
      <c r="B216" s="13"/>
      <c r="C216" s="14" t="s">
        <v>456</v>
      </c>
      <c r="D216" s="16" t="s">
        <v>1061</v>
      </c>
      <c r="E216" s="16" t="s">
        <v>1062</v>
      </c>
      <c r="F216" s="16" t="s">
        <v>1058</v>
      </c>
      <c r="G216" s="16" t="s">
        <v>1052</v>
      </c>
      <c r="H216" s="22">
        <v>39052</v>
      </c>
      <c r="I216" s="22">
        <v>39052</v>
      </c>
      <c r="J216" s="22">
        <v>39355</v>
      </c>
      <c r="K216" s="19">
        <v>46.35</v>
      </c>
      <c r="L216" s="15" t="s">
        <v>465</v>
      </c>
      <c r="M216" s="16">
        <f>VLOOKUP(L216,kurzy!$A$2:$B$11,2,FALSE)</f>
        <v>30.126</v>
      </c>
      <c r="N216" s="21">
        <v>8.078</v>
      </c>
      <c r="O216" s="16" t="s">
        <v>1063</v>
      </c>
      <c r="P216" s="16" t="s">
        <v>1064</v>
      </c>
      <c r="Q216" s="16" t="s">
        <v>1060</v>
      </c>
      <c r="R216" s="24">
        <f t="shared" si="9"/>
        <v>243.35782799999998</v>
      </c>
      <c r="S216" s="16" t="s">
        <v>1065</v>
      </c>
      <c r="T216" s="16"/>
    </row>
    <row r="217" spans="1:20" ht="38.25">
      <c r="A217" s="13"/>
      <c r="B217" s="13"/>
      <c r="C217" s="14" t="s">
        <v>456</v>
      </c>
      <c r="D217" s="16" t="s">
        <v>1066</v>
      </c>
      <c r="E217" s="16" t="s">
        <v>1067</v>
      </c>
      <c r="F217" s="16" t="s">
        <v>1058</v>
      </c>
      <c r="G217" s="16" t="s">
        <v>1052</v>
      </c>
      <c r="H217" s="22">
        <v>39052</v>
      </c>
      <c r="I217" s="22">
        <v>39052</v>
      </c>
      <c r="J217" s="22" t="s">
        <v>1068</v>
      </c>
      <c r="K217" s="19">
        <v>24.921</v>
      </c>
      <c r="L217" s="15" t="s">
        <v>465</v>
      </c>
      <c r="M217" s="16">
        <f>VLOOKUP(L217,kurzy!$A$2:$B$11,2,FALSE)</f>
        <v>30.126</v>
      </c>
      <c r="N217" s="21">
        <v>4.922</v>
      </c>
      <c r="O217" s="16" t="s">
        <v>1063</v>
      </c>
      <c r="P217" s="16" t="s">
        <v>1064</v>
      </c>
      <c r="Q217" s="16" t="s">
        <v>1060</v>
      </c>
      <c r="R217" s="24">
        <f t="shared" si="9"/>
        <v>148.280172</v>
      </c>
      <c r="S217" s="16"/>
      <c r="T217" s="16"/>
    </row>
    <row r="218" spans="1:20" ht="38.25">
      <c r="A218" s="13"/>
      <c r="B218" s="13"/>
      <c r="C218" s="14" t="s">
        <v>456</v>
      </c>
      <c r="D218" s="16" t="s">
        <v>1069</v>
      </c>
      <c r="E218" s="16" t="s">
        <v>1070</v>
      </c>
      <c r="F218" s="16" t="s">
        <v>1058</v>
      </c>
      <c r="G218" s="16" t="s">
        <v>1052</v>
      </c>
      <c r="H218" s="22">
        <v>39329</v>
      </c>
      <c r="I218" s="22">
        <v>39264</v>
      </c>
      <c r="J218" s="22">
        <v>39571</v>
      </c>
      <c r="K218" s="19">
        <v>138.473</v>
      </c>
      <c r="L218" s="15" t="s">
        <v>465</v>
      </c>
      <c r="M218" s="16">
        <f>VLOOKUP(L218,kurzy!$A$2:$B$11,2,FALSE)</f>
        <v>30.126</v>
      </c>
      <c r="N218" s="21">
        <v>27.695</v>
      </c>
      <c r="O218" s="16" t="s">
        <v>1071</v>
      </c>
      <c r="P218" s="16" t="s">
        <v>1064</v>
      </c>
      <c r="Q218" s="16" t="s">
        <v>1060</v>
      </c>
      <c r="R218" s="24">
        <f t="shared" si="9"/>
        <v>834.3395700000001</v>
      </c>
      <c r="S218" s="16"/>
      <c r="T218" s="16"/>
    </row>
    <row r="219" spans="1:20" ht="38.25">
      <c r="A219" s="13"/>
      <c r="B219" s="13"/>
      <c r="C219" s="14" t="s">
        <v>456</v>
      </c>
      <c r="D219" s="16" t="s">
        <v>1072</v>
      </c>
      <c r="E219" s="16" t="s">
        <v>1073</v>
      </c>
      <c r="F219" s="16" t="s">
        <v>1058</v>
      </c>
      <c r="G219" s="16" t="s">
        <v>1052</v>
      </c>
      <c r="H219" s="22">
        <v>39127</v>
      </c>
      <c r="I219" s="22">
        <v>39083</v>
      </c>
      <c r="J219" s="22">
        <v>39271</v>
      </c>
      <c r="K219" s="19">
        <v>3.852</v>
      </c>
      <c r="L219" s="15" t="s">
        <v>465</v>
      </c>
      <c r="M219" s="16">
        <f>VLOOKUP(L219,kurzy!$A$2:$B$11,2,FALSE)</f>
        <v>30.126</v>
      </c>
      <c r="N219" s="21">
        <v>0.772</v>
      </c>
      <c r="O219" s="16" t="s">
        <v>1074</v>
      </c>
      <c r="P219" s="16" t="s">
        <v>496</v>
      </c>
      <c r="Q219" s="16" t="s">
        <v>1060</v>
      </c>
      <c r="R219" s="24">
        <f t="shared" si="9"/>
        <v>23.257272</v>
      </c>
      <c r="S219" s="16" t="s">
        <v>1065</v>
      </c>
      <c r="T219" s="16"/>
    </row>
    <row r="220" spans="1:20" ht="38.25">
      <c r="A220" s="13"/>
      <c r="B220" s="13"/>
      <c r="C220" s="14" t="s">
        <v>456</v>
      </c>
      <c r="D220" s="16" t="s">
        <v>1075</v>
      </c>
      <c r="E220" s="16" t="s">
        <v>1076</v>
      </c>
      <c r="F220" s="16" t="s">
        <v>1058</v>
      </c>
      <c r="G220" s="16" t="s">
        <v>1052</v>
      </c>
      <c r="H220" s="22">
        <v>39080</v>
      </c>
      <c r="I220" s="22">
        <v>39142</v>
      </c>
      <c r="J220" s="22">
        <v>39227</v>
      </c>
      <c r="K220" s="19">
        <v>3.04</v>
      </c>
      <c r="L220" s="15" t="s">
        <v>465</v>
      </c>
      <c r="M220" s="16">
        <f>VLOOKUP(L220,kurzy!$A$2:$B$11,2,FALSE)</f>
        <v>30.126</v>
      </c>
      <c r="N220" s="21">
        <v>0.61</v>
      </c>
      <c r="O220" s="16" t="s">
        <v>1077</v>
      </c>
      <c r="P220" s="16" t="s">
        <v>495</v>
      </c>
      <c r="Q220" s="16" t="s">
        <v>1060</v>
      </c>
      <c r="R220" s="24">
        <f t="shared" si="9"/>
        <v>18.37686</v>
      </c>
      <c r="S220" s="16" t="s">
        <v>1065</v>
      </c>
      <c r="T220" s="16"/>
    </row>
    <row r="221" spans="1:20" ht="25.5">
      <c r="A221" s="13"/>
      <c r="B221" s="13"/>
      <c r="C221" s="14" t="s">
        <v>456</v>
      </c>
      <c r="D221" s="16" t="s">
        <v>1078</v>
      </c>
      <c r="E221" s="16">
        <v>74221176</v>
      </c>
      <c r="F221" s="16" t="s">
        <v>1079</v>
      </c>
      <c r="G221" s="16" t="s">
        <v>1052</v>
      </c>
      <c r="H221" s="22">
        <v>39381</v>
      </c>
      <c r="I221" s="22">
        <v>39421</v>
      </c>
      <c r="J221" s="22">
        <v>39425</v>
      </c>
      <c r="K221" s="19">
        <v>0.883</v>
      </c>
      <c r="L221" s="15" t="s">
        <v>465</v>
      </c>
      <c r="M221" s="16">
        <f>VLOOKUP(L221,kurzy!$A$2:$B$11,2,FALSE)</f>
        <v>30.126</v>
      </c>
      <c r="N221" s="21">
        <v>0.333</v>
      </c>
      <c r="O221" s="16" t="s">
        <v>1080</v>
      </c>
      <c r="P221" s="16" t="s">
        <v>499</v>
      </c>
      <c r="Q221" s="16" t="s">
        <v>1060</v>
      </c>
      <c r="R221" s="24">
        <f t="shared" si="9"/>
        <v>10.031958000000001</v>
      </c>
      <c r="S221" s="16"/>
      <c r="T221" s="16"/>
    </row>
    <row r="222" spans="1:20" ht="38.25">
      <c r="A222" s="13"/>
      <c r="B222" s="13"/>
      <c r="C222" s="14" t="s">
        <v>456</v>
      </c>
      <c r="D222" s="16" t="s">
        <v>1081</v>
      </c>
      <c r="E222" s="16" t="s">
        <v>1082</v>
      </c>
      <c r="F222" s="16" t="s">
        <v>1058</v>
      </c>
      <c r="G222" s="16" t="s">
        <v>1052</v>
      </c>
      <c r="H222" s="22">
        <v>38412</v>
      </c>
      <c r="I222" s="22">
        <v>38261</v>
      </c>
      <c r="J222" s="22">
        <v>39172</v>
      </c>
      <c r="K222" s="19">
        <v>20.329</v>
      </c>
      <c r="L222" s="15" t="s">
        <v>465</v>
      </c>
      <c r="M222" s="16">
        <f>VLOOKUP(L222,kurzy!$A$2:$B$11,2,FALSE)</f>
        <v>30.126</v>
      </c>
      <c r="N222" s="21">
        <v>3.848</v>
      </c>
      <c r="O222" s="16" t="s">
        <v>1083</v>
      </c>
      <c r="P222" s="16" t="s">
        <v>501</v>
      </c>
      <c r="Q222" s="16" t="s">
        <v>1084</v>
      </c>
      <c r="R222" s="24">
        <f t="shared" si="9"/>
        <v>115.924848</v>
      </c>
      <c r="S222" s="16" t="s">
        <v>1065</v>
      </c>
      <c r="T222" s="16"/>
    </row>
    <row r="223" spans="1:20" ht="38.25">
      <c r="A223" s="13"/>
      <c r="B223" s="13"/>
      <c r="C223" s="14" t="s">
        <v>456</v>
      </c>
      <c r="D223" s="16" t="s">
        <v>1088</v>
      </c>
      <c r="E223" s="16" t="s">
        <v>1089</v>
      </c>
      <c r="F223" s="16" t="s">
        <v>1058</v>
      </c>
      <c r="G223" s="16" t="s">
        <v>1052</v>
      </c>
      <c r="H223" s="22">
        <v>37894</v>
      </c>
      <c r="I223" s="22">
        <v>38261</v>
      </c>
      <c r="J223" s="22">
        <v>39113</v>
      </c>
      <c r="K223" s="19">
        <v>21.847</v>
      </c>
      <c r="L223" s="15" t="s">
        <v>465</v>
      </c>
      <c r="M223" s="16">
        <f>VLOOKUP(L223,kurzy!$A$2:$B$11,2,FALSE)</f>
        <v>30.126</v>
      </c>
      <c r="N223" s="21">
        <v>3.277</v>
      </c>
      <c r="O223" s="16" t="s">
        <v>1090</v>
      </c>
      <c r="P223" s="16" t="s">
        <v>501</v>
      </c>
      <c r="Q223" s="16" t="s">
        <v>1084</v>
      </c>
      <c r="R223" s="24">
        <f t="shared" si="9"/>
        <v>98.722902</v>
      </c>
      <c r="S223" s="16" t="s">
        <v>1065</v>
      </c>
      <c r="T223" s="16"/>
    </row>
    <row r="224" spans="1:20" ht="76.5">
      <c r="A224" s="13"/>
      <c r="B224" s="13"/>
      <c r="C224" s="14" t="s">
        <v>456</v>
      </c>
      <c r="D224" s="16" t="s">
        <v>1091</v>
      </c>
      <c r="E224" s="16" t="s">
        <v>1092</v>
      </c>
      <c r="F224" s="16" t="s">
        <v>1093</v>
      </c>
      <c r="G224" s="16" t="s">
        <v>1094</v>
      </c>
      <c r="H224" s="22">
        <v>39477</v>
      </c>
      <c r="I224" s="22">
        <v>39479</v>
      </c>
      <c r="J224" s="22">
        <v>40062</v>
      </c>
      <c r="K224" s="19">
        <v>0</v>
      </c>
      <c r="L224" s="15" t="s">
        <v>465</v>
      </c>
      <c r="M224" s="16">
        <f>VLOOKUP(L224,kurzy!$A$2:$B$11,2,FALSE)</f>
        <v>30.126</v>
      </c>
      <c r="N224" s="21">
        <v>0.941</v>
      </c>
      <c r="O224" s="16" t="s">
        <v>1095</v>
      </c>
      <c r="P224" s="16" t="s">
        <v>1741</v>
      </c>
      <c r="Q224" s="16" t="s">
        <v>1096</v>
      </c>
      <c r="R224" s="24">
        <f t="shared" si="9"/>
        <v>28.348565999999998</v>
      </c>
      <c r="S224" s="16" t="s">
        <v>1097</v>
      </c>
      <c r="T224" s="16"/>
    </row>
    <row r="225" spans="1:20" ht="51">
      <c r="A225" s="13"/>
      <c r="B225" s="13"/>
      <c r="C225" s="14" t="s">
        <v>456</v>
      </c>
      <c r="D225" s="16" t="s">
        <v>1049</v>
      </c>
      <c r="E225" s="16" t="s">
        <v>1050</v>
      </c>
      <c r="F225" s="16" t="s">
        <v>1051</v>
      </c>
      <c r="G225" s="16" t="s">
        <v>1052</v>
      </c>
      <c r="H225" s="22">
        <v>39630</v>
      </c>
      <c r="I225" s="22">
        <v>39448</v>
      </c>
      <c r="J225" s="22">
        <v>39813</v>
      </c>
      <c r="K225" s="19">
        <v>2303.997</v>
      </c>
      <c r="L225" s="15" t="s">
        <v>1745</v>
      </c>
      <c r="M225" s="16">
        <f>VLOOKUP(L225,kurzy!$A$2:$B$11,2,FALSE)</f>
        <v>1</v>
      </c>
      <c r="N225" s="21">
        <v>2303.997</v>
      </c>
      <c r="O225" s="16" t="s">
        <v>1053</v>
      </c>
      <c r="P225" s="16" t="s">
        <v>1054</v>
      </c>
      <c r="Q225" s="16" t="s">
        <v>1098</v>
      </c>
      <c r="R225" s="24">
        <f t="shared" si="9"/>
        <v>2303.997</v>
      </c>
      <c r="S225" s="16" t="s">
        <v>1099</v>
      </c>
      <c r="T225" s="16"/>
    </row>
    <row r="226" spans="1:20" ht="38.25">
      <c r="A226" s="13"/>
      <c r="B226" s="13"/>
      <c r="C226" s="14" t="s">
        <v>1754</v>
      </c>
      <c r="D226" s="16" t="s">
        <v>118</v>
      </c>
      <c r="E226" s="16" t="s">
        <v>119</v>
      </c>
      <c r="F226" s="16" t="s">
        <v>782</v>
      </c>
      <c r="G226" s="16" t="s">
        <v>120</v>
      </c>
      <c r="H226" s="22">
        <v>39748</v>
      </c>
      <c r="I226" s="22">
        <v>39722</v>
      </c>
      <c r="J226" s="22">
        <v>40451</v>
      </c>
      <c r="K226" s="19">
        <v>194.6135</v>
      </c>
      <c r="L226" s="15" t="s">
        <v>465</v>
      </c>
      <c r="M226" s="16">
        <f>VLOOKUP(L226,kurzy!$A$2:$B$11,2,FALSE)</f>
        <v>30.126</v>
      </c>
      <c r="N226" s="21">
        <v>77.855</v>
      </c>
      <c r="O226" s="16" t="s">
        <v>121</v>
      </c>
      <c r="P226" s="16" t="s">
        <v>1755</v>
      </c>
      <c r="Q226" s="16"/>
      <c r="R226" s="24">
        <f t="shared" si="9"/>
        <v>2345.45973</v>
      </c>
      <c r="S226" s="16"/>
      <c r="T226" s="16"/>
    </row>
    <row r="227" spans="1:20" ht="25.5">
      <c r="A227" s="13"/>
      <c r="B227" s="13"/>
      <c r="C227" s="14" t="s">
        <v>1754</v>
      </c>
      <c r="D227" s="16" t="s">
        <v>122</v>
      </c>
      <c r="E227" s="16">
        <v>20810013</v>
      </c>
      <c r="F227" s="16" t="s">
        <v>123</v>
      </c>
      <c r="G227" s="16" t="s">
        <v>124</v>
      </c>
      <c r="H227" s="22">
        <v>39608</v>
      </c>
      <c r="I227" s="22">
        <v>39964</v>
      </c>
      <c r="J227" s="22">
        <v>39600</v>
      </c>
      <c r="K227" s="19">
        <v>5</v>
      </c>
      <c r="L227" s="15" t="s">
        <v>465</v>
      </c>
      <c r="M227" s="16">
        <f>VLOOKUP(L227,kurzy!$A$2:$B$11,2,FALSE)</f>
        <v>30.126</v>
      </c>
      <c r="N227" s="21">
        <v>5</v>
      </c>
      <c r="O227" s="16" t="s">
        <v>121</v>
      </c>
      <c r="P227" s="16" t="s">
        <v>1755</v>
      </c>
      <c r="Q227" s="16"/>
      <c r="R227" s="24">
        <f t="shared" si="9"/>
        <v>150.63</v>
      </c>
      <c r="S227" s="16"/>
      <c r="T227" s="16"/>
    </row>
    <row r="228" spans="1:20" ht="25.5">
      <c r="A228" s="13"/>
      <c r="B228" s="13"/>
      <c r="C228" s="14" t="s">
        <v>1754</v>
      </c>
      <c r="D228" s="16" t="s">
        <v>826</v>
      </c>
      <c r="E228" s="16" t="s">
        <v>827</v>
      </c>
      <c r="F228" s="16" t="s">
        <v>782</v>
      </c>
      <c r="G228" s="16"/>
      <c r="H228" s="22">
        <v>39312</v>
      </c>
      <c r="I228" s="22">
        <v>39326</v>
      </c>
      <c r="J228" s="22">
        <v>39649</v>
      </c>
      <c r="K228" s="19"/>
      <c r="L228" s="15" t="s">
        <v>465</v>
      </c>
      <c r="M228" s="16">
        <f>VLOOKUP(L228,kurzy!$A$2:$B$11,2,FALSE)</f>
        <v>30.126</v>
      </c>
      <c r="N228" s="21">
        <v>19.594</v>
      </c>
      <c r="O228" s="16" t="s">
        <v>828</v>
      </c>
      <c r="P228" s="16" t="s">
        <v>1752</v>
      </c>
      <c r="Q228" s="16"/>
      <c r="R228" s="24">
        <f t="shared" si="9"/>
        <v>590.288844</v>
      </c>
      <c r="S228" s="16"/>
      <c r="T228" s="16"/>
    </row>
    <row r="229" spans="1:20" ht="38.25">
      <c r="A229" s="13"/>
      <c r="B229" s="13"/>
      <c r="C229" s="14" t="s">
        <v>1754</v>
      </c>
      <c r="D229" s="16" t="s">
        <v>829</v>
      </c>
      <c r="E229" s="16" t="s">
        <v>830</v>
      </c>
      <c r="F229" s="16" t="s">
        <v>831</v>
      </c>
      <c r="G229" s="16" t="s">
        <v>1086</v>
      </c>
      <c r="H229" s="22">
        <v>38626</v>
      </c>
      <c r="I229" s="22">
        <v>38626</v>
      </c>
      <c r="J229" s="22" t="s">
        <v>832</v>
      </c>
      <c r="K229" s="19" t="s">
        <v>833</v>
      </c>
      <c r="L229" s="15" t="s">
        <v>465</v>
      </c>
      <c r="M229" s="16">
        <f>VLOOKUP(L229,kurzy!$A$2:$B$11,2,FALSE)</f>
        <v>30.126</v>
      </c>
      <c r="N229" s="21">
        <v>214.151</v>
      </c>
      <c r="O229" s="16" t="s">
        <v>834</v>
      </c>
      <c r="P229" s="16" t="s">
        <v>1742</v>
      </c>
      <c r="Q229" s="16"/>
      <c r="R229" s="24">
        <f t="shared" si="9"/>
        <v>6451.5130260000005</v>
      </c>
      <c r="S229" s="16"/>
      <c r="T229" s="16"/>
    </row>
    <row r="230" spans="1:20" ht="25.5">
      <c r="A230" s="13"/>
      <c r="B230" s="13"/>
      <c r="C230" s="14" t="s">
        <v>1754</v>
      </c>
      <c r="D230" s="16" t="s">
        <v>835</v>
      </c>
      <c r="E230" s="16" t="s">
        <v>836</v>
      </c>
      <c r="F230" s="16" t="s">
        <v>837</v>
      </c>
      <c r="G230" s="16" t="s">
        <v>1086</v>
      </c>
      <c r="H230" s="22">
        <v>39318</v>
      </c>
      <c r="I230" s="22">
        <v>39326</v>
      </c>
      <c r="J230" s="22">
        <v>40056</v>
      </c>
      <c r="K230" s="19"/>
      <c r="L230" s="15" t="s">
        <v>465</v>
      </c>
      <c r="M230" s="16">
        <f>VLOOKUP(L230,kurzy!$A$2:$B$11,2,FALSE)</f>
        <v>30.126</v>
      </c>
      <c r="N230" s="21">
        <v>33.358</v>
      </c>
      <c r="O230" s="16" t="s">
        <v>838</v>
      </c>
      <c r="P230" s="16" t="s">
        <v>839</v>
      </c>
      <c r="Q230" s="16"/>
      <c r="R230" s="24">
        <f t="shared" si="9"/>
        <v>1004.9431079999999</v>
      </c>
      <c r="S230" s="16"/>
      <c r="T230" s="16"/>
    </row>
    <row r="231" spans="1:20" ht="25.5">
      <c r="A231" s="13"/>
      <c r="B231" s="13"/>
      <c r="C231" s="14" t="s">
        <v>1754</v>
      </c>
      <c r="D231" s="16" t="s">
        <v>840</v>
      </c>
      <c r="E231" s="16" t="s">
        <v>841</v>
      </c>
      <c r="F231" s="16" t="s">
        <v>842</v>
      </c>
      <c r="G231" s="16" t="s">
        <v>843</v>
      </c>
      <c r="H231" s="22">
        <v>38785</v>
      </c>
      <c r="I231" s="22">
        <v>38808</v>
      </c>
      <c r="J231" s="22">
        <v>40269</v>
      </c>
      <c r="K231" s="19">
        <v>11</v>
      </c>
      <c r="L231" s="15" t="s">
        <v>465</v>
      </c>
      <c r="M231" s="16">
        <f>VLOOKUP(L231,kurzy!$A$2:$B$11,2,FALSE)</f>
        <v>30.126</v>
      </c>
      <c r="N231" s="21">
        <v>8.25</v>
      </c>
      <c r="O231" s="16" t="s">
        <v>116</v>
      </c>
      <c r="P231" s="16" t="s">
        <v>1753</v>
      </c>
      <c r="Q231" s="16" t="s">
        <v>844</v>
      </c>
      <c r="R231" s="24">
        <f t="shared" si="9"/>
        <v>248.5395</v>
      </c>
      <c r="S231" s="16"/>
      <c r="T231" s="16"/>
    </row>
    <row r="232" spans="1:20" ht="25.5">
      <c r="A232" s="13"/>
      <c r="B232" s="13"/>
      <c r="C232" s="14" t="s">
        <v>1754</v>
      </c>
      <c r="D232" s="16" t="s">
        <v>845</v>
      </c>
      <c r="E232" s="16" t="s">
        <v>846</v>
      </c>
      <c r="F232" s="16" t="s">
        <v>782</v>
      </c>
      <c r="G232" s="16" t="s">
        <v>847</v>
      </c>
      <c r="H232" s="22">
        <v>39045</v>
      </c>
      <c r="I232" s="22">
        <v>38991</v>
      </c>
      <c r="J232" s="22">
        <v>39721</v>
      </c>
      <c r="K232" s="19">
        <v>20.35</v>
      </c>
      <c r="L232" s="15" t="s">
        <v>465</v>
      </c>
      <c r="M232" s="16">
        <f>VLOOKUP(L232,kurzy!$A$2:$B$11,2,FALSE)</f>
        <v>30.126</v>
      </c>
      <c r="N232" s="21">
        <v>6.229</v>
      </c>
      <c r="O232" s="16" t="s">
        <v>116</v>
      </c>
      <c r="P232" s="16" t="s">
        <v>1753</v>
      </c>
      <c r="Q232" s="16" t="s">
        <v>848</v>
      </c>
      <c r="R232" s="24">
        <f t="shared" si="9"/>
        <v>187.654854</v>
      </c>
      <c r="S232" s="16"/>
      <c r="T232" s="16"/>
    </row>
    <row r="233" spans="1:20" ht="25.5">
      <c r="A233" s="13"/>
      <c r="B233" s="13"/>
      <c r="C233" s="14" t="s">
        <v>1754</v>
      </c>
      <c r="D233" s="16" t="s">
        <v>849</v>
      </c>
      <c r="E233" s="16" t="s">
        <v>836</v>
      </c>
      <c r="F233" s="16" t="s">
        <v>850</v>
      </c>
      <c r="G233" s="16" t="s">
        <v>851</v>
      </c>
      <c r="H233" s="22">
        <v>39377</v>
      </c>
      <c r="I233" s="22">
        <v>39377</v>
      </c>
      <c r="J233" s="22">
        <v>40086</v>
      </c>
      <c r="K233" s="19">
        <v>16.28</v>
      </c>
      <c r="L233" s="15" t="s">
        <v>465</v>
      </c>
      <c r="M233" s="16">
        <f>VLOOKUP(L233,kurzy!$A$2:$B$11,2,FALSE)</f>
        <v>30.126</v>
      </c>
      <c r="N233" s="21">
        <v>16.28</v>
      </c>
      <c r="O233" s="16" t="s">
        <v>116</v>
      </c>
      <c r="P233" s="16" t="s">
        <v>1753</v>
      </c>
      <c r="Q233" s="16" t="s">
        <v>852</v>
      </c>
      <c r="R233" s="24">
        <f t="shared" si="9"/>
        <v>490.45128000000005</v>
      </c>
      <c r="S233" s="16"/>
      <c r="T233" s="16"/>
    </row>
    <row r="234" spans="1:20" ht="25.5">
      <c r="A234" s="13"/>
      <c r="B234" s="13"/>
      <c r="C234" s="14" t="s">
        <v>1754</v>
      </c>
      <c r="D234" s="16" t="s">
        <v>853</v>
      </c>
      <c r="E234" s="16" t="s">
        <v>854</v>
      </c>
      <c r="F234" s="16" t="s">
        <v>855</v>
      </c>
      <c r="G234" s="16" t="s">
        <v>856</v>
      </c>
      <c r="H234" s="22">
        <v>38679</v>
      </c>
      <c r="I234" s="22">
        <v>38679</v>
      </c>
      <c r="J234" s="22">
        <v>40543</v>
      </c>
      <c r="K234" s="19">
        <v>54.206</v>
      </c>
      <c r="L234" s="15" t="s">
        <v>465</v>
      </c>
      <c r="M234" s="16">
        <f>VLOOKUP(L234,kurzy!$A$2:$B$11,2,FALSE)</f>
        <v>30.126</v>
      </c>
      <c r="N234" s="21">
        <v>10.546</v>
      </c>
      <c r="O234" s="16" t="s">
        <v>116</v>
      </c>
      <c r="P234" s="16" t="s">
        <v>1753</v>
      </c>
      <c r="Q234" s="16" t="s">
        <v>857</v>
      </c>
      <c r="R234" s="24">
        <f t="shared" si="9"/>
        <v>317.708796</v>
      </c>
      <c r="S234" s="16"/>
      <c r="T234" s="16"/>
    </row>
    <row r="235" spans="1:20" ht="25.5">
      <c r="A235" s="13"/>
      <c r="B235" s="13"/>
      <c r="C235" s="14" t="s">
        <v>1754</v>
      </c>
      <c r="D235" s="16" t="s">
        <v>858</v>
      </c>
      <c r="E235" s="16" t="s">
        <v>859</v>
      </c>
      <c r="F235" s="16" t="s">
        <v>860</v>
      </c>
      <c r="G235" s="16" t="s">
        <v>1086</v>
      </c>
      <c r="H235" s="22">
        <v>39331</v>
      </c>
      <c r="I235" s="22">
        <v>39417</v>
      </c>
      <c r="J235" s="22">
        <v>39712</v>
      </c>
      <c r="K235" s="19"/>
      <c r="L235" s="15" t="s">
        <v>465</v>
      </c>
      <c r="M235" s="16">
        <f>VLOOKUP(L235,kurzy!$A$2:$B$11,2,FALSE)</f>
        <v>30.126</v>
      </c>
      <c r="N235" s="21">
        <v>5.585</v>
      </c>
      <c r="O235" s="16" t="s">
        <v>861</v>
      </c>
      <c r="P235" s="16" t="s">
        <v>503</v>
      </c>
      <c r="Q235" s="16"/>
      <c r="R235" s="24">
        <f t="shared" si="9"/>
        <v>168.25371</v>
      </c>
      <c r="S235" s="16"/>
      <c r="T235" s="16"/>
    </row>
    <row r="236" spans="1:20" ht="38.25">
      <c r="A236" s="13"/>
      <c r="B236" s="13"/>
      <c r="C236" s="14" t="s">
        <v>457</v>
      </c>
      <c r="D236" s="16" t="s">
        <v>54</v>
      </c>
      <c r="E236" s="16" t="s">
        <v>55</v>
      </c>
      <c r="F236" s="16" t="s">
        <v>615</v>
      </c>
      <c r="G236" s="16" t="s">
        <v>1289</v>
      </c>
      <c r="H236" s="22">
        <v>39653</v>
      </c>
      <c r="I236" s="22">
        <v>39600</v>
      </c>
      <c r="J236" s="22">
        <v>40086</v>
      </c>
      <c r="K236" s="19">
        <v>53.773</v>
      </c>
      <c r="L236" s="15" t="s">
        <v>465</v>
      </c>
      <c r="M236" s="16">
        <f>VLOOKUP(L236,kurzy!$A$2:$B$11,2,FALSE)</f>
        <v>30.126</v>
      </c>
      <c r="N236" s="21">
        <v>43.018</v>
      </c>
      <c r="O236" s="16" t="s">
        <v>60</v>
      </c>
      <c r="P236" s="16" t="s">
        <v>1743</v>
      </c>
      <c r="Q236" s="16"/>
      <c r="R236" s="24">
        <f aca="true" t="shared" si="10" ref="R236:R248">M236*N236</f>
        <v>1295.960268</v>
      </c>
      <c r="S236" s="16"/>
      <c r="T236" s="16"/>
    </row>
    <row r="237" spans="1:20" ht="51">
      <c r="A237" s="13"/>
      <c r="B237" s="13"/>
      <c r="C237" s="14" t="s">
        <v>457</v>
      </c>
      <c r="D237" s="16" t="s">
        <v>56</v>
      </c>
      <c r="E237" s="16" t="s">
        <v>57</v>
      </c>
      <c r="F237" s="16" t="s">
        <v>1881</v>
      </c>
      <c r="G237" s="16" t="s">
        <v>1831</v>
      </c>
      <c r="H237" s="22"/>
      <c r="I237" s="22"/>
      <c r="J237" s="22"/>
      <c r="K237" s="19" t="s">
        <v>833</v>
      </c>
      <c r="L237" s="15" t="s">
        <v>1745</v>
      </c>
      <c r="M237" s="16">
        <f>VLOOKUP(L237,kurzy!$A$2:$B$11,2,FALSE)</f>
        <v>1</v>
      </c>
      <c r="N237" s="21">
        <v>140</v>
      </c>
      <c r="O237" s="16" t="s">
        <v>61</v>
      </c>
      <c r="P237" s="16" t="s">
        <v>508</v>
      </c>
      <c r="Q237" s="16" t="s">
        <v>62</v>
      </c>
      <c r="R237" s="24">
        <f t="shared" si="10"/>
        <v>140</v>
      </c>
      <c r="S237" s="16"/>
      <c r="T237" s="16"/>
    </row>
    <row r="238" spans="1:20" ht="38.25">
      <c r="A238" s="13"/>
      <c r="B238" s="13"/>
      <c r="C238" s="14" t="s">
        <v>457</v>
      </c>
      <c r="D238" s="16" t="s">
        <v>58</v>
      </c>
      <c r="E238" s="16" t="s">
        <v>59</v>
      </c>
      <c r="F238" s="16" t="s">
        <v>1881</v>
      </c>
      <c r="G238" s="16" t="s">
        <v>1831</v>
      </c>
      <c r="H238" s="22"/>
      <c r="I238" s="22"/>
      <c r="J238" s="22"/>
      <c r="K238" s="19" t="s">
        <v>833</v>
      </c>
      <c r="L238" s="15" t="s">
        <v>1745</v>
      </c>
      <c r="M238" s="16">
        <f>VLOOKUP(L238,kurzy!$A$2:$B$11,2,FALSE)</f>
        <v>1</v>
      </c>
      <c r="N238" s="21">
        <v>56</v>
      </c>
      <c r="O238" s="16" t="s">
        <v>63</v>
      </c>
      <c r="P238" s="16" t="s">
        <v>508</v>
      </c>
      <c r="Q238" s="16" t="s">
        <v>62</v>
      </c>
      <c r="R238" s="24">
        <f t="shared" si="10"/>
        <v>56</v>
      </c>
      <c r="S238" s="16"/>
      <c r="T238" s="16"/>
    </row>
    <row r="239" spans="1:20" ht="25.5">
      <c r="A239" s="13"/>
      <c r="B239" s="13"/>
      <c r="C239" s="14" t="s">
        <v>461</v>
      </c>
      <c r="D239" s="16" t="s">
        <v>1475</v>
      </c>
      <c r="E239" s="16">
        <v>50810187</v>
      </c>
      <c r="F239" s="16" t="s">
        <v>1476</v>
      </c>
      <c r="G239" s="16" t="s">
        <v>1087</v>
      </c>
      <c r="H239" s="22">
        <v>39735</v>
      </c>
      <c r="I239" s="22">
        <v>39692</v>
      </c>
      <c r="J239" s="22">
        <v>39994</v>
      </c>
      <c r="K239" s="19">
        <v>3</v>
      </c>
      <c r="L239" s="15" t="s">
        <v>465</v>
      </c>
      <c r="M239" s="16">
        <f>VLOOKUP(L239,kurzy!$A$2:$B$11,2,FALSE)</f>
        <v>30.126</v>
      </c>
      <c r="N239" s="21">
        <v>3</v>
      </c>
      <c r="O239" s="16" t="s">
        <v>1477</v>
      </c>
      <c r="P239" s="16" t="s">
        <v>513</v>
      </c>
      <c r="Q239" s="16" t="s">
        <v>950</v>
      </c>
      <c r="R239" s="24">
        <f t="shared" si="10"/>
        <v>90.378</v>
      </c>
      <c r="S239" s="16"/>
      <c r="T239" s="16"/>
    </row>
    <row r="240" spans="1:20" ht="25.5">
      <c r="A240" s="13"/>
      <c r="B240" s="13"/>
      <c r="C240" s="14" t="s">
        <v>461</v>
      </c>
      <c r="D240" s="16" t="s">
        <v>951</v>
      </c>
      <c r="E240" s="16" t="s">
        <v>952</v>
      </c>
      <c r="F240" s="16" t="s">
        <v>1085</v>
      </c>
      <c r="G240" s="16" t="s">
        <v>1033</v>
      </c>
      <c r="H240" s="22">
        <v>39645</v>
      </c>
      <c r="I240" s="22">
        <v>39600</v>
      </c>
      <c r="J240" s="22">
        <v>40086</v>
      </c>
      <c r="K240" s="19">
        <v>61.075</v>
      </c>
      <c r="L240" s="15" t="s">
        <v>465</v>
      </c>
      <c r="M240" s="16">
        <f>VLOOKUP(L240,kurzy!$A$2:$B$11,2,FALSE)</f>
        <v>30.126</v>
      </c>
      <c r="N240" s="21">
        <v>48.86</v>
      </c>
      <c r="O240" s="16" t="s">
        <v>953</v>
      </c>
      <c r="P240" s="16" t="s">
        <v>1387</v>
      </c>
      <c r="Q240" s="16"/>
      <c r="R240" s="24">
        <f t="shared" si="10"/>
        <v>1471.9563600000001</v>
      </c>
      <c r="S240" s="16"/>
      <c r="T240" s="16"/>
    </row>
    <row r="241" spans="1:20" ht="51">
      <c r="A241" s="13"/>
      <c r="B241" s="13"/>
      <c r="C241" s="14" t="s">
        <v>461</v>
      </c>
      <c r="D241" s="16" t="s">
        <v>954</v>
      </c>
      <c r="E241" s="16" t="s">
        <v>955</v>
      </c>
      <c r="F241" s="16" t="s">
        <v>956</v>
      </c>
      <c r="G241" s="16" t="s">
        <v>957</v>
      </c>
      <c r="H241" s="22">
        <v>38037</v>
      </c>
      <c r="I241" s="22">
        <v>38504</v>
      </c>
      <c r="J241" s="22">
        <v>39721</v>
      </c>
      <c r="K241" s="19">
        <v>29.48</v>
      </c>
      <c r="L241" s="15" t="s">
        <v>465</v>
      </c>
      <c r="M241" s="16">
        <f>VLOOKUP(L241,kurzy!$A$2:$B$11,2,FALSE)</f>
        <v>30.126</v>
      </c>
      <c r="N241" s="21">
        <v>3.49</v>
      </c>
      <c r="O241" s="16" t="s">
        <v>958</v>
      </c>
      <c r="P241" s="16" t="s">
        <v>514</v>
      </c>
      <c r="Q241" s="16"/>
      <c r="R241" s="24">
        <f t="shared" si="10"/>
        <v>105.13974000000002</v>
      </c>
      <c r="S241" s="16"/>
      <c r="T241" s="16"/>
    </row>
    <row r="242" spans="1:20" ht="38.25">
      <c r="A242" s="13"/>
      <c r="B242" s="13"/>
      <c r="C242" s="14" t="s">
        <v>461</v>
      </c>
      <c r="D242" s="16" t="s">
        <v>959</v>
      </c>
      <c r="E242" s="16">
        <v>80329</v>
      </c>
      <c r="F242" s="16" t="s">
        <v>960</v>
      </c>
      <c r="G242" s="16" t="s">
        <v>961</v>
      </c>
      <c r="H242" s="22">
        <v>39553</v>
      </c>
      <c r="I242" s="22">
        <v>39569</v>
      </c>
      <c r="J242" s="22">
        <v>39813</v>
      </c>
      <c r="K242" s="19">
        <v>2</v>
      </c>
      <c r="L242" s="15" t="s">
        <v>465</v>
      </c>
      <c r="M242" s="16">
        <f>VLOOKUP(L242,kurzy!$A$2:$B$11,2,FALSE)</f>
        <v>30.126</v>
      </c>
      <c r="N242" s="21">
        <v>2</v>
      </c>
      <c r="O242" s="16"/>
      <c r="P242" s="16" t="s">
        <v>1387</v>
      </c>
      <c r="Q242" s="16" t="s">
        <v>950</v>
      </c>
      <c r="R242" s="24">
        <f t="shared" si="10"/>
        <v>60.252</v>
      </c>
      <c r="S242" s="16"/>
      <c r="T242" s="16"/>
    </row>
    <row r="243" spans="1:20" ht="25.5">
      <c r="A243" s="13"/>
      <c r="B243" s="13"/>
      <c r="C243" s="14" t="s">
        <v>461</v>
      </c>
      <c r="D243" s="16" t="s">
        <v>962</v>
      </c>
      <c r="E243" s="16"/>
      <c r="F243" s="16" t="s">
        <v>963</v>
      </c>
      <c r="G243" s="16" t="s">
        <v>964</v>
      </c>
      <c r="H243" s="22">
        <v>39553</v>
      </c>
      <c r="I243" s="22">
        <v>39553</v>
      </c>
      <c r="J243" s="22">
        <v>39813</v>
      </c>
      <c r="K243" s="19">
        <v>1</v>
      </c>
      <c r="L243" s="15" t="s">
        <v>1744</v>
      </c>
      <c r="M243" s="16">
        <f>VLOOKUP(L243,kurzy!$A$2:$B$11,2,FALSE)</f>
        <v>24.066</v>
      </c>
      <c r="N243" s="21">
        <v>9.9</v>
      </c>
      <c r="O243" s="16" t="s">
        <v>965</v>
      </c>
      <c r="P243" s="16" t="s">
        <v>513</v>
      </c>
      <c r="Q243" s="16"/>
      <c r="R243" s="24">
        <f t="shared" si="10"/>
        <v>238.2534</v>
      </c>
      <c r="S243" s="16"/>
      <c r="T243" s="16"/>
    </row>
    <row r="244" spans="1:20" ht="38.25">
      <c r="A244" s="13"/>
      <c r="B244" s="13"/>
      <c r="C244" s="14" t="s">
        <v>462</v>
      </c>
      <c r="D244" s="16" t="s">
        <v>975</v>
      </c>
      <c r="E244" s="16" t="s">
        <v>976</v>
      </c>
      <c r="F244" s="16" t="s">
        <v>977</v>
      </c>
      <c r="G244" s="16" t="s">
        <v>1087</v>
      </c>
      <c r="H244" s="22">
        <v>39187</v>
      </c>
      <c r="I244" s="22">
        <v>39234</v>
      </c>
      <c r="J244" s="22">
        <v>39367</v>
      </c>
      <c r="K244" s="19">
        <v>5.215</v>
      </c>
      <c r="L244" s="15" t="s">
        <v>465</v>
      </c>
      <c r="M244" s="16">
        <f>VLOOKUP(L244,kurzy!$A$2:$B$11,2,FALSE)</f>
        <v>30.126</v>
      </c>
      <c r="N244" s="21">
        <v>5.215</v>
      </c>
      <c r="O244" s="16" t="s">
        <v>978</v>
      </c>
      <c r="P244" s="16" t="s">
        <v>1387</v>
      </c>
      <c r="Q244" s="16"/>
      <c r="R244" s="24">
        <f t="shared" si="10"/>
        <v>157.10709</v>
      </c>
      <c r="S244" s="16"/>
      <c r="T244" s="16"/>
    </row>
    <row r="245" spans="1:20" ht="38.25">
      <c r="A245" s="13"/>
      <c r="B245" s="13"/>
      <c r="C245" s="14" t="s">
        <v>462</v>
      </c>
      <c r="D245" s="16" t="s">
        <v>979</v>
      </c>
      <c r="E245" s="16">
        <v>60810013</v>
      </c>
      <c r="F245" s="16" t="s">
        <v>980</v>
      </c>
      <c r="G245" s="16" t="s">
        <v>1087</v>
      </c>
      <c r="H245" s="22">
        <v>39631</v>
      </c>
      <c r="I245" s="22">
        <v>40057</v>
      </c>
      <c r="J245" s="22">
        <v>40421</v>
      </c>
      <c r="K245" s="19">
        <v>15</v>
      </c>
      <c r="L245" s="15" t="s">
        <v>465</v>
      </c>
      <c r="M245" s="16">
        <f>VLOOKUP(L245,kurzy!$A$2:$B$11,2,FALSE)</f>
        <v>30.126</v>
      </c>
      <c r="N245" s="21">
        <v>15</v>
      </c>
      <c r="O245" s="16" t="s">
        <v>981</v>
      </c>
      <c r="P245" s="16" t="s">
        <v>1387</v>
      </c>
      <c r="Q245" s="16"/>
      <c r="R245" s="24">
        <f t="shared" si="10"/>
        <v>451.89000000000004</v>
      </c>
      <c r="S245" s="16"/>
      <c r="T245" s="16"/>
    </row>
    <row r="246" spans="1:20" ht="25.5">
      <c r="A246" s="13"/>
      <c r="B246" s="13"/>
      <c r="C246" s="14" t="s">
        <v>462</v>
      </c>
      <c r="D246" s="16" t="s">
        <v>982</v>
      </c>
      <c r="E246" s="16"/>
      <c r="F246" s="16" t="s">
        <v>983</v>
      </c>
      <c r="G246" s="16" t="s">
        <v>984</v>
      </c>
      <c r="H246" s="22">
        <v>39603</v>
      </c>
      <c r="I246" s="22">
        <v>39643</v>
      </c>
      <c r="J246" s="22">
        <v>39703</v>
      </c>
      <c r="K246" s="19">
        <v>22.5</v>
      </c>
      <c r="L246" s="15" t="s">
        <v>465</v>
      </c>
      <c r="M246" s="16">
        <f>VLOOKUP(L246,kurzy!$A$2:$B$11,2,FALSE)</f>
        <v>30.126</v>
      </c>
      <c r="N246" s="21">
        <v>15.75</v>
      </c>
      <c r="O246" s="16" t="s">
        <v>985</v>
      </c>
      <c r="P246" s="16" t="s">
        <v>1387</v>
      </c>
      <c r="Q246" s="16"/>
      <c r="R246" s="24">
        <f t="shared" si="10"/>
        <v>474.4845</v>
      </c>
      <c r="S246" s="16"/>
      <c r="T246" s="16"/>
    </row>
    <row r="247" spans="1:20" ht="51">
      <c r="A247" s="13"/>
      <c r="B247" s="13"/>
      <c r="C247" s="14" t="s">
        <v>462</v>
      </c>
      <c r="D247" s="16" t="s">
        <v>986</v>
      </c>
      <c r="E247" s="16" t="s">
        <v>987</v>
      </c>
      <c r="F247" s="16" t="s">
        <v>988</v>
      </c>
      <c r="G247" s="16" t="s">
        <v>989</v>
      </c>
      <c r="H247" s="22">
        <v>39666</v>
      </c>
      <c r="I247" s="22">
        <v>39600</v>
      </c>
      <c r="J247" s="22">
        <v>40086</v>
      </c>
      <c r="K247" s="19">
        <v>70.849</v>
      </c>
      <c r="L247" s="15" t="s">
        <v>465</v>
      </c>
      <c r="M247" s="16">
        <f>VLOOKUP(L247,kurzy!$A$2:$B$11,2,FALSE)</f>
        <v>30.126</v>
      </c>
      <c r="N247" s="21">
        <v>56.679</v>
      </c>
      <c r="O247" s="16" t="s">
        <v>990</v>
      </c>
      <c r="P247" s="16" t="s">
        <v>1387</v>
      </c>
      <c r="Q247" s="16"/>
      <c r="R247" s="24">
        <f t="shared" si="10"/>
        <v>1707.5115540000002</v>
      </c>
      <c r="S247" s="16"/>
      <c r="T247" s="16"/>
    </row>
    <row r="248" spans="1:20" ht="51">
      <c r="A248" s="13"/>
      <c r="B248" s="13"/>
      <c r="C248" s="14" t="s">
        <v>462</v>
      </c>
      <c r="D248" s="16" t="s">
        <v>991</v>
      </c>
      <c r="E248" s="16" t="s">
        <v>992</v>
      </c>
      <c r="F248" s="16" t="s">
        <v>988</v>
      </c>
      <c r="G248" s="16" t="s">
        <v>989</v>
      </c>
      <c r="H248" s="22">
        <v>39311</v>
      </c>
      <c r="I248" s="22">
        <v>39264</v>
      </c>
      <c r="J248" s="22">
        <v>39721</v>
      </c>
      <c r="K248" s="19">
        <v>90.364</v>
      </c>
      <c r="L248" s="15" t="s">
        <v>465</v>
      </c>
      <c r="M248" s="16">
        <f>VLOOKUP(L248,kurzy!$A$2:$B$11,2,FALSE)</f>
        <v>30.126</v>
      </c>
      <c r="N248" s="21">
        <v>10.093</v>
      </c>
      <c r="O248" s="16" t="s">
        <v>990</v>
      </c>
      <c r="P248" s="16" t="s">
        <v>1387</v>
      </c>
      <c r="Q248" s="16"/>
      <c r="R248" s="24">
        <f t="shared" si="10"/>
        <v>304.061718</v>
      </c>
      <c r="S248" s="16"/>
      <c r="T248" s="16"/>
    </row>
    <row r="249" spans="1:20" ht="25.5">
      <c r="A249" s="13"/>
      <c r="B249" s="13"/>
      <c r="C249" s="14" t="s">
        <v>462</v>
      </c>
      <c r="D249" s="16" t="s">
        <v>971</v>
      </c>
      <c r="E249" s="16" t="s">
        <v>972</v>
      </c>
      <c r="F249" s="16"/>
      <c r="G249" s="16" t="s">
        <v>973</v>
      </c>
      <c r="H249" s="22">
        <v>39042</v>
      </c>
      <c r="I249" s="22">
        <v>39022</v>
      </c>
      <c r="J249" s="22">
        <v>39478</v>
      </c>
      <c r="K249" s="19">
        <v>100</v>
      </c>
      <c r="L249" s="15" t="s">
        <v>1759</v>
      </c>
      <c r="M249" s="16">
        <v>1.182</v>
      </c>
      <c r="N249" s="21">
        <v>100</v>
      </c>
      <c r="O249" s="16" t="s">
        <v>974</v>
      </c>
      <c r="P249" s="16" t="s">
        <v>1387</v>
      </c>
      <c r="Q249" s="16"/>
      <c r="R249" s="24">
        <v>118.2</v>
      </c>
      <c r="S249" s="16"/>
      <c r="T249" s="16" t="s">
        <v>1615</v>
      </c>
    </row>
    <row r="250" spans="1:20" ht="63.75">
      <c r="A250" s="13"/>
      <c r="B250" s="13"/>
      <c r="C250" s="14" t="s">
        <v>462</v>
      </c>
      <c r="D250" s="16" t="s">
        <v>993</v>
      </c>
      <c r="E250" s="16" t="s">
        <v>69</v>
      </c>
      <c r="F250" s="16" t="s">
        <v>70</v>
      </c>
      <c r="G250" s="16" t="s">
        <v>71</v>
      </c>
      <c r="H250" s="22">
        <v>39638</v>
      </c>
      <c r="I250" s="22">
        <v>39600</v>
      </c>
      <c r="J250" s="22">
        <v>39964</v>
      </c>
      <c r="K250" s="19">
        <v>24.24</v>
      </c>
      <c r="L250" s="15" t="s">
        <v>465</v>
      </c>
      <c r="M250" s="16">
        <f>VLOOKUP(L250,kurzy!$A$2:$B$11,2,FALSE)</f>
        <v>30.126</v>
      </c>
      <c r="N250" s="21">
        <v>24.24</v>
      </c>
      <c r="O250" s="16" t="s">
        <v>72</v>
      </c>
      <c r="P250" s="16" t="s">
        <v>1387</v>
      </c>
      <c r="Q250" s="16"/>
      <c r="R250" s="24">
        <f aca="true" t="shared" si="11" ref="R250:R260">M250*N250</f>
        <v>730.25424</v>
      </c>
      <c r="S250" s="16"/>
      <c r="T250" s="16"/>
    </row>
    <row r="251" spans="1:20" ht="51">
      <c r="A251" s="13"/>
      <c r="B251" s="13"/>
      <c r="C251" s="14" t="s">
        <v>454</v>
      </c>
      <c r="D251" s="16" t="s">
        <v>1019</v>
      </c>
      <c r="E251" s="16" t="s">
        <v>1020</v>
      </c>
      <c r="F251" s="16" t="s">
        <v>1021</v>
      </c>
      <c r="G251" s="16" t="s">
        <v>1022</v>
      </c>
      <c r="H251" s="22">
        <v>39041</v>
      </c>
      <c r="I251" s="22">
        <v>39187</v>
      </c>
      <c r="J251" s="22">
        <v>39522</v>
      </c>
      <c r="K251" s="19">
        <v>11.423</v>
      </c>
      <c r="L251" s="15" t="s">
        <v>465</v>
      </c>
      <c r="M251" s="16">
        <f>VLOOKUP(L251,kurzy!$A$2:$B$11,2,FALSE)</f>
        <v>30.126</v>
      </c>
      <c r="N251" s="21">
        <v>2.285</v>
      </c>
      <c r="O251" s="16" t="s">
        <v>1029</v>
      </c>
      <c r="P251" s="16" t="s">
        <v>516</v>
      </c>
      <c r="Q251" s="16" t="s">
        <v>1030</v>
      </c>
      <c r="R251" s="24">
        <f t="shared" si="11"/>
        <v>68.83791000000001</v>
      </c>
      <c r="S251" s="16"/>
      <c r="T251" s="16"/>
    </row>
    <row r="252" spans="1:20" ht="89.25">
      <c r="A252" s="13"/>
      <c r="B252" s="13"/>
      <c r="C252" s="14" t="s">
        <v>454</v>
      </c>
      <c r="D252" s="16" t="s">
        <v>1023</v>
      </c>
      <c r="E252" s="16" t="s">
        <v>1024</v>
      </c>
      <c r="F252" s="16" t="s">
        <v>1025</v>
      </c>
      <c r="G252" s="16" t="s">
        <v>1026</v>
      </c>
      <c r="H252" s="22">
        <v>39308</v>
      </c>
      <c r="I252" s="22">
        <v>39497</v>
      </c>
      <c r="J252" s="22">
        <v>39721</v>
      </c>
      <c r="K252" s="19">
        <v>93.975</v>
      </c>
      <c r="L252" s="15" t="s">
        <v>465</v>
      </c>
      <c r="M252" s="16">
        <f>VLOOKUP(L252,kurzy!$A$2:$B$11,2,FALSE)</f>
        <v>30.126</v>
      </c>
      <c r="N252" s="21">
        <v>20.285</v>
      </c>
      <c r="O252" s="16" t="s">
        <v>1031</v>
      </c>
      <c r="P252" s="16" t="s">
        <v>1032</v>
      </c>
      <c r="Q252" s="16" t="s">
        <v>1033</v>
      </c>
      <c r="R252" s="24">
        <f t="shared" si="11"/>
        <v>611.10591</v>
      </c>
      <c r="S252" s="16"/>
      <c r="T252" s="16"/>
    </row>
    <row r="253" spans="1:20" ht="89.25">
      <c r="A253" s="13"/>
      <c r="B253" s="13"/>
      <c r="C253" s="14" t="s">
        <v>454</v>
      </c>
      <c r="D253" s="16" t="s">
        <v>1023</v>
      </c>
      <c r="E253" s="16" t="s">
        <v>1027</v>
      </c>
      <c r="F253" s="16" t="s">
        <v>1025</v>
      </c>
      <c r="G253" s="16" t="s">
        <v>1026</v>
      </c>
      <c r="H253" s="22">
        <v>39651</v>
      </c>
      <c r="I253" s="22">
        <v>39672</v>
      </c>
      <c r="J253" s="22">
        <v>40086</v>
      </c>
      <c r="K253" s="19">
        <v>67.636</v>
      </c>
      <c r="L253" s="15" t="s">
        <v>465</v>
      </c>
      <c r="M253" s="16">
        <f>VLOOKUP(L253,kurzy!$A$2:$B$11,2,FALSE)</f>
        <v>30.126</v>
      </c>
      <c r="N253" s="21">
        <v>54.109</v>
      </c>
      <c r="O253" s="16" t="s">
        <v>1034</v>
      </c>
      <c r="P253" s="16" t="s">
        <v>1032</v>
      </c>
      <c r="Q253" s="16" t="s">
        <v>1033</v>
      </c>
      <c r="R253" s="24">
        <f t="shared" si="11"/>
        <v>1630.0877340000002</v>
      </c>
      <c r="S253" s="16"/>
      <c r="T253" s="16"/>
    </row>
    <row r="254" spans="1:20" ht="89.25">
      <c r="A254" s="13"/>
      <c r="B254" s="13"/>
      <c r="C254" s="14" t="s">
        <v>454</v>
      </c>
      <c r="D254" s="16" t="s">
        <v>1023</v>
      </c>
      <c r="E254" s="16" t="s">
        <v>1028</v>
      </c>
      <c r="F254" s="16" t="s">
        <v>1025</v>
      </c>
      <c r="G254" s="16" t="s">
        <v>1026</v>
      </c>
      <c r="H254" s="22">
        <v>39650</v>
      </c>
      <c r="I254" s="22">
        <v>39700</v>
      </c>
      <c r="J254" s="22">
        <v>39813</v>
      </c>
      <c r="K254" s="19">
        <v>236.88</v>
      </c>
      <c r="L254" s="15" t="s">
        <v>1745</v>
      </c>
      <c r="M254" s="16">
        <f>VLOOKUP(L254,kurzy!$A$2:$B$11,2,FALSE)</f>
        <v>1</v>
      </c>
      <c r="N254" s="21">
        <v>236.88</v>
      </c>
      <c r="O254" s="16" t="s">
        <v>1034</v>
      </c>
      <c r="P254" s="16" t="s">
        <v>1032</v>
      </c>
      <c r="Q254" s="16" t="s">
        <v>1033</v>
      </c>
      <c r="R254" s="24">
        <f t="shared" si="11"/>
        <v>236.88</v>
      </c>
      <c r="S254" s="16"/>
      <c r="T254" s="16"/>
    </row>
    <row r="255" spans="1:20" ht="38.25">
      <c r="A255" s="13"/>
      <c r="B255" s="13"/>
      <c r="C255" s="14" t="s">
        <v>479</v>
      </c>
      <c r="D255" s="16" t="s">
        <v>1214</v>
      </c>
      <c r="E255" s="16" t="s">
        <v>1215</v>
      </c>
      <c r="F255" s="16"/>
      <c r="G255" s="16" t="s">
        <v>1216</v>
      </c>
      <c r="H255" s="22"/>
      <c r="I255" s="22"/>
      <c r="J255" s="22"/>
      <c r="K255" s="19"/>
      <c r="L255" s="15" t="s">
        <v>465</v>
      </c>
      <c r="M255" s="16">
        <f>VLOOKUP(L255,kurzy!$A$2:$B$11,2,FALSE)</f>
        <v>30.126</v>
      </c>
      <c r="N255" s="21">
        <v>1</v>
      </c>
      <c r="O255" s="16" t="s">
        <v>520</v>
      </c>
      <c r="P255" s="16" t="s">
        <v>1217</v>
      </c>
      <c r="Q255" s="16"/>
      <c r="R255" s="24">
        <f t="shared" si="11"/>
        <v>30.126</v>
      </c>
      <c r="S255" s="16"/>
      <c r="T255" s="16"/>
    </row>
    <row r="256" spans="1:20" ht="25.5">
      <c r="A256" s="13"/>
      <c r="B256" s="13"/>
      <c r="C256" s="14" t="s">
        <v>479</v>
      </c>
      <c r="D256" s="16" t="s">
        <v>1218</v>
      </c>
      <c r="E256" s="16" t="s">
        <v>1219</v>
      </c>
      <c r="F256" s="16" t="s">
        <v>1220</v>
      </c>
      <c r="G256" s="16" t="s">
        <v>1087</v>
      </c>
      <c r="H256" s="22">
        <v>39231</v>
      </c>
      <c r="I256" s="22">
        <v>39295</v>
      </c>
      <c r="J256" s="22">
        <v>39447</v>
      </c>
      <c r="K256" s="19">
        <v>1.136</v>
      </c>
      <c r="L256" s="15" t="s">
        <v>465</v>
      </c>
      <c r="M256" s="16">
        <f>VLOOKUP(L256,kurzy!$A$2:$B$11,2,FALSE)</f>
        <v>30.126</v>
      </c>
      <c r="N256" s="21">
        <v>1.136</v>
      </c>
      <c r="O256" s="16" t="s">
        <v>1221</v>
      </c>
      <c r="P256" s="16" t="s">
        <v>519</v>
      </c>
      <c r="Q256" s="16"/>
      <c r="R256" s="24">
        <f t="shared" si="11"/>
        <v>34.223136</v>
      </c>
      <c r="S256" s="16"/>
      <c r="T256" s="16"/>
    </row>
    <row r="257" spans="1:20" ht="89.25">
      <c r="A257" s="13"/>
      <c r="B257" s="13"/>
      <c r="C257" s="14" t="s">
        <v>479</v>
      </c>
      <c r="D257" s="16" t="s">
        <v>1222</v>
      </c>
      <c r="E257" s="16" t="s">
        <v>1223</v>
      </c>
      <c r="F257" s="16" t="s">
        <v>1224</v>
      </c>
      <c r="G257" s="16" t="s">
        <v>1225</v>
      </c>
      <c r="H257" s="22">
        <v>39720</v>
      </c>
      <c r="I257" s="22">
        <v>39765</v>
      </c>
      <c r="J257" s="22">
        <v>39767</v>
      </c>
      <c r="K257" s="19">
        <v>330</v>
      </c>
      <c r="L257" s="15" t="s">
        <v>465</v>
      </c>
      <c r="M257" s="16">
        <f>VLOOKUP(L257,kurzy!$A$2:$B$11,2,FALSE)</f>
        <v>30.126</v>
      </c>
      <c r="N257" s="21">
        <v>0.33</v>
      </c>
      <c r="O257" s="16" t="s">
        <v>1226</v>
      </c>
      <c r="P257" s="16" t="s">
        <v>480</v>
      </c>
      <c r="Q257" s="16"/>
      <c r="R257" s="24">
        <f t="shared" si="11"/>
        <v>9.94158</v>
      </c>
      <c r="S257" s="16"/>
      <c r="T257" s="16"/>
    </row>
    <row r="258" spans="1:20" ht="25.5">
      <c r="A258" s="13"/>
      <c r="B258" s="13"/>
      <c r="C258" s="14" t="s">
        <v>479</v>
      </c>
      <c r="D258" s="16" t="s">
        <v>1227</v>
      </c>
      <c r="E258" s="16" t="s">
        <v>1228</v>
      </c>
      <c r="F258" s="16" t="s">
        <v>1229</v>
      </c>
      <c r="G258" s="16" t="s">
        <v>1230</v>
      </c>
      <c r="H258" s="22">
        <v>39665</v>
      </c>
      <c r="I258" s="22">
        <v>39696</v>
      </c>
      <c r="J258" s="22">
        <v>39698</v>
      </c>
      <c r="K258" s="19">
        <v>7000</v>
      </c>
      <c r="L258" s="15" t="s">
        <v>465</v>
      </c>
      <c r="M258" s="16">
        <f>VLOOKUP(L258,kurzy!$A$2:$B$11,2,FALSE)</f>
        <v>30.126</v>
      </c>
      <c r="N258" s="21">
        <v>7</v>
      </c>
      <c r="O258" s="16" t="s">
        <v>1231</v>
      </c>
      <c r="P258" s="16" t="s">
        <v>480</v>
      </c>
      <c r="Q258" s="16"/>
      <c r="R258" s="24">
        <f t="shared" si="11"/>
        <v>210.882</v>
      </c>
      <c r="S258" s="16"/>
      <c r="T258" s="16"/>
    </row>
    <row r="259" spans="1:20" ht="25.5">
      <c r="A259" s="13"/>
      <c r="B259" s="13"/>
      <c r="C259" s="14" t="s">
        <v>479</v>
      </c>
      <c r="D259" s="16" t="s">
        <v>1232</v>
      </c>
      <c r="E259" s="16" t="s">
        <v>1233</v>
      </c>
      <c r="F259" s="16" t="s">
        <v>1234</v>
      </c>
      <c r="G259" s="16" t="s">
        <v>1235</v>
      </c>
      <c r="H259" s="22">
        <v>39393</v>
      </c>
      <c r="I259" s="22">
        <v>39447</v>
      </c>
      <c r="J259" s="22">
        <v>39782</v>
      </c>
      <c r="K259" s="19">
        <v>2000</v>
      </c>
      <c r="L259" s="15" t="s">
        <v>1744</v>
      </c>
      <c r="M259" s="16">
        <f>VLOOKUP(L259,kurzy!$A$2:$B$11,2,FALSE)</f>
        <v>24.066</v>
      </c>
      <c r="N259" s="21">
        <v>2</v>
      </c>
      <c r="O259" s="16" t="s">
        <v>1236</v>
      </c>
      <c r="P259" s="16" t="s">
        <v>480</v>
      </c>
      <c r="Q259" s="16"/>
      <c r="R259" s="24">
        <f t="shared" si="11"/>
        <v>48.132</v>
      </c>
      <c r="S259" s="16"/>
      <c r="T259" s="16"/>
    </row>
    <row r="260" spans="1:20" ht="25.5">
      <c r="A260" s="13"/>
      <c r="B260" s="13"/>
      <c r="C260" s="14" t="s">
        <v>479</v>
      </c>
      <c r="D260" s="16" t="s">
        <v>1237</v>
      </c>
      <c r="E260" s="16" t="s">
        <v>1238</v>
      </c>
      <c r="F260" s="16" t="s">
        <v>1239</v>
      </c>
      <c r="G260" s="16" t="s">
        <v>1240</v>
      </c>
      <c r="H260" s="22">
        <v>39448</v>
      </c>
      <c r="I260" s="22">
        <v>39448</v>
      </c>
      <c r="J260" s="22">
        <v>39813</v>
      </c>
      <c r="K260" s="19">
        <v>2500</v>
      </c>
      <c r="L260" s="15" t="s">
        <v>465</v>
      </c>
      <c r="M260" s="16">
        <f>VLOOKUP(L260,kurzy!$A$2:$B$11,2,FALSE)</f>
        <v>30.126</v>
      </c>
      <c r="N260" s="21">
        <v>2.5</v>
      </c>
      <c r="O260" s="16" t="s">
        <v>1226</v>
      </c>
      <c r="P260" s="16" t="s">
        <v>480</v>
      </c>
      <c r="Q260" s="16"/>
      <c r="R260" s="24">
        <f t="shared" si="11"/>
        <v>75.315</v>
      </c>
      <c r="S260" s="16"/>
      <c r="T260" s="16"/>
    </row>
    <row r="261" spans="1:20" ht="63.75">
      <c r="A261" s="13"/>
      <c r="B261" s="13"/>
      <c r="C261" s="14" t="s">
        <v>479</v>
      </c>
      <c r="D261" s="16" t="s">
        <v>1832</v>
      </c>
      <c r="E261" s="16" t="s">
        <v>1833</v>
      </c>
      <c r="F261" s="16" t="s">
        <v>1834</v>
      </c>
      <c r="G261" s="16" t="s">
        <v>1835</v>
      </c>
      <c r="H261" s="22">
        <v>39350</v>
      </c>
      <c r="I261" s="22">
        <v>39356</v>
      </c>
      <c r="J261" s="22">
        <v>40178</v>
      </c>
      <c r="K261" s="19">
        <v>9.4</v>
      </c>
      <c r="L261" s="15" t="s">
        <v>1744</v>
      </c>
      <c r="M261" s="16">
        <v>24.066</v>
      </c>
      <c r="N261" s="21">
        <v>2</v>
      </c>
      <c r="O261" s="16" t="s">
        <v>1836</v>
      </c>
      <c r="P261" s="16" t="s">
        <v>519</v>
      </c>
      <c r="Q261" s="16"/>
      <c r="R261" s="24">
        <v>48.132</v>
      </c>
      <c r="S261" s="16"/>
      <c r="T261" s="16" t="s">
        <v>1612</v>
      </c>
    </row>
    <row r="262" spans="1:20" ht="89.25">
      <c r="A262" s="13"/>
      <c r="B262" s="13"/>
      <c r="C262" s="14" t="s">
        <v>479</v>
      </c>
      <c r="D262" s="16" t="s">
        <v>674</v>
      </c>
      <c r="E262" s="16" t="s">
        <v>675</v>
      </c>
      <c r="F262" s="16" t="s">
        <v>1834</v>
      </c>
      <c r="G262" s="16" t="s">
        <v>676</v>
      </c>
      <c r="H262" s="22">
        <v>39356</v>
      </c>
      <c r="I262" s="22">
        <v>39357</v>
      </c>
      <c r="J262" s="22">
        <v>40178</v>
      </c>
      <c r="K262" s="19">
        <v>5.8</v>
      </c>
      <c r="L262" s="15" t="s">
        <v>465</v>
      </c>
      <c r="M262" s="16">
        <v>30.126</v>
      </c>
      <c r="N262" s="21">
        <v>3.6</v>
      </c>
      <c r="O262" s="16" t="s">
        <v>677</v>
      </c>
      <c r="P262" s="16" t="s">
        <v>519</v>
      </c>
      <c r="Q262" s="16"/>
      <c r="R262" s="24">
        <v>108.45360000000001</v>
      </c>
      <c r="S262" s="16"/>
      <c r="T262" s="16" t="s">
        <v>1613</v>
      </c>
    </row>
    <row r="263" spans="1:20" ht="89.25">
      <c r="A263" s="13"/>
      <c r="B263" s="13"/>
      <c r="C263" s="14" t="s">
        <v>479</v>
      </c>
      <c r="D263" s="16" t="s">
        <v>678</v>
      </c>
      <c r="E263" s="16" t="s">
        <v>679</v>
      </c>
      <c r="F263" s="16" t="s">
        <v>1834</v>
      </c>
      <c r="G263" s="16" t="s">
        <v>676</v>
      </c>
      <c r="H263" s="22">
        <v>39356</v>
      </c>
      <c r="I263" s="22">
        <v>39357</v>
      </c>
      <c r="J263" s="22">
        <v>40178</v>
      </c>
      <c r="K263" s="19">
        <v>1.5</v>
      </c>
      <c r="L263" s="15" t="s">
        <v>465</v>
      </c>
      <c r="M263" s="16">
        <v>30.126</v>
      </c>
      <c r="N263" s="21">
        <v>0.5</v>
      </c>
      <c r="O263" s="16" t="s">
        <v>680</v>
      </c>
      <c r="P263" s="16" t="s">
        <v>519</v>
      </c>
      <c r="Q263" s="16"/>
      <c r="R263" s="24">
        <v>15.063</v>
      </c>
      <c r="S263" s="16"/>
      <c r="T263" s="16" t="s">
        <v>1613</v>
      </c>
    </row>
    <row r="264" spans="1:20" ht="89.25">
      <c r="A264" s="13"/>
      <c r="B264" s="13"/>
      <c r="C264" s="14" t="s">
        <v>479</v>
      </c>
      <c r="D264" s="16" t="s">
        <v>681</v>
      </c>
      <c r="E264" s="16" t="s">
        <v>682</v>
      </c>
      <c r="F264" s="16" t="s">
        <v>1834</v>
      </c>
      <c r="G264" s="16" t="s">
        <v>676</v>
      </c>
      <c r="H264" s="22">
        <v>39356</v>
      </c>
      <c r="I264" s="22">
        <v>39357</v>
      </c>
      <c r="J264" s="22">
        <v>40178</v>
      </c>
      <c r="K264" s="19">
        <v>2.6</v>
      </c>
      <c r="L264" s="15" t="s">
        <v>465</v>
      </c>
      <c r="M264" s="16">
        <v>30.126</v>
      </c>
      <c r="N264" s="21">
        <v>0.8</v>
      </c>
      <c r="O264" s="16" t="s">
        <v>683</v>
      </c>
      <c r="P264" s="16" t="s">
        <v>519</v>
      </c>
      <c r="Q264" s="16"/>
      <c r="R264" s="24">
        <v>24.100800000000003</v>
      </c>
      <c r="S264" s="16"/>
      <c r="T264" s="16" t="s">
        <v>1613</v>
      </c>
    </row>
    <row r="265" spans="1:20" ht="89.25">
      <c r="A265" s="13"/>
      <c r="B265" s="13"/>
      <c r="C265" s="14" t="s">
        <v>479</v>
      </c>
      <c r="D265" s="16" t="s">
        <v>684</v>
      </c>
      <c r="E265" s="16" t="s">
        <v>1682</v>
      </c>
      <c r="F265" s="16" t="s">
        <v>1834</v>
      </c>
      <c r="G265" s="16" t="s">
        <v>676</v>
      </c>
      <c r="H265" s="22">
        <v>39356</v>
      </c>
      <c r="I265" s="22">
        <v>39357</v>
      </c>
      <c r="J265" s="22">
        <v>40178</v>
      </c>
      <c r="K265" s="19">
        <v>1.8</v>
      </c>
      <c r="L265" s="15" t="s">
        <v>465</v>
      </c>
      <c r="M265" s="16">
        <v>30.126</v>
      </c>
      <c r="N265" s="21">
        <v>0.5</v>
      </c>
      <c r="O265" s="16" t="s">
        <v>1683</v>
      </c>
      <c r="P265" s="16" t="s">
        <v>519</v>
      </c>
      <c r="Q265" s="16"/>
      <c r="R265" s="24">
        <v>15.063</v>
      </c>
      <c r="S265" s="16"/>
      <c r="T265" s="16" t="s">
        <v>1613</v>
      </c>
    </row>
    <row r="266" spans="1:20" ht="89.25">
      <c r="A266" s="13"/>
      <c r="B266" s="13"/>
      <c r="C266" s="14" t="s">
        <v>479</v>
      </c>
      <c r="D266" s="16" t="s">
        <v>1684</v>
      </c>
      <c r="E266" s="16" t="s">
        <v>1685</v>
      </c>
      <c r="F266" s="16" t="s">
        <v>1834</v>
      </c>
      <c r="G266" s="16" t="s">
        <v>676</v>
      </c>
      <c r="H266" s="22">
        <v>39356</v>
      </c>
      <c r="I266" s="22">
        <v>39357</v>
      </c>
      <c r="J266" s="22">
        <v>40178</v>
      </c>
      <c r="K266" s="19">
        <v>1.6</v>
      </c>
      <c r="L266" s="15" t="s">
        <v>465</v>
      </c>
      <c r="M266" s="16">
        <v>30.126</v>
      </c>
      <c r="N266" s="21">
        <v>0.2</v>
      </c>
      <c r="O266" s="16" t="s">
        <v>1686</v>
      </c>
      <c r="P266" s="16" t="s">
        <v>519</v>
      </c>
      <c r="Q266" s="16"/>
      <c r="R266" s="24">
        <v>6.025200000000001</v>
      </c>
      <c r="S266" s="16"/>
      <c r="T266" s="16" t="s">
        <v>1613</v>
      </c>
    </row>
    <row r="267" spans="1:20" ht="89.25">
      <c r="A267" s="13"/>
      <c r="B267" s="13"/>
      <c r="C267" s="14" t="s">
        <v>479</v>
      </c>
      <c r="D267" s="16" t="s">
        <v>1687</v>
      </c>
      <c r="E267" s="16" t="s">
        <v>1688</v>
      </c>
      <c r="F267" s="16" t="s">
        <v>1834</v>
      </c>
      <c r="G267" s="16" t="s">
        <v>676</v>
      </c>
      <c r="H267" s="22">
        <v>39356</v>
      </c>
      <c r="I267" s="22">
        <v>39357</v>
      </c>
      <c r="J267" s="22">
        <v>40178</v>
      </c>
      <c r="K267" s="19">
        <v>1.5</v>
      </c>
      <c r="L267" s="15" t="s">
        <v>465</v>
      </c>
      <c r="M267" s="16">
        <v>30.126</v>
      </c>
      <c r="N267" s="21">
        <v>0.4</v>
      </c>
      <c r="O267" s="16" t="s">
        <v>1686</v>
      </c>
      <c r="P267" s="16" t="s">
        <v>519</v>
      </c>
      <c r="Q267" s="16"/>
      <c r="R267" s="24">
        <v>12.050400000000002</v>
      </c>
      <c r="S267" s="16"/>
      <c r="T267" s="16" t="s">
        <v>1613</v>
      </c>
    </row>
    <row r="268" spans="1:20" ht="89.25">
      <c r="A268" s="13"/>
      <c r="B268" s="13"/>
      <c r="C268" s="14" t="s">
        <v>479</v>
      </c>
      <c r="D268" s="16" t="s">
        <v>1689</v>
      </c>
      <c r="E268" s="16" t="s">
        <v>1690</v>
      </c>
      <c r="F268" s="16" t="s">
        <v>1834</v>
      </c>
      <c r="G268" s="16" t="s">
        <v>676</v>
      </c>
      <c r="H268" s="22">
        <v>39356</v>
      </c>
      <c r="I268" s="22">
        <v>39357</v>
      </c>
      <c r="J268" s="22">
        <v>40178</v>
      </c>
      <c r="K268" s="19">
        <v>3.4</v>
      </c>
      <c r="L268" s="15" t="s">
        <v>465</v>
      </c>
      <c r="M268" s="16">
        <v>30.126</v>
      </c>
      <c r="N268" s="21">
        <v>1.2</v>
      </c>
      <c r="O268" s="16" t="s">
        <v>1691</v>
      </c>
      <c r="P268" s="16" t="s">
        <v>519</v>
      </c>
      <c r="Q268" s="16"/>
      <c r="R268" s="24">
        <v>36.1512</v>
      </c>
      <c r="S268" s="16"/>
      <c r="T268" s="16" t="s">
        <v>1613</v>
      </c>
    </row>
    <row r="269" spans="1:20" ht="63.75">
      <c r="A269" s="13"/>
      <c r="B269" s="13"/>
      <c r="C269" s="14" t="s">
        <v>479</v>
      </c>
      <c r="D269" s="16" t="s">
        <v>1692</v>
      </c>
      <c r="E269" s="16" t="s">
        <v>1693</v>
      </c>
      <c r="F269" s="16" t="s">
        <v>1834</v>
      </c>
      <c r="G269" s="16" t="s">
        <v>1694</v>
      </c>
      <c r="H269" s="22">
        <v>39365</v>
      </c>
      <c r="I269" s="22">
        <v>39370</v>
      </c>
      <c r="J269" s="22">
        <v>40178</v>
      </c>
      <c r="K269" s="19">
        <v>5</v>
      </c>
      <c r="L269" s="15" t="s">
        <v>1392</v>
      </c>
      <c r="M269" s="16">
        <v>7.897</v>
      </c>
      <c r="N269" s="21">
        <v>2.3</v>
      </c>
      <c r="O269" s="16" t="s">
        <v>1695</v>
      </c>
      <c r="P269" s="16" t="s">
        <v>519</v>
      </c>
      <c r="Q269" s="16"/>
      <c r="R269" s="24">
        <v>18.1631</v>
      </c>
      <c r="S269" s="16"/>
      <c r="T269" s="16" t="s">
        <v>1613</v>
      </c>
    </row>
    <row r="270" spans="1:20" ht="63.75">
      <c r="A270" s="13"/>
      <c r="B270" s="13"/>
      <c r="C270" s="14" t="s">
        <v>479</v>
      </c>
      <c r="D270" s="16" t="s">
        <v>1696</v>
      </c>
      <c r="E270" s="16" t="s">
        <v>1697</v>
      </c>
      <c r="F270" s="16" t="s">
        <v>1834</v>
      </c>
      <c r="G270" s="16" t="s">
        <v>1694</v>
      </c>
      <c r="H270" s="22">
        <v>39365</v>
      </c>
      <c r="I270" s="22">
        <v>39370</v>
      </c>
      <c r="J270" s="22">
        <v>40178</v>
      </c>
      <c r="K270" s="19">
        <v>4.8</v>
      </c>
      <c r="L270" s="15" t="s">
        <v>1392</v>
      </c>
      <c r="M270" s="16">
        <v>7.897</v>
      </c>
      <c r="N270" s="21">
        <v>2.2</v>
      </c>
      <c r="O270" s="16" t="s">
        <v>1698</v>
      </c>
      <c r="P270" s="16" t="s">
        <v>519</v>
      </c>
      <c r="Q270" s="16"/>
      <c r="R270" s="24">
        <v>17.3734</v>
      </c>
      <c r="S270" s="16"/>
      <c r="T270" s="16" t="s">
        <v>1613</v>
      </c>
    </row>
    <row r="271" spans="1:20" ht="63.75">
      <c r="A271" s="13"/>
      <c r="B271" s="13"/>
      <c r="C271" s="14" t="s">
        <v>479</v>
      </c>
      <c r="D271" s="16" t="s">
        <v>1699</v>
      </c>
      <c r="E271" s="16" t="s">
        <v>1700</v>
      </c>
      <c r="F271" s="16" t="s">
        <v>1834</v>
      </c>
      <c r="G271" s="16" t="s">
        <v>1694</v>
      </c>
      <c r="H271" s="22">
        <v>39365</v>
      </c>
      <c r="I271" s="22">
        <v>39370</v>
      </c>
      <c r="J271" s="22">
        <v>40178</v>
      </c>
      <c r="K271" s="19">
        <v>7</v>
      </c>
      <c r="L271" s="15" t="s">
        <v>1392</v>
      </c>
      <c r="M271" s="16">
        <v>7.897</v>
      </c>
      <c r="N271" s="21">
        <v>2.8</v>
      </c>
      <c r="O271" s="16" t="s">
        <v>1701</v>
      </c>
      <c r="P271" s="16" t="s">
        <v>519</v>
      </c>
      <c r="Q271" s="16"/>
      <c r="R271" s="24">
        <v>22.1116</v>
      </c>
      <c r="S271" s="16"/>
      <c r="T271" s="16" t="s">
        <v>1613</v>
      </c>
    </row>
    <row r="272" spans="1:20" ht="63.75">
      <c r="A272" s="13"/>
      <c r="B272" s="13"/>
      <c r="C272" s="14" t="s">
        <v>479</v>
      </c>
      <c r="D272" s="16" t="s">
        <v>1702</v>
      </c>
      <c r="E272" s="16" t="s">
        <v>1703</v>
      </c>
      <c r="F272" s="16" t="s">
        <v>1834</v>
      </c>
      <c r="G272" s="16" t="s">
        <v>1694</v>
      </c>
      <c r="H272" s="22">
        <v>39365</v>
      </c>
      <c r="I272" s="22">
        <v>39370</v>
      </c>
      <c r="J272" s="22">
        <v>40178</v>
      </c>
      <c r="K272" s="19">
        <v>2.5</v>
      </c>
      <c r="L272" s="15" t="s">
        <v>1392</v>
      </c>
      <c r="M272" s="16">
        <v>7.897</v>
      </c>
      <c r="N272" s="21">
        <v>1.3</v>
      </c>
      <c r="O272" s="16" t="s">
        <v>1704</v>
      </c>
      <c r="P272" s="16" t="s">
        <v>519</v>
      </c>
      <c r="Q272" s="16"/>
      <c r="R272" s="24">
        <v>10.2661</v>
      </c>
      <c r="S272" s="16"/>
      <c r="T272" s="16" t="s">
        <v>1613</v>
      </c>
    </row>
    <row r="273" spans="1:20" ht="63.75">
      <c r="A273" s="13"/>
      <c r="B273" s="13"/>
      <c r="C273" s="14" t="s">
        <v>479</v>
      </c>
      <c r="D273" s="16" t="s">
        <v>1705</v>
      </c>
      <c r="E273" s="16" t="s">
        <v>1706</v>
      </c>
      <c r="F273" s="16" t="s">
        <v>1834</v>
      </c>
      <c r="G273" s="16" t="s">
        <v>1694</v>
      </c>
      <c r="H273" s="22">
        <v>39365</v>
      </c>
      <c r="I273" s="22">
        <v>39370</v>
      </c>
      <c r="J273" s="22">
        <v>40178</v>
      </c>
      <c r="K273" s="19">
        <v>1.4</v>
      </c>
      <c r="L273" s="15" t="s">
        <v>1392</v>
      </c>
      <c r="M273" s="16">
        <v>7.897</v>
      </c>
      <c r="N273" s="21">
        <v>0.6</v>
      </c>
      <c r="O273" s="16" t="s">
        <v>1707</v>
      </c>
      <c r="P273" s="16" t="s">
        <v>519</v>
      </c>
      <c r="Q273" s="16"/>
      <c r="R273" s="24">
        <v>4.7382</v>
      </c>
      <c r="S273" s="16"/>
      <c r="T273" s="16" t="s">
        <v>1613</v>
      </c>
    </row>
    <row r="274" spans="1:20" ht="63.75">
      <c r="A274" s="13"/>
      <c r="B274" s="13"/>
      <c r="C274" s="14" t="s">
        <v>479</v>
      </c>
      <c r="D274" s="16" t="s">
        <v>1708</v>
      </c>
      <c r="E274" s="16" t="s">
        <v>1709</v>
      </c>
      <c r="F274" s="16" t="s">
        <v>1834</v>
      </c>
      <c r="G274" s="16" t="s">
        <v>1694</v>
      </c>
      <c r="H274" s="22">
        <v>39365</v>
      </c>
      <c r="I274" s="22">
        <v>39370</v>
      </c>
      <c r="J274" s="22">
        <v>40178</v>
      </c>
      <c r="K274" s="19">
        <v>8.1</v>
      </c>
      <c r="L274" s="15" t="s">
        <v>1392</v>
      </c>
      <c r="M274" s="16">
        <v>7.897</v>
      </c>
      <c r="N274" s="21">
        <v>5.6</v>
      </c>
      <c r="O274" s="16" t="s">
        <v>1710</v>
      </c>
      <c r="P274" s="16" t="s">
        <v>519</v>
      </c>
      <c r="Q274" s="16"/>
      <c r="R274" s="24">
        <v>44.2232</v>
      </c>
      <c r="S274" s="16"/>
      <c r="T274" s="16" t="s">
        <v>1613</v>
      </c>
    </row>
    <row r="275" spans="1:20" ht="63.75">
      <c r="A275" s="13"/>
      <c r="B275" s="13"/>
      <c r="C275" s="14" t="s">
        <v>479</v>
      </c>
      <c r="D275" s="16" t="s">
        <v>1711</v>
      </c>
      <c r="E275" s="16" t="s">
        <v>1712</v>
      </c>
      <c r="F275" s="16" t="s">
        <v>1834</v>
      </c>
      <c r="G275" s="16" t="s">
        <v>1694</v>
      </c>
      <c r="H275" s="22">
        <v>39365</v>
      </c>
      <c r="I275" s="22">
        <v>39370</v>
      </c>
      <c r="J275" s="22">
        <v>40178</v>
      </c>
      <c r="K275" s="19">
        <v>11.5</v>
      </c>
      <c r="L275" s="15" t="s">
        <v>1392</v>
      </c>
      <c r="M275" s="16">
        <v>7.897</v>
      </c>
      <c r="N275" s="21">
        <v>2.5</v>
      </c>
      <c r="O275" s="16" t="s">
        <v>1204</v>
      </c>
      <c r="P275" s="16" t="s">
        <v>519</v>
      </c>
      <c r="Q275" s="16"/>
      <c r="R275" s="24">
        <v>19.7425</v>
      </c>
      <c r="S275" s="16"/>
      <c r="T275" s="16" t="s">
        <v>1613</v>
      </c>
    </row>
    <row r="276" spans="1:20" ht="63.75">
      <c r="A276" s="13"/>
      <c r="B276" s="13"/>
      <c r="C276" s="14" t="s">
        <v>479</v>
      </c>
      <c r="D276" s="16" t="s">
        <v>1205</v>
      </c>
      <c r="E276" s="16" t="s">
        <v>1206</v>
      </c>
      <c r="F276" s="16" t="s">
        <v>1834</v>
      </c>
      <c r="G276" s="16" t="s">
        <v>1835</v>
      </c>
      <c r="H276" s="22">
        <v>39350</v>
      </c>
      <c r="I276" s="22">
        <v>39356</v>
      </c>
      <c r="J276" s="22">
        <v>40178</v>
      </c>
      <c r="K276" s="19">
        <v>10.1</v>
      </c>
      <c r="L276" s="15" t="s">
        <v>1744</v>
      </c>
      <c r="M276" s="16">
        <v>24.066</v>
      </c>
      <c r="N276" s="21">
        <v>2</v>
      </c>
      <c r="O276" s="16" t="s">
        <v>1207</v>
      </c>
      <c r="P276" s="16" t="s">
        <v>519</v>
      </c>
      <c r="Q276" s="16"/>
      <c r="R276" s="24">
        <v>48.132</v>
      </c>
      <c r="S276" s="16"/>
      <c r="T276" s="16" t="s">
        <v>1613</v>
      </c>
    </row>
    <row r="277" spans="1:20" ht="63.75">
      <c r="A277" s="13"/>
      <c r="B277" s="13"/>
      <c r="C277" s="14" t="s">
        <v>479</v>
      </c>
      <c r="D277" s="16" t="s">
        <v>1208</v>
      </c>
      <c r="E277" s="16" t="s">
        <v>1209</v>
      </c>
      <c r="F277" s="16" t="s">
        <v>1834</v>
      </c>
      <c r="G277" s="16" t="s">
        <v>1835</v>
      </c>
      <c r="H277" s="22">
        <v>39350</v>
      </c>
      <c r="I277" s="22">
        <v>39356</v>
      </c>
      <c r="J277" s="22">
        <v>40178</v>
      </c>
      <c r="K277" s="19">
        <v>8.1</v>
      </c>
      <c r="L277" s="15" t="s">
        <v>1744</v>
      </c>
      <c r="M277" s="16">
        <v>24.066</v>
      </c>
      <c r="N277" s="21">
        <v>2</v>
      </c>
      <c r="O277" s="16" t="s">
        <v>1210</v>
      </c>
      <c r="P277" s="16" t="s">
        <v>519</v>
      </c>
      <c r="Q277" s="16"/>
      <c r="R277" s="24">
        <v>48.132</v>
      </c>
      <c r="S277" s="16"/>
      <c r="T277" s="16" t="s">
        <v>1613</v>
      </c>
    </row>
    <row r="278" spans="1:20" ht="63.75">
      <c r="A278" s="13"/>
      <c r="B278" s="13"/>
      <c r="C278" s="14" t="s">
        <v>479</v>
      </c>
      <c r="D278" s="16" t="s">
        <v>1211</v>
      </c>
      <c r="E278" s="16" t="s">
        <v>1212</v>
      </c>
      <c r="F278" s="16" t="s">
        <v>1834</v>
      </c>
      <c r="G278" s="16" t="s">
        <v>1835</v>
      </c>
      <c r="H278" s="22">
        <v>39350</v>
      </c>
      <c r="I278" s="22">
        <v>39356</v>
      </c>
      <c r="J278" s="22">
        <v>40178</v>
      </c>
      <c r="K278" s="19">
        <v>7.5</v>
      </c>
      <c r="L278" s="15" t="s">
        <v>1744</v>
      </c>
      <c r="M278" s="16">
        <v>24.066</v>
      </c>
      <c r="N278" s="21">
        <v>1.3</v>
      </c>
      <c r="O278" s="16" t="s">
        <v>1213</v>
      </c>
      <c r="P278" s="16" t="s">
        <v>519</v>
      </c>
      <c r="Q278" s="16"/>
      <c r="R278" s="24">
        <v>31.2858</v>
      </c>
      <c r="S278" s="16"/>
      <c r="T278" s="16" t="s">
        <v>1613</v>
      </c>
    </row>
    <row r="279" spans="1:20" ht="89.25">
      <c r="A279" s="13"/>
      <c r="B279" s="13"/>
      <c r="C279" s="14" t="s">
        <v>479</v>
      </c>
      <c r="D279" s="16" t="s">
        <v>1478</v>
      </c>
      <c r="E279" s="16" t="s">
        <v>1479</v>
      </c>
      <c r="F279" s="16" t="s">
        <v>1834</v>
      </c>
      <c r="G279" s="16" t="s">
        <v>676</v>
      </c>
      <c r="H279" s="22">
        <v>39356</v>
      </c>
      <c r="I279" s="22">
        <v>39357</v>
      </c>
      <c r="J279" s="22">
        <v>40178</v>
      </c>
      <c r="K279" s="19">
        <v>5.6</v>
      </c>
      <c r="L279" s="15" t="s">
        <v>465</v>
      </c>
      <c r="M279" s="16">
        <v>30.126</v>
      </c>
      <c r="N279" s="21">
        <v>2.9</v>
      </c>
      <c r="O279" s="16" t="s">
        <v>1221</v>
      </c>
      <c r="P279" s="16" t="s">
        <v>519</v>
      </c>
      <c r="Q279" s="16"/>
      <c r="R279" s="24">
        <f>M279*N279</f>
        <v>87.3654</v>
      </c>
      <c r="S279" s="16"/>
      <c r="T279" s="16" t="s">
        <v>1480</v>
      </c>
    </row>
    <row r="280" spans="1:20" ht="89.25">
      <c r="A280" s="13"/>
      <c r="B280" s="13"/>
      <c r="C280" s="14" t="s">
        <v>479</v>
      </c>
      <c r="D280" s="16" t="s">
        <v>1481</v>
      </c>
      <c r="E280" s="16" t="s">
        <v>1482</v>
      </c>
      <c r="F280" s="16" t="s">
        <v>1834</v>
      </c>
      <c r="G280" s="16" t="s">
        <v>676</v>
      </c>
      <c r="H280" s="22">
        <v>39356</v>
      </c>
      <c r="I280" s="22">
        <v>39357</v>
      </c>
      <c r="J280" s="22">
        <v>40178</v>
      </c>
      <c r="K280" s="19">
        <v>1.2</v>
      </c>
      <c r="L280" s="15" t="s">
        <v>465</v>
      </c>
      <c r="M280" s="16">
        <v>30.126</v>
      </c>
      <c r="N280" s="21">
        <v>0.4</v>
      </c>
      <c r="O280" s="16" t="s">
        <v>1483</v>
      </c>
      <c r="P280" s="16" t="s">
        <v>519</v>
      </c>
      <c r="Q280" s="16"/>
      <c r="R280" s="24">
        <f>M280*N280</f>
        <v>12.050400000000002</v>
      </c>
      <c r="S280" s="16"/>
      <c r="T280" s="16" t="s">
        <v>1480</v>
      </c>
    </row>
    <row r="281" spans="1:20" ht="89.25">
      <c r="A281" s="13"/>
      <c r="B281" s="13"/>
      <c r="C281" s="14" t="s">
        <v>479</v>
      </c>
      <c r="D281" s="16" t="s">
        <v>1484</v>
      </c>
      <c r="E281" s="16" t="s">
        <v>1485</v>
      </c>
      <c r="F281" s="16" t="s">
        <v>1834</v>
      </c>
      <c r="G281" s="16" t="s">
        <v>676</v>
      </c>
      <c r="H281" s="22">
        <v>39356</v>
      </c>
      <c r="I281" s="22">
        <v>39357</v>
      </c>
      <c r="J281" s="22">
        <v>40178</v>
      </c>
      <c r="K281" s="19">
        <v>1.5</v>
      </c>
      <c r="L281" s="15" t="s">
        <v>465</v>
      </c>
      <c r="M281" s="16">
        <v>30.126</v>
      </c>
      <c r="N281" s="21">
        <v>0.3</v>
      </c>
      <c r="O281" s="16" t="s">
        <v>1483</v>
      </c>
      <c r="P281" s="16" t="s">
        <v>519</v>
      </c>
      <c r="Q281" s="16"/>
      <c r="R281" s="24">
        <f>M281*N281</f>
        <v>9.0378</v>
      </c>
      <c r="S281" s="16"/>
      <c r="T281" s="16" t="s">
        <v>1480</v>
      </c>
    </row>
    <row r="282" spans="1:20" ht="15.75">
      <c r="A282" s="13"/>
      <c r="B282" s="13"/>
      <c r="C282" s="14" t="s">
        <v>1384</v>
      </c>
      <c r="D282" s="16"/>
      <c r="E282" s="16"/>
      <c r="F282" s="16"/>
      <c r="G282" s="16"/>
      <c r="H282" s="22"/>
      <c r="I282" s="22"/>
      <c r="J282" s="22"/>
      <c r="K282" s="19"/>
      <c r="L282" s="15"/>
      <c r="M282" s="16"/>
      <c r="N282" s="21"/>
      <c r="O282" s="16"/>
      <c r="P282" s="16"/>
      <c r="Q282" s="16"/>
      <c r="R282" s="24">
        <v>0</v>
      </c>
      <c r="S282" s="16"/>
      <c r="T282" s="16"/>
    </row>
    <row r="283" spans="1:20" ht="15.75">
      <c r="A283" s="30"/>
      <c r="B283" s="30"/>
      <c r="C283" s="31"/>
      <c r="D283" s="30"/>
      <c r="E283" s="30"/>
      <c r="F283" s="30"/>
      <c r="G283" s="30"/>
      <c r="H283" s="30"/>
      <c r="I283" s="30"/>
      <c r="J283" s="31"/>
      <c r="K283" s="30"/>
      <c r="L283" s="30"/>
      <c r="M283" s="30"/>
      <c r="N283" s="30"/>
      <c r="O283" s="30"/>
      <c r="P283" s="30"/>
      <c r="Q283" s="30"/>
      <c r="R283" s="29">
        <f>SUBTOTAL(9,R2:R278)</f>
        <v>205003.61371096014</v>
      </c>
      <c r="S283" s="30"/>
      <c r="T283" s="30"/>
    </row>
    <row r="289" spans="3:16" ht="15.75" hidden="1">
      <c r="C289" s="3" t="s">
        <v>1387</v>
      </c>
      <c r="L289" s="1" t="s">
        <v>1745</v>
      </c>
      <c r="M289" s="1">
        <v>1</v>
      </c>
      <c r="P289" s="1" t="s">
        <v>1387</v>
      </c>
    </row>
    <row r="290" spans="3:16" ht="15.75" hidden="1">
      <c r="C290" s="3" t="s">
        <v>459</v>
      </c>
      <c r="L290" s="1" t="s">
        <v>1388</v>
      </c>
      <c r="M290" s="1">
        <v>19.442</v>
      </c>
      <c r="P290" s="1" t="s">
        <v>1412</v>
      </c>
    </row>
    <row r="291" spans="3:16" ht="31.5" hidden="1">
      <c r="C291" s="3" t="s">
        <v>522</v>
      </c>
      <c r="L291" s="1" t="s">
        <v>465</v>
      </c>
      <c r="M291" s="1">
        <v>30.126</v>
      </c>
      <c r="P291" s="1" t="s">
        <v>1413</v>
      </c>
    </row>
    <row r="292" spans="3:16" ht="15.75" hidden="1">
      <c r="C292" s="3" t="s">
        <v>455</v>
      </c>
      <c r="L292" s="1" t="s">
        <v>1759</v>
      </c>
      <c r="M292" s="1">
        <v>1.182</v>
      </c>
      <c r="P292" s="1" t="s">
        <v>1401</v>
      </c>
    </row>
    <row r="293" spans="3:16" ht="31.5" hidden="1">
      <c r="C293" s="3" t="s">
        <v>458</v>
      </c>
      <c r="L293" s="1" t="s">
        <v>467</v>
      </c>
      <c r="M293" s="1">
        <v>36.193</v>
      </c>
      <c r="P293" s="1" t="s">
        <v>1398</v>
      </c>
    </row>
    <row r="294" spans="3:16" ht="31.5" hidden="1">
      <c r="C294" s="3" t="s">
        <v>1381</v>
      </c>
      <c r="L294" s="1" t="s">
        <v>1389</v>
      </c>
      <c r="M294" s="1">
        <v>0.11202999999999999</v>
      </c>
      <c r="P294" s="1" t="s">
        <v>1414</v>
      </c>
    </row>
    <row r="295" spans="3:16" ht="31.5" hidden="1">
      <c r="C295" s="3" t="s">
        <v>463</v>
      </c>
      <c r="L295" s="1" t="s">
        <v>1390</v>
      </c>
      <c r="M295" s="1">
        <v>0.24891</v>
      </c>
      <c r="P295" s="1" t="s">
        <v>1415</v>
      </c>
    </row>
    <row r="296" spans="3:16" ht="15.75" hidden="1">
      <c r="C296" s="3" t="s">
        <v>460</v>
      </c>
      <c r="L296" s="1" t="s">
        <v>1391</v>
      </c>
      <c r="M296" s="1">
        <v>3.425</v>
      </c>
      <c r="P296" s="1" t="s">
        <v>466</v>
      </c>
    </row>
    <row r="297" spans="3:16" ht="15.75" hidden="1">
      <c r="C297" s="3" t="s">
        <v>1375</v>
      </c>
      <c r="L297" s="1" t="s">
        <v>1392</v>
      </c>
      <c r="M297" s="1">
        <v>7.897</v>
      </c>
      <c r="P297" s="1" t="s">
        <v>1407</v>
      </c>
    </row>
    <row r="298" spans="3:16" ht="31.5" hidden="1">
      <c r="C298" s="3" t="s">
        <v>464</v>
      </c>
      <c r="L298" s="1" t="s">
        <v>1744</v>
      </c>
      <c r="M298" s="1">
        <v>24.066</v>
      </c>
      <c r="P298" s="1" t="s">
        <v>1416</v>
      </c>
    </row>
    <row r="299" spans="3:16" ht="15.75" hidden="1">
      <c r="C299" s="3" t="s">
        <v>1386</v>
      </c>
      <c r="P299" s="1" t="s">
        <v>1408</v>
      </c>
    </row>
    <row r="300" spans="3:16" ht="15.75" hidden="1">
      <c r="C300" s="3" t="s">
        <v>1400</v>
      </c>
      <c r="P300" s="1" t="s">
        <v>1403</v>
      </c>
    </row>
    <row r="301" spans="3:16" ht="15.75" hidden="1">
      <c r="C301" s="3" t="s">
        <v>1379</v>
      </c>
      <c r="P301" s="1" t="s">
        <v>1417</v>
      </c>
    </row>
    <row r="302" spans="3:16" ht="31.5" hidden="1">
      <c r="C302" s="3" t="s">
        <v>456</v>
      </c>
      <c r="P302" s="1" t="s">
        <v>473</v>
      </c>
    </row>
    <row r="303" spans="3:16" ht="47.25" hidden="1">
      <c r="C303" s="3" t="s">
        <v>1754</v>
      </c>
      <c r="P303" s="1" t="s">
        <v>1418</v>
      </c>
    </row>
    <row r="304" spans="3:16" ht="63" hidden="1">
      <c r="C304" s="3" t="s">
        <v>457</v>
      </c>
      <c r="P304" s="1" t="s">
        <v>1419</v>
      </c>
    </row>
    <row r="305" spans="3:16" ht="31.5" hidden="1">
      <c r="C305" s="3" t="s">
        <v>461</v>
      </c>
      <c r="P305" s="1" t="s">
        <v>1420</v>
      </c>
    </row>
    <row r="306" spans="3:16" ht="15.75" hidden="1">
      <c r="C306" s="3" t="s">
        <v>462</v>
      </c>
      <c r="P306" s="1" t="s">
        <v>1421</v>
      </c>
    </row>
    <row r="307" spans="3:16" ht="15.75" hidden="1">
      <c r="C307" s="3" t="s">
        <v>454</v>
      </c>
      <c r="P307" s="1" t="s">
        <v>1422</v>
      </c>
    </row>
    <row r="308" spans="3:16" ht="15.75" hidden="1">
      <c r="C308" s="3" t="s">
        <v>479</v>
      </c>
      <c r="P308" s="1" t="s">
        <v>1423</v>
      </c>
    </row>
    <row r="309" spans="3:16" ht="31.5" hidden="1">
      <c r="C309" s="3" t="s">
        <v>1384</v>
      </c>
      <c r="P309" s="1" t="s">
        <v>523</v>
      </c>
    </row>
    <row r="310" ht="31.5" hidden="1">
      <c r="P310" s="1" t="s">
        <v>1424</v>
      </c>
    </row>
    <row r="311" ht="15.75" hidden="1">
      <c r="P311" s="1" t="s">
        <v>1425</v>
      </c>
    </row>
    <row r="312" ht="15.75" hidden="1">
      <c r="P312" s="1" t="s">
        <v>1426</v>
      </c>
    </row>
    <row r="313" ht="15.75" hidden="1">
      <c r="P313" s="1" t="s">
        <v>1427</v>
      </c>
    </row>
    <row r="314" ht="15.75" hidden="1">
      <c r="P314" s="1" t="s">
        <v>1428</v>
      </c>
    </row>
    <row r="315" ht="31.5" hidden="1">
      <c r="P315" s="1" t="s">
        <v>1429</v>
      </c>
    </row>
    <row r="316" ht="15.75" hidden="1">
      <c r="P316" s="1" t="s">
        <v>1430</v>
      </c>
    </row>
    <row r="317" ht="31.5" hidden="1">
      <c r="P317" s="1" t="s">
        <v>1431</v>
      </c>
    </row>
    <row r="318" ht="31.5" hidden="1">
      <c r="P318" s="1" t="s">
        <v>1432</v>
      </c>
    </row>
    <row r="319" ht="31.5" hidden="1">
      <c r="P319" s="1" t="s">
        <v>1433</v>
      </c>
    </row>
    <row r="320" ht="15.75" hidden="1">
      <c r="P320" s="1" t="s">
        <v>1399</v>
      </c>
    </row>
    <row r="321" ht="31.5" hidden="1">
      <c r="P321" s="1" t="s">
        <v>1434</v>
      </c>
    </row>
    <row r="322" ht="31.5" hidden="1">
      <c r="P322" s="1" t="s">
        <v>450</v>
      </c>
    </row>
    <row r="323" ht="31.5" hidden="1">
      <c r="P323" s="1" t="s">
        <v>1393</v>
      </c>
    </row>
    <row r="324" ht="31.5" hidden="1">
      <c r="P324" s="1" t="s">
        <v>1435</v>
      </c>
    </row>
    <row r="325" ht="15.75" hidden="1">
      <c r="P325" s="1" t="s">
        <v>1394</v>
      </c>
    </row>
    <row r="326" ht="15.75" hidden="1">
      <c r="P326" s="1" t="s">
        <v>1395</v>
      </c>
    </row>
    <row r="327" ht="15.75" hidden="1">
      <c r="P327" s="1" t="s">
        <v>1402</v>
      </c>
    </row>
    <row r="328" ht="31.5" hidden="1">
      <c r="P328" s="1" t="s">
        <v>1436</v>
      </c>
    </row>
    <row r="329" ht="47.25" hidden="1">
      <c r="P329" s="1" t="s">
        <v>1410</v>
      </c>
    </row>
    <row r="330" ht="31.5" hidden="1">
      <c r="P330" s="1" t="s">
        <v>451</v>
      </c>
    </row>
    <row r="331" ht="15.75" hidden="1">
      <c r="P331" s="1" t="s">
        <v>1411</v>
      </c>
    </row>
    <row r="332" ht="15.75" hidden="1">
      <c r="P332" s="1" t="s">
        <v>1406</v>
      </c>
    </row>
    <row r="333" ht="15.75" hidden="1">
      <c r="P333" s="1" t="s">
        <v>483</v>
      </c>
    </row>
    <row r="334" ht="31.5" hidden="1">
      <c r="P334" s="1" t="s">
        <v>437</v>
      </c>
    </row>
    <row r="335" ht="31.5" hidden="1">
      <c r="P335" s="1" t="s">
        <v>438</v>
      </c>
    </row>
    <row r="336" ht="15.75" hidden="1">
      <c r="P336" s="1" t="s">
        <v>439</v>
      </c>
    </row>
    <row r="337" ht="15.75" hidden="1">
      <c r="P337" s="1" t="s">
        <v>440</v>
      </c>
    </row>
    <row r="338" ht="15.75" hidden="1">
      <c r="P338" s="1" t="s">
        <v>441</v>
      </c>
    </row>
    <row r="339" ht="31.5" hidden="1">
      <c r="P339" s="1" t="s">
        <v>442</v>
      </c>
    </row>
    <row r="340" ht="15.75" hidden="1">
      <c r="P340" s="1" t="s">
        <v>443</v>
      </c>
    </row>
    <row r="341" ht="31.5" hidden="1">
      <c r="P341" s="1" t="s">
        <v>444</v>
      </c>
    </row>
    <row r="342" ht="47.25" hidden="1">
      <c r="P342" s="1" t="s">
        <v>445</v>
      </c>
    </row>
    <row r="343" ht="47.25" hidden="1">
      <c r="P343" s="1" t="s">
        <v>484</v>
      </c>
    </row>
    <row r="344" ht="31.5" hidden="1">
      <c r="P344" s="1" t="s">
        <v>485</v>
      </c>
    </row>
    <row r="345" ht="15.75" hidden="1">
      <c r="P345" s="1" t="s">
        <v>446</v>
      </c>
    </row>
    <row r="346" ht="15.75" hidden="1">
      <c r="P346" s="1" t="s">
        <v>486</v>
      </c>
    </row>
    <row r="347" ht="31.5" hidden="1">
      <c r="P347" s="1" t="s">
        <v>1397</v>
      </c>
    </row>
    <row r="348" ht="47.25" hidden="1">
      <c r="P348" s="1" t="s">
        <v>478</v>
      </c>
    </row>
    <row r="349" ht="31.5" hidden="1">
      <c r="P349" s="1" t="s">
        <v>1756</v>
      </c>
    </row>
    <row r="350" ht="15.75" hidden="1">
      <c r="P350" s="1" t="s">
        <v>524</v>
      </c>
    </row>
    <row r="351" ht="47.25" hidden="1">
      <c r="P351" s="1" t="s">
        <v>474</v>
      </c>
    </row>
    <row r="352" ht="15.75" hidden="1">
      <c r="P352" s="1" t="s">
        <v>476</v>
      </c>
    </row>
    <row r="353" ht="15.75" hidden="1">
      <c r="P353" s="1" t="s">
        <v>487</v>
      </c>
    </row>
    <row r="354" ht="15.75" hidden="1">
      <c r="P354" s="1" t="s">
        <v>477</v>
      </c>
    </row>
    <row r="355" ht="15.75" hidden="1">
      <c r="P355" s="1" t="s">
        <v>475</v>
      </c>
    </row>
    <row r="356" ht="31.5" hidden="1">
      <c r="P356" s="1" t="s">
        <v>1405</v>
      </c>
    </row>
    <row r="357" ht="47.25" hidden="1">
      <c r="P357" s="1" t="s">
        <v>488</v>
      </c>
    </row>
    <row r="358" ht="31.5" hidden="1">
      <c r="P358" s="1" t="s">
        <v>453</v>
      </c>
    </row>
    <row r="359" ht="31.5" hidden="1">
      <c r="P359" s="1" t="s">
        <v>1404</v>
      </c>
    </row>
    <row r="360" ht="31.5" hidden="1">
      <c r="P360" s="1" t="s">
        <v>1380</v>
      </c>
    </row>
    <row r="361" ht="15.75" hidden="1">
      <c r="P361" s="1" t="s">
        <v>452</v>
      </c>
    </row>
    <row r="362" ht="15.75" hidden="1">
      <c r="P362" s="1" t="s">
        <v>1382</v>
      </c>
    </row>
    <row r="363" ht="47.25" hidden="1">
      <c r="P363" s="1" t="s">
        <v>489</v>
      </c>
    </row>
    <row r="364" ht="31.5" hidden="1">
      <c r="P364" s="1" t="s">
        <v>490</v>
      </c>
    </row>
    <row r="365" ht="47.25" hidden="1">
      <c r="P365" s="1" t="s">
        <v>491</v>
      </c>
    </row>
    <row r="366" ht="47.25" hidden="1">
      <c r="P366" s="1" t="s">
        <v>492</v>
      </c>
    </row>
    <row r="367" ht="31.5" hidden="1">
      <c r="P367" s="1" t="s">
        <v>493</v>
      </c>
    </row>
    <row r="368" ht="31.5" hidden="1">
      <c r="P368" s="1" t="s">
        <v>494</v>
      </c>
    </row>
    <row r="369" ht="31.5" hidden="1">
      <c r="P369" s="1" t="s">
        <v>495</v>
      </c>
    </row>
    <row r="370" ht="31.5" hidden="1">
      <c r="P370" s="1" t="s">
        <v>496</v>
      </c>
    </row>
    <row r="371" ht="31.5" hidden="1">
      <c r="P371" s="1" t="s">
        <v>497</v>
      </c>
    </row>
    <row r="372" ht="31.5" hidden="1">
      <c r="P372" s="1" t="s">
        <v>498</v>
      </c>
    </row>
    <row r="373" ht="15.75" hidden="1">
      <c r="P373" s="1" t="s">
        <v>499</v>
      </c>
    </row>
    <row r="374" ht="31.5" hidden="1">
      <c r="P374" s="1" t="s">
        <v>500</v>
      </c>
    </row>
    <row r="375" ht="15.75" hidden="1">
      <c r="P375" s="1" t="s">
        <v>501</v>
      </c>
    </row>
    <row r="376" ht="47.25" hidden="1">
      <c r="P376" s="1" t="s">
        <v>1409</v>
      </c>
    </row>
    <row r="377" ht="31.5" hidden="1">
      <c r="P377" s="1" t="s">
        <v>502</v>
      </c>
    </row>
    <row r="378" ht="31.5" hidden="1">
      <c r="P378" s="1" t="s">
        <v>1752</v>
      </c>
    </row>
    <row r="379" ht="47.25" hidden="1">
      <c r="P379" s="1" t="s">
        <v>1753</v>
      </c>
    </row>
    <row r="380" ht="47.25" hidden="1">
      <c r="P380" s="1" t="s">
        <v>503</v>
      </c>
    </row>
    <row r="381" ht="47.25" hidden="1">
      <c r="P381" s="1" t="s">
        <v>504</v>
      </c>
    </row>
    <row r="382" ht="15.75" hidden="1">
      <c r="P382" s="1" t="s">
        <v>1755</v>
      </c>
    </row>
    <row r="383" ht="15.75" hidden="1">
      <c r="P383" s="1" t="s">
        <v>505</v>
      </c>
    </row>
    <row r="384" ht="15.75" hidden="1">
      <c r="P384" s="1" t="s">
        <v>506</v>
      </c>
    </row>
    <row r="385" ht="47.25" hidden="1">
      <c r="P385" s="1" t="s">
        <v>507</v>
      </c>
    </row>
    <row r="386" ht="31.5" hidden="1">
      <c r="P386" s="1" t="s">
        <v>508</v>
      </c>
    </row>
    <row r="387" ht="15.75" hidden="1">
      <c r="P387" s="1" t="s">
        <v>509</v>
      </c>
    </row>
    <row r="388" ht="31.5" hidden="1">
      <c r="P388" s="1" t="s">
        <v>510</v>
      </c>
    </row>
    <row r="389" ht="31.5" hidden="1">
      <c r="P389" s="1" t="s">
        <v>511</v>
      </c>
    </row>
    <row r="390" ht="15.75" hidden="1">
      <c r="P390" s="1" t="s">
        <v>512</v>
      </c>
    </row>
    <row r="391" ht="31.5" hidden="1">
      <c r="P391" s="1" t="s">
        <v>513</v>
      </c>
    </row>
    <row r="392" ht="31.5" hidden="1">
      <c r="P392" s="1" t="s">
        <v>514</v>
      </c>
    </row>
    <row r="393" ht="31.5" hidden="1">
      <c r="P393" s="1" t="s">
        <v>1385</v>
      </c>
    </row>
    <row r="394" ht="31.5" hidden="1">
      <c r="P394" s="1" t="s">
        <v>515</v>
      </c>
    </row>
    <row r="395" ht="31.5" hidden="1">
      <c r="P395" s="1" t="s">
        <v>516</v>
      </c>
    </row>
    <row r="396" ht="31.5" hidden="1">
      <c r="P396" s="1" t="s">
        <v>517</v>
      </c>
    </row>
    <row r="397" ht="15.75" hidden="1">
      <c r="P397" s="1" t="s">
        <v>518</v>
      </c>
    </row>
    <row r="398" ht="15.75" hidden="1">
      <c r="P398" s="1" t="s">
        <v>480</v>
      </c>
    </row>
    <row r="399" ht="15.75" hidden="1">
      <c r="P399" s="1" t="s">
        <v>519</v>
      </c>
    </row>
    <row r="400" ht="31.5" hidden="1">
      <c r="P400" s="1" t="s">
        <v>520</v>
      </c>
    </row>
    <row r="401" ht="15.75" hidden="1">
      <c r="P401" s="1" t="s">
        <v>521</v>
      </c>
    </row>
    <row r="402" ht="31.5" hidden="1">
      <c r="P402" s="1" t="s">
        <v>525</v>
      </c>
    </row>
    <row r="403" ht="15.75" hidden="1">
      <c r="P403" s="1" t="s">
        <v>526</v>
      </c>
    </row>
    <row r="404" ht="31.5" hidden="1">
      <c r="P404" s="1" t="s">
        <v>527</v>
      </c>
    </row>
    <row r="405" ht="31.5" hidden="1">
      <c r="P405" s="1" t="s">
        <v>528</v>
      </c>
    </row>
    <row r="406" ht="31.5" hidden="1">
      <c r="P406" s="1" t="s">
        <v>529</v>
      </c>
    </row>
    <row r="407" ht="31.5" hidden="1">
      <c r="P407" s="1" t="s">
        <v>530</v>
      </c>
    </row>
    <row r="408" ht="31.5" hidden="1">
      <c r="P408" s="1" t="s">
        <v>531</v>
      </c>
    </row>
    <row r="409" ht="31.5" hidden="1">
      <c r="P409" s="1" t="s">
        <v>1434</v>
      </c>
    </row>
    <row r="410" ht="31.5" hidden="1">
      <c r="P410" s="1" t="s">
        <v>532</v>
      </c>
    </row>
    <row r="411" ht="31.5" hidden="1">
      <c r="P411" s="1" t="s">
        <v>533</v>
      </c>
    </row>
    <row r="412" ht="31.5" hidden="1">
      <c r="P412" s="1" t="s">
        <v>534</v>
      </c>
    </row>
    <row r="413" ht="15.75" hidden="1">
      <c r="P413" s="1" t="s">
        <v>535</v>
      </c>
    </row>
    <row r="414" ht="47.25" hidden="1">
      <c r="P414" s="1" t="s">
        <v>536</v>
      </c>
    </row>
    <row r="415" ht="31.5" hidden="1">
      <c r="P415" s="1" t="s">
        <v>1741</v>
      </c>
    </row>
    <row r="416" ht="47.25" hidden="1">
      <c r="P416" s="1" t="s">
        <v>1742</v>
      </c>
    </row>
    <row r="417" ht="31.5" hidden="1">
      <c r="P417" s="1" t="s">
        <v>1743</v>
      </c>
    </row>
    <row r="418" ht="31.5" hidden="1">
      <c r="P418" s="1" t="s">
        <v>1385</v>
      </c>
    </row>
  </sheetData>
  <autoFilter ref="A1:T282"/>
  <dataValidations count="3">
    <dataValidation type="list" allowBlank="1" showInputMessage="1" showErrorMessage="1" sqref="P2:P282">
      <formula1>$P$289:$P$418</formula1>
    </dataValidation>
    <dataValidation type="list" allowBlank="1" showInputMessage="1" showErrorMessage="1" sqref="C2:C282">
      <formula1>$C$289:$C$309</formula1>
    </dataValidation>
    <dataValidation type="list" allowBlank="1" showInputMessage="1" showErrorMessage="1" sqref="L2:L282">
      <formula1>$L$289:$L$298</formula1>
    </dataValidation>
  </dataValidations>
  <printOptions/>
  <pageMargins left="0.75" right="0.75" top="1" bottom="1" header="0.4921259845" footer="0.4921259845"/>
  <pageSetup fitToHeight="0" fitToWidth="1" horizontalDpi="300" verticalDpi="300" orientation="landscape" paperSize="9" scale="28" r:id="rId1"/>
  <headerFooter alignWithMargins="0">
    <oddHeader>&amp;C&amp;"Arial,Tučné"&amp;14Tabuľka č. 2: Zoznam projektov výskumu a vývoja vysokých škôl financovaných v r. 2008 zo zahraničných edukačných a ostatných grantov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6" sqref="A16"/>
    </sheetView>
  </sheetViews>
  <sheetFormatPr defaultColWidth="9.140625" defaultRowHeight="12.75"/>
  <cols>
    <col min="1" max="1" width="42.421875" style="0" customWidth="1"/>
    <col min="2" max="2" width="7.57421875" style="0" customWidth="1"/>
    <col min="3" max="3" width="12.57421875" style="0" hidden="1" customWidth="1"/>
    <col min="4" max="4" width="12.57421875" style="0" bestFit="1" customWidth="1"/>
  </cols>
  <sheetData>
    <row r="1" spans="1:3" ht="43.5" customHeight="1">
      <c r="A1" s="47" t="s">
        <v>180</v>
      </c>
      <c r="B1" s="47"/>
      <c r="C1" s="44"/>
    </row>
    <row r="3" spans="1:2" ht="12.75">
      <c r="A3" s="38" t="s">
        <v>1258</v>
      </c>
      <c r="B3" s="32"/>
    </row>
    <row r="4" spans="1:2" ht="12.75">
      <c r="A4" s="38" t="s">
        <v>1746</v>
      </c>
      <c r="B4" s="32" t="s">
        <v>125</v>
      </c>
    </row>
    <row r="5" spans="1:2" ht="12.75">
      <c r="A5" s="39" t="s">
        <v>459</v>
      </c>
      <c r="B5" s="33">
        <v>37465.56386736</v>
      </c>
    </row>
    <row r="6" spans="1:2" ht="12.75">
      <c r="A6" s="40" t="s">
        <v>522</v>
      </c>
      <c r="B6" s="34">
        <v>6834.615068</v>
      </c>
    </row>
    <row r="7" spans="1:2" ht="12.75">
      <c r="A7" s="40" t="s">
        <v>455</v>
      </c>
      <c r="B7" s="34">
        <v>7622.138562000001</v>
      </c>
    </row>
    <row r="8" spans="1:2" ht="12.75">
      <c r="A8" s="40" t="s">
        <v>458</v>
      </c>
      <c r="B8" s="34">
        <v>348</v>
      </c>
    </row>
    <row r="9" spans="1:2" ht="12.75">
      <c r="A9" s="40" t="s">
        <v>1381</v>
      </c>
      <c r="B9" s="34">
        <v>1744.504</v>
      </c>
    </row>
    <row r="10" spans="1:2" ht="12.75">
      <c r="A10" s="40" t="s">
        <v>463</v>
      </c>
      <c r="B10" s="34">
        <v>11981.876258000002</v>
      </c>
    </row>
    <row r="11" spans="1:2" ht="12.75">
      <c r="A11" s="40" t="s">
        <v>460</v>
      </c>
      <c r="B11" s="34">
        <v>21357.914124</v>
      </c>
    </row>
    <row r="12" spans="1:2" ht="12.75">
      <c r="A12" s="40" t="s">
        <v>1375</v>
      </c>
      <c r="B12" s="34">
        <v>2019.9438296000003</v>
      </c>
    </row>
    <row r="13" spans="1:2" ht="12.75">
      <c r="A13" s="40" t="s">
        <v>464</v>
      </c>
      <c r="B13" s="34">
        <v>29364.964254000006</v>
      </c>
    </row>
    <row r="14" spans="1:2" ht="12.75">
      <c r="A14" s="40" t="s">
        <v>1386</v>
      </c>
      <c r="B14" s="34">
        <v>21673.501980000005</v>
      </c>
    </row>
    <row r="15" spans="1:2" ht="12.75">
      <c r="A15" s="40" t="s">
        <v>1400</v>
      </c>
      <c r="B15" s="34">
        <v>15002.475588000001</v>
      </c>
    </row>
    <row r="16" spans="1:2" ht="12.75">
      <c r="A16" s="40" t="s">
        <v>1379</v>
      </c>
      <c r="B16" s="34">
        <v>6596.419086</v>
      </c>
    </row>
    <row r="17" spans="1:2" ht="12.75">
      <c r="A17" s="40" t="s">
        <v>456</v>
      </c>
      <c r="B17" s="34">
        <v>20150.067005999997</v>
      </c>
    </row>
    <row r="18" spans="1:2" ht="12.75">
      <c r="A18" s="40" t="s">
        <v>1754</v>
      </c>
      <c r="B18" s="34">
        <v>11955.442848000002</v>
      </c>
    </row>
    <row r="19" spans="1:2" ht="12.75">
      <c r="A19" s="40" t="s">
        <v>457</v>
      </c>
      <c r="B19" s="34">
        <v>1491.960268</v>
      </c>
    </row>
    <row r="20" spans="1:2" ht="12.75">
      <c r="A20" s="40" t="s">
        <v>461</v>
      </c>
      <c r="B20" s="34">
        <v>1965.9795000000001</v>
      </c>
    </row>
    <row r="21" spans="1:2" ht="12.75">
      <c r="A21" s="40" t="s">
        <v>462</v>
      </c>
      <c r="B21" s="34">
        <v>3943.509102</v>
      </c>
    </row>
    <row r="22" spans="1:2" ht="12.75">
      <c r="A22" s="40" t="s">
        <v>454</v>
      </c>
      <c r="B22" s="34">
        <v>2546.9115540000003</v>
      </c>
    </row>
    <row r="23" spans="1:2" ht="12.75">
      <c r="A23" s="40" t="s">
        <v>479</v>
      </c>
      <c r="B23" s="34">
        <v>1046.280416</v>
      </c>
    </row>
    <row r="24" spans="1:2" ht="12.75">
      <c r="A24" s="41" t="s">
        <v>1384</v>
      </c>
      <c r="B24" s="34">
        <v>0</v>
      </c>
    </row>
    <row r="25" spans="1:2" ht="12.75">
      <c r="A25" s="42" t="s">
        <v>1758</v>
      </c>
      <c r="B25" s="35">
        <v>205112.06731096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430</v>
      </c>
      <c r="B1" t="s">
        <v>431</v>
      </c>
    </row>
    <row r="2" spans="1:2" ht="12.75">
      <c r="A2" t="s">
        <v>1745</v>
      </c>
      <c r="B2">
        <v>1</v>
      </c>
    </row>
    <row r="3" spans="1:2" ht="12.75">
      <c r="A3" t="s">
        <v>1388</v>
      </c>
      <c r="B3">
        <v>19.442</v>
      </c>
    </row>
    <row r="4" spans="1:2" ht="12.75">
      <c r="A4" t="s">
        <v>465</v>
      </c>
      <c r="B4">
        <v>30.126</v>
      </c>
    </row>
    <row r="5" spans="1:2" ht="12.75">
      <c r="A5" t="s">
        <v>1759</v>
      </c>
      <c r="B5">
        <v>1.182</v>
      </c>
    </row>
    <row r="6" spans="1:2" ht="12.75">
      <c r="A6" t="s">
        <v>467</v>
      </c>
      <c r="B6">
        <v>36.193</v>
      </c>
    </row>
    <row r="7" spans="1:2" ht="12.75">
      <c r="A7" t="s">
        <v>1389</v>
      </c>
      <c r="B7">
        <v>0.11202999999999999</v>
      </c>
    </row>
    <row r="8" spans="1:2" ht="12.75">
      <c r="A8" t="s">
        <v>1390</v>
      </c>
      <c r="B8">
        <v>0.24891</v>
      </c>
    </row>
    <row r="9" spans="1:2" ht="12.75">
      <c r="A9" t="s">
        <v>1391</v>
      </c>
      <c r="B9">
        <v>3.425</v>
      </c>
    </row>
    <row r="10" spans="1:2" ht="12.75">
      <c r="A10" t="s">
        <v>1392</v>
      </c>
      <c r="B10">
        <v>7.897</v>
      </c>
    </row>
    <row r="11" spans="1:2" ht="12.75">
      <c r="A11" t="s">
        <v>1744</v>
      </c>
      <c r="B11">
        <v>24.066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Kysucký</dc:creator>
  <cp:keywords/>
  <dc:description/>
  <cp:lastModifiedBy>Ján Kysucký</cp:lastModifiedBy>
  <cp:lastPrinted>2007-12-03T09:35:48Z</cp:lastPrinted>
  <dcterms:created xsi:type="dcterms:W3CDTF">2004-11-22T13:01:21Z</dcterms:created>
  <dcterms:modified xsi:type="dcterms:W3CDTF">2009-02-05T16:29:45Z</dcterms:modified>
  <cp:category/>
  <cp:version/>
  <cp:contentType/>
  <cp:contentStatus/>
</cp:coreProperties>
</file>