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Príspevok PPV\2025\"/>
    </mc:Choice>
  </mc:AlternateContent>
  <xr:revisionPtr revIDLastSave="0" documentId="13_ncr:1_{EB31DBA4-0BB7-440D-A18B-D04E52420837}" xr6:coauthVersionLast="36" xr6:coauthVersionMax="36" xr10:uidLastSave="{00000000-0000-0000-0000-000000000000}"/>
  <bookViews>
    <workbookView xWindow="0" yWindow="0" windowWidth="28800" windowHeight="11625" activeTab="1" xr2:uid="{4128BDB8-EF6D-42DE-8C3A-AEDA1C929038}"/>
  </bookViews>
  <sheets>
    <sheet name=" Databáza RZ" sheetId="23" r:id="rId1"/>
    <sheet name="Databáza zriaďovatelia" sheetId="36" r:id="rId2"/>
  </sheets>
  <definedNames>
    <definedName name="_xlnm._FilterDatabase" localSheetId="0" hidden="1">' Databáza RZ'!$A$2:$AQ$53</definedName>
    <definedName name="_xlnm._FilterDatabase" localSheetId="1" hidden="1">'Databáza zriaďovatelia'!$A$2:$O$59</definedName>
    <definedName name="ja" localSheetId="0">#REF!</definedName>
    <definedName name="ja">#REF!</definedName>
    <definedName name="_xlnm.Print_Titles" localSheetId="0">' Databáza RZ'!$2:$2</definedName>
    <definedName name="_xlnm.Print_Titles" localSheetId="1">'Databáza zriaďovatelia'!$2:$3</definedName>
    <definedName name="_xlnm.Print_Area" localSheetId="1">'Databáza zriaďovatelia'!$A$1:$Q$41</definedName>
    <definedName name="Výstup_pre_Sládečkovú" localSheetId="0">#REF!</definedName>
    <definedName name="Výstup_pre_Sládečkovú" localSheetId="1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" i="23" l="1"/>
  <c r="W31" i="23"/>
  <c r="P59" i="36"/>
  <c r="Q55" i="36" l="1"/>
  <c r="Q56" i="36"/>
  <c r="Q57" i="36"/>
  <c r="Q54" i="36"/>
  <c r="Q48" i="36"/>
  <c r="Q49" i="36"/>
  <c r="Q50" i="36"/>
  <c r="Q51" i="36"/>
  <c r="Q52" i="36"/>
  <c r="Q47" i="36"/>
  <c r="Q42" i="36"/>
  <c r="Q43" i="36"/>
  <c r="Q44" i="36"/>
  <c r="Q45" i="36"/>
  <c r="Q41" i="36"/>
  <c r="Q38" i="36"/>
  <c r="Q39" i="36"/>
  <c r="Q37" i="36"/>
  <c r="Q40" i="36" s="1"/>
  <c r="Q34" i="36"/>
  <c r="Q35" i="36"/>
  <c r="Q33" i="36"/>
  <c r="Q29" i="36"/>
  <c r="Q30" i="36"/>
  <c r="Q31" i="36"/>
  <c r="Q28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4" i="36"/>
  <c r="Y52" i="23"/>
  <c r="V41" i="23"/>
  <c r="S41" i="23"/>
  <c r="Q36" i="36" l="1"/>
  <c r="X41" i="23"/>
  <c r="Z41" i="23" s="1"/>
  <c r="Q46" i="36"/>
  <c r="Q53" i="36"/>
  <c r="Q58" i="36"/>
  <c r="Q27" i="36"/>
  <c r="Q32" i="36"/>
  <c r="Q52" i="23"/>
  <c r="U52" i="23"/>
  <c r="O52" i="23"/>
  <c r="Q59" i="36" l="1"/>
  <c r="S5" i="23" l="1"/>
  <c r="S6" i="23"/>
  <c r="S7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7" i="23"/>
  <c r="S28" i="23"/>
  <c r="S29" i="23"/>
  <c r="S30" i="23"/>
  <c r="S31" i="23"/>
  <c r="S32" i="23"/>
  <c r="S34" i="23"/>
  <c r="S35" i="23"/>
  <c r="S36" i="23"/>
  <c r="S37" i="23"/>
  <c r="S38" i="23"/>
  <c r="S39" i="23"/>
  <c r="S40" i="23"/>
  <c r="S42" i="23"/>
  <c r="S43" i="23"/>
  <c r="S44" i="23"/>
  <c r="S45" i="23"/>
  <c r="S46" i="23"/>
  <c r="S48" i="23"/>
  <c r="S49" i="23"/>
  <c r="S50" i="23"/>
  <c r="S47" i="23"/>
  <c r="S26" i="23"/>
  <c r="S51" i="23"/>
  <c r="S33" i="23"/>
  <c r="V49" i="23"/>
  <c r="V48" i="23"/>
  <c r="W48" i="23" s="1"/>
  <c r="V46" i="23"/>
  <c r="V45" i="23"/>
  <c r="V44" i="23"/>
  <c r="V43" i="23"/>
  <c r="W43" i="23" s="1"/>
  <c r="V42" i="23"/>
  <c r="V40" i="23"/>
  <c r="V39" i="23"/>
  <c r="V38" i="23"/>
  <c r="V37" i="23"/>
  <c r="V36" i="23"/>
  <c r="V35" i="23"/>
  <c r="W35" i="23" s="1"/>
  <c r="V34" i="23"/>
  <c r="V32" i="23"/>
  <c r="V31" i="23"/>
  <c r="V30" i="23"/>
  <c r="W30" i="23" s="1"/>
  <c r="V29" i="23"/>
  <c r="V28" i="23"/>
  <c r="V27" i="23"/>
  <c r="V25" i="23"/>
  <c r="V24" i="23"/>
  <c r="V23" i="23"/>
  <c r="V22" i="23"/>
  <c r="V21" i="23"/>
  <c r="V20" i="23"/>
  <c r="V19" i="23"/>
  <c r="W19" i="23" s="1"/>
  <c r="V18" i="23"/>
  <c r="V17" i="23"/>
  <c r="V16" i="23"/>
  <c r="V15" i="23"/>
  <c r="V14" i="23"/>
  <c r="V13" i="23"/>
  <c r="V12" i="23"/>
  <c r="V11" i="23"/>
  <c r="V10" i="23"/>
  <c r="V9" i="23"/>
  <c r="V8" i="23"/>
  <c r="V7" i="23"/>
  <c r="W7" i="23" s="1"/>
  <c r="V6" i="23"/>
  <c r="V5" i="23"/>
  <c r="W5" i="23" s="1"/>
  <c r="V4" i="23"/>
  <c r="W34" i="23" l="1"/>
  <c r="W26" i="23"/>
  <c r="X26" i="23" s="1"/>
  <c r="Z26" i="23" s="1"/>
  <c r="W33" i="23"/>
  <c r="X33" i="23" s="1"/>
  <c r="Z33" i="23" s="1"/>
  <c r="W51" i="23"/>
  <c r="X51" i="23" s="1"/>
  <c r="Z51" i="23" s="1"/>
  <c r="W47" i="23"/>
  <c r="X47" i="23" s="1"/>
  <c r="Z47" i="23" s="1"/>
  <c r="W13" i="23"/>
  <c r="X13" i="23" s="1"/>
  <c r="Z13" i="23" s="1"/>
  <c r="W14" i="23"/>
  <c r="X14" i="23" s="1"/>
  <c r="Z14" i="23" s="1"/>
  <c r="W10" i="23"/>
  <c r="X10" i="23" s="1"/>
  <c r="Z10" i="23" s="1"/>
  <c r="W16" i="23"/>
  <c r="X16" i="23" s="1"/>
  <c r="Z16" i="23" s="1"/>
  <c r="X31" i="23"/>
  <c r="Z31" i="23" s="1"/>
  <c r="W39" i="23"/>
  <c r="X39" i="23" s="1"/>
  <c r="Z39" i="23" s="1"/>
  <c r="W9" i="23"/>
  <c r="X9" i="23" s="1"/>
  <c r="Z9" i="23" s="1"/>
  <c r="W15" i="23"/>
  <c r="X15" i="23" s="1"/>
  <c r="Z15" i="23" s="1"/>
  <c r="W46" i="23"/>
  <c r="X46" i="23" s="1"/>
  <c r="Z46" i="23" s="1"/>
  <c r="W44" i="23"/>
  <c r="X44" i="23" s="1"/>
  <c r="Z44" i="23" s="1"/>
  <c r="X19" i="23"/>
  <c r="Z19" i="23" s="1"/>
  <c r="W40" i="23"/>
  <c r="X40" i="23" s="1"/>
  <c r="Z40" i="23" s="1"/>
  <c r="W37" i="23"/>
  <c r="X37" i="23" s="1"/>
  <c r="Z37" i="23" s="1"/>
  <c r="X7" i="23"/>
  <c r="Z7" i="23" s="1"/>
  <c r="W50" i="23"/>
  <c r="X50" i="23" s="1"/>
  <c r="Z50" i="23" s="1"/>
  <c r="W27" i="23"/>
  <c r="X27" i="23" s="1"/>
  <c r="Z27" i="23" s="1"/>
  <c r="W42" i="23"/>
  <c r="X42" i="23" s="1"/>
  <c r="Z42" i="23" s="1"/>
  <c r="W49" i="23"/>
  <c r="X49" i="23" s="1"/>
  <c r="Z49" i="23" s="1"/>
  <c r="W25" i="23"/>
  <c r="X25" i="23" s="1"/>
  <c r="Z25" i="23" s="1"/>
  <c r="W32" i="23"/>
  <c r="X32" i="23" s="1"/>
  <c r="Z32" i="23" s="1"/>
  <c r="W28" i="23"/>
  <c r="X28" i="23" s="1"/>
  <c r="Z28" i="23" s="1"/>
  <c r="W21" i="23"/>
  <c r="X21" i="23" s="1"/>
  <c r="Z21" i="23" s="1"/>
  <c r="W22" i="23"/>
  <c r="X22" i="23" s="1"/>
  <c r="Z22" i="23" s="1"/>
  <c r="W29" i="23"/>
  <c r="X29" i="23" s="1"/>
  <c r="Z29" i="23" s="1"/>
  <c r="W36" i="23"/>
  <c r="X36" i="23" s="1"/>
  <c r="Z36" i="23" s="1"/>
  <c r="W23" i="23"/>
  <c r="X23" i="23" s="1"/>
  <c r="Z23" i="23" s="1"/>
  <c r="W11" i="23"/>
  <c r="X11" i="23" s="1"/>
  <c r="Z11" i="23" s="1"/>
  <c r="W17" i="23"/>
  <c r="X17" i="23" s="1"/>
  <c r="Z17" i="23" s="1"/>
  <c r="W12" i="23"/>
  <c r="X12" i="23" s="1"/>
  <c r="Z12" i="23" s="1"/>
  <c r="W6" i="23"/>
  <c r="X6" i="23" s="1"/>
  <c r="Z6" i="23" s="1"/>
  <c r="W18" i="23"/>
  <c r="X18" i="23" s="1"/>
  <c r="Z18" i="23" s="1"/>
  <c r="W24" i="23"/>
  <c r="X24" i="23" s="1"/>
  <c r="Z24" i="23" s="1"/>
  <c r="W38" i="23"/>
  <c r="X38" i="23" s="1"/>
  <c r="Z38" i="23" s="1"/>
  <c r="W45" i="23"/>
  <c r="X45" i="23" s="1"/>
  <c r="Z45" i="23" s="1"/>
  <c r="X43" i="23"/>
  <c r="Z43" i="23" s="1"/>
  <c r="X30" i="23"/>
  <c r="Z30" i="23" s="1"/>
  <c r="X5" i="23"/>
  <c r="Z5" i="23" s="1"/>
  <c r="X35" i="23"/>
  <c r="Z35" i="23" s="1"/>
  <c r="W8" i="23"/>
  <c r="X8" i="23" s="1"/>
  <c r="Z8" i="23" s="1"/>
  <c r="W4" i="23"/>
  <c r="X34" i="23"/>
  <c r="Z34" i="23" s="1"/>
  <c r="X48" i="23"/>
  <c r="Z48" i="23" s="1"/>
  <c r="W20" i="23"/>
  <c r="W52" i="23" l="1"/>
  <c r="X20" i="23"/>
  <c r="Z20" i="23" s="1"/>
  <c r="S4" i="23" l="1"/>
  <c r="S52" i="23" l="1"/>
  <c r="X4" i="23"/>
  <c r="Z4" i="23" s="1"/>
  <c r="Z52" i="23" s="1"/>
  <c r="X52" i="23" l="1"/>
</calcChain>
</file>

<file path=xl/sharedStrings.xml><?xml version="1.0" encoding="utf-8"?>
<sst xmlns="http://schemas.openxmlformats.org/spreadsheetml/2006/main" count="820" uniqueCount="307">
  <si>
    <t xml:space="preserve">Kraj </t>
  </si>
  <si>
    <t>Kategória</t>
  </si>
  <si>
    <t>Typ zriaďovateľa</t>
  </si>
  <si>
    <t>KODFIN</t>
  </si>
  <si>
    <t>IČO zriaďovateľa</t>
  </si>
  <si>
    <t>Názov zriaďovateľa</t>
  </si>
  <si>
    <t>Kraj zriaďovateľa</t>
  </si>
  <si>
    <t>EDUID</t>
  </si>
  <si>
    <t>Názov MŠ/ŠMŠ</t>
  </si>
  <si>
    <t>Krajsídla MŠ/ŠMŠ</t>
  </si>
  <si>
    <t>Okres sídla MŠ/ŠMŠ</t>
  </si>
  <si>
    <t>PSČ</t>
  </si>
  <si>
    <t>Názov obce, v ktorej MŠ/ŠMŠ sídli</t>
  </si>
  <si>
    <t>Ulica</t>
  </si>
  <si>
    <t>a</t>
  </si>
  <si>
    <t>b</t>
  </si>
  <si>
    <t>c</t>
  </si>
  <si>
    <t>d</t>
  </si>
  <si>
    <t>e</t>
  </si>
  <si>
    <t>f</t>
  </si>
  <si>
    <t>g</t>
  </si>
  <si>
    <t>h</t>
  </si>
  <si>
    <t>k</t>
  </si>
  <si>
    <t>l</t>
  </si>
  <si>
    <t>n</t>
  </si>
  <si>
    <t>o</t>
  </si>
  <si>
    <t>p</t>
  </si>
  <si>
    <t>BA</t>
  </si>
  <si>
    <t>Bratislavský</t>
  </si>
  <si>
    <t>Senec</t>
  </si>
  <si>
    <t>Pezinok</t>
  </si>
  <si>
    <t>Bratislava-Staré Mesto</t>
  </si>
  <si>
    <t>Bratislava I</t>
  </si>
  <si>
    <t>Bratislava II</t>
  </si>
  <si>
    <t>Bratislava-Podunajské Biskupice</t>
  </si>
  <si>
    <t>Bratislava-Ružinov</t>
  </si>
  <si>
    <t>Bratislava-Vrakuňa</t>
  </si>
  <si>
    <t>Bratislava-Nové Mesto</t>
  </si>
  <si>
    <t>Bratislava-Rača</t>
  </si>
  <si>
    <t>Bratislava-Petržalka</t>
  </si>
  <si>
    <t>Bratislava V</t>
  </si>
  <si>
    <t>Bratislava</t>
  </si>
  <si>
    <t>Dunajská Lužná</t>
  </si>
  <si>
    <t>KE</t>
  </si>
  <si>
    <t>Košice-Staré Mesto</t>
  </si>
  <si>
    <t>TV</t>
  </si>
  <si>
    <t>Trnava</t>
  </si>
  <si>
    <t>BB</t>
  </si>
  <si>
    <t>Banskobystrický</t>
  </si>
  <si>
    <t>S</t>
  </si>
  <si>
    <t>Súkromná materská škola</t>
  </si>
  <si>
    <t>Banská Bystrica</t>
  </si>
  <si>
    <t>Košice-Nad jazerom</t>
  </si>
  <si>
    <t>S875</t>
  </si>
  <si>
    <t>Škôlka Benjamín, občianske združenie</t>
  </si>
  <si>
    <t>Súkromná materská škola Benjamín</t>
  </si>
  <si>
    <t>Bratislava III</t>
  </si>
  <si>
    <t>Trnavský</t>
  </si>
  <si>
    <t>Dunajská Streda</t>
  </si>
  <si>
    <t xml:space="preserve">Galanta                       </t>
  </si>
  <si>
    <t>Galanta</t>
  </si>
  <si>
    <t>NR</t>
  </si>
  <si>
    <t>TC</t>
  </si>
  <si>
    <t>Trenčiansky</t>
  </si>
  <si>
    <t>Trenčín</t>
  </si>
  <si>
    <t>Nitriansky</t>
  </si>
  <si>
    <t>Nitra</t>
  </si>
  <si>
    <t>Nové Zámky</t>
  </si>
  <si>
    <t>ZA</t>
  </si>
  <si>
    <t>Žilinský</t>
  </si>
  <si>
    <t>Čadca</t>
  </si>
  <si>
    <t>Žilina</t>
  </si>
  <si>
    <t>Žiar nad Hronom</t>
  </si>
  <si>
    <t>Lovča</t>
  </si>
  <si>
    <t>Košický</t>
  </si>
  <si>
    <t>Čínska 24</t>
  </si>
  <si>
    <t>Košice-Juh</t>
  </si>
  <si>
    <t>Košice I</t>
  </si>
  <si>
    <t>Košice IV</t>
  </si>
  <si>
    <t>040 01</t>
  </si>
  <si>
    <t>Košice</t>
  </si>
  <si>
    <t>Súkromné nesieťové predškolské zariadenie</t>
  </si>
  <si>
    <t>SNP 126</t>
  </si>
  <si>
    <t>DC, s.r.o. - Škôlka Babyfun</t>
  </si>
  <si>
    <t>Špaldová 38/B</t>
  </si>
  <si>
    <t>Henkel Kindergarden</t>
  </si>
  <si>
    <t>Záhradnícka 91</t>
  </si>
  <si>
    <t>Detský klub Zahrajda</t>
  </si>
  <si>
    <t>Hummelova 12</t>
  </si>
  <si>
    <t>Škôlka Montessori Horský park</t>
  </si>
  <si>
    <t>Ostravská 6</t>
  </si>
  <si>
    <t>AMOSkids montessori</t>
  </si>
  <si>
    <t>Padlých hrdinov 11</t>
  </si>
  <si>
    <t>OZ Vilka deťom</t>
  </si>
  <si>
    <t>Trnavská cesta 67</t>
  </si>
  <si>
    <t>Súkromná materská škola Talentovo</t>
  </si>
  <si>
    <t>Mierová 170</t>
  </si>
  <si>
    <t>Detské centrum Vrakuňáčik</t>
  </si>
  <si>
    <t>Železničná 34</t>
  </si>
  <si>
    <t>Škôlka Sovička</t>
  </si>
  <si>
    <t>Malodunajská 41</t>
  </si>
  <si>
    <t>Pekná Cestička, s.r.o.</t>
  </si>
  <si>
    <t>Rubínova 2</t>
  </si>
  <si>
    <t>English and Sport PRE-SCHOOL ACADEMY</t>
  </si>
  <si>
    <t>Príkopova 6</t>
  </si>
  <si>
    <t>Little star</t>
  </si>
  <si>
    <t>Hrdličkova 16</t>
  </si>
  <si>
    <t>Súkromná materská škôlka emJOY</t>
  </si>
  <si>
    <t>Kukučínova 32</t>
  </si>
  <si>
    <t>Detský klub Hájanka</t>
  </si>
  <si>
    <t>Kutlíkova 13/D</t>
  </si>
  <si>
    <t>Trnavská 1709</t>
  </si>
  <si>
    <t>HARMANČEK súkromná materská škola a zariadenie starostlivosti o deti do troch rokov veku dieťaťa</t>
  </si>
  <si>
    <t>Banícka 2137</t>
  </si>
  <si>
    <t>DC Festíkovo</t>
  </si>
  <si>
    <t>Orechová 117</t>
  </si>
  <si>
    <t>Masarykova 14</t>
  </si>
  <si>
    <t>Waldorfská škôlka Studnička/zariadenie pre deti veku 3-6</t>
  </si>
  <si>
    <t>Polárna 1</t>
  </si>
  <si>
    <t>Centrum Skalka o.z.</t>
  </si>
  <si>
    <t>Kalvária 3</t>
  </si>
  <si>
    <t>Montekid Súkromná škôlka</t>
  </si>
  <si>
    <t>Berehovská ulica 7764</t>
  </si>
  <si>
    <t>Montessori detské centrum Hrnček var</t>
  </si>
  <si>
    <t>Sl. Dobrovoľníkov 1100</t>
  </si>
  <si>
    <t>English Kids Club, n.o.</t>
  </si>
  <si>
    <t>English Kids Club</t>
  </si>
  <si>
    <t>M.R.Štefánika 840</t>
  </si>
  <si>
    <t>Montessori škôlka  MONTE SMILE</t>
  </si>
  <si>
    <t>Bajzová 41</t>
  </si>
  <si>
    <t>Zelená škôlka n.o.</t>
  </si>
  <si>
    <t>Jarná 2600</t>
  </si>
  <si>
    <t>Spolu</t>
  </si>
  <si>
    <t>Celkový súčet</t>
  </si>
  <si>
    <t>m</t>
  </si>
  <si>
    <t>COGNITO, spol s.r.o.</t>
  </si>
  <si>
    <t>Little star, s.r.o.</t>
  </si>
  <si>
    <t>Harmanček, s.r.o.</t>
  </si>
  <si>
    <t>Montessori, s.r.o.</t>
  </si>
  <si>
    <t>Zahrajda o.z.</t>
  </si>
  <si>
    <t>Monteda s. r. o</t>
  </si>
  <si>
    <t>Amoskids montessori, s.r.o.</t>
  </si>
  <si>
    <t>Výchova srdcom, o.z.</t>
  </si>
  <si>
    <t>emJOY s.r.o.</t>
  </si>
  <si>
    <t>Raketka o.z.</t>
  </si>
  <si>
    <t>Festíkovo, s.r.o.</t>
  </si>
  <si>
    <t>Montekid o.z.</t>
  </si>
  <si>
    <t>Ing.  ELeonóra Opralová</t>
  </si>
  <si>
    <t>Hrnček var- Materské centrum</t>
  </si>
  <si>
    <t>Občianske združenie MONTE SMILE</t>
  </si>
  <si>
    <t>Andrea Trubenová</t>
  </si>
  <si>
    <t>Spoločnosť priateľov slobodnej výchovy a vzdelávania-"Krídla"</t>
  </si>
  <si>
    <t>RZ</t>
  </si>
  <si>
    <t>SP0014</t>
  </si>
  <si>
    <t>SP0006</t>
  </si>
  <si>
    <t>SP0008</t>
  </si>
  <si>
    <t>SP0036</t>
  </si>
  <si>
    <t>SP0013</t>
  </si>
  <si>
    <t>SP0015</t>
  </si>
  <si>
    <t>SP0017</t>
  </si>
  <si>
    <t>SP0004</t>
  </si>
  <si>
    <t>SP0005</t>
  </si>
  <si>
    <t>probant s.r.o.</t>
  </si>
  <si>
    <t>Detské centrum štvorlístok s.r.o.</t>
  </si>
  <si>
    <t>LOGOPÉDIA s.r.o.</t>
  </si>
  <si>
    <t>Montessori hranie</t>
  </si>
  <si>
    <t>Škôlky s.r.o.</t>
  </si>
  <si>
    <t>Detské centrum Hopsasa</t>
  </si>
  <si>
    <t>Detské centrum štvorlístok</t>
  </si>
  <si>
    <t>LOGOPEDICKÁ ŠKôLKA ASOBI</t>
  </si>
  <si>
    <t>Múdre hranie</t>
  </si>
  <si>
    <t>Detvianska 27</t>
  </si>
  <si>
    <t>Domové role 61</t>
  </si>
  <si>
    <t>Rešetkova 3</t>
  </si>
  <si>
    <t>Pod Klepáčom 8</t>
  </si>
  <si>
    <t>Vlárska 25</t>
  </si>
  <si>
    <t>Hoxfort s.r.o.</t>
  </si>
  <si>
    <t>Súkromná škôlka HOXFORT s komunikačným jazykom maďarským</t>
  </si>
  <si>
    <t>Ružindolská 4</t>
  </si>
  <si>
    <t>Detský zámok Kvetinka</t>
  </si>
  <si>
    <t>Piaristická 254/6</t>
  </si>
  <si>
    <t>BABY ACADEMY n.o.</t>
  </si>
  <si>
    <t>Gúgska 91</t>
  </si>
  <si>
    <t>AP PREFEX s.r.o.</t>
  </si>
  <si>
    <t>DETSKÉ OPATROVATEĽSKÉ CENTRUM ŠTVORLÍSTOK</t>
  </si>
  <si>
    <t>Štefana Moyzesa 14</t>
  </si>
  <si>
    <t>Tv</t>
  </si>
  <si>
    <t>SP0007</t>
  </si>
  <si>
    <t>SP0019</t>
  </si>
  <si>
    <t>SP0020</t>
  </si>
  <si>
    <t>SP0021</t>
  </si>
  <si>
    <t>SP0022</t>
  </si>
  <si>
    <t>SP0024</t>
  </si>
  <si>
    <t>SP0027</t>
  </si>
  <si>
    <t>SP0028</t>
  </si>
  <si>
    <t>SP0029</t>
  </si>
  <si>
    <t>SP0031</t>
  </si>
  <si>
    <t>SP0037</t>
  </si>
  <si>
    <t>SP0038</t>
  </si>
  <si>
    <t>SP0039</t>
  </si>
  <si>
    <t>SP0059</t>
  </si>
  <si>
    <t>LITTLE KINGDOM, s. r. o.</t>
  </si>
  <si>
    <t>LITTLE KINGDOM</t>
  </si>
  <si>
    <t>Sídl. Hanza 380/19</t>
  </si>
  <si>
    <t>SP0043</t>
  </si>
  <si>
    <t>SP0045</t>
  </si>
  <si>
    <t>SP0049</t>
  </si>
  <si>
    <t>SP0050</t>
  </si>
  <si>
    <t>SP0057</t>
  </si>
  <si>
    <t>SP0052</t>
  </si>
  <si>
    <t>SP0044</t>
  </si>
  <si>
    <t>SP0054</t>
  </si>
  <si>
    <t>SP0058</t>
  </si>
  <si>
    <t>BA Súčet</t>
  </si>
  <si>
    <t>TV Súčet</t>
  </si>
  <si>
    <t>TC Súčet</t>
  </si>
  <si>
    <t>NR Súčet</t>
  </si>
  <si>
    <t>ZA Súčet</t>
  </si>
  <si>
    <t>BB Súčet</t>
  </si>
  <si>
    <t>KE Súčet</t>
  </si>
  <si>
    <t>Detské centrum Lipka o.z.</t>
  </si>
  <si>
    <t>S1055</t>
  </si>
  <si>
    <t>SP0060</t>
  </si>
  <si>
    <t>Občianske združenie Vrakuňáčik</t>
  </si>
  <si>
    <t>Zariadenie predprimárneho vzdelávania MAXIM</t>
  </si>
  <si>
    <t>CUBAN s. r. o.</t>
  </si>
  <si>
    <t>Detské centrum ZVEDAVČEK</t>
  </si>
  <si>
    <t>Veselé Hviezdičky</t>
  </si>
  <si>
    <t>OZ VESELÁ HVIEZDIČKA</t>
  </si>
  <si>
    <t>SMŠ Detský svet</t>
  </si>
  <si>
    <t>Daniela Gažová</t>
  </si>
  <si>
    <t>SVETLUŠKA n.o.</t>
  </si>
  <si>
    <t>SP0042</t>
  </si>
  <si>
    <t>SP0053</t>
  </si>
  <si>
    <t>SP0062</t>
  </si>
  <si>
    <t>SP0063</t>
  </si>
  <si>
    <t>SP0064</t>
  </si>
  <si>
    <t>Srbská 6</t>
  </si>
  <si>
    <t>Zoltána Kodálya 29</t>
  </si>
  <si>
    <t>Námestie Štefana Moysesa 14</t>
  </si>
  <si>
    <t>Ulica Pieninská 29</t>
  </si>
  <si>
    <t>FOUR TRADE PLUS, s. r. o.</t>
  </si>
  <si>
    <t>SP0026</t>
  </si>
  <si>
    <t>SP0065</t>
  </si>
  <si>
    <t>MINILANDIA, s.r.o.</t>
  </si>
  <si>
    <t>Súkromná materská škola MINILANDIA</t>
  </si>
  <si>
    <t>Ul. Nová 341/5</t>
  </si>
  <si>
    <t>SP0066</t>
  </si>
  <si>
    <t>The Children's House</t>
  </si>
  <si>
    <t>Husova 2376/3</t>
  </si>
  <si>
    <t xml:space="preserve"> 43,75% sumy živitného minima v €</t>
  </si>
  <si>
    <t>Výška sumy životného minima k 1.1.2025</t>
  </si>
  <si>
    <r>
      <rPr>
        <b/>
        <sz val="9"/>
        <rFont val="Arial"/>
        <family val="2"/>
        <charset val="238"/>
      </rPr>
      <t>Rozpis príspevku na rok 2025</t>
    </r>
    <r>
      <rPr>
        <sz val="9"/>
        <rFont val="Arial"/>
        <family val="2"/>
        <charset val="238"/>
      </rPr>
      <t xml:space="preserve"> v € na základe  počtu detí RZ, pre ktoré je predprimárne vzdelávanie povinné k 15.9.2024</t>
    </r>
  </si>
  <si>
    <t>831 03</t>
  </si>
  <si>
    <t>Brtislava III</t>
  </si>
  <si>
    <t>040 12</t>
  </si>
  <si>
    <t>022 01</t>
  </si>
  <si>
    <t>010 01</t>
  </si>
  <si>
    <t xml:space="preserve"> 010 01</t>
  </si>
  <si>
    <t>040 13</t>
  </si>
  <si>
    <t>Počet detí RZ, pre ktoré je predprimárne vzdelávanie povinné
 k 15.9.2024</t>
  </si>
  <si>
    <t xml:space="preserve">  43,75% sumy živitného minima v €</t>
  </si>
  <si>
    <t>Počet detí RZ, pre ktoré je predprimárne vzdelávanie povinné
 k 15.9.2025</t>
  </si>
  <si>
    <t>Výška sumy životného minima k 1.9.2025</t>
  </si>
  <si>
    <t>4=2*43,75%</t>
  </si>
  <si>
    <t>5=3*4*8 mes.</t>
  </si>
  <si>
    <t>8=6*43,75%</t>
  </si>
  <si>
    <t>9=7*8*4mes.</t>
  </si>
  <si>
    <t>10=5+8</t>
  </si>
  <si>
    <t>SP0067</t>
  </si>
  <si>
    <t>Dragon Education s.r.o.</t>
  </si>
  <si>
    <t>Dragon Kids</t>
  </si>
  <si>
    <t>Spojová 19</t>
  </si>
  <si>
    <t>SP0041</t>
  </si>
  <si>
    <t>Happyland s.r.o.</t>
  </si>
  <si>
    <t>Malacky</t>
  </si>
  <si>
    <t>Pezinská 7</t>
  </si>
  <si>
    <t>Kali-NAJ s.r.o.</t>
  </si>
  <si>
    <t>Kalinajkovo</t>
  </si>
  <si>
    <t>Spišská Nová Ves</t>
  </si>
  <si>
    <t>Smižany</t>
  </si>
  <si>
    <t>Tatranská 334</t>
  </si>
  <si>
    <t>SP0068</t>
  </si>
  <si>
    <t>Montessori Trenčín o. z.</t>
  </si>
  <si>
    <t>SP0069</t>
  </si>
  <si>
    <t>Janka Kráľa 19</t>
  </si>
  <si>
    <r>
      <rPr>
        <b/>
        <sz val="9"/>
        <rFont val="Arial"/>
        <family val="2"/>
        <charset val="238"/>
      </rPr>
      <t>Rozpis príspevku na rok 2025</t>
    </r>
    <r>
      <rPr>
        <sz val="9"/>
        <rFont val="Arial"/>
        <family val="2"/>
        <charset val="238"/>
      </rPr>
      <t xml:space="preserve"> v € na základe  počtu detí RZ, pre ktoré je predprimárne vzdelávanie povinné k 15.9.2024 - V1</t>
    </r>
  </si>
  <si>
    <r>
      <rPr>
        <b/>
        <sz val="9"/>
        <rFont val="Arial"/>
        <family val="2"/>
        <charset val="238"/>
      </rPr>
      <t>Výpočet  rozpočtu na rok 2025</t>
    </r>
    <r>
      <rPr>
        <sz val="9"/>
        <rFont val="Arial"/>
        <family val="2"/>
        <charset val="238"/>
      </rPr>
      <t xml:space="preserve"> v € na základe  počtu detí RZ, pre ktoré je predprimárne vzdelávanie povinné  k 15.9.2025</t>
    </r>
  </si>
  <si>
    <t>05311</t>
  </si>
  <si>
    <t>Rozpis príspevku na rok 2025 v € na základe  počtu detí RZ, pre ktoré je predprimárne vzdelávanie povinné k 15.9.2024</t>
  </si>
  <si>
    <t>Výpočet  rozpočtu na rok 2025 v € na základe  počtu detí RZ, pre ktoré je predprimárne vzdelávanie povinné  k 15.9.2025</t>
  </si>
  <si>
    <t>Rozpis príspevku na rok 2025 v € na základe  počtu detí RZ, pre ktoré je predprimárne vzdelávanie povinné k 15.9.2024 - V1</t>
  </si>
  <si>
    <t xml:space="preserve"> Počet detí RZ, pre ktoré je predprimárne vzdelávanie povinné
 k 15.9.2025</t>
  </si>
  <si>
    <t xml:space="preserve"> Výška sumy životného minima k 1.9.2025</t>
  </si>
  <si>
    <t xml:space="preserve"> Rozpis rozpočtu v € pre RZ na rok 2025 - V2</t>
  </si>
  <si>
    <t xml:space="preserve">  43,75% sumy životného minima v €</t>
  </si>
  <si>
    <t>Rozpis prívpevku na výchovu a vzdelávanie detí registrovaných zariadení rok 2025 - V3</t>
  </si>
  <si>
    <t>Úprava</t>
  </si>
  <si>
    <t>Rozpis rozpočtu v € pre RZ na rok 2025 - V2</t>
  </si>
  <si>
    <t>Rozpis rozpočtu v € pre RZ na rok 2025 - V3</t>
  </si>
  <si>
    <t>12=10-11</t>
  </si>
  <si>
    <t>zmena sídla zriaďovateľa z TC do ZA</t>
  </si>
  <si>
    <t>Poznámka</t>
  </si>
  <si>
    <t>X</t>
  </si>
  <si>
    <t>Rozpis príspevku na výchovu a vzdelávanie detí registrovaných zariadení na rok 2025 podľa stavu k 15.9.2025 - V3</t>
  </si>
  <si>
    <t xml:space="preserve"> Rozpis rozpočtu v € pre RZ na rok 2025 - V3</t>
  </si>
  <si>
    <t xml:space="preserve"> Úprava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</si>
</sst>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2" borderId="1" xfId="1" applyFont="1" applyFill="1" applyBorder="1" applyAlignment="1">
      <alignment horizontal="left" vertical="center" textRotation="90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1" fontId="6" fillId="0" borderId="1" xfId="2" applyNumberFormat="1" applyFont="1" applyFill="1" applyBorder="1" applyAlignment="1">
      <alignment horizontal="right" vertical="center"/>
    </xf>
    <xf numFmtId="1" fontId="6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" fontId="6" fillId="0" borderId="1" xfId="2" applyNumberFormat="1" applyFont="1" applyFill="1" applyBorder="1" applyAlignment="1">
      <alignment vertical="center" wrapText="1"/>
    </xf>
    <xf numFmtId="0" fontId="0" fillId="0" borderId="1" xfId="0" applyBorder="1"/>
    <xf numFmtId="49" fontId="2" fillId="0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0" fontId="12" fillId="0" borderId="1" xfId="0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wrapText="1"/>
    </xf>
    <xf numFmtId="0" fontId="2" fillId="0" borderId="0" xfId="0" applyFont="1" applyFill="1" applyAlignment="1"/>
    <xf numFmtId="0" fontId="9" fillId="0" borderId="1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 vertical="center" textRotation="90" wrapText="1"/>
    </xf>
    <xf numFmtId="0" fontId="5" fillId="3" borderId="1" xfId="1" applyNumberFormat="1" applyFont="1" applyFill="1" applyBorder="1" applyAlignment="1">
      <alignment horizontal="center" vertical="center" textRotation="90" wrapText="1"/>
    </xf>
    <xf numFmtId="3" fontId="0" fillId="0" borderId="0" xfId="0" applyNumberFormat="1" applyFont="1" applyFill="1" applyAlignment="1">
      <alignment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9" fillId="7" borderId="1" xfId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/>
    </xf>
    <xf numFmtId="3" fontId="1" fillId="7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right"/>
    </xf>
    <xf numFmtId="0" fontId="1" fillId="4" borderId="1" xfId="0" applyFont="1" applyFill="1" applyBorder="1"/>
    <xf numFmtId="3" fontId="1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/>
    </xf>
    <xf numFmtId="3" fontId="1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/>
    </xf>
    <xf numFmtId="3" fontId="7" fillId="4" borderId="1" xfId="0" applyNumberFormat="1" applyFont="1" applyFill="1" applyBorder="1"/>
    <xf numFmtId="3" fontId="1" fillId="9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right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3" fontId="0" fillId="0" borderId="2" xfId="0" applyNumberFormat="1" applyBorder="1"/>
    <xf numFmtId="0" fontId="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/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1" fillId="5" borderId="1" xfId="0" applyNumberFormat="1" applyFont="1" applyFill="1" applyBorder="1" applyAlignment="1">
      <alignment horizontal="right"/>
    </xf>
    <xf numFmtId="0" fontId="6" fillId="5" borderId="1" xfId="2" applyFont="1" applyFill="1" applyBorder="1" applyAlignment="1">
      <alignment horizontal="right" vertical="center" wrapText="1"/>
    </xf>
    <xf numFmtId="0" fontId="0" fillId="5" borderId="1" xfId="0" applyFont="1" applyFill="1" applyBorder="1" applyAlignment="1">
      <alignment horizontal="right" vertical="center"/>
    </xf>
    <xf numFmtId="4" fontId="0" fillId="5" borderId="1" xfId="0" applyNumberFormat="1" applyFont="1" applyFill="1" applyBorder="1" applyAlignment="1">
      <alignment horizontal="right" vertical="center"/>
    </xf>
    <xf numFmtId="0" fontId="0" fillId="5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4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</cellXfs>
  <cellStyles count="6">
    <cellStyle name="Normálna" xfId="0" builtinId="0"/>
    <cellStyle name="Normálna 2" xfId="3" xr:uid="{A777E4F1-9D8E-424B-BB6E-D3A5B5FBB61C}"/>
    <cellStyle name="Normálna 2 2" xfId="4" xr:uid="{717F6E73-9DCD-43DB-AA3F-872253094747}"/>
    <cellStyle name="Normálna 5 2" xfId="5" xr:uid="{4BA04F26-2103-4D0B-BDF0-F1CECA4DD2F7}"/>
    <cellStyle name="Normálna_Hárok1" xfId="2" xr:uid="{E3C50078-7D4E-4635-B96E-4DFB017801C5}"/>
    <cellStyle name="normálne_Hárok1" xfId="1" xr:uid="{5911424C-E38C-4AA4-BD7B-75C494D145C5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11C-DBF3-4265-8AE6-AECCFA7AAF9F}">
  <sheetPr>
    <tabColor theme="4" tint="0.39997558519241921"/>
    <pageSetUpPr fitToPage="1"/>
  </sheetPr>
  <dimension ref="A1:AE58"/>
  <sheetViews>
    <sheetView zoomScaleNormal="100" workbookViewId="0">
      <selection activeCell="AA54" sqref="AA54"/>
    </sheetView>
  </sheetViews>
  <sheetFormatPr defaultRowHeight="15" x14ac:dyDescent="0.25"/>
  <cols>
    <col min="1" max="1" width="3.7109375" style="1" customWidth="1"/>
    <col min="2" max="2" width="4.85546875" style="1" customWidth="1"/>
    <col min="3" max="3" width="2.85546875" style="14" customWidth="1"/>
    <col min="4" max="4" width="8.42578125" style="1" customWidth="1"/>
    <col min="5" max="5" width="11.5703125" style="20" customWidth="1"/>
    <col min="6" max="6" width="32.28515625" style="1" customWidth="1"/>
    <col min="7" max="7" width="14.140625" style="1" customWidth="1"/>
    <col min="8" max="8" width="10.140625" style="20" customWidth="1"/>
    <col min="9" max="9" width="37.85546875" style="45" customWidth="1"/>
    <col min="10" max="10" width="7.7109375" style="2" customWidth="1"/>
    <col min="11" max="11" width="11.85546875" style="1" customWidth="1"/>
    <col min="12" max="12" width="7.85546875" style="1" customWidth="1"/>
    <col min="13" max="13" width="30.140625" style="1" bestFit="1" customWidth="1"/>
    <col min="14" max="14" width="27.85546875" style="1" bestFit="1" customWidth="1"/>
    <col min="15" max="15" width="11.7109375" customWidth="1"/>
    <col min="16" max="16" width="11.7109375" style="1" customWidth="1"/>
    <col min="17" max="24" width="11.7109375" customWidth="1"/>
    <col min="25" max="25" width="9.140625" style="48"/>
    <col min="26" max="26" width="11.5703125" style="134" customWidth="1"/>
    <col min="27" max="27" width="25.140625" customWidth="1"/>
  </cols>
  <sheetData>
    <row r="1" spans="1:28" x14ac:dyDescent="0.25">
      <c r="A1" s="36" t="s">
        <v>296</v>
      </c>
      <c r="O1" s="48"/>
      <c r="P1" s="48"/>
      <c r="Q1" s="48"/>
      <c r="R1" s="48"/>
      <c r="S1" s="48"/>
      <c r="T1" s="48"/>
      <c r="U1" s="48"/>
      <c r="V1" s="48"/>
      <c r="W1" s="48"/>
      <c r="X1" s="48"/>
      <c r="Z1" s="131"/>
    </row>
    <row r="2" spans="1:28" ht="193.5" customHeight="1" x14ac:dyDescent="0.25">
      <c r="A2" s="11" t="s">
        <v>0</v>
      </c>
      <c r="B2" s="12" t="s">
        <v>1</v>
      </c>
      <c r="C2" s="15" t="s">
        <v>2</v>
      </c>
      <c r="D2" s="12" t="s">
        <v>3</v>
      </c>
      <c r="E2" s="12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64" t="s">
        <v>286</v>
      </c>
      <c r="P2" s="13" t="s">
        <v>251</v>
      </c>
      <c r="Q2" s="63" t="s">
        <v>260</v>
      </c>
      <c r="R2" s="49" t="s">
        <v>250</v>
      </c>
      <c r="S2" s="64" t="s">
        <v>252</v>
      </c>
      <c r="T2" s="13" t="s">
        <v>263</v>
      </c>
      <c r="U2" s="63" t="s">
        <v>262</v>
      </c>
      <c r="V2" s="49" t="s">
        <v>250</v>
      </c>
      <c r="W2" s="64" t="s">
        <v>287</v>
      </c>
      <c r="X2" s="63" t="s">
        <v>298</v>
      </c>
      <c r="Y2" s="124" t="s">
        <v>297</v>
      </c>
      <c r="Z2" s="63" t="s">
        <v>299</v>
      </c>
      <c r="AA2" s="124" t="s">
        <v>302</v>
      </c>
    </row>
    <row r="3" spans="1:28" s="29" customForma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18</v>
      </c>
      <c r="F3" s="17" t="s">
        <v>19</v>
      </c>
      <c r="G3" s="17" t="s">
        <v>20</v>
      </c>
      <c r="H3" s="17" t="s">
        <v>21</v>
      </c>
      <c r="I3" s="46" t="s">
        <v>22</v>
      </c>
      <c r="J3" s="52" t="s">
        <v>23</v>
      </c>
      <c r="K3" s="17" t="s">
        <v>134</v>
      </c>
      <c r="L3" s="17" t="s">
        <v>24</v>
      </c>
      <c r="M3" s="17" t="s">
        <v>25</v>
      </c>
      <c r="N3" s="17" t="s">
        <v>26</v>
      </c>
      <c r="O3" s="35">
        <v>1</v>
      </c>
      <c r="P3" s="17">
        <v>2</v>
      </c>
      <c r="Q3" s="43">
        <v>3</v>
      </c>
      <c r="R3" s="39" t="s">
        <v>264</v>
      </c>
      <c r="S3" s="35" t="s">
        <v>265</v>
      </c>
      <c r="T3" s="35">
        <v>6</v>
      </c>
      <c r="U3" s="69">
        <v>7</v>
      </c>
      <c r="V3" s="35" t="s">
        <v>266</v>
      </c>
      <c r="W3" s="35" t="s">
        <v>267</v>
      </c>
      <c r="X3" s="35" t="s">
        <v>268</v>
      </c>
      <c r="Y3" s="125">
        <v>11</v>
      </c>
      <c r="Z3" s="132" t="s">
        <v>300</v>
      </c>
      <c r="AA3" s="122"/>
    </row>
    <row r="4" spans="1:28" s="29" customFormat="1" ht="12.75" customHeight="1" x14ac:dyDescent="0.25">
      <c r="A4" s="3" t="s">
        <v>27</v>
      </c>
      <c r="B4" s="4" t="s">
        <v>152</v>
      </c>
      <c r="C4" s="4" t="s">
        <v>49</v>
      </c>
      <c r="D4" s="4" t="s">
        <v>199</v>
      </c>
      <c r="E4" s="26">
        <v>46039678</v>
      </c>
      <c r="F4" s="27" t="s">
        <v>137</v>
      </c>
      <c r="G4" s="3" t="s">
        <v>28</v>
      </c>
      <c r="H4" s="22">
        <v>810000039</v>
      </c>
      <c r="I4" s="27" t="s">
        <v>112</v>
      </c>
      <c r="J4" s="53" t="s">
        <v>27</v>
      </c>
      <c r="K4" s="27" t="s">
        <v>30</v>
      </c>
      <c r="L4" s="16">
        <v>90201</v>
      </c>
      <c r="M4" s="3" t="s">
        <v>30</v>
      </c>
      <c r="N4" s="5" t="s">
        <v>113</v>
      </c>
      <c r="O4" s="41">
        <v>5255</v>
      </c>
      <c r="P4" s="6">
        <v>125.11</v>
      </c>
      <c r="Q4" s="71">
        <v>8</v>
      </c>
      <c r="R4" s="42">
        <v>54.735624999999999</v>
      </c>
      <c r="S4" s="41">
        <f t="shared" ref="S4:S51" si="0">ROUND(Q4*R4*8,0)</f>
        <v>3503</v>
      </c>
      <c r="T4" s="66">
        <v>129.74</v>
      </c>
      <c r="U4" s="70">
        <v>9</v>
      </c>
      <c r="V4" s="67">
        <f t="shared" ref="V4:V25" si="1">+T4*43.75%</f>
        <v>56.761250000000004</v>
      </c>
      <c r="W4" s="68">
        <f t="shared" ref="W4:W51" si="2">ROUND(U4*V4*4,0)</f>
        <v>2043</v>
      </c>
      <c r="X4" s="72">
        <f t="shared" ref="X4:X51" si="3">+S4+W4</f>
        <v>5546</v>
      </c>
      <c r="Y4" s="123"/>
      <c r="Z4" s="133">
        <f>+X4+Y4</f>
        <v>5546</v>
      </c>
      <c r="AA4" s="122"/>
    </row>
    <row r="5" spans="1:28" s="25" customFormat="1" x14ac:dyDescent="0.25">
      <c r="A5" s="3" t="s">
        <v>27</v>
      </c>
      <c r="B5" s="4" t="s">
        <v>152</v>
      </c>
      <c r="C5" s="4" t="s">
        <v>49</v>
      </c>
      <c r="D5" s="4" t="s">
        <v>204</v>
      </c>
      <c r="E5" s="26">
        <v>47728353</v>
      </c>
      <c r="F5" s="27" t="s">
        <v>162</v>
      </c>
      <c r="G5" s="3" t="s">
        <v>28</v>
      </c>
      <c r="H5" s="22">
        <v>810000043</v>
      </c>
      <c r="I5" s="27" t="s">
        <v>167</v>
      </c>
      <c r="J5" s="53" t="s">
        <v>27</v>
      </c>
      <c r="K5" s="27" t="s">
        <v>56</v>
      </c>
      <c r="L5" s="16">
        <v>83106</v>
      </c>
      <c r="M5" s="3" t="s">
        <v>38</v>
      </c>
      <c r="N5" s="3" t="s">
        <v>171</v>
      </c>
      <c r="O5" s="41">
        <v>1970</v>
      </c>
      <c r="P5" s="6">
        <v>125.11</v>
      </c>
      <c r="Q5" s="71">
        <v>3</v>
      </c>
      <c r="R5" s="42">
        <v>54.735624999999999</v>
      </c>
      <c r="S5" s="41">
        <f t="shared" si="0"/>
        <v>1314</v>
      </c>
      <c r="T5" s="66">
        <v>129.74</v>
      </c>
      <c r="U5" s="70">
        <v>0</v>
      </c>
      <c r="V5" s="67">
        <f t="shared" si="1"/>
        <v>56.761250000000004</v>
      </c>
      <c r="W5" s="68">
        <f t="shared" si="2"/>
        <v>0</v>
      </c>
      <c r="X5" s="72">
        <f t="shared" si="3"/>
        <v>1314</v>
      </c>
      <c r="Y5" s="123"/>
      <c r="Z5" s="133">
        <f t="shared" ref="Z5:Z51" si="4">+X5+Y5</f>
        <v>1314</v>
      </c>
      <c r="AA5" s="68"/>
      <c r="AB5" s="65"/>
    </row>
    <row r="6" spans="1:28" s="25" customFormat="1" x14ac:dyDescent="0.25">
      <c r="A6" s="3" t="s">
        <v>27</v>
      </c>
      <c r="B6" s="4" t="s">
        <v>152</v>
      </c>
      <c r="C6" s="4" t="s">
        <v>49</v>
      </c>
      <c r="D6" s="4" t="s">
        <v>205</v>
      </c>
      <c r="E6" s="26">
        <v>46296255</v>
      </c>
      <c r="F6" s="27" t="s">
        <v>163</v>
      </c>
      <c r="G6" s="3" t="s">
        <v>28</v>
      </c>
      <c r="H6" s="22">
        <v>810000045</v>
      </c>
      <c r="I6" s="27" t="s">
        <v>168</v>
      </c>
      <c r="J6" s="53" t="s">
        <v>27</v>
      </c>
      <c r="K6" s="27" t="s">
        <v>41</v>
      </c>
      <c r="L6" s="16">
        <v>82105</v>
      </c>
      <c r="M6" s="3" t="s">
        <v>41</v>
      </c>
      <c r="N6" s="3" t="s">
        <v>172</v>
      </c>
      <c r="O6" s="41">
        <v>3941</v>
      </c>
      <c r="P6" s="6">
        <v>125.11</v>
      </c>
      <c r="Q6" s="71">
        <v>6</v>
      </c>
      <c r="R6" s="42">
        <v>54.735624999999999</v>
      </c>
      <c r="S6" s="41">
        <f t="shared" si="0"/>
        <v>2627</v>
      </c>
      <c r="T6" s="66">
        <v>129.74</v>
      </c>
      <c r="U6" s="70">
        <v>5</v>
      </c>
      <c r="V6" s="67">
        <f t="shared" si="1"/>
        <v>56.761250000000004</v>
      </c>
      <c r="W6" s="68">
        <f t="shared" si="2"/>
        <v>1135</v>
      </c>
      <c r="X6" s="72">
        <f t="shared" si="3"/>
        <v>3762</v>
      </c>
      <c r="Y6" s="123"/>
      <c r="Z6" s="133">
        <f t="shared" si="4"/>
        <v>3762</v>
      </c>
      <c r="AA6" s="67"/>
    </row>
    <row r="7" spans="1:28" s="25" customFormat="1" x14ac:dyDescent="0.25">
      <c r="A7" s="3" t="s">
        <v>27</v>
      </c>
      <c r="B7" s="4" t="s">
        <v>152</v>
      </c>
      <c r="C7" s="4" t="s">
        <v>49</v>
      </c>
      <c r="D7" s="4" t="s">
        <v>189</v>
      </c>
      <c r="E7" s="26">
        <v>35960841</v>
      </c>
      <c r="F7" s="27" t="s">
        <v>136</v>
      </c>
      <c r="G7" s="3" t="s">
        <v>28</v>
      </c>
      <c r="H7" s="22">
        <v>810000020</v>
      </c>
      <c r="I7" s="27" t="s">
        <v>105</v>
      </c>
      <c r="J7" s="53" t="s">
        <v>27</v>
      </c>
      <c r="K7" s="27" t="s">
        <v>56</v>
      </c>
      <c r="L7" s="16">
        <v>83101</v>
      </c>
      <c r="M7" s="3" t="s">
        <v>37</v>
      </c>
      <c r="N7" s="5" t="s">
        <v>106</v>
      </c>
      <c r="O7" s="73">
        <v>4598</v>
      </c>
      <c r="P7" s="6">
        <v>125.11</v>
      </c>
      <c r="Q7" s="74">
        <v>7</v>
      </c>
      <c r="R7" s="16">
        <v>54.735624999999999</v>
      </c>
      <c r="S7" s="73">
        <f t="shared" si="0"/>
        <v>3065</v>
      </c>
      <c r="T7" s="75">
        <v>129.74</v>
      </c>
      <c r="U7" s="76">
        <v>0</v>
      </c>
      <c r="V7" s="30">
        <f t="shared" si="1"/>
        <v>56.761250000000004</v>
      </c>
      <c r="W7" s="77">
        <f t="shared" si="2"/>
        <v>0</v>
      </c>
      <c r="X7" s="78">
        <f t="shared" si="3"/>
        <v>3065</v>
      </c>
      <c r="Y7" s="123"/>
      <c r="Z7" s="133">
        <f t="shared" si="4"/>
        <v>3065</v>
      </c>
      <c r="AA7" s="68"/>
    </row>
    <row r="8" spans="1:28" s="79" customFormat="1" x14ac:dyDescent="0.25">
      <c r="A8" s="3" t="s">
        <v>27</v>
      </c>
      <c r="B8" s="4" t="s">
        <v>152</v>
      </c>
      <c r="C8" s="4" t="s">
        <v>49</v>
      </c>
      <c r="D8" s="4" t="s">
        <v>194</v>
      </c>
      <c r="E8" s="26">
        <v>50105051</v>
      </c>
      <c r="F8" s="27" t="s">
        <v>139</v>
      </c>
      <c r="G8" s="3" t="s">
        <v>28</v>
      </c>
      <c r="H8" s="22">
        <v>810000028</v>
      </c>
      <c r="I8" s="27" t="s">
        <v>87</v>
      </c>
      <c r="J8" s="53" t="s">
        <v>27</v>
      </c>
      <c r="K8" s="27" t="s">
        <v>32</v>
      </c>
      <c r="L8" s="16">
        <v>81103</v>
      </c>
      <c r="M8" s="3" t="s">
        <v>31</v>
      </c>
      <c r="N8" s="5" t="s">
        <v>88</v>
      </c>
      <c r="O8" s="41">
        <v>3284</v>
      </c>
      <c r="P8" s="6">
        <v>125.11</v>
      </c>
      <c r="Q8" s="71">
        <v>5</v>
      </c>
      <c r="R8" s="42">
        <v>54.735624999999999</v>
      </c>
      <c r="S8" s="41">
        <f t="shared" si="0"/>
        <v>2189</v>
      </c>
      <c r="T8" s="66">
        <v>129.74</v>
      </c>
      <c r="U8" s="70">
        <v>5</v>
      </c>
      <c r="V8" s="67">
        <f t="shared" si="1"/>
        <v>56.761250000000004</v>
      </c>
      <c r="W8" s="68">
        <f t="shared" si="2"/>
        <v>1135</v>
      </c>
      <c r="X8" s="72">
        <f t="shared" si="3"/>
        <v>3324</v>
      </c>
      <c r="Y8" s="123"/>
      <c r="Z8" s="133">
        <f t="shared" si="4"/>
        <v>3324</v>
      </c>
      <c r="AA8" s="77"/>
    </row>
    <row r="9" spans="1:28" s="25" customFormat="1" x14ac:dyDescent="0.25">
      <c r="A9" s="3" t="s">
        <v>27</v>
      </c>
      <c r="B9" s="4" t="s">
        <v>152</v>
      </c>
      <c r="C9" s="4" t="s">
        <v>49</v>
      </c>
      <c r="D9" s="4" t="s">
        <v>193</v>
      </c>
      <c r="E9" s="26">
        <v>50535056</v>
      </c>
      <c r="F9" s="27" t="s">
        <v>143</v>
      </c>
      <c r="G9" s="3" t="s">
        <v>28</v>
      </c>
      <c r="H9" s="22">
        <v>810000027</v>
      </c>
      <c r="I9" s="27" t="s">
        <v>107</v>
      </c>
      <c r="J9" s="53" t="s">
        <v>27</v>
      </c>
      <c r="K9" s="27" t="s">
        <v>56</v>
      </c>
      <c r="L9" s="16">
        <v>83103</v>
      </c>
      <c r="M9" s="3" t="s">
        <v>37</v>
      </c>
      <c r="N9" s="5" t="s">
        <v>108</v>
      </c>
      <c r="O9" s="41">
        <v>5911</v>
      </c>
      <c r="P9" s="6">
        <v>125.11</v>
      </c>
      <c r="Q9" s="71">
        <v>9</v>
      </c>
      <c r="R9" s="42">
        <v>54.735624999999999</v>
      </c>
      <c r="S9" s="41">
        <f t="shared" si="0"/>
        <v>3941</v>
      </c>
      <c r="T9" s="66">
        <v>129.74</v>
      </c>
      <c r="U9" s="70">
        <v>6</v>
      </c>
      <c r="V9" s="67">
        <f t="shared" si="1"/>
        <v>56.761250000000004</v>
      </c>
      <c r="W9" s="68">
        <f t="shared" si="2"/>
        <v>1362</v>
      </c>
      <c r="X9" s="72">
        <f t="shared" si="3"/>
        <v>5303</v>
      </c>
      <c r="Y9" s="123"/>
      <c r="Z9" s="133">
        <f t="shared" si="4"/>
        <v>5303</v>
      </c>
      <c r="AA9" s="67"/>
    </row>
    <row r="10" spans="1:28" s="25" customFormat="1" x14ac:dyDescent="0.25">
      <c r="A10" s="3" t="s">
        <v>27</v>
      </c>
      <c r="B10" s="4" t="s">
        <v>152</v>
      </c>
      <c r="C10" s="4" t="s">
        <v>49</v>
      </c>
      <c r="D10" s="4" t="s">
        <v>195</v>
      </c>
      <c r="E10" s="26">
        <v>50501909</v>
      </c>
      <c r="F10" s="27" t="s">
        <v>142</v>
      </c>
      <c r="G10" s="3" t="s">
        <v>28</v>
      </c>
      <c r="H10" s="22">
        <v>810000029</v>
      </c>
      <c r="I10" s="27" t="s">
        <v>109</v>
      </c>
      <c r="J10" s="53" t="s">
        <v>27</v>
      </c>
      <c r="K10" s="27" t="s">
        <v>40</v>
      </c>
      <c r="L10" s="16">
        <v>85102</v>
      </c>
      <c r="M10" s="3" t="s">
        <v>39</v>
      </c>
      <c r="N10" s="5" t="s">
        <v>110</v>
      </c>
      <c r="O10" s="41">
        <v>5255</v>
      </c>
      <c r="P10" s="6">
        <v>125.11</v>
      </c>
      <c r="Q10" s="71">
        <v>8</v>
      </c>
      <c r="R10" s="42">
        <v>54.735624999999999</v>
      </c>
      <c r="S10" s="41">
        <f t="shared" si="0"/>
        <v>3503</v>
      </c>
      <c r="T10" s="66">
        <v>129.74</v>
      </c>
      <c r="U10" s="70">
        <v>8</v>
      </c>
      <c r="V10" s="67">
        <f t="shared" si="1"/>
        <v>56.761250000000004</v>
      </c>
      <c r="W10" s="68">
        <f t="shared" si="2"/>
        <v>1816</v>
      </c>
      <c r="X10" s="72">
        <f t="shared" si="3"/>
        <v>5319</v>
      </c>
      <c r="Y10" s="123"/>
      <c r="Z10" s="133">
        <f t="shared" si="4"/>
        <v>5319</v>
      </c>
      <c r="AA10" s="67"/>
    </row>
    <row r="11" spans="1:28" s="25" customFormat="1" x14ac:dyDescent="0.25">
      <c r="A11" s="3" t="s">
        <v>27</v>
      </c>
      <c r="B11" s="4" t="s">
        <v>152</v>
      </c>
      <c r="C11" s="4" t="s">
        <v>49</v>
      </c>
      <c r="D11" s="4" t="s">
        <v>197</v>
      </c>
      <c r="E11" s="26">
        <v>4649813</v>
      </c>
      <c r="F11" s="27" t="s">
        <v>135</v>
      </c>
      <c r="G11" s="3" t="s">
        <v>28</v>
      </c>
      <c r="H11" s="22">
        <v>810000037</v>
      </c>
      <c r="I11" s="27" t="s">
        <v>99</v>
      </c>
      <c r="J11" s="53" t="s">
        <v>27</v>
      </c>
      <c r="K11" s="27" t="s">
        <v>33</v>
      </c>
      <c r="L11" s="16">
        <v>82107</v>
      </c>
      <c r="M11" s="3" t="s">
        <v>36</v>
      </c>
      <c r="N11" s="5" t="s">
        <v>100</v>
      </c>
      <c r="O11" s="41">
        <v>3284</v>
      </c>
      <c r="P11" s="6">
        <v>125.11</v>
      </c>
      <c r="Q11" s="71">
        <v>5</v>
      </c>
      <c r="R11" s="42">
        <v>54.735624999999999</v>
      </c>
      <c r="S11" s="41">
        <f t="shared" si="0"/>
        <v>2189</v>
      </c>
      <c r="T11" s="66">
        <v>129.74</v>
      </c>
      <c r="U11" s="70">
        <v>1</v>
      </c>
      <c r="V11" s="67">
        <f t="shared" si="1"/>
        <v>56.761250000000004</v>
      </c>
      <c r="W11" s="68">
        <f t="shared" si="2"/>
        <v>227</v>
      </c>
      <c r="X11" s="72">
        <f t="shared" si="3"/>
        <v>2416</v>
      </c>
      <c r="Y11" s="123"/>
      <c r="Z11" s="133">
        <f t="shared" si="4"/>
        <v>2416</v>
      </c>
      <c r="AA11" s="67"/>
    </row>
    <row r="12" spans="1:28" s="25" customFormat="1" x14ac:dyDescent="0.25">
      <c r="A12" s="3" t="s">
        <v>27</v>
      </c>
      <c r="B12" s="4" t="s">
        <v>152</v>
      </c>
      <c r="C12" s="4" t="s">
        <v>49</v>
      </c>
      <c r="D12" s="4" t="s">
        <v>198</v>
      </c>
      <c r="E12" s="26">
        <v>50416022</v>
      </c>
      <c r="F12" s="27" t="s">
        <v>140</v>
      </c>
      <c r="G12" s="3" t="s">
        <v>28</v>
      </c>
      <c r="H12" s="22">
        <v>810000038</v>
      </c>
      <c r="I12" s="27" t="s">
        <v>95</v>
      </c>
      <c r="J12" s="53" t="s">
        <v>27</v>
      </c>
      <c r="K12" s="27" t="s">
        <v>33</v>
      </c>
      <c r="L12" s="16">
        <v>82105</v>
      </c>
      <c r="M12" s="3" t="s">
        <v>35</v>
      </c>
      <c r="N12" s="5" t="s">
        <v>96</v>
      </c>
      <c r="O12" s="41">
        <v>7882</v>
      </c>
      <c r="P12" s="6">
        <v>125.11</v>
      </c>
      <c r="Q12" s="71">
        <v>12</v>
      </c>
      <c r="R12" s="42">
        <v>54.735624999999999</v>
      </c>
      <c r="S12" s="41">
        <f t="shared" si="0"/>
        <v>5255</v>
      </c>
      <c r="T12" s="66">
        <v>129.74</v>
      </c>
      <c r="U12" s="70">
        <v>23</v>
      </c>
      <c r="V12" s="67">
        <f t="shared" si="1"/>
        <v>56.761250000000004</v>
      </c>
      <c r="W12" s="68">
        <f t="shared" si="2"/>
        <v>5222</v>
      </c>
      <c r="X12" s="72">
        <f t="shared" si="3"/>
        <v>10477</v>
      </c>
      <c r="Y12" s="123"/>
      <c r="Z12" s="133">
        <f t="shared" si="4"/>
        <v>10477</v>
      </c>
      <c r="AA12" s="67"/>
    </row>
    <row r="13" spans="1:28" s="25" customFormat="1" x14ac:dyDescent="0.25">
      <c r="A13" s="3" t="s">
        <v>27</v>
      </c>
      <c r="B13" s="4" t="s">
        <v>152</v>
      </c>
      <c r="C13" s="4" t="s">
        <v>49</v>
      </c>
      <c r="D13" s="4" t="s">
        <v>192</v>
      </c>
      <c r="E13" s="26">
        <v>51717255</v>
      </c>
      <c r="F13" s="27" t="s">
        <v>145</v>
      </c>
      <c r="G13" s="3" t="s">
        <v>28</v>
      </c>
      <c r="H13" s="22">
        <v>810000024</v>
      </c>
      <c r="I13" s="27" t="s">
        <v>114</v>
      </c>
      <c r="J13" s="53" t="s">
        <v>27</v>
      </c>
      <c r="K13" s="27" t="s">
        <v>29</v>
      </c>
      <c r="L13" s="16">
        <v>90042</v>
      </c>
      <c r="M13" s="3" t="s">
        <v>42</v>
      </c>
      <c r="N13" s="5" t="s">
        <v>115</v>
      </c>
      <c r="O13" s="41">
        <v>3941</v>
      </c>
      <c r="P13" s="6">
        <v>125.11</v>
      </c>
      <c r="Q13" s="71">
        <v>6</v>
      </c>
      <c r="R13" s="42">
        <v>54.735624999999999</v>
      </c>
      <c r="S13" s="41">
        <f t="shared" si="0"/>
        <v>2627</v>
      </c>
      <c r="T13" s="66">
        <v>129.74</v>
      </c>
      <c r="U13" s="70">
        <v>13</v>
      </c>
      <c r="V13" s="67">
        <f t="shared" si="1"/>
        <v>56.761250000000004</v>
      </c>
      <c r="W13" s="68">
        <f t="shared" si="2"/>
        <v>2952</v>
      </c>
      <c r="X13" s="72">
        <f t="shared" si="3"/>
        <v>5579</v>
      </c>
      <c r="Y13" s="123"/>
      <c r="Z13" s="133">
        <f t="shared" si="4"/>
        <v>5579</v>
      </c>
      <c r="AA13" s="67"/>
    </row>
    <row r="14" spans="1:28" s="25" customFormat="1" x14ac:dyDescent="0.25">
      <c r="A14" s="3" t="s">
        <v>27</v>
      </c>
      <c r="B14" s="4" t="s">
        <v>152</v>
      </c>
      <c r="C14" s="4" t="s">
        <v>49</v>
      </c>
      <c r="D14" s="4" t="s">
        <v>196</v>
      </c>
      <c r="E14" s="26">
        <v>47860014</v>
      </c>
      <c r="F14" s="27" t="s">
        <v>138</v>
      </c>
      <c r="G14" s="3" t="s">
        <v>28</v>
      </c>
      <c r="H14" s="22">
        <v>810000031</v>
      </c>
      <c r="I14" s="27" t="s">
        <v>89</v>
      </c>
      <c r="J14" s="53" t="s">
        <v>27</v>
      </c>
      <c r="K14" s="27" t="s">
        <v>32</v>
      </c>
      <c r="L14" s="16">
        <v>81104</v>
      </c>
      <c r="M14" s="3" t="s">
        <v>31</v>
      </c>
      <c r="N14" s="5" t="s">
        <v>90</v>
      </c>
      <c r="O14" s="41">
        <v>5255</v>
      </c>
      <c r="P14" s="6">
        <v>125.11</v>
      </c>
      <c r="Q14" s="71">
        <v>8</v>
      </c>
      <c r="R14" s="42">
        <v>54.735624999999999</v>
      </c>
      <c r="S14" s="41">
        <f t="shared" si="0"/>
        <v>3503</v>
      </c>
      <c r="T14" s="66">
        <v>129.74</v>
      </c>
      <c r="U14" s="70">
        <v>4</v>
      </c>
      <c r="V14" s="67">
        <f t="shared" si="1"/>
        <v>56.761250000000004</v>
      </c>
      <c r="W14" s="68">
        <f t="shared" si="2"/>
        <v>908</v>
      </c>
      <c r="X14" s="72">
        <f t="shared" si="3"/>
        <v>4411</v>
      </c>
      <c r="Y14" s="123"/>
      <c r="Z14" s="133">
        <f t="shared" si="4"/>
        <v>4411</v>
      </c>
      <c r="AA14" s="67"/>
    </row>
    <row r="15" spans="1:28" s="25" customFormat="1" x14ac:dyDescent="0.25">
      <c r="A15" s="3" t="s">
        <v>27</v>
      </c>
      <c r="B15" s="4" t="s">
        <v>152</v>
      </c>
      <c r="C15" s="4" t="s">
        <v>49</v>
      </c>
      <c r="D15" s="4" t="s">
        <v>191</v>
      </c>
      <c r="E15" s="26">
        <v>50482211</v>
      </c>
      <c r="F15" s="27" t="s">
        <v>141</v>
      </c>
      <c r="G15" s="3" t="s">
        <v>28</v>
      </c>
      <c r="H15" s="22">
        <v>810000022</v>
      </c>
      <c r="I15" s="27" t="s">
        <v>91</v>
      </c>
      <c r="J15" s="53" t="s">
        <v>27</v>
      </c>
      <c r="K15" s="27" t="s">
        <v>33</v>
      </c>
      <c r="L15" s="16">
        <v>82106</v>
      </c>
      <c r="M15" s="3" t="s">
        <v>34</v>
      </c>
      <c r="N15" s="5" t="s">
        <v>92</v>
      </c>
      <c r="O15" s="41">
        <v>5911</v>
      </c>
      <c r="P15" s="6">
        <v>125.11</v>
      </c>
      <c r="Q15" s="71">
        <v>9</v>
      </c>
      <c r="R15" s="42">
        <v>54.735624999999999</v>
      </c>
      <c r="S15" s="41">
        <f t="shared" si="0"/>
        <v>3941</v>
      </c>
      <c r="T15" s="66">
        <v>129.74</v>
      </c>
      <c r="U15" s="70">
        <v>4</v>
      </c>
      <c r="V15" s="67">
        <f t="shared" si="1"/>
        <v>56.761250000000004</v>
      </c>
      <c r="W15" s="68">
        <f t="shared" si="2"/>
        <v>908</v>
      </c>
      <c r="X15" s="72">
        <f t="shared" si="3"/>
        <v>4849</v>
      </c>
      <c r="Y15" s="123"/>
      <c r="Z15" s="133">
        <f t="shared" si="4"/>
        <v>4849</v>
      </c>
      <c r="AA15" s="67"/>
    </row>
    <row r="16" spans="1:28" s="25" customFormat="1" x14ac:dyDescent="0.25">
      <c r="A16" s="3" t="s">
        <v>27</v>
      </c>
      <c r="B16" s="4" t="s">
        <v>152</v>
      </c>
      <c r="C16" s="4" t="s">
        <v>49</v>
      </c>
      <c r="D16" s="4" t="s">
        <v>207</v>
      </c>
      <c r="E16" s="26">
        <v>42448794</v>
      </c>
      <c r="F16" s="27" t="s">
        <v>165</v>
      </c>
      <c r="G16" s="3" t="s">
        <v>28</v>
      </c>
      <c r="H16" s="22">
        <v>810000050</v>
      </c>
      <c r="I16" s="27" t="s">
        <v>170</v>
      </c>
      <c r="J16" s="53" t="s">
        <v>27</v>
      </c>
      <c r="K16" s="27" t="s">
        <v>41</v>
      </c>
      <c r="L16" s="16">
        <v>83101</v>
      </c>
      <c r="M16" s="3" t="s">
        <v>41</v>
      </c>
      <c r="N16" s="3" t="s">
        <v>174</v>
      </c>
      <c r="O16" s="41">
        <v>1970</v>
      </c>
      <c r="P16" s="6">
        <v>125.11</v>
      </c>
      <c r="Q16" s="71">
        <v>3</v>
      </c>
      <c r="R16" s="42">
        <v>54.735624999999999</v>
      </c>
      <c r="S16" s="41">
        <f t="shared" si="0"/>
        <v>1314</v>
      </c>
      <c r="T16" s="66">
        <v>129.74</v>
      </c>
      <c r="U16" s="70">
        <v>7</v>
      </c>
      <c r="V16" s="67">
        <f t="shared" si="1"/>
        <v>56.761250000000004</v>
      </c>
      <c r="W16" s="68">
        <f t="shared" si="2"/>
        <v>1589</v>
      </c>
      <c r="X16" s="72">
        <f t="shared" si="3"/>
        <v>2903</v>
      </c>
      <c r="Y16" s="123"/>
      <c r="Z16" s="133">
        <f t="shared" si="4"/>
        <v>2903</v>
      </c>
      <c r="AA16" s="67"/>
    </row>
    <row r="17" spans="1:31" s="25" customFormat="1" x14ac:dyDescent="0.25">
      <c r="A17" s="3" t="s">
        <v>27</v>
      </c>
      <c r="B17" s="4" t="s">
        <v>152</v>
      </c>
      <c r="C17" s="4" t="s">
        <v>49</v>
      </c>
      <c r="D17" s="4" t="s">
        <v>188</v>
      </c>
      <c r="E17" s="26">
        <v>50569481</v>
      </c>
      <c r="F17" s="27" t="s">
        <v>144</v>
      </c>
      <c r="G17" s="3" t="s">
        <v>28</v>
      </c>
      <c r="H17" s="22">
        <v>810000019</v>
      </c>
      <c r="I17" s="27" t="s">
        <v>103</v>
      </c>
      <c r="J17" s="53" t="s">
        <v>27</v>
      </c>
      <c r="K17" s="27" t="s">
        <v>56</v>
      </c>
      <c r="L17" s="16">
        <v>83103</v>
      </c>
      <c r="M17" s="3" t="s">
        <v>37</v>
      </c>
      <c r="N17" s="5" t="s">
        <v>104</v>
      </c>
      <c r="O17" s="41">
        <v>1970</v>
      </c>
      <c r="P17" s="6">
        <v>125.11</v>
      </c>
      <c r="Q17" s="71">
        <v>3</v>
      </c>
      <c r="R17" s="42">
        <v>54.735624999999999</v>
      </c>
      <c r="S17" s="41">
        <f t="shared" si="0"/>
        <v>1314</v>
      </c>
      <c r="T17" s="66">
        <v>129.74</v>
      </c>
      <c r="U17" s="70">
        <v>5</v>
      </c>
      <c r="V17" s="67">
        <f t="shared" si="1"/>
        <v>56.761250000000004</v>
      </c>
      <c r="W17" s="68">
        <f t="shared" si="2"/>
        <v>1135</v>
      </c>
      <c r="X17" s="72">
        <f t="shared" si="3"/>
        <v>2449</v>
      </c>
      <c r="Y17" s="123"/>
      <c r="Z17" s="133">
        <f t="shared" si="4"/>
        <v>2449</v>
      </c>
      <c r="AA17" s="67"/>
    </row>
    <row r="18" spans="1:31" s="25" customFormat="1" x14ac:dyDescent="0.25">
      <c r="A18" s="3" t="s">
        <v>27</v>
      </c>
      <c r="B18" s="4" t="s">
        <v>152</v>
      </c>
      <c r="C18" s="4" t="s">
        <v>49</v>
      </c>
      <c r="D18" s="4" t="s">
        <v>206</v>
      </c>
      <c r="E18" s="26">
        <v>36730904</v>
      </c>
      <c r="F18" s="27" t="s">
        <v>164</v>
      </c>
      <c r="G18" s="3" t="s">
        <v>28</v>
      </c>
      <c r="H18" s="22">
        <v>810000049</v>
      </c>
      <c r="I18" s="27" t="s">
        <v>169</v>
      </c>
      <c r="J18" s="53" t="s">
        <v>27</v>
      </c>
      <c r="K18" s="27" t="s">
        <v>56</v>
      </c>
      <c r="L18" s="16" t="s">
        <v>253</v>
      </c>
      <c r="M18" s="3" t="s">
        <v>37</v>
      </c>
      <c r="N18" s="3" t="s">
        <v>173</v>
      </c>
      <c r="O18" s="41">
        <v>15764</v>
      </c>
      <c r="P18" s="6">
        <v>125.11</v>
      </c>
      <c r="Q18" s="71">
        <v>24</v>
      </c>
      <c r="R18" s="42">
        <v>54.735624999999999</v>
      </c>
      <c r="S18" s="41">
        <f t="shared" si="0"/>
        <v>10509</v>
      </c>
      <c r="T18" s="66">
        <v>129.74</v>
      </c>
      <c r="U18" s="70">
        <v>20</v>
      </c>
      <c r="V18" s="67">
        <f t="shared" si="1"/>
        <v>56.761250000000004</v>
      </c>
      <c r="W18" s="68">
        <f t="shared" si="2"/>
        <v>4541</v>
      </c>
      <c r="X18" s="72">
        <f t="shared" si="3"/>
        <v>15050</v>
      </c>
      <c r="Y18" s="123"/>
      <c r="Z18" s="133">
        <f t="shared" si="4"/>
        <v>15050</v>
      </c>
      <c r="AA18" s="67"/>
    </row>
    <row r="19" spans="1:31" s="25" customFormat="1" x14ac:dyDescent="0.25">
      <c r="A19" s="3" t="s">
        <v>27</v>
      </c>
      <c r="B19" s="4" t="s">
        <v>152</v>
      </c>
      <c r="C19" s="4" t="s">
        <v>49</v>
      </c>
      <c r="D19" s="4" t="s">
        <v>187</v>
      </c>
      <c r="E19" s="26">
        <v>45353093</v>
      </c>
      <c r="F19" s="27" t="s">
        <v>101</v>
      </c>
      <c r="G19" s="3" t="s">
        <v>28</v>
      </c>
      <c r="H19" s="22">
        <v>810000007</v>
      </c>
      <c r="I19" s="27" t="s">
        <v>101</v>
      </c>
      <c r="J19" s="53" t="s">
        <v>27</v>
      </c>
      <c r="K19" s="27" t="s">
        <v>56</v>
      </c>
      <c r="L19" s="16">
        <v>83152</v>
      </c>
      <c r="M19" s="3" t="s">
        <v>37</v>
      </c>
      <c r="N19" s="5" t="s">
        <v>102</v>
      </c>
      <c r="O19" s="41">
        <v>3284</v>
      </c>
      <c r="P19" s="6">
        <v>125.11</v>
      </c>
      <c r="Q19" s="71">
        <v>5</v>
      </c>
      <c r="R19" s="42">
        <v>54.735624999999999</v>
      </c>
      <c r="S19" s="41">
        <f t="shared" si="0"/>
        <v>2189</v>
      </c>
      <c r="T19" s="66">
        <v>129.74</v>
      </c>
      <c r="U19" s="70">
        <v>0</v>
      </c>
      <c r="V19" s="67">
        <f t="shared" si="1"/>
        <v>56.761250000000004</v>
      </c>
      <c r="W19" s="68">
        <f t="shared" si="2"/>
        <v>0</v>
      </c>
      <c r="X19" s="72">
        <f t="shared" si="3"/>
        <v>2189</v>
      </c>
      <c r="Y19" s="123"/>
      <c r="Z19" s="133">
        <f t="shared" si="4"/>
        <v>2189</v>
      </c>
      <c r="AA19" s="67"/>
    </row>
    <row r="20" spans="1:31" s="25" customFormat="1" x14ac:dyDescent="0.25">
      <c r="A20" s="3" t="s">
        <v>27</v>
      </c>
      <c r="B20" s="4" t="s">
        <v>152</v>
      </c>
      <c r="C20" s="4" t="s">
        <v>49</v>
      </c>
      <c r="D20" s="4" t="s">
        <v>153</v>
      </c>
      <c r="E20" s="26">
        <v>820000014</v>
      </c>
      <c r="F20" s="27" t="s">
        <v>83</v>
      </c>
      <c r="G20" s="3" t="s">
        <v>28</v>
      </c>
      <c r="H20" s="22">
        <v>810000014</v>
      </c>
      <c r="I20" s="27" t="s">
        <v>83</v>
      </c>
      <c r="J20" s="53" t="s">
        <v>27</v>
      </c>
      <c r="K20" s="27" t="s">
        <v>41</v>
      </c>
      <c r="L20" s="16">
        <v>82106</v>
      </c>
      <c r="M20" s="3" t="s">
        <v>41</v>
      </c>
      <c r="N20" s="5" t="s">
        <v>84</v>
      </c>
      <c r="O20" s="41">
        <v>8539</v>
      </c>
      <c r="P20" s="6">
        <v>125.11</v>
      </c>
      <c r="Q20" s="71">
        <v>13</v>
      </c>
      <c r="R20" s="42">
        <v>54.735624999999999</v>
      </c>
      <c r="S20" s="41">
        <f t="shared" si="0"/>
        <v>5693</v>
      </c>
      <c r="T20" s="66">
        <v>129.74</v>
      </c>
      <c r="U20" s="70">
        <v>8</v>
      </c>
      <c r="V20" s="67">
        <f t="shared" si="1"/>
        <v>56.761250000000004</v>
      </c>
      <c r="W20" s="68">
        <f t="shared" si="2"/>
        <v>1816</v>
      </c>
      <c r="X20" s="72">
        <f t="shared" si="3"/>
        <v>7509</v>
      </c>
      <c r="Y20" s="123"/>
      <c r="Z20" s="133">
        <f t="shared" si="4"/>
        <v>7509</v>
      </c>
      <c r="AA20" s="67"/>
    </row>
    <row r="21" spans="1:31" s="25" customFormat="1" ht="28.5" customHeight="1" x14ac:dyDescent="0.25">
      <c r="A21" s="3" t="s">
        <v>27</v>
      </c>
      <c r="B21" s="4" t="s">
        <v>152</v>
      </c>
      <c r="C21" s="4" t="s">
        <v>49</v>
      </c>
      <c r="D21" s="4" t="s">
        <v>53</v>
      </c>
      <c r="E21" s="26">
        <v>50331884</v>
      </c>
      <c r="F21" s="27" t="s">
        <v>54</v>
      </c>
      <c r="G21" s="3" t="s">
        <v>28</v>
      </c>
      <c r="H21" s="22">
        <v>810000003</v>
      </c>
      <c r="I21" s="27" t="s">
        <v>55</v>
      </c>
      <c r="J21" s="53" t="s">
        <v>27</v>
      </c>
      <c r="K21" s="27" t="s">
        <v>30</v>
      </c>
      <c r="L21" s="16">
        <v>90201</v>
      </c>
      <c r="M21" s="3" t="s">
        <v>30</v>
      </c>
      <c r="N21" s="5" t="s">
        <v>111</v>
      </c>
      <c r="O21" s="41">
        <v>5911</v>
      </c>
      <c r="P21" s="6">
        <v>125.11</v>
      </c>
      <c r="Q21" s="71">
        <v>9</v>
      </c>
      <c r="R21" s="42">
        <v>54.735624999999999</v>
      </c>
      <c r="S21" s="41">
        <f t="shared" si="0"/>
        <v>3941</v>
      </c>
      <c r="T21" s="66">
        <v>129.74</v>
      </c>
      <c r="U21" s="70">
        <v>5</v>
      </c>
      <c r="V21" s="67">
        <f t="shared" si="1"/>
        <v>56.761250000000004</v>
      </c>
      <c r="W21" s="68">
        <f t="shared" si="2"/>
        <v>1135</v>
      </c>
      <c r="X21" s="72">
        <f t="shared" si="3"/>
        <v>5076</v>
      </c>
      <c r="Y21" s="123"/>
      <c r="Z21" s="133">
        <f t="shared" si="4"/>
        <v>5076</v>
      </c>
      <c r="AA21" s="67"/>
    </row>
    <row r="22" spans="1:31" s="25" customFormat="1" x14ac:dyDescent="0.25">
      <c r="A22" s="3" t="s">
        <v>27</v>
      </c>
      <c r="B22" s="4" t="s">
        <v>152</v>
      </c>
      <c r="C22" s="4" t="s">
        <v>49</v>
      </c>
      <c r="D22" s="4" t="s">
        <v>190</v>
      </c>
      <c r="E22" s="26">
        <v>42266971</v>
      </c>
      <c r="F22" s="27" t="s">
        <v>93</v>
      </c>
      <c r="G22" s="3" t="s">
        <v>28</v>
      </c>
      <c r="H22" s="22">
        <v>810000021</v>
      </c>
      <c r="I22" s="27" t="s">
        <v>93</v>
      </c>
      <c r="J22" s="53" t="s">
        <v>27</v>
      </c>
      <c r="K22" s="27" t="s">
        <v>33</v>
      </c>
      <c r="L22" s="16">
        <v>82104</v>
      </c>
      <c r="M22" s="3" t="s">
        <v>35</v>
      </c>
      <c r="N22" s="5" t="s">
        <v>94</v>
      </c>
      <c r="O22" s="41">
        <v>5255</v>
      </c>
      <c r="P22" s="6">
        <v>125.11</v>
      </c>
      <c r="Q22" s="71">
        <v>8</v>
      </c>
      <c r="R22" s="42">
        <v>54.735624999999999</v>
      </c>
      <c r="S22" s="41">
        <f t="shared" si="0"/>
        <v>3503</v>
      </c>
      <c r="T22" s="66">
        <v>129.74</v>
      </c>
      <c r="U22" s="70">
        <v>10</v>
      </c>
      <c r="V22" s="67">
        <f t="shared" si="1"/>
        <v>56.761250000000004</v>
      </c>
      <c r="W22" s="68">
        <f t="shared" si="2"/>
        <v>2270</v>
      </c>
      <c r="X22" s="72">
        <f t="shared" si="3"/>
        <v>5773</v>
      </c>
      <c r="Y22" s="123"/>
      <c r="Z22" s="133">
        <f t="shared" si="4"/>
        <v>5773</v>
      </c>
      <c r="AA22" s="67"/>
    </row>
    <row r="23" spans="1:31" s="25" customFormat="1" x14ac:dyDescent="0.25">
      <c r="A23" s="3" t="s">
        <v>27</v>
      </c>
      <c r="B23" s="4" t="s">
        <v>152</v>
      </c>
      <c r="C23" s="4" t="s">
        <v>49</v>
      </c>
      <c r="D23" s="4" t="s">
        <v>208</v>
      </c>
      <c r="E23" s="47">
        <v>53698983</v>
      </c>
      <c r="F23" s="27" t="s">
        <v>166</v>
      </c>
      <c r="G23" s="3" t="s">
        <v>28</v>
      </c>
      <c r="H23" s="22">
        <v>810000057</v>
      </c>
      <c r="I23" s="27" t="s">
        <v>99</v>
      </c>
      <c r="J23" s="53" t="s">
        <v>27</v>
      </c>
      <c r="K23" s="27" t="s">
        <v>32</v>
      </c>
      <c r="L23" s="16">
        <v>81101</v>
      </c>
      <c r="M23" s="3" t="s">
        <v>31</v>
      </c>
      <c r="N23" s="3" t="s">
        <v>175</v>
      </c>
      <c r="O23" s="41">
        <v>11823</v>
      </c>
      <c r="P23" s="6">
        <v>125.11</v>
      </c>
      <c r="Q23" s="71">
        <v>18</v>
      </c>
      <c r="R23" s="42">
        <v>54.735624999999999</v>
      </c>
      <c r="S23" s="41">
        <f t="shared" si="0"/>
        <v>7882</v>
      </c>
      <c r="T23" s="66">
        <v>129.74</v>
      </c>
      <c r="U23" s="70">
        <v>16</v>
      </c>
      <c r="V23" s="67">
        <f t="shared" si="1"/>
        <v>56.761250000000004</v>
      </c>
      <c r="W23" s="68">
        <f t="shared" si="2"/>
        <v>3633</v>
      </c>
      <c r="X23" s="72">
        <f t="shared" si="3"/>
        <v>11515</v>
      </c>
      <c r="Y23" s="123"/>
      <c r="Z23" s="133">
        <f t="shared" si="4"/>
        <v>11515</v>
      </c>
      <c r="AA23" s="67"/>
    </row>
    <row r="24" spans="1:31" s="25" customFormat="1" x14ac:dyDescent="0.25">
      <c r="A24" s="3" t="s">
        <v>27</v>
      </c>
      <c r="B24" s="4" t="s">
        <v>152</v>
      </c>
      <c r="C24" s="4" t="s">
        <v>49</v>
      </c>
      <c r="D24" s="4" t="s">
        <v>247</v>
      </c>
      <c r="E24" s="80">
        <v>53589416</v>
      </c>
      <c r="F24" s="27" t="s">
        <v>248</v>
      </c>
      <c r="G24" s="3" t="s">
        <v>28</v>
      </c>
      <c r="H24" s="22">
        <v>810000065</v>
      </c>
      <c r="I24" s="27" t="s">
        <v>248</v>
      </c>
      <c r="J24" s="53" t="s">
        <v>27</v>
      </c>
      <c r="K24" s="27" t="s">
        <v>254</v>
      </c>
      <c r="L24" s="16" t="s">
        <v>253</v>
      </c>
      <c r="M24" s="3" t="s">
        <v>37</v>
      </c>
      <c r="N24" s="5" t="s">
        <v>249</v>
      </c>
      <c r="O24" s="41">
        <v>2627</v>
      </c>
      <c r="P24" s="6">
        <v>125.11</v>
      </c>
      <c r="Q24" s="71">
        <v>4</v>
      </c>
      <c r="R24" s="42">
        <v>54.735624999999999</v>
      </c>
      <c r="S24" s="41">
        <f t="shared" si="0"/>
        <v>1752</v>
      </c>
      <c r="T24" s="66">
        <v>129.74</v>
      </c>
      <c r="U24" s="70">
        <v>12</v>
      </c>
      <c r="V24" s="67">
        <f t="shared" si="1"/>
        <v>56.761250000000004</v>
      </c>
      <c r="W24" s="68">
        <f t="shared" si="2"/>
        <v>2725</v>
      </c>
      <c r="X24" s="72">
        <f t="shared" si="3"/>
        <v>4477</v>
      </c>
      <c r="Y24" s="123"/>
      <c r="Z24" s="133">
        <f t="shared" si="4"/>
        <v>4477</v>
      </c>
      <c r="AA24" s="67"/>
    </row>
    <row r="25" spans="1:31" s="25" customFormat="1" x14ac:dyDescent="0.25">
      <c r="A25" s="3" t="s">
        <v>27</v>
      </c>
      <c r="B25" s="4" t="s">
        <v>152</v>
      </c>
      <c r="C25" s="4" t="s">
        <v>49</v>
      </c>
      <c r="D25" s="4" t="s">
        <v>222</v>
      </c>
      <c r="E25" s="21">
        <v>50617664</v>
      </c>
      <c r="F25" s="5" t="s">
        <v>223</v>
      </c>
      <c r="G25" s="5" t="s">
        <v>28</v>
      </c>
      <c r="H25" s="22">
        <v>810000002</v>
      </c>
      <c r="I25" s="27" t="s">
        <v>97</v>
      </c>
      <c r="J25" s="53" t="s">
        <v>27</v>
      </c>
      <c r="K25" s="27" t="s">
        <v>33</v>
      </c>
      <c r="L25" s="16">
        <v>82107</v>
      </c>
      <c r="M25" s="3" t="s">
        <v>36</v>
      </c>
      <c r="N25" s="5" t="s">
        <v>98</v>
      </c>
      <c r="O25" s="41">
        <v>3284</v>
      </c>
      <c r="P25" s="6">
        <v>125.11</v>
      </c>
      <c r="Q25" s="71">
        <v>5</v>
      </c>
      <c r="R25" s="42">
        <v>54.735624999999999</v>
      </c>
      <c r="S25" s="41">
        <f t="shared" si="0"/>
        <v>2189</v>
      </c>
      <c r="T25" s="66">
        <v>129.74</v>
      </c>
      <c r="U25" s="70">
        <v>7</v>
      </c>
      <c r="V25" s="67">
        <f t="shared" si="1"/>
        <v>56.761250000000004</v>
      </c>
      <c r="W25" s="68">
        <f t="shared" si="2"/>
        <v>1589</v>
      </c>
      <c r="X25" s="72">
        <f t="shared" si="3"/>
        <v>3778</v>
      </c>
      <c r="Y25" s="123"/>
      <c r="Z25" s="133">
        <f t="shared" si="4"/>
        <v>3778</v>
      </c>
      <c r="AA25" s="67"/>
    </row>
    <row r="26" spans="1:31" s="25" customFormat="1" x14ac:dyDescent="0.25">
      <c r="A26" s="3" t="s">
        <v>27</v>
      </c>
      <c r="B26" s="4" t="s">
        <v>152</v>
      </c>
      <c r="C26" s="4" t="s">
        <v>49</v>
      </c>
      <c r="D26" s="4" t="s">
        <v>273</v>
      </c>
      <c r="E26" s="26">
        <v>44341962</v>
      </c>
      <c r="F26" s="33" t="s">
        <v>274</v>
      </c>
      <c r="G26" s="3" t="s">
        <v>28</v>
      </c>
      <c r="H26" s="22">
        <v>810000041</v>
      </c>
      <c r="I26" s="33" t="s">
        <v>274</v>
      </c>
      <c r="J26" s="53" t="s">
        <v>27</v>
      </c>
      <c r="K26" s="50" t="s">
        <v>275</v>
      </c>
      <c r="L26" s="16">
        <v>90101</v>
      </c>
      <c r="M26" s="34" t="s">
        <v>275</v>
      </c>
      <c r="N26" s="5" t="s">
        <v>276</v>
      </c>
      <c r="O26" s="40">
        <v>0</v>
      </c>
      <c r="P26" s="6">
        <v>125.11</v>
      </c>
      <c r="Q26" s="71">
        <v>0</v>
      </c>
      <c r="R26" s="42">
        <v>54.735624999999999</v>
      </c>
      <c r="S26" s="41">
        <f t="shared" si="0"/>
        <v>0</v>
      </c>
      <c r="T26" s="66">
        <v>129.74</v>
      </c>
      <c r="U26" s="70">
        <v>9</v>
      </c>
      <c r="V26" s="67">
        <v>56.761250000000004</v>
      </c>
      <c r="W26" s="68">
        <f t="shared" si="2"/>
        <v>2043</v>
      </c>
      <c r="X26" s="72">
        <f t="shared" si="3"/>
        <v>2043</v>
      </c>
      <c r="Y26" s="123"/>
      <c r="Z26" s="133">
        <f t="shared" si="4"/>
        <v>2043</v>
      </c>
      <c r="AA26" s="67"/>
    </row>
    <row r="27" spans="1:31" s="25" customFormat="1" ht="30" x14ac:dyDescent="0.25">
      <c r="A27" s="3" t="s">
        <v>45</v>
      </c>
      <c r="B27" s="4" t="s">
        <v>152</v>
      </c>
      <c r="C27" s="4" t="s">
        <v>49</v>
      </c>
      <c r="D27" s="4" t="s">
        <v>154</v>
      </c>
      <c r="E27" s="26">
        <v>52730263</v>
      </c>
      <c r="F27" s="27" t="s">
        <v>146</v>
      </c>
      <c r="G27" s="3" t="s">
        <v>57</v>
      </c>
      <c r="H27" s="22">
        <v>810000006</v>
      </c>
      <c r="I27" s="27" t="s">
        <v>121</v>
      </c>
      <c r="J27" s="54" t="s">
        <v>186</v>
      </c>
      <c r="K27" s="27" t="s">
        <v>58</v>
      </c>
      <c r="L27" s="16">
        <v>92901</v>
      </c>
      <c r="M27" s="3" t="s">
        <v>58</v>
      </c>
      <c r="N27" s="5" t="s">
        <v>122</v>
      </c>
      <c r="O27" s="41">
        <v>10509</v>
      </c>
      <c r="P27" s="6">
        <v>125.11</v>
      </c>
      <c r="Q27" s="71">
        <v>16</v>
      </c>
      <c r="R27" s="42">
        <v>54.735624999999999</v>
      </c>
      <c r="S27" s="41">
        <f t="shared" si="0"/>
        <v>7006</v>
      </c>
      <c r="T27" s="66">
        <v>129.74</v>
      </c>
      <c r="U27" s="70">
        <v>13</v>
      </c>
      <c r="V27" s="67">
        <f t="shared" ref="V27:V32" si="5">+T27*43.75%</f>
        <v>56.761250000000004</v>
      </c>
      <c r="W27" s="68">
        <f t="shared" si="2"/>
        <v>2952</v>
      </c>
      <c r="X27" s="72">
        <f t="shared" si="3"/>
        <v>9958</v>
      </c>
      <c r="Y27" s="123"/>
      <c r="Z27" s="133">
        <f t="shared" si="4"/>
        <v>9958</v>
      </c>
      <c r="AA27" s="67"/>
    </row>
    <row r="28" spans="1:31" s="25" customFormat="1" ht="30" x14ac:dyDescent="0.25">
      <c r="A28" s="3" t="s">
        <v>45</v>
      </c>
      <c r="B28" s="4" t="s">
        <v>152</v>
      </c>
      <c r="C28" s="4" t="s">
        <v>49</v>
      </c>
      <c r="D28" s="4" t="s">
        <v>209</v>
      </c>
      <c r="E28" s="26">
        <v>48065331</v>
      </c>
      <c r="F28" s="27" t="s">
        <v>176</v>
      </c>
      <c r="G28" s="3" t="s">
        <v>57</v>
      </c>
      <c r="H28" s="22">
        <v>810000052</v>
      </c>
      <c r="I28" s="27" t="s">
        <v>177</v>
      </c>
      <c r="J28" s="54" t="s">
        <v>45</v>
      </c>
      <c r="K28" s="27" t="s">
        <v>46</v>
      </c>
      <c r="L28" s="16">
        <v>91701</v>
      </c>
      <c r="M28" s="3" t="s">
        <v>46</v>
      </c>
      <c r="N28" s="3" t="s">
        <v>178</v>
      </c>
      <c r="O28" s="41">
        <v>7225</v>
      </c>
      <c r="P28" s="6">
        <v>125.11</v>
      </c>
      <c r="Q28" s="71">
        <v>11</v>
      </c>
      <c r="R28" s="42">
        <v>54.735624999999999</v>
      </c>
      <c r="S28" s="41">
        <f t="shared" si="0"/>
        <v>4817</v>
      </c>
      <c r="T28" s="66">
        <v>129.74</v>
      </c>
      <c r="U28" s="70">
        <v>7</v>
      </c>
      <c r="V28" s="67">
        <f t="shared" si="5"/>
        <v>56.761250000000004</v>
      </c>
      <c r="W28" s="68">
        <f t="shared" si="2"/>
        <v>1589</v>
      </c>
      <c r="X28" s="72">
        <f t="shared" si="3"/>
        <v>6406</v>
      </c>
      <c r="Y28" s="123"/>
      <c r="Z28" s="133">
        <f t="shared" si="4"/>
        <v>6406</v>
      </c>
      <c r="AA28" s="67"/>
    </row>
    <row r="29" spans="1:31" s="25" customFormat="1" x14ac:dyDescent="0.25">
      <c r="A29" s="3" t="s">
        <v>45</v>
      </c>
      <c r="B29" s="4" t="s">
        <v>152</v>
      </c>
      <c r="C29" s="4" t="s">
        <v>49</v>
      </c>
      <c r="D29" s="4" t="s">
        <v>200</v>
      </c>
      <c r="E29" s="16">
        <v>50458132</v>
      </c>
      <c r="F29" s="27" t="s">
        <v>201</v>
      </c>
      <c r="G29" s="3" t="s">
        <v>57</v>
      </c>
      <c r="H29" s="28">
        <v>810000059</v>
      </c>
      <c r="I29" s="27" t="s">
        <v>202</v>
      </c>
      <c r="J29" s="54" t="s">
        <v>45</v>
      </c>
      <c r="K29" s="27" t="s">
        <v>59</v>
      </c>
      <c r="L29" s="16">
        <v>92401</v>
      </c>
      <c r="M29" s="27" t="s">
        <v>60</v>
      </c>
      <c r="N29" s="3" t="s">
        <v>203</v>
      </c>
      <c r="O29" s="41">
        <v>2627</v>
      </c>
      <c r="P29" s="6">
        <v>125.11</v>
      </c>
      <c r="Q29" s="71">
        <v>4</v>
      </c>
      <c r="R29" s="42">
        <v>54.735624999999999</v>
      </c>
      <c r="S29" s="41">
        <f t="shared" si="0"/>
        <v>1752</v>
      </c>
      <c r="T29" s="66">
        <v>129.74</v>
      </c>
      <c r="U29" s="70">
        <v>2</v>
      </c>
      <c r="V29" s="67">
        <f t="shared" si="5"/>
        <v>56.761250000000004</v>
      </c>
      <c r="W29" s="68">
        <f t="shared" si="2"/>
        <v>454</v>
      </c>
      <c r="X29" s="72">
        <f t="shared" si="3"/>
        <v>2206</v>
      </c>
      <c r="Y29" s="123"/>
      <c r="Z29" s="133">
        <f t="shared" si="4"/>
        <v>2206</v>
      </c>
      <c r="AA29" s="67"/>
    </row>
    <row r="30" spans="1:31" s="25" customFormat="1" x14ac:dyDescent="0.25">
      <c r="A30" s="3" t="s">
        <v>45</v>
      </c>
      <c r="B30" s="4" t="s">
        <v>152</v>
      </c>
      <c r="C30" s="4" t="s">
        <v>49</v>
      </c>
      <c r="D30" s="4" t="s">
        <v>233</v>
      </c>
      <c r="E30" s="26">
        <v>50890441</v>
      </c>
      <c r="F30" s="50" t="s">
        <v>231</v>
      </c>
      <c r="G30" s="3" t="s">
        <v>57</v>
      </c>
      <c r="H30" s="22">
        <v>810000053</v>
      </c>
      <c r="I30" s="50" t="s">
        <v>231</v>
      </c>
      <c r="J30" s="55" t="s">
        <v>45</v>
      </c>
      <c r="K30" s="50" t="s">
        <v>60</v>
      </c>
      <c r="L30" s="16">
        <v>92401</v>
      </c>
      <c r="M30" s="34" t="s">
        <v>60</v>
      </c>
      <c r="N30" s="5" t="s">
        <v>238</v>
      </c>
      <c r="O30" s="41">
        <v>1970</v>
      </c>
      <c r="P30" s="6">
        <v>125.11</v>
      </c>
      <c r="Q30" s="71">
        <v>3</v>
      </c>
      <c r="R30" s="42">
        <v>54.735624999999999</v>
      </c>
      <c r="S30" s="41">
        <f t="shared" si="0"/>
        <v>1314</v>
      </c>
      <c r="T30" s="66">
        <v>129.74</v>
      </c>
      <c r="U30" s="70">
        <v>0</v>
      </c>
      <c r="V30" s="67">
        <f t="shared" si="5"/>
        <v>56.761250000000004</v>
      </c>
      <c r="W30" s="68">
        <f t="shared" si="2"/>
        <v>0</v>
      </c>
      <c r="X30" s="72">
        <f t="shared" si="3"/>
        <v>1314</v>
      </c>
      <c r="Y30" s="123"/>
      <c r="Z30" s="133">
        <f t="shared" si="4"/>
        <v>1314</v>
      </c>
      <c r="AA30" s="67"/>
    </row>
    <row r="31" spans="1:31" s="25" customFormat="1" x14ac:dyDescent="0.25">
      <c r="A31" s="3" t="s">
        <v>62</v>
      </c>
      <c r="B31" s="4" t="s">
        <v>152</v>
      </c>
      <c r="C31" s="4" t="s">
        <v>49</v>
      </c>
      <c r="D31" s="4" t="s">
        <v>155</v>
      </c>
      <c r="E31" s="26">
        <v>45736448</v>
      </c>
      <c r="F31" s="27" t="s">
        <v>125</v>
      </c>
      <c r="G31" s="3" t="s">
        <v>63</v>
      </c>
      <c r="H31" s="22">
        <v>810000008</v>
      </c>
      <c r="I31" s="27" t="s">
        <v>126</v>
      </c>
      <c r="J31" s="53" t="s">
        <v>68</v>
      </c>
      <c r="K31" s="27" t="s">
        <v>71</v>
      </c>
      <c r="L31" s="16">
        <v>1001</v>
      </c>
      <c r="M31" s="3" t="s">
        <v>71</v>
      </c>
      <c r="N31" s="5" t="s">
        <v>127</v>
      </c>
      <c r="O31" s="41">
        <v>10509</v>
      </c>
      <c r="P31" s="6">
        <v>125.11</v>
      </c>
      <c r="Q31" s="133">
        <v>16</v>
      </c>
      <c r="R31" s="42">
        <v>54.735624999999999</v>
      </c>
      <c r="S31" s="41">
        <f t="shared" si="0"/>
        <v>7006</v>
      </c>
      <c r="T31" s="66">
        <v>129.74</v>
      </c>
      <c r="U31" s="135">
        <v>24</v>
      </c>
      <c r="V31" s="67">
        <f t="shared" si="5"/>
        <v>56.761250000000004</v>
      </c>
      <c r="W31" s="68">
        <f t="shared" si="2"/>
        <v>5449</v>
      </c>
      <c r="X31" s="72">
        <f t="shared" si="3"/>
        <v>12455</v>
      </c>
      <c r="Y31" s="40">
        <v>-4087</v>
      </c>
      <c r="Z31" s="133">
        <f t="shared" si="4"/>
        <v>8368</v>
      </c>
      <c r="AA31" s="126" t="s">
        <v>301</v>
      </c>
      <c r="AD31" s="65"/>
      <c r="AE31" s="65"/>
    </row>
    <row r="32" spans="1:31" s="25" customFormat="1" x14ac:dyDescent="0.25">
      <c r="A32" s="3" t="s">
        <v>62</v>
      </c>
      <c r="B32" s="4" t="s">
        <v>152</v>
      </c>
      <c r="C32" s="4" t="s">
        <v>49</v>
      </c>
      <c r="D32" s="4" t="s">
        <v>210</v>
      </c>
      <c r="E32" s="16">
        <v>42145627</v>
      </c>
      <c r="F32" s="27" t="s">
        <v>179</v>
      </c>
      <c r="G32" s="3" t="s">
        <v>63</v>
      </c>
      <c r="H32" s="28">
        <v>810000044</v>
      </c>
      <c r="I32" s="27" t="s">
        <v>179</v>
      </c>
      <c r="J32" s="54" t="s">
        <v>62</v>
      </c>
      <c r="K32" s="27" t="s">
        <v>64</v>
      </c>
      <c r="L32" s="16">
        <v>91101</v>
      </c>
      <c r="M32" s="3" t="s">
        <v>64</v>
      </c>
      <c r="N32" s="3" t="s">
        <v>180</v>
      </c>
      <c r="O32" s="41">
        <v>6568</v>
      </c>
      <c r="P32" s="6">
        <v>125.11</v>
      </c>
      <c r="Q32" s="71">
        <v>10</v>
      </c>
      <c r="R32" s="42">
        <v>54.735624999999999</v>
      </c>
      <c r="S32" s="41">
        <f t="shared" si="0"/>
        <v>4379</v>
      </c>
      <c r="T32" s="66">
        <v>129.74</v>
      </c>
      <c r="U32" s="70">
        <v>8</v>
      </c>
      <c r="V32" s="67">
        <f t="shared" si="5"/>
        <v>56.761250000000004</v>
      </c>
      <c r="W32" s="68">
        <f t="shared" si="2"/>
        <v>1816</v>
      </c>
      <c r="X32" s="72">
        <f t="shared" si="3"/>
        <v>6195</v>
      </c>
      <c r="Y32" s="40"/>
      <c r="Z32" s="133">
        <f t="shared" si="4"/>
        <v>6195</v>
      </c>
      <c r="AA32" s="67"/>
    </row>
    <row r="33" spans="1:31" s="25" customFormat="1" x14ac:dyDescent="0.25">
      <c r="A33" s="3" t="s">
        <v>62</v>
      </c>
      <c r="B33" s="4" t="s">
        <v>152</v>
      </c>
      <c r="C33" s="4" t="s">
        <v>49</v>
      </c>
      <c r="D33" s="4" t="s">
        <v>284</v>
      </c>
      <c r="E33" s="33">
        <v>50434268</v>
      </c>
      <c r="F33" s="33" t="s">
        <v>283</v>
      </c>
      <c r="G33" s="3" t="s">
        <v>63</v>
      </c>
      <c r="H33" s="22">
        <v>810000069</v>
      </c>
      <c r="I33" s="33" t="s">
        <v>64</v>
      </c>
      <c r="J33" s="53" t="s">
        <v>62</v>
      </c>
      <c r="K33" s="50" t="s">
        <v>64</v>
      </c>
      <c r="L33" s="16">
        <v>91101</v>
      </c>
      <c r="M33" s="34" t="s">
        <v>64</v>
      </c>
      <c r="N33" s="34" t="s">
        <v>285</v>
      </c>
      <c r="O33" s="40">
        <v>0</v>
      </c>
      <c r="P33" s="6">
        <v>125.11</v>
      </c>
      <c r="Q33" s="71">
        <v>0</v>
      </c>
      <c r="R33" s="42">
        <v>54.735624999999999</v>
      </c>
      <c r="S33" s="41">
        <f t="shared" si="0"/>
        <v>0</v>
      </c>
      <c r="T33" s="66">
        <v>129.74</v>
      </c>
      <c r="U33" s="70">
        <v>12</v>
      </c>
      <c r="V33" s="67">
        <v>56.761250000000004</v>
      </c>
      <c r="W33" s="68">
        <f t="shared" si="2"/>
        <v>2725</v>
      </c>
      <c r="X33" s="72">
        <f t="shared" si="3"/>
        <v>2725</v>
      </c>
      <c r="Y33" s="40"/>
      <c r="Z33" s="133">
        <f t="shared" si="4"/>
        <v>2725</v>
      </c>
      <c r="AA33" s="67"/>
    </row>
    <row r="34" spans="1:31" s="79" customFormat="1" x14ac:dyDescent="0.25">
      <c r="A34" s="3" t="s">
        <v>61</v>
      </c>
      <c r="B34" s="4" t="s">
        <v>152</v>
      </c>
      <c r="C34" s="4" t="s">
        <v>49</v>
      </c>
      <c r="D34" s="4" t="s">
        <v>211</v>
      </c>
      <c r="E34" s="16">
        <v>50622773</v>
      </c>
      <c r="F34" s="27" t="s">
        <v>181</v>
      </c>
      <c r="G34" s="3" t="s">
        <v>65</v>
      </c>
      <c r="H34" s="22">
        <v>810000054</v>
      </c>
      <c r="I34" s="27" t="s">
        <v>181</v>
      </c>
      <c r="J34" s="54" t="s">
        <v>61</v>
      </c>
      <c r="K34" s="27" t="s">
        <v>67</v>
      </c>
      <c r="L34" s="16">
        <v>94001</v>
      </c>
      <c r="M34" s="3" t="s">
        <v>67</v>
      </c>
      <c r="N34" s="3" t="s">
        <v>182</v>
      </c>
      <c r="O34" s="41">
        <v>3284</v>
      </c>
      <c r="P34" s="6">
        <v>125.11</v>
      </c>
      <c r="Q34" s="71">
        <v>5</v>
      </c>
      <c r="R34" s="42">
        <v>54.735624999999999</v>
      </c>
      <c r="S34" s="41">
        <f t="shared" si="0"/>
        <v>2189</v>
      </c>
      <c r="T34" s="66">
        <v>129.74</v>
      </c>
      <c r="U34" s="70">
        <v>7</v>
      </c>
      <c r="V34" s="67">
        <f t="shared" ref="V34:V46" si="6">+T34*43.75%</f>
        <v>56.761250000000004</v>
      </c>
      <c r="W34" s="68">
        <f t="shared" si="2"/>
        <v>1589</v>
      </c>
      <c r="X34" s="72">
        <f t="shared" si="3"/>
        <v>3778</v>
      </c>
      <c r="Y34" s="40"/>
      <c r="Z34" s="133">
        <f t="shared" si="4"/>
        <v>3778</v>
      </c>
      <c r="AA34" s="30"/>
    </row>
    <row r="35" spans="1:31" s="25" customFormat="1" x14ac:dyDescent="0.25">
      <c r="A35" s="3" t="s">
        <v>61</v>
      </c>
      <c r="B35" s="4" t="s">
        <v>152</v>
      </c>
      <c r="C35" s="4" t="s">
        <v>49</v>
      </c>
      <c r="D35" s="4" t="s">
        <v>156</v>
      </c>
      <c r="E35" s="26">
        <v>42210224</v>
      </c>
      <c r="F35" s="27" t="s">
        <v>147</v>
      </c>
      <c r="G35" s="3" t="s">
        <v>65</v>
      </c>
      <c r="H35" s="22">
        <v>810000036</v>
      </c>
      <c r="I35" s="27" t="s">
        <v>119</v>
      </c>
      <c r="J35" s="54" t="s">
        <v>61</v>
      </c>
      <c r="K35" s="27" t="s">
        <v>66</v>
      </c>
      <c r="L35" s="16">
        <v>94901</v>
      </c>
      <c r="M35" s="3" t="s">
        <v>66</v>
      </c>
      <c r="N35" s="5" t="s">
        <v>120</v>
      </c>
      <c r="O35" s="73">
        <v>7225</v>
      </c>
      <c r="P35" s="6">
        <v>125.11</v>
      </c>
      <c r="Q35" s="74">
        <v>11</v>
      </c>
      <c r="R35" s="16">
        <v>54.735624999999999</v>
      </c>
      <c r="S35" s="73">
        <f t="shared" si="0"/>
        <v>4817</v>
      </c>
      <c r="T35" s="75">
        <v>129.74</v>
      </c>
      <c r="U35" s="76">
        <v>0</v>
      </c>
      <c r="V35" s="30">
        <f t="shared" si="6"/>
        <v>56.761250000000004</v>
      </c>
      <c r="W35" s="77">
        <f t="shared" si="2"/>
        <v>0</v>
      </c>
      <c r="X35" s="78">
        <f t="shared" si="3"/>
        <v>4817</v>
      </c>
      <c r="Y35" s="40"/>
      <c r="Z35" s="133">
        <f t="shared" si="4"/>
        <v>4817</v>
      </c>
      <c r="AA35" s="67"/>
    </row>
    <row r="36" spans="1:31" s="25" customFormat="1" x14ac:dyDescent="0.25">
      <c r="A36" s="3" t="s">
        <v>61</v>
      </c>
      <c r="B36" s="4" t="s">
        <v>152</v>
      </c>
      <c r="C36" s="4" t="s">
        <v>49</v>
      </c>
      <c r="D36" s="4" t="s">
        <v>232</v>
      </c>
      <c r="E36" s="26">
        <v>52973905</v>
      </c>
      <c r="F36" s="50" t="s">
        <v>228</v>
      </c>
      <c r="G36" s="3" t="s">
        <v>65</v>
      </c>
      <c r="H36" s="22">
        <v>810000042</v>
      </c>
      <c r="I36" s="50" t="s">
        <v>227</v>
      </c>
      <c r="J36" s="55" t="s">
        <v>43</v>
      </c>
      <c r="K36" s="50" t="s">
        <v>80</v>
      </c>
      <c r="L36" s="16" t="s">
        <v>259</v>
      </c>
      <c r="M36" s="34" t="s">
        <v>80</v>
      </c>
      <c r="N36" s="5" t="s">
        <v>75</v>
      </c>
      <c r="O36" s="41">
        <v>2627</v>
      </c>
      <c r="P36" s="6">
        <v>125.11</v>
      </c>
      <c r="Q36" s="71">
        <v>4</v>
      </c>
      <c r="R36" s="42">
        <v>54.735624999999999</v>
      </c>
      <c r="S36" s="41">
        <f t="shared" si="0"/>
        <v>1752</v>
      </c>
      <c r="T36" s="66">
        <v>129.74</v>
      </c>
      <c r="U36" s="70">
        <v>10</v>
      </c>
      <c r="V36" s="67">
        <f t="shared" si="6"/>
        <v>56.761250000000004</v>
      </c>
      <c r="W36" s="68">
        <f t="shared" si="2"/>
        <v>2270</v>
      </c>
      <c r="X36" s="72">
        <f t="shared" si="3"/>
        <v>4022</v>
      </c>
      <c r="Y36" s="40"/>
      <c r="Z36" s="133">
        <f t="shared" si="4"/>
        <v>4022</v>
      </c>
      <c r="AA36" s="67"/>
    </row>
    <row r="37" spans="1:31" s="25" customFormat="1" ht="30" x14ac:dyDescent="0.25">
      <c r="A37" s="3" t="s">
        <v>68</v>
      </c>
      <c r="B37" s="4" t="s">
        <v>152</v>
      </c>
      <c r="C37" s="4" t="s">
        <v>49</v>
      </c>
      <c r="D37" s="4" t="s">
        <v>158</v>
      </c>
      <c r="E37" s="26">
        <v>53300271</v>
      </c>
      <c r="F37" s="27" t="s">
        <v>149</v>
      </c>
      <c r="G37" s="3" t="s">
        <v>69</v>
      </c>
      <c r="H37" s="22">
        <v>810000015</v>
      </c>
      <c r="I37" s="27" t="s">
        <v>128</v>
      </c>
      <c r="J37" s="54" t="s">
        <v>68</v>
      </c>
      <c r="K37" s="27" t="s">
        <v>71</v>
      </c>
      <c r="L37" s="16" t="s">
        <v>258</v>
      </c>
      <c r="M37" s="3" t="s">
        <v>71</v>
      </c>
      <c r="N37" s="5" t="s">
        <v>129</v>
      </c>
      <c r="O37" s="41">
        <v>16421</v>
      </c>
      <c r="P37" s="6">
        <v>125.11</v>
      </c>
      <c r="Q37" s="71">
        <v>25</v>
      </c>
      <c r="R37" s="42">
        <v>54.735624999999999</v>
      </c>
      <c r="S37" s="41">
        <f t="shared" si="0"/>
        <v>10947</v>
      </c>
      <c r="T37" s="66">
        <v>129.74</v>
      </c>
      <c r="U37" s="70">
        <v>23</v>
      </c>
      <c r="V37" s="67">
        <f t="shared" si="6"/>
        <v>56.761250000000004</v>
      </c>
      <c r="W37" s="68">
        <f t="shared" si="2"/>
        <v>5222</v>
      </c>
      <c r="X37" s="72">
        <f t="shared" si="3"/>
        <v>16169</v>
      </c>
      <c r="Y37" s="40"/>
      <c r="Z37" s="133">
        <f t="shared" si="4"/>
        <v>16169</v>
      </c>
      <c r="AA37" s="67"/>
    </row>
    <row r="38" spans="1:31" s="25" customFormat="1" x14ac:dyDescent="0.25">
      <c r="A38" s="3" t="s">
        <v>68</v>
      </c>
      <c r="B38" s="4" t="s">
        <v>152</v>
      </c>
      <c r="C38" s="4" t="s">
        <v>49</v>
      </c>
      <c r="D38" s="4" t="s">
        <v>159</v>
      </c>
      <c r="E38" s="26">
        <v>50921797</v>
      </c>
      <c r="F38" s="27" t="s">
        <v>130</v>
      </c>
      <c r="G38" s="3" t="s">
        <v>69</v>
      </c>
      <c r="H38" s="22">
        <v>810000017</v>
      </c>
      <c r="I38" s="27" t="s">
        <v>130</v>
      </c>
      <c r="J38" s="54" t="s">
        <v>68</v>
      </c>
      <c r="K38" s="27" t="s">
        <v>71</v>
      </c>
      <c r="L38" s="16" t="s">
        <v>257</v>
      </c>
      <c r="M38" s="3" t="s">
        <v>71</v>
      </c>
      <c r="N38" s="5" t="s">
        <v>131</v>
      </c>
      <c r="O38" s="41">
        <v>7225</v>
      </c>
      <c r="P38" s="6">
        <v>125.11</v>
      </c>
      <c r="Q38" s="71">
        <v>11</v>
      </c>
      <c r="R38" s="42">
        <v>54.735624999999999</v>
      </c>
      <c r="S38" s="41">
        <f t="shared" si="0"/>
        <v>4817</v>
      </c>
      <c r="T38" s="66">
        <v>129.74</v>
      </c>
      <c r="U38" s="70">
        <v>10</v>
      </c>
      <c r="V38" s="67">
        <f t="shared" si="6"/>
        <v>56.761250000000004</v>
      </c>
      <c r="W38" s="68">
        <f t="shared" si="2"/>
        <v>2270</v>
      </c>
      <c r="X38" s="72">
        <f t="shared" si="3"/>
        <v>7087</v>
      </c>
      <c r="Y38" s="40"/>
      <c r="Z38" s="133">
        <f t="shared" si="4"/>
        <v>7087</v>
      </c>
      <c r="AA38" s="67"/>
    </row>
    <row r="39" spans="1:31" s="25" customFormat="1" x14ac:dyDescent="0.25">
      <c r="A39" s="3" t="s">
        <v>68</v>
      </c>
      <c r="B39" s="4" t="s">
        <v>152</v>
      </c>
      <c r="C39" s="4" t="s">
        <v>49</v>
      </c>
      <c r="D39" s="4" t="s">
        <v>243</v>
      </c>
      <c r="E39" s="26">
        <v>53943716</v>
      </c>
      <c r="F39" s="27" t="s">
        <v>244</v>
      </c>
      <c r="G39" s="3" t="s">
        <v>69</v>
      </c>
      <c r="H39" s="22">
        <v>810000064</v>
      </c>
      <c r="I39" s="27" t="s">
        <v>245</v>
      </c>
      <c r="J39" s="54" t="s">
        <v>68</v>
      </c>
      <c r="K39" s="27" t="s">
        <v>71</v>
      </c>
      <c r="L39" s="16" t="s">
        <v>257</v>
      </c>
      <c r="M39" s="3" t="s">
        <v>71</v>
      </c>
      <c r="N39" s="33" t="s">
        <v>246</v>
      </c>
      <c r="O39" s="41">
        <v>657</v>
      </c>
      <c r="P39" s="6">
        <v>125.11</v>
      </c>
      <c r="Q39" s="71">
        <v>1</v>
      </c>
      <c r="R39" s="42">
        <v>54.735624999999999</v>
      </c>
      <c r="S39" s="41">
        <f t="shared" si="0"/>
        <v>438</v>
      </c>
      <c r="T39" s="66">
        <v>129.74</v>
      </c>
      <c r="U39" s="70">
        <v>4</v>
      </c>
      <c r="V39" s="67">
        <f t="shared" si="6"/>
        <v>56.761250000000004</v>
      </c>
      <c r="W39" s="68">
        <f t="shared" si="2"/>
        <v>908</v>
      </c>
      <c r="X39" s="72">
        <f t="shared" si="3"/>
        <v>1346</v>
      </c>
      <c r="Y39" s="40"/>
      <c r="Z39" s="133">
        <f t="shared" si="4"/>
        <v>1346</v>
      </c>
      <c r="AA39" s="67"/>
    </row>
    <row r="40" spans="1:31" s="25" customFormat="1" x14ac:dyDescent="0.25">
      <c r="A40" s="3" t="s">
        <v>68</v>
      </c>
      <c r="B40" s="4" t="s">
        <v>152</v>
      </c>
      <c r="C40" s="4" t="s">
        <v>49</v>
      </c>
      <c r="D40" s="4" t="s">
        <v>157</v>
      </c>
      <c r="E40" s="26">
        <v>50490281</v>
      </c>
      <c r="F40" s="27" t="s">
        <v>148</v>
      </c>
      <c r="G40" s="3" t="s">
        <v>69</v>
      </c>
      <c r="H40" s="22">
        <v>810000013</v>
      </c>
      <c r="I40" s="27" t="s">
        <v>123</v>
      </c>
      <c r="J40" s="54" t="s">
        <v>68</v>
      </c>
      <c r="K40" s="27" t="s">
        <v>70</v>
      </c>
      <c r="L40" s="16" t="s">
        <v>256</v>
      </c>
      <c r="M40" s="3" t="s">
        <v>70</v>
      </c>
      <c r="N40" s="5" t="s">
        <v>124</v>
      </c>
      <c r="O40" s="41">
        <v>7225</v>
      </c>
      <c r="P40" s="6">
        <v>125.11</v>
      </c>
      <c r="Q40" s="71">
        <v>11</v>
      </c>
      <c r="R40" s="42">
        <v>54.735624999999999</v>
      </c>
      <c r="S40" s="41">
        <f t="shared" si="0"/>
        <v>4817</v>
      </c>
      <c r="T40" s="66">
        <v>129.74</v>
      </c>
      <c r="U40" s="70">
        <v>8</v>
      </c>
      <c r="V40" s="67">
        <f t="shared" si="6"/>
        <v>56.761250000000004</v>
      </c>
      <c r="W40" s="68">
        <f t="shared" si="2"/>
        <v>1816</v>
      </c>
      <c r="X40" s="72">
        <f t="shared" si="3"/>
        <v>6633</v>
      </c>
      <c r="Y40" s="40"/>
      <c r="Z40" s="133">
        <f t="shared" si="4"/>
        <v>6633</v>
      </c>
      <c r="AA40" s="67"/>
    </row>
    <row r="41" spans="1:31" s="25" customFormat="1" x14ac:dyDescent="0.25">
      <c r="A41" s="3" t="s">
        <v>68</v>
      </c>
      <c r="B41" s="4" t="s">
        <v>152</v>
      </c>
      <c r="C41" s="4" t="s">
        <v>49</v>
      </c>
      <c r="D41" s="4" t="s">
        <v>155</v>
      </c>
      <c r="E41" s="26">
        <v>45736448</v>
      </c>
      <c r="F41" s="27" t="s">
        <v>125</v>
      </c>
      <c r="G41" s="3" t="s">
        <v>69</v>
      </c>
      <c r="H41" s="22">
        <v>810000008</v>
      </c>
      <c r="I41" s="27" t="s">
        <v>126</v>
      </c>
      <c r="J41" s="53" t="s">
        <v>68</v>
      </c>
      <c r="K41" s="27" t="s">
        <v>71</v>
      </c>
      <c r="L41" s="16">
        <v>1001</v>
      </c>
      <c r="M41" s="3" t="s">
        <v>71</v>
      </c>
      <c r="N41" s="5" t="s">
        <v>127</v>
      </c>
      <c r="O41" s="41">
        <v>0</v>
      </c>
      <c r="P41" s="6">
        <v>125.11</v>
      </c>
      <c r="Q41" s="133">
        <v>0</v>
      </c>
      <c r="R41" s="42">
        <v>54.735624999999999</v>
      </c>
      <c r="S41" s="41">
        <f t="shared" ref="S41" si="7">ROUND(Q41*R41*8,0)</f>
        <v>0</v>
      </c>
      <c r="T41" s="66">
        <v>129.74</v>
      </c>
      <c r="U41" s="135">
        <v>0</v>
      </c>
      <c r="V41" s="67">
        <f t="shared" si="6"/>
        <v>56.761250000000004</v>
      </c>
      <c r="W41" s="68">
        <f t="shared" si="2"/>
        <v>0</v>
      </c>
      <c r="X41" s="72">
        <f t="shared" ref="X41" si="8">+S41+W41</f>
        <v>0</v>
      </c>
      <c r="Y41" s="40">
        <v>4087</v>
      </c>
      <c r="Z41" s="133">
        <f t="shared" si="4"/>
        <v>4087</v>
      </c>
      <c r="AA41" s="126" t="s">
        <v>301</v>
      </c>
    </row>
    <row r="42" spans="1:31" s="79" customFormat="1" x14ac:dyDescent="0.25">
      <c r="A42" s="3" t="s">
        <v>47</v>
      </c>
      <c r="B42" s="4" t="s">
        <v>152</v>
      </c>
      <c r="C42" s="4" t="s">
        <v>49</v>
      </c>
      <c r="D42" s="4" t="s">
        <v>242</v>
      </c>
      <c r="E42" s="33">
        <v>54186005</v>
      </c>
      <c r="F42" s="27" t="s">
        <v>241</v>
      </c>
      <c r="G42" s="3" t="s">
        <v>48</v>
      </c>
      <c r="H42" s="22">
        <v>810000026</v>
      </c>
      <c r="I42" s="27" t="s">
        <v>85</v>
      </c>
      <c r="J42" s="53" t="s">
        <v>27</v>
      </c>
      <c r="K42" s="27" t="s">
        <v>41</v>
      </c>
      <c r="L42" s="16">
        <v>82108</v>
      </c>
      <c r="M42" s="3" t="s">
        <v>41</v>
      </c>
      <c r="N42" s="5" t="s">
        <v>86</v>
      </c>
      <c r="O42" s="41">
        <v>6568</v>
      </c>
      <c r="P42" s="6">
        <v>125.11</v>
      </c>
      <c r="Q42" s="71">
        <v>10</v>
      </c>
      <c r="R42" s="42">
        <v>54.735624999999999</v>
      </c>
      <c r="S42" s="41">
        <f t="shared" si="0"/>
        <v>4379</v>
      </c>
      <c r="T42" s="66">
        <v>129.74</v>
      </c>
      <c r="U42" s="70">
        <v>21</v>
      </c>
      <c r="V42" s="67">
        <f t="shared" si="6"/>
        <v>56.761250000000004</v>
      </c>
      <c r="W42" s="68">
        <f t="shared" si="2"/>
        <v>4768</v>
      </c>
      <c r="X42" s="72">
        <f t="shared" si="3"/>
        <v>9147</v>
      </c>
      <c r="Y42" s="123"/>
      <c r="Z42" s="133">
        <f t="shared" si="4"/>
        <v>9147</v>
      </c>
      <c r="AA42" s="67"/>
      <c r="AB42" s="25"/>
      <c r="AC42" s="25"/>
      <c r="AD42" s="25"/>
      <c r="AE42" s="25"/>
    </row>
    <row r="43" spans="1:31" s="25" customFormat="1" ht="30" x14ac:dyDescent="0.25">
      <c r="A43" s="3" t="s">
        <v>47</v>
      </c>
      <c r="B43" s="4" t="s">
        <v>152</v>
      </c>
      <c r="C43" s="4" t="s">
        <v>49</v>
      </c>
      <c r="D43" s="4" t="s">
        <v>160</v>
      </c>
      <c r="E43" s="26">
        <v>46744690</v>
      </c>
      <c r="F43" s="27" t="s">
        <v>150</v>
      </c>
      <c r="G43" s="3" t="s">
        <v>48</v>
      </c>
      <c r="H43" s="22">
        <v>810000004</v>
      </c>
      <c r="I43" s="27" t="s">
        <v>81</v>
      </c>
      <c r="J43" s="53" t="s">
        <v>47</v>
      </c>
      <c r="K43" s="27" t="s">
        <v>72</v>
      </c>
      <c r="L43" s="16">
        <v>96621</v>
      </c>
      <c r="M43" s="3" t="s">
        <v>73</v>
      </c>
      <c r="N43" s="5" t="s">
        <v>82</v>
      </c>
      <c r="O43" s="73">
        <v>1314</v>
      </c>
      <c r="P43" s="6">
        <v>125.11</v>
      </c>
      <c r="Q43" s="74">
        <v>2</v>
      </c>
      <c r="R43" s="16">
        <v>54.735624999999999</v>
      </c>
      <c r="S43" s="73">
        <f t="shared" si="0"/>
        <v>876</v>
      </c>
      <c r="T43" s="75">
        <v>129.74</v>
      </c>
      <c r="U43" s="76">
        <v>0</v>
      </c>
      <c r="V43" s="30">
        <f t="shared" si="6"/>
        <v>56.761250000000004</v>
      </c>
      <c r="W43" s="77">
        <f t="shared" si="2"/>
        <v>0</v>
      </c>
      <c r="X43" s="78">
        <f t="shared" si="3"/>
        <v>876</v>
      </c>
      <c r="Y43" s="123"/>
      <c r="Z43" s="133">
        <f t="shared" si="4"/>
        <v>876</v>
      </c>
      <c r="AA43" s="67"/>
    </row>
    <row r="44" spans="1:31" s="25" customFormat="1" ht="30" x14ac:dyDescent="0.25">
      <c r="A44" s="3" t="s">
        <v>47</v>
      </c>
      <c r="B44" s="4" t="s">
        <v>152</v>
      </c>
      <c r="C44" s="4" t="s">
        <v>49</v>
      </c>
      <c r="D44" s="4" t="s">
        <v>212</v>
      </c>
      <c r="E44" s="26">
        <v>47884380</v>
      </c>
      <c r="F44" s="27" t="s">
        <v>183</v>
      </c>
      <c r="G44" s="3" t="s">
        <v>48</v>
      </c>
      <c r="H44" s="22">
        <v>810000058</v>
      </c>
      <c r="I44" s="27" t="s">
        <v>184</v>
      </c>
      <c r="J44" s="53" t="s">
        <v>47</v>
      </c>
      <c r="K44" s="27" t="s">
        <v>51</v>
      </c>
      <c r="L44" s="16">
        <v>97401</v>
      </c>
      <c r="M44" s="3" t="s">
        <v>51</v>
      </c>
      <c r="N44" s="3" t="s">
        <v>185</v>
      </c>
      <c r="O44" s="41">
        <v>16421</v>
      </c>
      <c r="P44" s="6">
        <v>125.11</v>
      </c>
      <c r="Q44" s="71">
        <v>25</v>
      </c>
      <c r="R44" s="42">
        <v>54.735624999999999</v>
      </c>
      <c r="S44" s="41">
        <f t="shared" si="0"/>
        <v>10947</v>
      </c>
      <c r="T44" s="66">
        <v>129.74</v>
      </c>
      <c r="U44" s="70">
        <v>17</v>
      </c>
      <c r="V44" s="67">
        <f t="shared" si="6"/>
        <v>56.761250000000004</v>
      </c>
      <c r="W44" s="68">
        <f t="shared" si="2"/>
        <v>3860</v>
      </c>
      <c r="X44" s="72">
        <f t="shared" si="3"/>
        <v>14807</v>
      </c>
      <c r="Y44" s="123"/>
      <c r="Z44" s="133">
        <f t="shared" si="4"/>
        <v>14807</v>
      </c>
      <c r="AA44" s="67"/>
    </row>
    <row r="45" spans="1:31" s="25" customFormat="1" ht="30" x14ac:dyDescent="0.25">
      <c r="A45" s="3" t="s">
        <v>47</v>
      </c>
      <c r="B45" s="4" t="s">
        <v>152</v>
      </c>
      <c r="C45" s="4" t="s">
        <v>49</v>
      </c>
      <c r="D45" s="4" t="s">
        <v>234</v>
      </c>
      <c r="E45" s="26">
        <v>5426604</v>
      </c>
      <c r="F45" s="50" t="s">
        <v>225</v>
      </c>
      <c r="G45" s="3" t="s">
        <v>48</v>
      </c>
      <c r="H45" s="22">
        <v>810000061</v>
      </c>
      <c r="I45" s="50" t="s">
        <v>224</v>
      </c>
      <c r="J45" s="55" t="s">
        <v>47</v>
      </c>
      <c r="K45" s="50" t="s">
        <v>51</v>
      </c>
      <c r="L45" s="16">
        <v>97401</v>
      </c>
      <c r="M45" s="34" t="s">
        <v>51</v>
      </c>
      <c r="N45" s="5" t="s">
        <v>239</v>
      </c>
      <c r="O45" s="41">
        <v>3284</v>
      </c>
      <c r="P45" s="6">
        <v>125.11</v>
      </c>
      <c r="Q45" s="71">
        <v>5</v>
      </c>
      <c r="R45" s="42">
        <v>54.735624999999999</v>
      </c>
      <c r="S45" s="41">
        <f t="shared" si="0"/>
        <v>2189</v>
      </c>
      <c r="T45" s="66">
        <v>129.74</v>
      </c>
      <c r="U45" s="70">
        <v>4</v>
      </c>
      <c r="V45" s="67">
        <f t="shared" si="6"/>
        <v>56.761250000000004</v>
      </c>
      <c r="W45" s="68">
        <f t="shared" si="2"/>
        <v>908</v>
      </c>
      <c r="X45" s="72">
        <f t="shared" si="3"/>
        <v>3097</v>
      </c>
      <c r="Y45" s="123"/>
      <c r="Z45" s="133">
        <f t="shared" si="4"/>
        <v>3097</v>
      </c>
      <c r="AA45" s="67"/>
    </row>
    <row r="46" spans="1:31" s="29" customFormat="1" ht="30" x14ac:dyDescent="0.25">
      <c r="A46" s="3" t="s">
        <v>47</v>
      </c>
      <c r="B46" s="4" t="s">
        <v>152</v>
      </c>
      <c r="C46" s="4" t="s">
        <v>49</v>
      </c>
      <c r="D46" s="4" t="s">
        <v>236</v>
      </c>
      <c r="E46" s="26">
        <v>51317028</v>
      </c>
      <c r="F46" s="50" t="s">
        <v>226</v>
      </c>
      <c r="G46" s="3" t="s">
        <v>48</v>
      </c>
      <c r="H46" s="22">
        <v>810000063</v>
      </c>
      <c r="I46" s="50" t="s">
        <v>50</v>
      </c>
      <c r="J46" s="55" t="s">
        <v>47</v>
      </c>
      <c r="K46" s="50" t="s">
        <v>51</v>
      </c>
      <c r="L46" s="16">
        <v>97411</v>
      </c>
      <c r="M46" s="34" t="s">
        <v>51</v>
      </c>
      <c r="N46" s="5" t="s">
        <v>240</v>
      </c>
      <c r="O46" s="41">
        <v>3941</v>
      </c>
      <c r="P46" s="6">
        <v>125.11</v>
      </c>
      <c r="Q46" s="71">
        <v>6</v>
      </c>
      <c r="R46" s="42">
        <v>54.735624999999999</v>
      </c>
      <c r="S46" s="41">
        <f t="shared" si="0"/>
        <v>2627</v>
      </c>
      <c r="T46" s="66">
        <v>129.74</v>
      </c>
      <c r="U46" s="70">
        <v>4</v>
      </c>
      <c r="V46" s="67">
        <f t="shared" si="6"/>
        <v>56.761250000000004</v>
      </c>
      <c r="W46" s="68">
        <f t="shared" si="2"/>
        <v>908</v>
      </c>
      <c r="X46" s="72">
        <f t="shared" si="3"/>
        <v>3535</v>
      </c>
      <c r="Y46" s="123"/>
      <c r="Z46" s="133">
        <f t="shared" si="4"/>
        <v>3535</v>
      </c>
      <c r="AA46" s="122"/>
    </row>
    <row r="47" spans="1:31" s="29" customFormat="1" ht="30" x14ac:dyDescent="0.25">
      <c r="A47" s="3" t="s">
        <v>47</v>
      </c>
      <c r="B47" s="4" t="s">
        <v>152</v>
      </c>
      <c r="C47" s="4" t="s">
        <v>49</v>
      </c>
      <c r="D47" s="4" t="s">
        <v>269</v>
      </c>
      <c r="E47" s="26">
        <v>55593062</v>
      </c>
      <c r="F47" s="50" t="s">
        <v>270</v>
      </c>
      <c r="G47" s="3" t="s">
        <v>48</v>
      </c>
      <c r="H47" s="22">
        <v>810000067</v>
      </c>
      <c r="I47" s="33" t="s">
        <v>271</v>
      </c>
      <c r="J47" s="53" t="s">
        <v>47</v>
      </c>
      <c r="K47" s="50" t="s">
        <v>51</v>
      </c>
      <c r="L47" s="16">
        <v>97401</v>
      </c>
      <c r="M47" s="34" t="s">
        <v>51</v>
      </c>
      <c r="N47" s="5" t="s">
        <v>272</v>
      </c>
      <c r="O47" s="40">
        <v>0</v>
      </c>
      <c r="P47" s="6">
        <v>125.11</v>
      </c>
      <c r="Q47" s="71">
        <v>0</v>
      </c>
      <c r="R47" s="42">
        <v>54.735624999999999</v>
      </c>
      <c r="S47" s="41">
        <f t="shared" si="0"/>
        <v>0</v>
      </c>
      <c r="T47" s="66">
        <v>129.74</v>
      </c>
      <c r="U47" s="70">
        <v>2</v>
      </c>
      <c r="V47" s="67">
        <v>56.761250000000004</v>
      </c>
      <c r="W47" s="68">
        <f t="shared" si="2"/>
        <v>454</v>
      </c>
      <c r="X47" s="72">
        <f t="shared" si="3"/>
        <v>454</v>
      </c>
      <c r="Y47" s="123"/>
      <c r="Z47" s="133">
        <f t="shared" si="4"/>
        <v>454</v>
      </c>
      <c r="AA47" s="122"/>
    </row>
    <row r="48" spans="1:31" s="29" customFormat="1" x14ac:dyDescent="0.25">
      <c r="A48" s="30" t="s">
        <v>43</v>
      </c>
      <c r="B48" s="23" t="s">
        <v>152</v>
      </c>
      <c r="C48" s="23" t="s">
        <v>49</v>
      </c>
      <c r="D48" s="23" t="s">
        <v>161</v>
      </c>
      <c r="E48" s="31">
        <v>54385687</v>
      </c>
      <c r="F48" s="51" t="s">
        <v>220</v>
      </c>
      <c r="G48" s="30" t="s">
        <v>74</v>
      </c>
      <c r="H48" s="32">
        <v>810000005</v>
      </c>
      <c r="I48" s="51" t="s">
        <v>220</v>
      </c>
      <c r="J48" s="53" t="s">
        <v>43</v>
      </c>
      <c r="K48" s="51" t="s">
        <v>77</v>
      </c>
      <c r="L48" s="16" t="s">
        <v>79</v>
      </c>
      <c r="M48" s="30" t="s">
        <v>44</v>
      </c>
      <c r="N48" s="24" t="s">
        <v>116</v>
      </c>
      <c r="O48" s="40">
        <v>2627</v>
      </c>
      <c r="P48" s="6">
        <v>125.11</v>
      </c>
      <c r="Q48" s="71">
        <v>4</v>
      </c>
      <c r="R48" s="42">
        <v>54.735624999999999</v>
      </c>
      <c r="S48" s="41">
        <f t="shared" si="0"/>
        <v>1752</v>
      </c>
      <c r="T48" s="66">
        <v>129.74</v>
      </c>
      <c r="U48" s="70">
        <v>0</v>
      </c>
      <c r="V48" s="67">
        <f>+T48*43.75%</f>
        <v>56.761250000000004</v>
      </c>
      <c r="W48" s="68">
        <f t="shared" si="2"/>
        <v>0</v>
      </c>
      <c r="X48" s="72">
        <f t="shared" si="3"/>
        <v>1752</v>
      </c>
      <c r="Y48" s="123"/>
      <c r="Z48" s="133">
        <f t="shared" si="4"/>
        <v>1752</v>
      </c>
      <c r="AA48" s="122"/>
    </row>
    <row r="49" spans="1:27" s="29" customFormat="1" ht="30" x14ac:dyDescent="0.25">
      <c r="A49" s="3" t="s">
        <v>43</v>
      </c>
      <c r="B49" s="4" t="s">
        <v>152</v>
      </c>
      <c r="C49" s="4" t="s">
        <v>49</v>
      </c>
      <c r="D49" s="4" t="s">
        <v>221</v>
      </c>
      <c r="E49" s="26">
        <v>35522119</v>
      </c>
      <c r="F49" s="27" t="s">
        <v>151</v>
      </c>
      <c r="G49" s="3" t="s">
        <v>74</v>
      </c>
      <c r="H49" s="22">
        <v>810000030</v>
      </c>
      <c r="I49" s="81" t="s">
        <v>117</v>
      </c>
      <c r="J49" s="53" t="s">
        <v>43</v>
      </c>
      <c r="K49" s="27" t="s">
        <v>78</v>
      </c>
      <c r="L49" s="16" t="s">
        <v>255</v>
      </c>
      <c r="M49" s="3" t="s">
        <v>52</v>
      </c>
      <c r="N49" s="5" t="s">
        <v>118</v>
      </c>
      <c r="O49" s="40">
        <v>7882</v>
      </c>
      <c r="P49" s="6">
        <v>125.11</v>
      </c>
      <c r="Q49" s="71">
        <v>12</v>
      </c>
      <c r="R49" s="42">
        <v>54.735624999999999</v>
      </c>
      <c r="S49" s="41">
        <f t="shared" si="0"/>
        <v>5255</v>
      </c>
      <c r="T49" s="66">
        <v>129.74</v>
      </c>
      <c r="U49" s="70">
        <v>12</v>
      </c>
      <c r="V49" s="67">
        <f>+T49*43.75%</f>
        <v>56.761250000000004</v>
      </c>
      <c r="W49" s="68">
        <f t="shared" si="2"/>
        <v>2725</v>
      </c>
      <c r="X49" s="72">
        <f t="shared" si="3"/>
        <v>7980</v>
      </c>
      <c r="Y49" s="123"/>
      <c r="Z49" s="133">
        <f t="shared" si="4"/>
        <v>7980</v>
      </c>
      <c r="AA49" s="122"/>
    </row>
    <row r="50" spans="1:27" s="29" customFormat="1" x14ac:dyDescent="0.25">
      <c r="A50" s="3" t="s">
        <v>43</v>
      </c>
      <c r="B50" s="4" t="s">
        <v>152</v>
      </c>
      <c r="C50" s="4" t="s">
        <v>49</v>
      </c>
      <c r="D50" s="4" t="s">
        <v>235</v>
      </c>
      <c r="E50" s="26">
        <v>54929415</v>
      </c>
      <c r="F50" s="50" t="s">
        <v>230</v>
      </c>
      <c r="G50" s="3" t="s">
        <v>74</v>
      </c>
      <c r="H50" s="22">
        <v>810000062</v>
      </c>
      <c r="I50" s="50" t="s">
        <v>229</v>
      </c>
      <c r="J50" s="53" t="s">
        <v>43</v>
      </c>
      <c r="K50" s="50" t="s">
        <v>78</v>
      </c>
      <c r="L50" s="16" t="s">
        <v>79</v>
      </c>
      <c r="M50" s="34" t="s">
        <v>76</v>
      </c>
      <c r="N50" s="5" t="s">
        <v>237</v>
      </c>
      <c r="O50" s="40">
        <v>1970</v>
      </c>
      <c r="P50" s="6">
        <v>125.11</v>
      </c>
      <c r="Q50" s="71">
        <v>3</v>
      </c>
      <c r="R50" s="42">
        <v>54.735624999999999</v>
      </c>
      <c r="S50" s="41">
        <f t="shared" si="0"/>
        <v>1314</v>
      </c>
      <c r="T50" s="66">
        <v>129.74</v>
      </c>
      <c r="U50" s="70">
        <v>2</v>
      </c>
      <c r="V50" s="67">
        <v>56.761250000000004</v>
      </c>
      <c r="W50" s="68">
        <f t="shared" si="2"/>
        <v>454</v>
      </c>
      <c r="X50" s="72">
        <f t="shared" si="3"/>
        <v>1768</v>
      </c>
      <c r="Y50" s="123"/>
      <c r="Z50" s="133">
        <f t="shared" si="4"/>
        <v>1768</v>
      </c>
      <c r="AA50" s="122"/>
    </row>
    <row r="51" spans="1:27" s="29" customFormat="1" ht="30" x14ac:dyDescent="0.25">
      <c r="A51" s="3" t="s">
        <v>43</v>
      </c>
      <c r="B51" s="4" t="s">
        <v>152</v>
      </c>
      <c r="C51" s="4" t="s">
        <v>49</v>
      </c>
      <c r="D51" s="4" t="s">
        <v>282</v>
      </c>
      <c r="E51" s="26">
        <v>54155142</v>
      </c>
      <c r="F51" s="33" t="s">
        <v>277</v>
      </c>
      <c r="G51" s="3" t="s">
        <v>74</v>
      </c>
      <c r="H51" s="22">
        <v>810000068</v>
      </c>
      <c r="I51" s="33" t="s">
        <v>278</v>
      </c>
      <c r="J51" s="53" t="s">
        <v>43</v>
      </c>
      <c r="K51" s="50" t="s">
        <v>279</v>
      </c>
      <c r="L51" s="16" t="s">
        <v>288</v>
      </c>
      <c r="M51" s="34" t="s">
        <v>280</v>
      </c>
      <c r="N51" s="5" t="s">
        <v>281</v>
      </c>
      <c r="O51" s="40">
        <v>0</v>
      </c>
      <c r="P51" s="6">
        <v>125.11</v>
      </c>
      <c r="Q51" s="71">
        <v>0</v>
      </c>
      <c r="R51" s="42">
        <v>54.735624999999999</v>
      </c>
      <c r="S51" s="41">
        <f t="shared" si="0"/>
        <v>0</v>
      </c>
      <c r="T51" s="66">
        <v>129.74</v>
      </c>
      <c r="U51" s="70">
        <v>3</v>
      </c>
      <c r="V51" s="67">
        <v>56.761250000000004</v>
      </c>
      <c r="W51" s="68">
        <f t="shared" si="2"/>
        <v>681</v>
      </c>
      <c r="X51" s="72">
        <f t="shared" si="3"/>
        <v>681</v>
      </c>
      <c r="Y51" s="123"/>
      <c r="Z51" s="133">
        <f t="shared" si="4"/>
        <v>681</v>
      </c>
      <c r="AA51" s="122"/>
    </row>
    <row r="52" spans="1:27" s="18" customFormat="1" x14ac:dyDescent="0.25">
      <c r="A52" s="19" t="s">
        <v>132</v>
      </c>
      <c r="B52" s="8"/>
      <c r="C52" s="8"/>
      <c r="D52" s="8"/>
      <c r="E52" s="10"/>
      <c r="F52" s="8"/>
      <c r="G52" s="8"/>
      <c r="H52" s="10"/>
      <c r="I52" s="7"/>
      <c r="J52" s="9"/>
      <c r="K52" s="8"/>
      <c r="L52" s="8"/>
      <c r="M52" s="8"/>
      <c r="N52" s="8"/>
      <c r="O52" s="117">
        <f>SUM(O4:O51)</f>
        <v>244993</v>
      </c>
      <c r="P52" s="118">
        <v>125.11</v>
      </c>
      <c r="Q52" s="117">
        <f t="shared" ref="Q52:Z52" si="9">SUM(Q4:Q51)</f>
        <v>373</v>
      </c>
      <c r="R52" s="119">
        <v>54.735624999999999</v>
      </c>
      <c r="S52" s="117">
        <f t="shared" si="9"/>
        <v>163333</v>
      </c>
      <c r="T52" s="120">
        <v>129.74</v>
      </c>
      <c r="U52" s="117">
        <f t="shared" si="9"/>
        <v>370</v>
      </c>
      <c r="V52" s="121">
        <v>56.761250000000004</v>
      </c>
      <c r="W52" s="117">
        <f t="shared" si="9"/>
        <v>84002</v>
      </c>
      <c r="X52" s="117">
        <f t="shared" si="9"/>
        <v>247335</v>
      </c>
      <c r="Y52" s="117">
        <f t="shared" si="9"/>
        <v>0</v>
      </c>
      <c r="Z52" s="117">
        <f t="shared" si="9"/>
        <v>247335</v>
      </c>
      <c r="AA52" s="127" t="s">
        <v>303</v>
      </c>
    </row>
    <row r="53" spans="1:27" x14ac:dyDescent="0.25"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7" x14ac:dyDescent="0.25">
      <c r="X54" s="48"/>
    </row>
    <row r="58" spans="1:27" x14ac:dyDescent="0.25">
      <c r="S58" s="48"/>
    </row>
  </sheetData>
  <autoFilter ref="A2:AQ53" xr:uid="{13804C46-FF41-41B3-9CEB-7791E89EBF6A}"/>
  <sortState ref="A4:S48">
    <sortCondition ref="A5:A48" customList="BA,TV,TC,NR,ZA,BB,PO,KE"/>
    <sortCondition ref="C5:C48" customList="K,V,O,C,S"/>
    <sortCondition ref="B5:B48" customList="MŠ,ŠMS,RZ"/>
  </sortState>
  <conditionalFormatting sqref="H52:H1048576 H1:H2 H4:H40 H42:H50">
    <cfRule type="duplicateValues" dxfId="13" priority="677"/>
    <cfRule type="duplicateValues" dxfId="12" priority="678"/>
    <cfRule type="duplicateValues" dxfId="11" priority="679"/>
    <cfRule type="duplicateValues" dxfId="10" priority="680"/>
  </conditionalFormatting>
  <conditionalFormatting sqref="H51 H3">
    <cfRule type="duplicateValues" dxfId="9" priority="5"/>
    <cfRule type="duplicateValues" dxfId="8" priority="6"/>
    <cfRule type="duplicateValues" dxfId="7" priority="7"/>
    <cfRule type="duplicateValues" dxfId="6" priority="8"/>
  </conditionalFormatting>
  <conditionalFormatting sqref="H41">
    <cfRule type="duplicateValues" dxfId="5" priority="1"/>
    <cfRule type="duplicateValues" dxfId="4" priority="2"/>
    <cfRule type="duplicateValues" dxfId="3" priority="3"/>
    <cfRule type="duplicateValues" dxfId="2" priority="4"/>
  </conditionalFormatting>
  <printOptions horizontalCentered="1"/>
  <pageMargins left="0.15748031496062992" right="0.15748031496062992" top="0.35433070866141736" bottom="0.39370078740157483" header="0.19685039370078741" footer="0.15748031496062992"/>
  <pageSetup paperSize="9" scale="38" orientation="landscape" r:id="rId1"/>
  <headerFooter>
    <oddHeader>&amp;LOFRŠ MŠVVaŠ SR&amp;RPríloha č. 2</oddHeader>
    <oddFooter>&amp;Lstrana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21B2-E22F-4725-B617-631A57EC8806}">
  <sheetPr>
    <pageSetUpPr fitToPage="1"/>
  </sheetPr>
  <dimension ref="A1:S61"/>
  <sheetViews>
    <sheetView tabSelected="1" zoomScaleNormal="100" workbookViewId="0">
      <selection activeCell="F64" sqref="F64"/>
    </sheetView>
  </sheetViews>
  <sheetFormatPr defaultRowHeight="15" x14ac:dyDescent="0.25"/>
  <cols>
    <col min="1" max="1" width="4.28515625" style="38" customWidth="1"/>
    <col min="2" max="2" width="4.28515625" style="56" customWidth="1"/>
    <col min="3" max="3" width="8.140625" style="38" customWidth="1"/>
    <col min="4" max="4" width="11.140625" style="38" customWidth="1"/>
    <col min="5" max="5" width="57.28515625" style="113" bestFit="1" customWidth="1"/>
    <col min="6" max="6" width="16.7109375" customWidth="1"/>
    <col min="7" max="7" width="10.85546875" customWidth="1"/>
    <col min="8" max="8" width="14.140625" customWidth="1"/>
    <col min="9" max="9" width="11.7109375" customWidth="1"/>
    <col min="10" max="10" width="17.140625" customWidth="1"/>
    <col min="11" max="11" width="13.42578125" customWidth="1"/>
    <col min="12" max="12" width="9.85546875" customWidth="1"/>
    <col min="13" max="13" width="19.28515625" customWidth="1"/>
    <col min="14" max="14" width="11.5703125" customWidth="1"/>
    <col min="15" max="15" width="11.7109375" customWidth="1"/>
  </cols>
  <sheetData>
    <row r="1" spans="1:17" s="60" customFormat="1" ht="44.25" customHeight="1" x14ac:dyDescent="0.25">
      <c r="A1" s="115" t="s">
        <v>304</v>
      </c>
      <c r="B1" s="58"/>
      <c r="E1" s="116"/>
    </row>
    <row r="2" spans="1:17" ht="163.5" customHeight="1" x14ac:dyDescent="0.25">
      <c r="A2" s="84" t="s">
        <v>0</v>
      </c>
      <c r="B2" s="84" t="s">
        <v>2</v>
      </c>
      <c r="C2" s="84" t="s">
        <v>3</v>
      </c>
      <c r="D2" s="84" t="s">
        <v>4</v>
      </c>
      <c r="E2" s="57" t="s">
        <v>5</v>
      </c>
      <c r="F2" s="37" t="s">
        <v>291</v>
      </c>
      <c r="G2" s="37" t="s">
        <v>251</v>
      </c>
      <c r="H2" s="37" t="s">
        <v>260</v>
      </c>
      <c r="I2" s="37" t="s">
        <v>261</v>
      </c>
      <c r="J2" s="37" t="s">
        <v>289</v>
      </c>
      <c r="K2" s="37" t="s">
        <v>292</v>
      </c>
      <c r="L2" s="37" t="s">
        <v>293</v>
      </c>
      <c r="M2" s="37" t="s">
        <v>290</v>
      </c>
      <c r="N2" s="37" t="s">
        <v>295</v>
      </c>
      <c r="O2" s="37" t="s">
        <v>294</v>
      </c>
      <c r="P2" s="128" t="s">
        <v>306</v>
      </c>
      <c r="Q2" s="128" t="s">
        <v>305</v>
      </c>
    </row>
    <row r="3" spans="1:17" ht="18" customHeight="1" thickBot="1" x14ac:dyDescent="0.3">
      <c r="A3" s="106" t="s">
        <v>14</v>
      </c>
      <c r="B3" s="106" t="s">
        <v>15</v>
      </c>
      <c r="C3" s="106" t="s">
        <v>16</v>
      </c>
      <c r="D3" s="106" t="s">
        <v>17</v>
      </c>
      <c r="E3" s="107" t="s">
        <v>18</v>
      </c>
      <c r="F3" s="106">
        <v>1</v>
      </c>
      <c r="G3" s="108">
        <v>2</v>
      </c>
      <c r="H3" s="106">
        <v>3</v>
      </c>
      <c r="I3" s="107" t="s">
        <v>264</v>
      </c>
      <c r="J3" s="106" t="s">
        <v>265</v>
      </c>
      <c r="K3" s="106">
        <v>6</v>
      </c>
      <c r="L3" s="108">
        <v>7</v>
      </c>
      <c r="M3" s="106" t="s">
        <v>266</v>
      </c>
      <c r="N3" s="106" t="s">
        <v>267</v>
      </c>
      <c r="O3" s="106" t="s">
        <v>268</v>
      </c>
      <c r="P3" s="106">
        <v>11</v>
      </c>
      <c r="Q3" s="106" t="s">
        <v>300</v>
      </c>
    </row>
    <row r="4" spans="1:17" ht="20.25" customHeight="1" thickTop="1" x14ac:dyDescent="0.25">
      <c r="A4" s="100" t="s">
        <v>27</v>
      </c>
      <c r="B4" s="101" t="s">
        <v>49</v>
      </c>
      <c r="C4" s="100" t="s">
        <v>53</v>
      </c>
      <c r="D4" s="100">
        <v>50331884</v>
      </c>
      <c r="E4" s="109" t="s">
        <v>54</v>
      </c>
      <c r="F4" s="102">
        <v>5911</v>
      </c>
      <c r="G4" s="103">
        <v>125.11</v>
      </c>
      <c r="H4" s="104">
        <v>9</v>
      </c>
      <c r="I4" s="103">
        <v>54.735624999999999</v>
      </c>
      <c r="J4" s="102">
        <v>3941</v>
      </c>
      <c r="K4" s="103">
        <v>5</v>
      </c>
      <c r="L4" s="103">
        <v>129.74</v>
      </c>
      <c r="M4" s="105">
        <v>1135</v>
      </c>
      <c r="N4" s="103">
        <v>56.761250000000004</v>
      </c>
      <c r="O4" s="105">
        <v>5076</v>
      </c>
      <c r="P4" s="105"/>
      <c r="Q4" s="129">
        <f>+O4+P4</f>
        <v>5076</v>
      </c>
    </row>
    <row r="5" spans="1:17" ht="20.25" customHeight="1" x14ac:dyDescent="0.25">
      <c r="A5" s="83" t="s">
        <v>27</v>
      </c>
      <c r="B5" s="59" t="s">
        <v>49</v>
      </c>
      <c r="C5" s="83" t="s">
        <v>187</v>
      </c>
      <c r="D5" s="83">
        <v>45353093</v>
      </c>
      <c r="E5" s="99" t="s">
        <v>101</v>
      </c>
      <c r="F5" s="44">
        <v>3284</v>
      </c>
      <c r="G5" s="33">
        <v>125.11</v>
      </c>
      <c r="H5" s="85">
        <v>5</v>
      </c>
      <c r="I5" s="33">
        <v>54.735624999999999</v>
      </c>
      <c r="J5" s="44">
        <v>2189</v>
      </c>
      <c r="K5" s="33">
        <v>0</v>
      </c>
      <c r="L5" s="33">
        <v>129.74</v>
      </c>
      <c r="M5" s="82">
        <v>0</v>
      </c>
      <c r="N5" s="33">
        <v>56.761250000000004</v>
      </c>
      <c r="O5" s="82">
        <v>2189</v>
      </c>
      <c r="P5" s="82"/>
      <c r="Q5" s="129">
        <f t="shared" ref="Q5:Q26" si="0">+O5+P5</f>
        <v>2189</v>
      </c>
    </row>
    <row r="6" spans="1:17" ht="20.25" customHeight="1" x14ac:dyDescent="0.25">
      <c r="A6" s="83" t="s">
        <v>27</v>
      </c>
      <c r="B6" s="59" t="s">
        <v>49</v>
      </c>
      <c r="C6" s="83" t="s">
        <v>153</v>
      </c>
      <c r="D6" s="83">
        <v>820000014</v>
      </c>
      <c r="E6" s="99" t="s">
        <v>83</v>
      </c>
      <c r="F6" s="44">
        <v>8539</v>
      </c>
      <c r="G6" s="33">
        <v>125.11</v>
      </c>
      <c r="H6" s="85">
        <v>13</v>
      </c>
      <c r="I6" s="33">
        <v>54.735624999999999</v>
      </c>
      <c r="J6" s="44">
        <v>5693</v>
      </c>
      <c r="K6" s="33">
        <v>8</v>
      </c>
      <c r="L6" s="33">
        <v>129.74</v>
      </c>
      <c r="M6" s="82">
        <v>1816</v>
      </c>
      <c r="N6" s="33">
        <v>56.761250000000004</v>
      </c>
      <c r="O6" s="82">
        <v>7509</v>
      </c>
      <c r="P6" s="82"/>
      <c r="Q6" s="129">
        <f t="shared" si="0"/>
        <v>7509</v>
      </c>
    </row>
    <row r="7" spans="1:17" ht="20.25" customHeight="1" x14ac:dyDescent="0.25">
      <c r="A7" s="83" t="s">
        <v>27</v>
      </c>
      <c r="B7" s="59" t="s">
        <v>49</v>
      </c>
      <c r="C7" s="83" t="s">
        <v>188</v>
      </c>
      <c r="D7" s="83">
        <v>50569481</v>
      </c>
      <c r="E7" s="99" t="s">
        <v>144</v>
      </c>
      <c r="F7" s="44">
        <v>1970</v>
      </c>
      <c r="G7" s="33">
        <v>125.11</v>
      </c>
      <c r="H7" s="85">
        <v>3</v>
      </c>
      <c r="I7" s="33">
        <v>54.735624999999999</v>
      </c>
      <c r="J7" s="44">
        <v>1314</v>
      </c>
      <c r="K7" s="33">
        <v>5</v>
      </c>
      <c r="L7" s="33">
        <v>129.74</v>
      </c>
      <c r="M7" s="82">
        <v>1135</v>
      </c>
      <c r="N7" s="33">
        <v>56.761250000000004</v>
      </c>
      <c r="O7" s="82">
        <v>2449</v>
      </c>
      <c r="P7" s="82"/>
      <c r="Q7" s="129">
        <f t="shared" si="0"/>
        <v>2449</v>
      </c>
    </row>
    <row r="8" spans="1:17" ht="20.25" customHeight="1" x14ac:dyDescent="0.25">
      <c r="A8" s="83" t="s">
        <v>27</v>
      </c>
      <c r="B8" s="59" t="s">
        <v>49</v>
      </c>
      <c r="C8" s="83" t="s">
        <v>189</v>
      </c>
      <c r="D8" s="83">
        <v>35960841</v>
      </c>
      <c r="E8" s="99" t="s">
        <v>136</v>
      </c>
      <c r="F8" s="44">
        <v>4598</v>
      </c>
      <c r="G8" s="33">
        <v>125.11</v>
      </c>
      <c r="H8" s="85">
        <v>7</v>
      </c>
      <c r="I8" s="33">
        <v>54.735624999999999</v>
      </c>
      <c r="J8" s="44">
        <v>3065</v>
      </c>
      <c r="K8" s="33">
        <v>0</v>
      </c>
      <c r="L8" s="33">
        <v>129.74</v>
      </c>
      <c r="M8" s="82">
        <v>0</v>
      </c>
      <c r="N8" s="33">
        <v>56.761250000000004</v>
      </c>
      <c r="O8" s="82">
        <v>3065</v>
      </c>
      <c r="P8" s="82"/>
      <c r="Q8" s="129">
        <f t="shared" si="0"/>
        <v>3065</v>
      </c>
    </row>
    <row r="9" spans="1:17" ht="20.25" customHeight="1" x14ac:dyDescent="0.25">
      <c r="A9" s="83" t="s">
        <v>27</v>
      </c>
      <c r="B9" s="59" t="s">
        <v>49</v>
      </c>
      <c r="C9" s="83" t="s">
        <v>190</v>
      </c>
      <c r="D9" s="83">
        <v>42266971</v>
      </c>
      <c r="E9" s="99" t="s">
        <v>93</v>
      </c>
      <c r="F9" s="44">
        <v>5255</v>
      </c>
      <c r="G9" s="33">
        <v>125.11</v>
      </c>
      <c r="H9" s="85">
        <v>8</v>
      </c>
      <c r="I9" s="33">
        <v>54.735624999999999</v>
      </c>
      <c r="J9" s="44">
        <v>3503</v>
      </c>
      <c r="K9" s="33">
        <v>10</v>
      </c>
      <c r="L9" s="33">
        <v>129.74</v>
      </c>
      <c r="M9" s="82">
        <v>2270</v>
      </c>
      <c r="N9" s="33">
        <v>56.761250000000004</v>
      </c>
      <c r="O9" s="82">
        <v>5773</v>
      </c>
      <c r="P9" s="82"/>
      <c r="Q9" s="129">
        <f t="shared" si="0"/>
        <v>5773</v>
      </c>
    </row>
    <row r="10" spans="1:17" ht="20.25" customHeight="1" x14ac:dyDescent="0.25">
      <c r="A10" s="83" t="s">
        <v>27</v>
      </c>
      <c r="B10" s="59" t="s">
        <v>49</v>
      </c>
      <c r="C10" s="83" t="s">
        <v>191</v>
      </c>
      <c r="D10" s="83">
        <v>50482211</v>
      </c>
      <c r="E10" s="99" t="s">
        <v>141</v>
      </c>
      <c r="F10" s="44">
        <v>5911</v>
      </c>
      <c r="G10" s="33">
        <v>125.11</v>
      </c>
      <c r="H10" s="85">
        <v>9</v>
      </c>
      <c r="I10" s="33">
        <v>54.735624999999999</v>
      </c>
      <c r="J10" s="44">
        <v>3941</v>
      </c>
      <c r="K10" s="33">
        <v>4</v>
      </c>
      <c r="L10" s="33">
        <v>129.74</v>
      </c>
      <c r="M10" s="82">
        <v>908</v>
      </c>
      <c r="N10" s="33">
        <v>56.761250000000004</v>
      </c>
      <c r="O10" s="82">
        <v>4849</v>
      </c>
      <c r="P10" s="82"/>
      <c r="Q10" s="129">
        <f t="shared" si="0"/>
        <v>4849</v>
      </c>
    </row>
    <row r="11" spans="1:17" ht="20.25" customHeight="1" x14ac:dyDescent="0.25">
      <c r="A11" s="83" t="s">
        <v>27</v>
      </c>
      <c r="B11" s="59" t="s">
        <v>49</v>
      </c>
      <c r="C11" s="83" t="s">
        <v>192</v>
      </c>
      <c r="D11" s="83">
        <v>51717255</v>
      </c>
      <c r="E11" s="99" t="s">
        <v>145</v>
      </c>
      <c r="F11" s="44">
        <v>3941</v>
      </c>
      <c r="G11" s="33">
        <v>125.11</v>
      </c>
      <c r="H11" s="85">
        <v>6</v>
      </c>
      <c r="I11" s="33">
        <v>54.735624999999999</v>
      </c>
      <c r="J11" s="44">
        <v>2627</v>
      </c>
      <c r="K11" s="33">
        <v>13</v>
      </c>
      <c r="L11" s="33">
        <v>129.74</v>
      </c>
      <c r="M11" s="82">
        <v>2952</v>
      </c>
      <c r="N11" s="33">
        <v>56.761250000000004</v>
      </c>
      <c r="O11" s="82">
        <v>5579</v>
      </c>
      <c r="P11" s="82"/>
      <c r="Q11" s="129">
        <f t="shared" si="0"/>
        <v>5579</v>
      </c>
    </row>
    <row r="12" spans="1:17" ht="20.25" customHeight="1" x14ac:dyDescent="0.25">
      <c r="A12" s="83" t="s">
        <v>27</v>
      </c>
      <c r="B12" s="59" t="s">
        <v>49</v>
      </c>
      <c r="C12" s="83" t="s">
        <v>193</v>
      </c>
      <c r="D12" s="83">
        <v>50535056</v>
      </c>
      <c r="E12" s="99" t="s">
        <v>143</v>
      </c>
      <c r="F12" s="44">
        <v>5911</v>
      </c>
      <c r="G12" s="33">
        <v>125.11</v>
      </c>
      <c r="H12" s="85">
        <v>9</v>
      </c>
      <c r="I12" s="33">
        <v>54.735624999999999</v>
      </c>
      <c r="J12" s="44">
        <v>3941</v>
      </c>
      <c r="K12" s="33">
        <v>6</v>
      </c>
      <c r="L12" s="33">
        <v>129.74</v>
      </c>
      <c r="M12" s="82">
        <v>1362</v>
      </c>
      <c r="N12" s="33">
        <v>56.761250000000004</v>
      </c>
      <c r="O12" s="82">
        <v>5303</v>
      </c>
      <c r="P12" s="82"/>
      <c r="Q12" s="129">
        <f t="shared" si="0"/>
        <v>5303</v>
      </c>
    </row>
    <row r="13" spans="1:17" ht="20.25" customHeight="1" x14ac:dyDescent="0.25">
      <c r="A13" s="83" t="s">
        <v>27</v>
      </c>
      <c r="B13" s="59" t="s">
        <v>49</v>
      </c>
      <c r="C13" s="83" t="s">
        <v>194</v>
      </c>
      <c r="D13" s="83">
        <v>50105051</v>
      </c>
      <c r="E13" s="99" t="s">
        <v>139</v>
      </c>
      <c r="F13" s="44">
        <v>3284</v>
      </c>
      <c r="G13" s="33">
        <v>125.11</v>
      </c>
      <c r="H13" s="85">
        <v>5</v>
      </c>
      <c r="I13" s="33">
        <v>54.735624999999999</v>
      </c>
      <c r="J13" s="44">
        <v>2189</v>
      </c>
      <c r="K13" s="33">
        <v>5</v>
      </c>
      <c r="L13" s="33">
        <v>129.74</v>
      </c>
      <c r="M13" s="82">
        <v>1135</v>
      </c>
      <c r="N13" s="33">
        <v>56.761250000000004</v>
      </c>
      <c r="O13" s="82">
        <v>3324</v>
      </c>
      <c r="P13" s="82"/>
      <c r="Q13" s="129">
        <f t="shared" si="0"/>
        <v>3324</v>
      </c>
    </row>
    <row r="14" spans="1:17" ht="20.25" customHeight="1" x14ac:dyDescent="0.25">
      <c r="A14" s="83" t="s">
        <v>27</v>
      </c>
      <c r="B14" s="59" t="s">
        <v>49</v>
      </c>
      <c r="C14" s="83" t="s">
        <v>195</v>
      </c>
      <c r="D14" s="83">
        <v>50501909</v>
      </c>
      <c r="E14" s="99" t="s">
        <v>142</v>
      </c>
      <c r="F14" s="44">
        <v>5255</v>
      </c>
      <c r="G14" s="33">
        <v>125.11</v>
      </c>
      <c r="H14" s="85">
        <v>8</v>
      </c>
      <c r="I14" s="33">
        <v>54.735624999999999</v>
      </c>
      <c r="J14" s="44">
        <v>3503</v>
      </c>
      <c r="K14" s="33">
        <v>8</v>
      </c>
      <c r="L14" s="33">
        <v>129.74</v>
      </c>
      <c r="M14" s="82">
        <v>1816</v>
      </c>
      <c r="N14" s="33">
        <v>56.761250000000004</v>
      </c>
      <c r="O14" s="82">
        <v>5319</v>
      </c>
      <c r="P14" s="82"/>
      <c r="Q14" s="129">
        <f t="shared" si="0"/>
        <v>5319</v>
      </c>
    </row>
    <row r="15" spans="1:17" ht="20.25" customHeight="1" x14ac:dyDescent="0.25">
      <c r="A15" s="83" t="s">
        <v>27</v>
      </c>
      <c r="B15" s="59" t="s">
        <v>49</v>
      </c>
      <c r="C15" s="83" t="s">
        <v>196</v>
      </c>
      <c r="D15" s="83">
        <v>47860014</v>
      </c>
      <c r="E15" s="99" t="s">
        <v>138</v>
      </c>
      <c r="F15" s="44">
        <v>5255</v>
      </c>
      <c r="G15" s="33">
        <v>125.11</v>
      </c>
      <c r="H15" s="85">
        <v>8</v>
      </c>
      <c r="I15" s="33">
        <v>54.735624999999999</v>
      </c>
      <c r="J15" s="44">
        <v>3503</v>
      </c>
      <c r="K15" s="33">
        <v>4</v>
      </c>
      <c r="L15" s="33">
        <v>129.74</v>
      </c>
      <c r="M15" s="82">
        <v>908</v>
      </c>
      <c r="N15" s="33">
        <v>56.761250000000004</v>
      </c>
      <c r="O15" s="82">
        <v>4411</v>
      </c>
      <c r="P15" s="82"/>
      <c r="Q15" s="129">
        <f t="shared" si="0"/>
        <v>4411</v>
      </c>
    </row>
    <row r="16" spans="1:17" ht="20.25" customHeight="1" x14ac:dyDescent="0.25">
      <c r="A16" s="83" t="s">
        <v>27</v>
      </c>
      <c r="B16" s="59" t="s">
        <v>49</v>
      </c>
      <c r="C16" s="83" t="s">
        <v>197</v>
      </c>
      <c r="D16" s="83">
        <v>4649813</v>
      </c>
      <c r="E16" s="99" t="s">
        <v>135</v>
      </c>
      <c r="F16" s="44">
        <v>3284</v>
      </c>
      <c r="G16" s="33">
        <v>125.11</v>
      </c>
      <c r="H16" s="85">
        <v>5</v>
      </c>
      <c r="I16" s="33">
        <v>54.735624999999999</v>
      </c>
      <c r="J16" s="44">
        <v>2189</v>
      </c>
      <c r="K16" s="33">
        <v>1</v>
      </c>
      <c r="L16" s="33">
        <v>129.74</v>
      </c>
      <c r="M16" s="82">
        <v>227</v>
      </c>
      <c r="N16" s="33">
        <v>56.761250000000004</v>
      </c>
      <c r="O16" s="82">
        <v>2416</v>
      </c>
      <c r="P16" s="82"/>
      <c r="Q16" s="129">
        <f t="shared" si="0"/>
        <v>2416</v>
      </c>
    </row>
    <row r="17" spans="1:17" ht="20.25" customHeight="1" x14ac:dyDescent="0.25">
      <c r="A17" s="83" t="s">
        <v>27</v>
      </c>
      <c r="B17" s="59" t="s">
        <v>49</v>
      </c>
      <c r="C17" s="83" t="s">
        <v>198</v>
      </c>
      <c r="D17" s="83">
        <v>50416022</v>
      </c>
      <c r="E17" s="99" t="s">
        <v>140</v>
      </c>
      <c r="F17" s="44">
        <v>7882</v>
      </c>
      <c r="G17" s="33">
        <v>125.11</v>
      </c>
      <c r="H17" s="85">
        <v>12</v>
      </c>
      <c r="I17" s="33">
        <v>54.735624999999999</v>
      </c>
      <c r="J17" s="44">
        <v>5255</v>
      </c>
      <c r="K17" s="33">
        <v>23</v>
      </c>
      <c r="L17" s="33">
        <v>129.74</v>
      </c>
      <c r="M17" s="82">
        <v>5222</v>
      </c>
      <c r="N17" s="33">
        <v>56.761250000000004</v>
      </c>
      <c r="O17" s="82">
        <v>10477</v>
      </c>
      <c r="P17" s="82"/>
      <c r="Q17" s="129">
        <f t="shared" si="0"/>
        <v>10477</v>
      </c>
    </row>
    <row r="18" spans="1:17" ht="20.25" customHeight="1" x14ac:dyDescent="0.25">
      <c r="A18" s="83" t="s">
        <v>27</v>
      </c>
      <c r="B18" s="59" t="s">
        <v>49</v>
      </c>
      <c r="C18" s="83" t="s">
        <v>199</v>
      </c>
      <c r="D18" s="83">
        <v>46039678</v>
      </c>
      <c r="E18" s="99" t="s">
        <v>137</v>
      </c>
      <c r="F18" s="44">
        <v>5255</v>
      </c>
      <c r="G18" s="33">
        <v>125.11</v>
      </c>
      <c r="H18" s="85">
        <v>8</v>
      </c>
      <c r="I18" s="33">
        <v>54.735624999999999</v>
      </c>
      <c r="J18" s="44">
        <v>3503</v>
      </c>
      <c r="K18" s="33">
        <v>9</v>
      </c>
      <c r="L18" s="33">
        <v>129.74</v>
      </c>
      <c r="M18" s="82">
        <v>2043</v>
      </c>
      <c r="N18" s="33">
        <v>56.761250000000004</v>
      </c>
      <c r="O18" s="82">
        <v>5546</v>
      </c>
      <c r="P18" s="82"/>
      <c r="Q18" s="129">
        <f t="shared" si="0"/>
        <v>5546</v>
      </c>
    </row>
    <row r="19" spans="1:17" ht="20.25" customHeight="1" x14ac:dyDescent="0.25">
      <c r="A19" s="83" t="s">
        <v>27</v>
      </c>
      <c r="B19" s="59" t="s">
        <v>49</v>
      </c>
      <c r="C19" s="83" t="s">
        <v>273</v>
      </c>
      <c r="D19" s="83">
        <v>44341962</v>
      </c>
      <c r="E19" s="99" t="s">
        <v>274</v>
      </c>
      <c r="F19" s="44">
        <v>0</v>
      </c>
      <c r="G19" s="33">
        <v>125.11</v>
      </c>
      <c r="H19" s="85">
        <v>0</v>
      </c>
      <c r="I19" s="33">
        <v>54.735624999999999</v>
      </c>
      <c r="J19" s="44">
        <v>0</v>
      </c>
      <c r="K19" s="33">
        <v>9</v>
      </c>
      <c r="L19" s="33">
        <v>129.74</v>
      </c>
      <c r="M19" s="82">
        <v>2043</v>
      </c>
      <c r="N19" s="33">
        <v>56.761250000000004</v>
      </c>
      <c r="O19" s="82">
        <v>2043</v>
      </c>
      <c r="P19" s="82"/>
      <c r="Q19" s="129">
        <f t="shared" si="0"/>
        <v>2043</v>
      </c>
    </row>
    <row r="20" spans="1:17" ht="20.25" customHeight="1" x14ac:dyDescent="0.25">
      <c r="A20" s="83" t="s">
        <v>27</v>
      </c>
      <c r="B20" s="59" t="s">
        <v>49</v>
      </c>
      <c r="C20" s="83" t="s">
        <v>204</v>
      </c>
      <c r="D20" s="83">
        <v>47728353</v>
      </c>
      <c r="E20" s="99" t="s">
        <v>162</v>
      </c>
      <c r="F20" s="44">
        <v>1970</v>
      </c>
      <c r="G20" s="33">
        <v>125.11</v>
      </c>
      <c r="H20" s="85">
        <v>3</v>
      </c>
      <c r="I20" s="33">
        <v>54.735624999999999</v>
      </c>
      <c r="J20" s="44">
        <v>1314</v>
      </c>
      <c r="K20" s="33">
        <v>0</v>
      </c>
      <c r="L20" s="33">
        <v>129.74</v>
      </c>
      <c r="M20" s="82">
        <v>0</v>
      </c>
      <c r="N20" s="33">
        <v>56.761250000000004</v>
      </c>
      <c r="O20" s="82">
        <v>1314</v>
      </c>
      <c r="P20" s="82"/>
      <c r="Q20" s="129">
        <f t="shared" si="0"/>
        <v>1314</v>
      </c>
    </row>
    <row r="21" spans="1:17" ht="20.25" customHeight="1" x14ac:dyDescent="0.25">
      <c r="A21" s="83" t="s">
        <v>27</v>
      </c>
      <c r="B21" s="59" t="s">
        <v>49</v>
      </c>
      <c r="C21" s="83" t="s">
        <v>205</v>
      </c>
      <c r="D21" s="83">
        <v>46296255</v>
      </c>
      <c r="E21" s="99" t="s">
        <v>163</v>
      </c>
      <c r="F21" s="44">
        <v>3941</v>
      </c>
      <c r="G21" s="33">
        <v>125.11</v>
      </c>
      <c r="H21" s="85">
        <v>6</v>
      </c>
      <c r="I21" s="33">
        <v>54.735624999999999</v>
      </c>
      <c r="J21" s="44">
        <v>2627</v>
      </c>
      <c r="K21" s="33">
        <v>5</v>
      </c>
      <c r="L21" s="33">
        <v>129.74</v>
      </c>
      <c r="M21" s="82">
        <v>1135</v>
      </c>
      <c r="N21" s="33">
        <v>56.761250000000004</v>
      </c>
      <c r="O21" s="82">
        <v>3762</v>
      </c>
      <c r="P21" s="82"/>
      <c r="Q21" s="129">
        <f t="shared" si="0"/>
        <v>3762</v>
      </c>
    </row>
    <row r="22" spans="1:17" ht="20.25" customHeight="1" x14ac:dyDescent="0.25">
      <c r="A22" s="83" t="s">
        <v>27</v>
      </c>
      <c r="B22" s="59" t="s">
        <v>49</v>
      </c>
      <c r="C22" s="83" t="s">
        <v>206</v>
      </c>
      <c r="D22" s="83">
        <v>36730904</v>
      </c>
      <c r="E22" s="99" t="s">
        <v>164</v>
      </c>
      <c r="F22" s="44">
        <v>15764</v>
      </c>
      <c r="G22" s="33">
        <v>125.11</v>
      </c>
      <c r="H22" s="85">
        <v>24</v>
      </c>
      <c r="I22" s="33">
        <v>54.735624999999999</v>
      </c>
      <c r="J22" s="44">
        <v>10509</v>
      </c>
      <c r="K22" s="33">
        <v>20</v>
      </c>
      <c r="L22" s="33">
        <v>129.74</v>
      </c>
      <c r="M22" s="82">
        <v>4541</v>
      </c>
      <c r="N22" s="33">
        <v>56.761250000000004</v>
      </c>
      <c r="O22" s="82">
        <v>15050</v>
      </c>
      <c r="P22" s="82"/>
      <c r="Q22" s="129">
        <f t="shared" si="0"/>
        <v>15050</v>
      </c>
    </row>
    <row r="23" spans="1:17" ht="20.25" customHeight="1" x14ac:dyDescent="0.25">
      <c r="A23" s="83" t="s">
        <v>27</v>
      </c>
      <c r="B23" s="59" t="s">
        <v>49</v>
      </c>
      <c r="C23" s="83" t="s">
        <v>207</v>
      </c>
      <c r="D23" s="83">
        <v>42448794</v>
      </c>
      <c r="E23" s="99" t="s">
        <v>165</v>
      </c>
      <c r="F23" s="44">
        <v>1970</v>
      </c>
      <c r="G23" s="33">
        <v>125.11</v>
      </c>
      <c r="H23" s="85">
        <v>3</v>
      </c>
      <c r="I23" s="33">
        <v>54.735624999999999</v>
      </c>
      <c r="J23" s="44">
        <v>1314</v>
      </c>
      <c r="K23" s="33">
        <v>7</v>
      </c>
      <c r="L23" s="33">
        <v>129.74</v>
      </c>
      <c r="M23" s="82">
        <v>1589</v>
      </c>
      <c r="N23" s="33">
        <v>56.761250000000004</v>
      </c>
      <c r="O23" s="82">
        <v>2903</v>
      </c>
      <c r="P23" s="82"/>
      <c r="Q23" s="129">
        <f t="shared" si="0"/>
        <v>2903</v>
      </c>
    </row>
    <row r="24" spans="1:17" ht="20.25" customHeight="1" x14ac:dyDescent="0.25">
      <c r="A24" s="83" t="s">
        <v>27</v>
      </c>
      <c r="B24" s="59" t="s">
        <v>49</v>
      </c>
      <c r="C24" s="83" t="s">
        <v>208</v>
      </c>
      <c r="D24" s="83">
        <v>53698983</v>
      </c>
      <c r="E24" s="99" t="s">
        <v>166</v>
      </c>
      <c r="F24" s="44">
        <v>11823</v>
      </c>
      <c r="G24" s="33">
        <v>125.11</v>
      </c>
      <c r="H24" s="85">
        <v>18</v>
      </c>
      <c r="I24" s="33">
        <v>54.735624999999999</v>
      </c>
      <c r="J24" s="44">
        <v>7882</v>
      </c>
      <c r="K24" s="33">
        <v>16</v>
      </c>
      <c r="L24" s="33">
        <v>129.74</v>
      </c>
      <c r="M24" s="82">
        <v>3633</v>
      </c>
      <c r="N24" s="33">
        <v>56.761250000000004</v>
      </c>
      <c r="O24" s="82">
        <v>11515</v>
      </c>
      <c r="P24" s="82"/>
      <c r="Q24" s="129">
        <f t="shared" si="0"/>
        <v>11515</v>
      </c>
    </row>
    <row r="25" spans="1:17" ht="20.25" customHeight="1" x14ac:dyDescent="0.25">
      <c r="A25" s="83" t="s">
        <v>27</v>
      </c>
      <c r="B25" s="59" t="s">
        <v>49</v>
      </c>
      <c r="C25" s="83" t="s">
        <v>222</v>
      </c>
      <c r="D25" s="83">
        <v>50617664</v>
      </c>
      <c r="E25" s="99" t="s">
        <v>223</v>
      </c>
      <c r="F25" s="44">
        <v>3284</v>
      </c>
      <c r="G25" s="33">
        <v>125.11</v>
      </c>
      <c r="H25" s="85">
        <v>5</v>
      </c>
      <c r="I25" s="33">
        <v>54.735624999999999</v>
      </c>
      <c r="J25" s="44">
        <v>2189</v>
      </c>
      <c r="K25" s="33">
        <v>7</v>
      </c>
      <c r="L25" s="33">
        <v>129.74</v>
      </c>
      <c r="M25" s="82">
        <v>1589</v>
      </c>
      <c r="N25" s="33">
        <v>56.761250000000004</v>
      </c>
      <c r="O25" s="82">
        <v>3778</v>
      </c>
      <c r="P25" s="82"/>
      <c r="Q25" s="129">
        <f t="shared" si="0"/>
        <v>3778</v>
      </c>
    </row>
    <row r="26" spans="1:17" ht="20.25" customHeight="1" x14ac:dyDescent="0.25">
      <c r="A26" s="83" t="s">
        <v>27</v>
      </c>
      <c r="B26" s="59" t="s">
        <v>49</v>
      </c>
      <c r="C26" s="83" t="s">
        <v>247</v>
      </c>
      <c r="D26" s="83">
        <v>53589416</v>
      </c>
      <c r="E26" s="99" t="s">
        <v>248</v>
      </c>
      <c r="F26" s="44">
        <v>2627</v>
      </c>
      <c r="G26" s="33">
        <v>125.11</v>
      </c>
      <c r="H26" s="85">
        <v>4</v>
      </c>
      <c r="I26" s="33">
        <v>54.735624999999999</v>
      </c>
      <c r="J26" s="44">
        <v>1752</v>
      </c>
      <c r="K26" s="33">
        <v>12</v>
      </c>
      <c r="L26" s="33">
        <v>129.74</v>
      </c>
      <c r="M26" s="82">
        <v>2725</v>
      </c>
      <c r="N26" s="33">
        <v>56.761250000000004</v>
      </c>
      <c r="O26" s="82">
        <v>4477</v>
      </c>
      <c r="P26" s="82"/>
      <c r="Q26" s="129">
        <f t="shared" si="0"/>
        <v>4477</v>
      </c>
    </row>
    <row r="27" spans="1:17" ht="20.25" customHeight="1" x14ac:dyDescent="0.25">
      <c r="A27" s="86" t="s">
        <v>213</v>
      </c>
      <c r="B27" s="61"/>
      <c r="C27" s="86"/>
      <c r="D27" s="86"/>
      <c r="E27" s="110"/>
      <c r="F27" s="87">
        <v>116914</v>
      </c>
      <c r="G27" s="86">
        <v>125.11</v>
      </c>
      <c r="H27" s="88">
        <v>178</v>
      </c>
      <c r="I27" s="86">
        <v>54.735624999999978</v>
      </c>
      <c r="J27" s="87">
        <v>77943</v>
      </c>
      <c r="K27" s="86">
        <v>177</v>
      </c>
      <c r="L27" s="86">
        <v>129.74</v>
      </c>
      <c r="M27" s="89">
        <v>40184</v>
      </c>
      <c r="N27" s="86">
        <v>56.761250000000011</v>
      </c>
      <c r="O27" s="89">
        <v>118127</v>
      </c>
      <c r="P27" s="89"/>
      <c r="Q27" s="89">
        <f>SUM(Q4:Q26)</f>
        <v>118127</v>
      </c>
    </row>
    <row r="28" spans="1:17" ht="20.25" customHeight="1" x14ac:dyDescent="0.25">
      <c r="A28" s="83" t="s">
        <v>45</v>
      </c>
      <c r="B28" s="59" t="s">
        <v>49</v>
      </c>
      <c r="C28" s="83" t="s">
        <v>154</v>
      </c>
      <c r="D28" s="83">
        <v>52730263</v>
      </c>
      <c r="E28" s="99" t="s">
        <v>146</v>
      </c>
      <c r="F28" s="44">
        <v>10509</v>
      </c>
      <c r="G28" s="33">
        <v>125.11</v>
      </c>
      <c r="H28" s="85">
        <v>16</v>
      </c>
      <c r="I28" s="33">
        <v>54.735624999999999</v>
      </c>
      <c r="J28" s="44">
        <v>7006</v>
      </c>
      <c r="K28" s="33">
        <v>13</v>
      </c>
      <c r="L28" s="33">
        <v>129.74</v>
      </c>
      <c r="M28" s="82">
        <v>2952</v>
      </c>
      <c r="N28" s="33">
        <v>56.761250000000004</v>
      </c>
      <c r="O28" s="82">
        <v>9958</v>
      </c>
      <c r="P28" s="82"/>
      <c r="Q28" s="130">
        <f>+O28+P28</f>
        <v>9958</v>
      </c>
    </row>
    <row r="29" spans="1:17" ht="20.25" customHeight="1" x14ac:dyDescent="0.25">
      <c r="A29" s="83" t="s">
        <v>45</v>
      </c>
      <c r="B29" s="59" t="s">
        <v>49</v>
      </c>
      <c r="C29" s="83" t="s">
        <v>209</v>
      </c>
      <c r="D29" s="83">
        <v>48065331</v>
      </c>
      <c r="E29" s="99" t="s">
        <v>176</v>
      </c>
      <c r="F29" s="44">
        <v>7225</v>
      </c>
      <c r="G29" s="33">
        <v>125.11</v>
      </c>
      <c r="H29" s="85">
        <v>11</v>
      </c>
      <c r="I29" s="33">
        <v>54.735624999999999</v>
      </c>
      <c r="J29" s="44">
        <v>4817</v>
      </c>
      <c r="K29" s="33">
        <v>7</v>
      </c>
      <c r="L29" s="33">
        <v>129.74</v>
      </c>
      <c r="M29" s="82">
        <v>1589</v>
      </c>
      <c r="N29" s="33">
        <v>56.761250000000004</v>
      </c>
      <c r="O29" s="82">
        <v>6406</v>
      </c>
      <c r="P29" s="82"/>
      <c r="Q29" s="130">
        <f t="shared" ref="Q29:Q31" si="1">+O29+P29</f>
        <v>6406</v>
      </c>
    </row>
    <row r="30" spans="1:17" ht="20.25" customHeight="1" x14ac:dyDescent="0.25">
      <c r="A30" s="83" t="s">
        <v>45</v>
      </c>
      <c r="B30" s="59" t="s">
        <v>49</v>
      </c>
      <c r="C30" s="83" t="s">
        <v>200</v>
      </c>
      <c r="D30" s="83">
        <v>50458132</v>
      </c>
      <c r="E30" s="99" t="s">
        <v>201</v>
      </c>
      <c r="F30" s="44">
        <v>2627</v>
      </c>
      <c r="G30" s="33">
        <v>125.11</v>
      </c>
      <c r="H30" s="85">
        <v>4</v>
      </c>
      <c r="I30" s="33">
        <v>54.735624999999999</v>
      </c>
      <c r="J30" s="44">
        <v>1752</v>
      </c>
      <c r="K30" s="33">
        <v>2</v>
      </c>
      <c r="L30" s="33">
        <v>129.74</v>
      </c>
      <c r="M30" s="82">
        <v>454</v>
      </c>
      <c r="N30" s="33">
        <v>56.761250000000004</v>
      </c>
      <c r="O30" s="82">
        <v>2206</v>
      </c>
      <c r="P30" s="82"/>
      <c r="Q30" s="130">
        <f t="shared" si="1"/>
        <v>2206</v>
      </c>
    </row>
    <row r="31" spans="1:17" ht="20.25" customHeight="1" x14ac:dyDescent="0.25">
      <c r="A31" s="83" t="s">
        <v>45</v>
      </c>
      <c r="B31" s="59" t="s">
        <v>49</v>
      </c>
      <c r="C31" s="83" t="s">
        <v>233</v>
      </c>
      <c r="D31" s="83">
        <v>50890441</v>
      </c>
      <c r="E31" s="99" t="s">
        <v>231</v>
      </c>
      <c r="F31" s="44">
        <v>1970</v>
      </c>
      <c r="G31" s="33">
        <v>125.11</v>
      </c>
      <c r="H31" s="85">
        <v>3</v>
      </c>
      <c r="I31" s="33">
        <v>54.735624999999999</v>
      </c>
      <c r="J31" s="44">
        <v>1314</v>
      </c>
      <c r="K31" s="33">
        <v>0</v>
      </c>
      <c r="L31" s="33">
        <v>129.74</v>
      </c>
      <c r="M31" s="82">
        <v>0</v>
      </c>
      <c r="N31" s="33">
        <v>56.761250000000004</v>
      </c>
      <c r="O31" s="82">
        <v>1314</v>
      </c>
      <c r="P31" s="82"/>
      <c r="Q31" s="130">
        <f t="shared" si="1"/>
        <v>1314</v>
      </c>
    </row>
    <row r="32" spans="1:17" ht="20.25" customHeight="1" x14ac:dyDescent="0.25">
      <c r="A32" s="86" t="s">
        <v>214</v>
      </c>
      <c r="B32" s="61"/>
      <c r="C32" s="86"/>
      <c r="D32" s="86"/>
      <c r="E32" s="110"/>
      <c r="F32" s="87">
        <v>22331</v>
      </c>
      <c r="G32" s="86">
        <v>125.11</v>
      </c>
      <c r="H32" s="88">
        <v>34</v>
      </c>
      <c r="I32" s="86">
        <v>54.735624999999978</v>
      </c>
      <c r="J32" s="87">
        <v>14889</v>
      </c>
      <c r="K32" s="86">
        <v>22</v>
      </c>
      <c r="L32" s="86">
        <v>129.74</v>
      </c>
      <c r="M32" s="89">
        <v>4995</v>
      </c>
      <c r="N32" s="86">
        <v>56.761250000000011</v>
      </c>
      <c r="O32" s="89">
        <v>19884</v>
      </c>
      <c r="P32" s="89"/>
      <c r="Q32" s="89">
        <f>SUM(Q28:Q31)</f>
        <v>19884</v>
      </c>
    </row>
    <row r="33" spans="1:19" ht="20.25" customHeight="1" x14ac:dyDescent="0.25">
      <c r="A33" s="83" t="s">
        <v>62</v>
      </c>
      <c r="B33" s="59" t="s">
        <v>49</v>
      </c>
      <c r="C33" s="83" t="s">
        <v>155</v>
      </c>
      <c r="D33" s="83">
        <v>45736448</v>
      </c>
      <c r="E33" s="99" t="s">
        <v>125</v>
      </c>
      <c r="F33" s="44">
        <v>10509</v>
      </c>
      <c r="G33" s="33">
        <v>125.11</v>
      </c>
      <c r="H33" s="85">
        <v>16</v>
      </c>
      <c r="I33" s="33">
        <v>54.735624999999999</v>
      </c>
      <c r="J33" s="44">
        <v>7006</v>
      </c>
      <c r="K33" s="33">
        <v>24</v>
      </c>
      <c r="L33" s="33">
        <v>129.74</v>
      </c>
      <c r="M33" s="82">
        <v>5449</v>
      </c>
      <c r="N33" s="33">
        <v>56.761250000000004</v>
      </c>
      <c r="O33" s="82">
        <v>12455</v>
      </c>
      <c r="P33" s="82">
        <v>-4087</v>
      </c>
      <c r="Q33" s="130">
        <f>+O33+P33</f>
        <v>8368</v>
      </c>
      <c r="S33" s="48"/>
    </row>
    <row r="34" spans="1:19" ht="20.25" customHeight="1" x14ac:dyDescent="0.25">
      <c r="A34" s="83" t="s">
        <v>62</v>
      </c>
      <c r="B34" s="59" t="s">
        <v>49</v>
      </c>
      <c r="C34" s="83" t="s">
        <v>210</v>
      </c>
      <c r="D34" s="83">
        <v>42145627</v>
      </c>
      <c r="E34" s="99" t="s">
        <v>179</v>
      </c>
      <c r="F34" s="44">
        <v>6568</v>
      </c>
      <c r="G34" s="33">
        <v>125.11</v>
      </c>
      <c r="H34" s="85">
        <v>10</v>
      </c>
      <c r="I34" s="33">
        <v>54.735624999999999</v>
      </c>
      <c r="J34" s="44">
        <v>4379</v>
      </c>
      <c r="K34" s="33">
        <v>8</v>
      </c>
      <c r="L34" s="33">
        <v>129.74</v>
      </c>
      <c r="M34" s="82">
        <v>1816</v>
      </c>
      <c r="N34" s="33">
        <v>56.761250000000004</v>
      </c>
      <c r="O34" s="82">
        <v>6195</v>
      </c>
      <c r="P34" s="82"/>
      <c r="Q34" s="130">
        <f t="shared" ref="Q34:Q35" si="2">+O34+P34</f>
        <v>6195</v>
      </c>
    </row>
    <row r="35" spans="1:19" ht="20.25" customHeight="1" x14ac:dyDescent="0.25">
      <c r="A35" s="83" t="s">
        <v>62</v>
      </c>
      <c r="B35" s="59" t="s">
        <v>49</v>
      </c>
      <c r="C35" s="83" t="s">
        <v>284</v>
      </c>
      <c r="D35" s="83">
        <v>50434268</v>
      </c>
      <c r="E35" s="99" t="s">
        <v>283</v>
      </c>
      <c r="F35" s="44">
        <v>0</v>
      </c>
      <c r="G35" s="33">
        <v>125.11</v>
      </c>
      <c r="H35" s="85">
        <v>0</v>
      </c>
      <c r="I35" s="33">
        <v>54.735624999999999</v>
      </c>
      <c r="J35" s="44">
        <v>0</v>
      </c>
      <c r="K35" s="33">
        <v>12</v>
      </c>
      <c r="L35" s="33">
        <v>129.74</v>
      </c>
      <c r="M35" s="82">
        <v>2725</v>
      </c>
      <c r="N35" s="33">
        <v>56.761250000000004</v>
      </c>
      <c r="O35" s="82">
        <v>2725</v>
      </c>
      <c r="P35" s="82"/>
      <c r="Q35" s="130">
        <f t="shared" si="2"/>
        <v>2725</v>
      </c>
    </row>
    <row r="36" spans="1:19" ht="20.25" customHeight="1" x14ac:dyDescent="0.25">
      <c r="A36" s="91" t="s">
        <v>215</v>
      </c>
      <c r="B36" s="92"/>
      <c r="C36" s="91"/>
      <c r="D36" s="91"/>
      <c r="E36" s="111"/>
      <c r="F36" s="90">
        <v>17077</v>
      </c>
      <c r="G36" s="91">
        <v>125.11</v>
      </c>
      <c r="H36" s="93">
        <v>26</v>
      </c>
      <c r="I36" s="91">
        <v>54.735624999999978</v>
      </c>
      <c r="J36" s="90">
        <v>11385</v>
      </c>
      <c r="K36" s="91">
        <v>44</v>
      </c>
      <c r="L36" s="91">
        <v>129.74</v>
      </c>
      <c r="M36" s="94">
        <v>9990</v>
      </c>
      <c r="N36" s="91">
        <v>56.761250000000011</v>
      </c>
      <c r="O36" s="94">
        <v>21375</v>
      </c>
      <c r="P36" s="94">
        <v>-4087</v>
      </c>
      <c r="Q36" s="94">
        <f>SUM(Q33:Q35)</f>
        <v>17288</v>
      </c>
    </row>
    <row r="37" spans="1:19" ht="20.25" customHeight="1" x14ac:dyDescent="0.25">
      <c r="A37" s="83" t="s">
        <v>61</v>
      </c>
      <c r="B37" s="59" t="s">
        <v>49</v>
      </c>
      <c r="C37" s="83" t="s">
        <v>156</v>
      </c>
      <c r="D37" s="83">
        <v>42210224</v>
      </c>
      <c r="E37" s="99" t="s">
        <v>147</v>
      </c>
      <c r="F37" s="44">
        <v>7225</v>
      </c>
      <c r="G37" s="33">
        <v>125.11</v>
      </c>
      <c r="H37" s="85">
        <v>11</v>
      </c>
      <c r="I37" s="33">
        <v>54.735624999999999</v>
      </c>
      <c r="J37" s="44">
        <v>4817</v>
      </c>
      <c r="K37" s="33">
        <v>0</v>
      </c>
      <c r="L37" s="33">
        <v>129.74</v>
      </c>
      <c r="M37" s="82">
        <v>0</v>
      </c>
      <c r="N37" s="33">
        <v>56.761250000000004</v>
      </c>
      <c r="O37" s="82">
        <v>4817</v>
      </c>
      <c r="P37" s="105"/>
      <c r="Q37" s="129">
        <f>+O37+P37</f>
        <v>4817</v>
      </c>
    </row>
    <row r="38" spans="1:19" ht="20.25" customHeight="1" x14ac:dyDescent="0.25">
      <c r="A38" s="83" t="s">
        <v>61</v>
      </c>
      <c r="B38" s="59" t="s">
        <v>49</v>
      </c>
      <c r="C38" s="83" t="s">
        <v>211</v>
      </c>
      <c r="D38" s="83">
        <v>50622773</v>
      </c>
      <c r="E38" s="99" t="s">
        <v>181</v>
      </c>
      <c r="F38" s="44">
        <v>3284</v>
      </c>
      <c r="G38" s="33">
        <v>125.11</v>
      </c>
      <c r="H38" s="85">
        <v>5</v>
      </c>
      <c r="I38" s="33">
        <v>54.735624999999999</v>
      </c>
      <c r="J38" s="44">
        <v>2189</v>
      </c>
      <c r="K38" s="33">
        <v>7</v>
      </c>
      <c r="L38" s="33">
        <v>129.74</v>
      </c>
      <c r="M38" s="82">
        <v>1589</v>
      </c>
      <c r="N38" s="33">
        <v>56.761250000000004</v>
      </c>
      <c r="O38" s="82">
        <v>3778</v>
      </c>
      <c r="P38" s="82"/>
      <c r="Q38" s="129">
        <f t="shared" ref="Q38:Q39" si="3">+O38+P38</f>
        <v>3778</v>
      </c>
    </row>
    <row r="39" spans="1:19" ht="20.25" customHeight="1" x14ac:dyDescent="0.25">
      <c r="A39" s="83" t="s">
        <v>61</v>
      </c>
      <c r="B39" s="59" t="s">
        <v>49</v>
      </c>
      <c r="C39" s="83" t="s">
        <v>232</v>
      </c>
      <c r="D39" s="83">
        <v>52973905</v>
      </c>
      <c r="E39" s="99" t="s">
        <v>228</v>
      </c>
      <c r="F39" s="44">
        <v>2627</v>
      </c>
      <c r="G39" s="33">
        <v>125.11</v>
      </c>
      <c r="H39" s="85">
        <v>4</v>
      </c>
      <c r="I39" s="33">
        <v>54.735624999999999</v>
      </c>
      <c r="J39" s="44">
        <v>1752</v>
      </c>
      <c r="K39" s="33">
        <v>10</v>
      </c>
      <c r="L39" s="33">
        <v>129.74</v>
      </c>
      <c r="M39" s="82">
        <v>2270</v>
      </c>
      <c r="N39" s="33">
        <v>56.761250000000004</v>
      </c>
      <c r="O39" s="82">
        <v>4022</v>
      </c>
      <c r="P39" s="82"/>
      <c r="Q39" s="129">
        <f t="shared" si="3"/>
        <v>4022</v>
      </c>
    </row>
    <row r="40" spans="1:19" ht="20.25" customHeight="1" x14ac:dyDescent="0.25">
      <c r="A40" s="86" t="s">
        <v>216</v>
      </c>
      <c r="B40" s="61"/>
      <c r="C40" s="86"/>
      <c r="D40" s="86"/>
      <c r="E40" s="110"/>
      <c r="F40" s="87">
        <v>13136</v>
      </c>
      <c r="G40" s="86">
        <v>125.11</v>
      </c>
      <c r="H40" s="88">
        <v>20</v>
      </c>
      <c r="I40" s="86">
        <v>54.735624999999978</v>
      </c>
      <c r="J40" s="87">
        <v>8758</v>
      </c>
      <c r="K40" s="86">
        <v>17</v>
      </c>
      <c r="L40" s="86">
        <v>129.74</v>
      </c>
      <c r="M40" s="89">
        <v>3859</v>
      </c>
      <c r="N40" s="86">
        <v>56.761250000000011</v>
      </c>
      <c r="O40" s="89">
        <v>12617</v>
      </c>
      <c r="P40" s="89"/>
      <c r="Q40" s="89">
        <f>SUM(Q37:Q39)</f>
        <v>12617</v>
      </c>
    </row>
    <row r="41" spans="1:19" ht="20.25" customHeight="1" x14ac:dyDescent="0.25">
      <c r="A41" s="83" t="s">
        <v>68</v>
      </c>
      <c r="B41" s="59" t="s">
        <v>49</v>
      </c>
      <c r="C41" s="83" t="s">
        <v>155</v>
      </c>
      <c r="D41" s="83">
        <v>45736448</v>
      </c>
      <c r="E41" s="99" t="s">
        <v>125</v>
      </c>
      <c r="F41" s="44">
        <v>0</v>
      </c>
      <c r="G41" s="33">
        <v>125.11</v>
      </c>
      <c r="H41" s="85">
        <v>0</v>
      </c>
      <c r="I41" s="33">
        <v>54.735624999999999</v>
      </c>
      <c r="J41" s="44">
        <v>0</v>
      </c>
      <c r="K41" s="33">
        <v>0</v>
      </c>
      <c r="L41" s="33">
        <v>129.74</v>
      </c>
      <c r="M41" s="82">
        <v>0</v>
      </c>
      <c r="N41" s="33">
        <v>56.761250000000004</v>
      </c>
      <c r="O41" s="82">
        <v>0</v>
      </c>
      <c r="P41" s="82">
        <v>4087</v>
      </c>
      <c r="Q41" s="130">
        <f>+O41+P41</f>
        <v>4087</v>
      </c>
      <c r="R41" s="48"/>
    </row>
    <row r="42" spans="1:19" ht="20.25" customHeight="1" x14ac:dyDescent="0.25">
      <c r="A42" s="83" t="s">
        <v>68</v>
      </c>
      <c r="B42" s="59" t="s">
        <v>49</v>
      </c>
      <c r="C42" s="83" t="s">
        <v>157</v>
      </c>
      <c r="D42" s="83">
        <v>50490281</v>
      </c>
      <c r="E42" s="99" t="s">
        <v>148</v>
      </c>
      <c r="F42" s="44">
        <v>7225</v>
      </c>
      <c r="G42" s="33">
        <v>125.11</v>
      </c>
      <c r="H42" s="85">
        <v>11</v>
      </c>
      <c r="I42" s="33">
        <v>54.735624999999999</v>
      </c>
      <c r="J42" s="44">
        <v>4817</v>
      </c>
      <c r="K42" s="33">
        <v>8</v>
      </c>
      <c r="L42" s="33">
        <v>129.74</v>
      </c>
      <c r="M42" s="82">
        <v>1816</v>
      </c>
      <c r="N42" s="33">
        <v>56.761250000000004</v>
      </c>
      <c r="O42" s="82">
        <v>6633</v>
      </c>
      <c r="P42" s="82"/>
      <c r="Q42" s="130">
        <f t="shared" ref="Q42:Q45" si="4">+O42+P42</f>
        <v>6633</v>
      </c>
    </row>
    <row r="43" spans="1:19" ht="20.25" customHeight="1" x14ac:dyDescent="0.25">
      <c r="A43" s="83" t="s">
        <v>68</v>
      </c>
      <c r="B43" s="59" t="s">
        <v>49</v>
      </c>
      <c r="C43" s="83" t="s">
        <v>158</v>
      </c>
      <c r="D43" s="83">
        <v>53300271</v>
      </c>
      <c r="E43" s="99" t="s">
        <v>149</v>
      </c>
      <c r="F43" s="44">
        <v>16421</v>
      </c>
      <c r="G43" s="33">
        <v>125.11</v>
      </c>
      <c r="H43" s="85">
        <v>25</v>
      </c>
      <c r="I43" s="33">
        <v>54.735624999999999</v>
      </c>
      <c r="J43" s="44">
        <v>10947</v>
      </c>
      <c r="K43" s="33">
        <v>23</v>
      </c>
      <c r="L43" s="33">
        <v>129.74</v>
      </c>
      <c r="M43" s="82">
        <v>5222</v>
      </c>
      <c r="N43" s="33">
        <v>56.761250000000004</v>
      </c>
      <c r="O43" s="82">
        <v>16169</v>
      </c>
      <c r="P43" s="82"/>
      <c r="Q43" s="130">
        <f t="shared" si="4"/>
        <v>16169</v>
      </c>
    </row>
    <row r="44" spans="1:19" ht="20.25" customHeight="1" x14ac:dyDescent="0.25">
      <c r="A44" s="83" t="s">
        <v>68</v>
      </c>
      <c r="B44" s="59" t="s">
        <v>49</v>
      </c>
      <c r="C44" s="83" t="s">
        <v>159</v>
      </c>
      <c r="D44" s="83">
        <v>50921797</v>
      </c>
      <c r="E44" s="99" t="s">
        <v>130</v>
      </c>
      <c r="F44" s="44">
        <v>7225</v>
      </c>
      <c r="G44" s="33">
        <v>125.11</v>
      </c>
      <c r="H44" s="85">
        <v>11</v>
      </c>
      <c r="I44" s="33">
        <v>54.735624999999999</v>
      </c>
      <c r="J44" s="44">
        <v>4817</v>
      </c>
      <c r="K44" s="33">
        <v>10</v>
      </c>
      <c r="L44" s="33">
        <v>129.74</v>
      </c>
      <c r="M44" s="82">
        <v>2270</v>
      </c>
      <c r="N44" s="33">
        <v>56.761250000000004</v>
      </c>
      <c r="O44" s="82">
        <v>7087</v>
      </c>
      <c r="P44" s="82"/>
      <c r="Q44" s="130">
        <f t="shared" si="4"/>
        <v>7087</v>
      </c>
    </row>
    <row r="45" spans="1:19" ht="20.25" customHeight="1" x14ac:dyDescent="0.25">
      <c r="A45" s="83" t="s">
        <v>68</v>
      </c>
      <c r="B45" s="59" t="s">
        <v>49</v>
      </c>
      <c r="C45" s="83" t="s">
        <v>243</v>
      </c>
      <c r="D45" s="83">
        <v>53943716</v>
      </c>
      <c r="E45" s="99" t="s">
        <v>244</v>
      </c>
      <c r="F45" s="44">
        <v>657</v>
      </c>
      <c r="G45" s="33">
        <v>125.11</v>
      </c>
      <c r="H45" s="85">
        <v>1</v>
      </c>
      <c r="I45" s="33">
        <v>54.735624999999999</v>
      </c>
      <c r="J45" s="44">
        <v>438</v>
      </c>
      <c r="K45" s="33">
        <v>4</v>
      </c>
      <c r="L45" s="33">
        <v>129.74</v>
      </c>
      <c r="M45" s="82">
        <v>908</v>
      </c>
      <c r="N45" s="33">
        <v>56.761250000000004</v>
      </c>
      <c r="O45" s="82">
        <v>1346</v>
      </c>
      <c r="P45" s="82"/>
      <c r="Q45" s="130">
        <f t="shared" si="4"/>
        <v>1346</v>
      </c>
    </row>
    <row r="46" spans="1:19" ht="20.25" customHeight="1" x14ac:dyDescent="0.25">
      <c r="A46" s="86" t="s">
        <v>217</v>
      </c>
      <c r="B46" s="61"/>
      <c r="C46" s="86"/>
      <c r="D46" s="86"/>
      <c r="E46" s="110"/>
      <c r="F46" s="87">
        <v>31528</v>
      </c>
      <c r="G46" s="86">
        <v>125.11</v>
      </c>
      <c r="H46" s="88">
        <v>48</v>
      </c>
      <c r="I46" s="86">
        <v>54.735624999999978</v>
      </c>
      <c r="J46" s="87">
        <v>21019</v>
      </c>
      <c r="K46" s="86">
        <v>45</v>
      </c>
      <c r="L46" s="86">
        <v>129.74</v>
      </c>
      <c r="M46" s="89">
        <v>10216</v>
      </c>
      <c r="N46" s="86">
        <v>56.761250000000011</v>
      </c>
      <c r="O46" s="89">
        <v>31235</v>
      </c>
      <c r="P46" s="89">
        <v>4087</v>
      </c>
      <c r="Q46" s="89">
        <f>SUM(Q41:Q45)</f>
        <v>35322</v>
      </c>
    </row>
    <row r="47" spans="1:19" ht="20.25" customHeight="1" x14ac:dyDescent="0.25">
      <c r="A47" s="83" t="s">
        <v>47</v>
      </c>
      <c r="B47" s="59" t="s">
        <v>49</v>
      </c>
      <c r="C47" s="83" t="s">
        <v>160</v>
      </c>
      <c r="D47" s="83">
        <v>46744690</v>
      </c>
      <c r="E47" s="99" t="s">
        <v>150</v>
      </c>
      <c r="F47" s="44">
        <v>1314</v>
      </c>
      <c r="G47" s="33">
        <v>125.11</v>
      </c>
      <c r="H47" s="85">
        <v>2</v>
      </c>
      <c r="I47" s="33">
        <v>54.735624999999999</v>
      </c>
      <c r="J47" s="44">
        <v>876</v>
      </c>
      <c r="K47" s="33">
        <v>0</v>
      </c>
      <c r="L47" s="33">
        <v>129.74</v>
      </c>
      <c r="M47" s="82">
        <v>0</v>
      </c>
      <c r="N47" s="33">
        <v>56.761250000000004</v>
      </c>
      <c r="O47" s="82">
        <v>876</v>
      </c>
      <c r="P47" s="82"/>
      <c r="Q47" s="130">
        <f>+O47+P47</f>
        <v>876</v>
      </c>
    </row>
    <row r="48" spans="1:19" ht="20.25" customHeight="1" x14ac:dyDescent="0.25">
      <c r="A48" s="83" t="s">
        <v>47</v>
      </c>
      <c r="B48" s="59" t="s">
        <v>49</v>
      </c>
      <c r="C48" s="83" t="s">
        <v>212</v>
      </c>
      <c r="D48" s="83">
        <v>47884380</v>
      </c>
      <c r="E48" s="99" t="s">
        <v>183</v>
      </c>
      <c r="F48" s="44">
        <v>16421</v>
      </c>
      <c r="G48" s="33">
        <v>125.11</v>
      </c>
      <c r="H48" s="85">
        <v>25</v>
      </c>
      <c r="I48" s="33">
        <v>54.735624999999999</v>
      </c>
      <c r="J48" s="44">
        <v>10947</v>
      </c>
      <c r="K48" s="33">
        <v>17</v>
      </c>
      <c r="L48" s="33">
        <v>129.74</v>
      </c>
      <c r="M48" s="82">
        <v>3860</v>
      </c>
      <c r="N48" s="33">
        <v>56.761250000000004</v>
      </c>
      <c r="O48" s="82">
        <v>14807</v>
      </c>
      <c r="P48" s="82"/>
      <c r="Q48" s="130">
        <f t="shared" ref="Q48:Q52" si="5">+O48+P48</f>
        <v>14807</v>
      </c>
    </row>
    <row r="49" spans="1:17" ht="20.25" customHeight="1" x14ac:dyDescent="0.25">
      <c r="A49" s="83" t="s">
        <v>47</v>
      </c>
      <c r="B49" s="59" t="s">
        <v>49</v>
      </c>
      <c r="C49" s="83" t="s">
        <v>234</v>
      </c>
      <c r="D49" s="83">
        <v>5426604</v>
      </c>
      <c r="E49" s="99" t="s">
        <v>225</v>
      </c>
      <c r="F49" s="44">
        <v>3284</v>
      </c>
      <c r="G49" s="33">
        <v>125.11</v>
      </c>
      <c r="H49" s="85">
        <v>5</v>
      </c>
      <c r="I49" s="33">
        <v>54.735624999999999</v>
      </c>
      <c r="J49" s="44">
        <v>2189</v>
      </c>
      <c r="K49" s="33">
        <v>4</v>
      </c>
      <c r="L49" s="33">
        <v>129.74</v>
      </c>
      <c r="M49" s="82">
        <v>908</v>
      </c>
      <c r="N49" s="33">
        <v>56.761250000000004</v>
      </c>
      <c r="O49" s="82">
        <v>3097</v>
      </c>
      <c r="P49" s="82"/>
      <c r="Q49" s="130">
        <f t="shared" si="5"/>
        <v>3097</v>
      </c>
    </row>
    <row r="50" spans="1:17" ht="20.25" customHeight="1" x14ac:dyDescent="0.25">
      <c r="A50" s="83" t="s">
        <v>47</v>
      </c>
      <c r="B50" s="59" t="s">
        <v>49</v>
      </c>
      <c r="C50" s="83" t="s">
        <v>236</v>
      </c>
      <c r="D50" s="83">
        <v>51317028</v>
      </c>
      <c r="E50" s="99" t="s">
        <v>226</v>
      </c>
      <c r="F50" s="44">
        <v>3941</v>
      </c>
      <c r="G50" s="33">
        <v>125.11</v>
      </c>
      <c r="H50" s="85">
        <v>6</v>
      </c>
      <c r="I50" s="33">
        <v>54.735624999999999</v>
      </c>
      <c r="J50" s="44">
        <v>2627</v>
      </c>
      <c r="K50" s="33">
        <v>4</v>
      </c>
      <c r="L50" s="33">
        <v>129.74</v>
      </c>
      <c r="M50" s="82">
        <v>908</v>
      </c>
      <c r="N50" s="33">
        <v>56.761250000000004</v>
      </c>
      <c r="O50" s="82">
        <v>3535</v>
      </c>
      <c r="P50" s="82"/>
      <c r="Q50" s="130">
        <f t="shared" si="5"/>
        <v>3535</v>
      </c>
    </row>
    <row r="51" spans="1:17" ht="20.25" customHeight="1" x14ac:dyDescent="0.25">
      <c r="A51" s="83" t="s">
        <v>47</v>
      </c>
      <c r="B51" s="59" t="s">
        <v>49</v>
      </c>
      <c r="C51" s="83" t="s">
        <v>242</v>
      </c>
      <c r="D51" s="83">
        <v>54186005</v>
      </c>
      <c r="E51" s="99" t="s">
        <v>241</v>
      </c>
      <c r="F51" s="44">
        <v>6568</v>
      </c>
      <c r="G51" s="33">
        <v>125.11</v>
      </c>
      <c r="H51" s="85">
        <v>10</v>
      </c>
      <c r="I51" s="33">
        <v>54.735624999999999</v>
      </c>
      <c r="J51" s="44">
        <v>4379</v>
      </c>
      <c r="K51" s="33">
        <v>21</v>
      </c>
      <c r="L51" s="33">
        <v>129.74</v>
      </c>
      <c r="M51" s="82">
        <v>4768</v>
      </c>
      <c r="N51" s="33">
        <v>56.761250000000004</v>
      </c>
      <c r="O51" s="82">
        <v>9147</v>
      </c>
      <c r="P51" s="82"/>
      <c r="Q51" s="130">
        <f t="shared" si="5"/>
        <v>9147</v>
      </c>
    </row>
    <row r="52" spans="1:17" ht="20.25" customHeight="1" x14ac:dyDescent="0.25">
      <c r="A52" s="83" t="s">
        <v>47</v>
      </c>
      <c r="B52" s="59" t="s">
        <v>49</v>
      </c>
      <c r="C52" s="83" t="s">
        <v>269</v>
      </c>
      <c r="D52" s="83">
        <v>55593062</v>
      </c>
      <c r="E52" s="99" t="s">
        <v>270</v>
      </c>
      <c r="F52" s="44">
        <v>0</v>
      </c>
      <c r="G52" s="33">
        <v>125.11</v>
      </c>
      <c r="H52" s="85">
        <v>0</v>
      </c>
      <c r="I52" s="33">
        <v>54.735624999999999</v>
      </c>
      <c r="J52" s="44">
        <v>0</v>
      </c>
      <c r="K52" s="33">
        <v>2</v>
      </c>
      <c r="L52" s="33">
        <v>129.74</v>
      </c>
      <c r="M52" s="82">
        <v>454</v>
      </c>
      <c r="N52" s="33">
        <v>56.761250000000004</v>
      </c>
      <c r="O52" s="82">
        <v>454</v>
      </c>
      <c r="P52" s="82"/>
      <c r="Q52" s="130">
        <f t="shared" si="5"/>
        <v>454</v>
      </c>
    </row>
    <row r="53" spans="1:17" ht="20.25" customHeight="1" x14ac:dyDescent="0.25">
      <c r="A53" s="86" t="s">
        <v>218</v>
      </c>
      <c r="B53" s="61"/>
      <c r="C53" s="86"/>
      <c r="D53" s="86"/>
      <c r="E53" s="110"/>
      <c r="F53" s="87">
        <v>31528</v>
      </c>
      <c r="G53" s="86">
        <v>125.11</v>
      </c>
      <c r="H53" s="88">
        <v>48</v>
      </c>
      <c r="I53" s="86">
        <v>54.735624999999978</v>
      </c>
      <c r="J53" s="87">
        <v>21018</v>
      </c>
      <c r="K53" s="86">
        <v>48</v>
      </c>
      <c r="L53" s="86">
        <v>129.74</v>
      </c>
      <c r="M53" s="89">
        <v>10898</v>
      </c>
      <c r="N53" s="86">
        <v>56.761250000000011</v>
      </c>
      <c r="O53" s="89">
        <v>31916</v>
      </c>
      <c r="P53" s="89"/>
      <c r="Q53" s="89">
        <f>SUM(Q47:Q52)</f>
        <v>31916</v>
      </c>
    </row>
    <row r="54" spans="1:17" ht="20.25" customHeight="1" x14ac:dyDescent="0.25">
      <c r="A54" s="83" t="s">
        <v>43</v>
      </c>
      <c r="B54" s="59" t="s">
        <v>49</v>
      </c>
      <c r="C54" s="83" t="s">
        <v>161</v>
      </c>
      <c r="D54" s="83">
        <v>54385687</v>
      </c>
      <c r="E54" s="99" t="s">
        <v>220</v>
      </c>
      <c r="F54" s="44">
        <v>2627</v>
      </c>
      <c r="G54" s="33">
        <v>125.11</v>
      </c>
      <c r="H54" s="85">
        <v>4</v>
      </c>
      <c r="I54" s="33">
        <v>54.735624999999999</v>
      </c>
      <c r="J54" s="44">
        <v>1752</v>
      </c>
      <c r="K54" s="33">
        <v>0</v>
      </c>
      <c r="L54" s="33">
        <v>129.74</v>
      </c>
      <c r="M54" s="82">
        <v>0</v>
      </c>
      <c r="N54" s="33">
        <v>56.761250000000004</v>
      </c>
      <c r="O54" s="82">
        <v>1752</v>
      </c>
      <c r="P54" s="82"/>
      <c r="Q54" s="130">
        <f>+O54+P54</f>
        <v>1752</v>
      </c>
    </row>
    <row r="55" spans="1:17" ht="20.25" customHeight="1" x14ac:dyDescent="0.25">
      <c r="A55" s="83" t="s">
        <v>43</v>
      </c>
      <c r="B55" s="59" t="s">
        <v>49</v>
      </c>
      <c r="C55" s="83" t="s">
        <v>221</v>
      </c>
      <c r="D55" s="83">
        <v>35522119</v>
      </c>
      <c r="E55" s="114" t="s">
        <v>151</v>
      </c>
      <c r="F55" s="44">
        <v>7882</v>
      </c>
      <c r="G55" s="33">
        <v>125.11</v>
      </c>
      <c r="H55" s="85">
        <v>12</v>
      </c>
      <c r="I55" s="33">
        <v>54.735624999999999</v>
      </c>
      <c r="J55" s="44">
        <v>5255</v>
      </c>
      <c r="K55" s="33">
        <v>12</v>
      </c>
      <c r="L55" s="33">
        <v>129.74</v>
      </c>
      <c r="M55" s="82">
        <v>2725</v>
      </c>
      <c r="N55" s="33">
        <v>56.761250000000004</v>
      </c>
      <c r="O55" s="82">
        <v>7980</v>
      </c>
      <c r="P55" s="82"/>
      <c r="Q55" s="130">
        <f t="shared" ref="Q55:Q57" si="6">+O55+P55</f>
        <v>7980</v>
      </c>
    </row>
    <row r="56" spans="1:17" ht="20.25" customHeight="1" x14ac:dyDescent="0.25">
      <c r="A56" s="83" t="s">
        <v>43</v>
      </c>
      <c r="B56" s="59" t="s">
        <v>49</v>
      </c>
      <c r="C56" s="83" t="s">
        <v>235</v>
      </c>
      <c r="D56" s="83">
        <v>54929415</v>
      </c>
      <c r="E56" s="99" t="s">
        <v>230</v>
      </c>
      <c r="F56" s="44">
        <v>1970</v>
      </c>
      <c r="G56" s="33">
        <v>125.11</v>
      </c>
      <c r="H56" s="85">
        <v>3</v>
      </c>
      <c r="I56" s="33">
        <v>54.735624999999999</v>
      </c>
      <c r="J56" s="44">
        <v>1314</v>
      </c>
      <c r="K56" s="33">
        <v>2</v>
      </c>
      <c r="L56" s="33">
        <v>129.74</v>
      </c>
      <c r="M56" s="82">
        <v>454</v>
      </c>
      <c r="N56" s="33">
        <v>56.761250000000004</v>
      </c>
      <c r="O56" s="82">
        <v>1768</v>
      </c>
      <c r="P56" s="82"/>
      <c r="Q56" s="130">
        <f t="shared" si="6"/>
        <v>1768</v>
      </c>
    </row>
    <row r="57" spans="1:17" ht="20.25" customHeight="1" x14ac:dyDescent="0.25">
      <c r="A57" s="83" t="s">
        <v>43</v>
      </c>
      <c r="B57" s="59" t="s">
        <v>49</v>
      </c>
      <c r="C57" s="83" t="s">
        <v>282</v>
      </c>
      <c r="D57" s="83">
        <v>54155142</v>
      </c>
      <c r="E57" s="99" t="s">
        <v>277</v>
      </c>
      <c r="F57" s="44">
        <v>0</v>
      </c>
      <c r="G57" s="33">
        <v>125.11</v>
      </c>
      <c r="H57" s="85">
        <v>0</v>
      </c>
      <c r="I57" s="33">
        <v>54.735624999999999</v>
      </c>
      <c r="J57" s="44">
        <v>0</v>
      </c>
      <c r="K57" s="33">
        <v>3</v>
      </c>
      <c r="L57" s="33">
        <v>129.74</v>
      </c>
      <c r="M57" s="82">
        <v>681</v>
      </c>
      <c r="N57" s="33">
        <v>56.761250000000004</v>
      </c>
      <c r="O57" s="82">
        <v>681</v>
      </c>
      <c r="P57" s="82"/>
      <c r="Q57" s="130">
        <f t="shared" si="6"/>
        <v>681</v>
      </c>
    </row>
    <row r="58" spans="1:17" ht="20.25" customHeight="1" x14ac:dyDescent="0.25">
      <c r="A58" s="86" t="s">
        <v>219</v>
      </c>
      <c r="B58" s="61"/>
      <c r="C58" s="86"/>
      <c r="D58" s="86"/>
      <c r="E58" s="110"/>
      <c r="F58" s="87">
        <v>12479</v>
      </c>
      <c r="G58" s="86">
        <v>125.11</v>
      </c>
      <c r="H58" s="88">
        <v>19</v>
      </c>
      <c r="I58" s="86">
        <v>54.735624999999978</v>
      </c>
      <c r="J58" s="87">
        <v>8321</v>
      </c>
      <c r="K58" s="86">
        <v>17</v>
      </c>
      <c r="L58" s="86">
        <v>129.74</v>
      </c>
      <c r="M58" s="89">
        <v>3860</v>
      </c>
      <c r="N58" s="86">
        <v>56.761250000000011</v>
      </c>
      <c r="O58" s="89">
        <v>12181</v>
      </c>
      <c r="P58" s="89"/>
      <c r="Q58" s="89">
        <f>SUM(Q54:Q57)</f>
        <v>12181</v>
      </c>
    </row>
    <row r="59" spans="1:17" ht="20.25" customHeight="1" x14ac:dyDescent="0.25">
      <c r="A59" s="96" t="s">
        <v>133</v>
      </c>
      <c r="B59" s="62"/>
      <c r="C59" s="96"/>
      <c r="D59" s="96"/>
      <c r="E59" s="112"/>
      <c r="F59" s="95">
        <v>244993</v>
      </c>
      <c r="G59" s="96">
        <v>125.10999999999993</v>
      </c>
      <c r="H59" s="97">
        <v>373</v>
      </c>
      <c r="I59" s="96">
        <v>54.735624999999978</v>
      </c>
      <c r="J59" s="95">
        <v>163333</v>
      </c>
      <c r="K59" s="96">
        <v>370</v>
      </c>
      <c r="L59" s="96">
        <v>129.74</v>
      </c>
      <c r="M59" s="98">
        <v>84002</v>
      </c>
      <c r="N59" s="96">
        <v>56.761250000000011</v>
      </c>
      <c r="O59" s="98">
        <v>247335</v>
      </c>
      <c r="P59" s="98">
        <f>+P53+P46+P40+P36+P32+P27</f>
        <v>0</v>
      </c>
      <c r="Q59" s="98">
        <f>+Q53+Q46+Q40+Q36+Q32+Q27+Q58</f>
        <v>247335</v>
      </c>
    </row>
    <row r="61" spans="1:17" x14ac:dyDescent="0.25">
      <c r="Q61" s="48"/>
    </row>
  </sheetData>
  <autoFilter ref="A2:O59" xr:uid="{70DF51E4-6802-4971-AA55-AC7A0C781563}"/>
  <conditionalFormatting sqref="D1:D40 D42:D1048576">
    <cfRule type="duplicateValues" dxfId="1" priority="9"/>
  </conditionalFormatting>
  <conditionalFormatting sqref="D41">
    <cfRule type="duplicateValues" dxfId="0" priority="1"/>
  </conditionalFormatting>
  <printOptions horizontalCentered="1"/>
  <pageMargins left="0" right="0" top="0" bottom="0" header="0" footer="0"/>
  <pageSetup paperSize="9" scale="70" orientation="landscape" r:id="rId1"/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 Databáza RZ</vt:lpstr>
      <vt:lpstr>Databáza zriaďovatelia</vt:lpstr>
      <vt:lpstr>' Databáza RZ'!Názvy_tlače</vt:lpstr>
      <vt:lpstr>'Databáza zriaďovatelia'!Názvy_tlače</vt:lpstr>
      <vt:lpstr>'Databáza zriaďovatelia'!Oblasť_tlače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2025-11-03T07:42:13Z</cp:lastPrinted>
  <dcterms:created xsi:type="dcterms:W3CDTF">2021-12-02T14:02:36Z</dcterms:created>
  <dcterms:modified xsi:type="dcterms:W3CDTF">2025-11-03T07:42:34Z</dcterms:modified>
</cp:coreProperties>
</file>