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us.bujdak\Desktop\"/>
    </mc:Choice>
  </mc:AlternateContent>
  <xr:revisionPtr revIDLastSave="0" documentId="8_{FDF4E2AD-6413-4F23-98B4-A9FBED834D85}" xr6:coauthVersionLast="36" xr6:coauthVersionMax="36" xr10:uidLastSave="{00000000-0000-0000-0000-000000000000}"/>
  <bookViews>
    <workbookView xWindow="0" yWindow="0" windowWidth="28800" windowHeight="11685" tabRatio="761" activeTab="1" xr2:uid="{00000000-000D-0000-FFFF-FFFF00000000}"/>
  </bookViews>
  <sheets>
    <sheet name="PA - 1P01" sheetId="146" r:id="rId1"/>
    <sheet name="PA - podľa zriaď. 1P01" sheetId="148" r:id="rId2"/>
  </sheets>
  <externalReferences>
    <externalReference r:id="rId3"/>
  </externalReferences>
  <definedNames>
    <definedName name="DoplnkoveKoeficienty">[1]Doplnkove_koeficienty!#REF!</definedName>
    <definedName name="k2r">#REF!</definedName>
    <definedName name="kbs">#REF!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pa">#REF!</definedName>
    <definedName name="knr">#REF!</definedName>
    <definedName name="knrptp">#REF!</definedName>
    <definedName name="KoefTeplo">#REF!</definedName>
    <definedName name="kop">#REF!</definedName>
    <definedName name="kos">#REF!</definedName>
    <definedName name="kprax60">#REF!</definedName>
    <definedName name="kprax80">#REF!</definedName>
    <definedName name="krvp1">#REF!</definedName>
    <definedName name="krvp2">[1]Koeficienty!#REF!</definedName>
    <definedName name="ksf">#REF!</definedName>
    <definedName name="ksgym1">#REF!</definedName>
    <definedName name="ksgym2">#REF!</definedName>
    <definedName name="ksgym3">#REF!</definedName>
    <definedName name="ksportm1">#REF!</definedName>
    <definedName name="ksportm2">#REF!</definedName>
    <definedName name="ksportm3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Y42" i="146" l="1"/>
  <c r="K10" i="148" l="1"/>
  <c r="H8" i="148"/>
  <c r="K8" i="148" s="1"/>
  <c r="L8" i="148" s="1"/>
  <c r="P42" i="146"/>
  <c r="M42" i="146"/>
  <c r="O42" i="146" s="1"/>
  <c r="Q42" i="146" s="1"/>
  <c r="L42" i="146"/>
  <c r="P41" i="146"/>
  <c r="M41" i="146"/>
  <c r="O41" i="146" s="1"/>
  <c r="Q41" i="146" s="1"/>
  <c r="L41" i="146"/>
  <c r="Q40" i="146"/>
  <c r="P40" i="146"/>
  <c r="O40" i="146"/>
  <c r="N40" i="146"/>
  <c r="V40" i="146" s="1"/>
  <c r="M40" i="146"/>
  <c r="L40" i="146"/>
  <c r="P39" i="146"/>
  <c r="M39" i="146"/>
  <c r="O39" i="146" s="1"/>
  <c r="Q39" i="146" s="1"/>
  <c r="L39" i="146"/>
  <c r="P38" i="146"/>
  <c r="O38" i="146"/>
  <c r="Q38" i="146" s="1"/>
  <c r="M38" i="146"/>
  <c r="L38" i="146"/>
  <c r="P37" i="146"/>
  <c r="M37" i="146"/>
  <c r="O37" i="146" s="1"/>
  <c r="Q37" i="146" s="1"/>
  <c r="L37" i="146"/>
  <c r="P29" i="146"/>
  <c r="M29" i="146"/>
  <c r="O29" i="146" s="1"/>
  <c r="Q29" i="146" s="1"/>
  <c r="L29" i="146"/>
  <c r="P28" i="146"/>
  <c r="M28" i="146"/>
  <c r="O28" i="146" s="1"/>
  <c r="Q28" i="146" s="1"/>
  <c r="R28" i="146" s="1"/>
  <c r="S28" i="146" s="1"/>
  <c r="L28" i="146"/>
  <c r="P27" i="146"/>
  <c r="M27" i="146"/>
  <c r="O27" i="146" s="1"/>
  <c r="L27" i="146"/>
  <c r="P26" i="146"/>
  <c r="N26" i="146"/>
  <c r="V26" i="146" s="1"/>
  <c r="M26" i="146"/>
  <c r="O26" i="146" s="1"/>
  <c r="Q26" i="146" s="1"/>
  <c r="L26" i="146"/>
  <c r="P25" i="146"/>
  <c r="M25" i="146"/>
  <c r="O25" i="146" s="1"/>
  <c r="Q25" i="146" s="1"/>
  <c r="L25" i="146"/>
  <c r="P24" i="146"/>
  <c r="M24" i="146"/>
  <c r="N24" i="146" s="1"/>
  <c r="L24" i="146"/>
  <c r="P23" i="146"/>
  <c r="M23" i="146"/>
  <c r="O23" i="146" s="1"/>
  <c r="Q23" i="146" s="1"/>
  <c r="L23" i="146"/>
  <c r="P22" i="146"/>
  <c r="M22" i="146"/>
  <c r="O22" i="146" s="1"/>
  <c r="Q22" i="146" s="1"/>
  <c r="L22" i="146"/>
  <c r="P21" i="146"/>
  <c r="M21" i="146"/>
  <c r="O21" i="146" s="1"/>
  <c r="Q21" i="146" s="1"/>
  <c r="L21" i="146"/>
  <c r="I10" i="148" l="1"/>
  <c r="I8" i="148"/>
  <c r="N37" i="146"/>
  <c r="V37" i="146" s="1"/>
  <c r="R37" i="146"/>
  <c r="S37" i="146" s="1"/>
  <c r="W37" i="146"/>
  <c r="X37" i="146" s="1"/>
  <c r="W40" i="146"/>
  <c r="X40" i="146" s="1"/>
  <c r="R39" i="146"/>
  <c r="S39" i="146" s="1"/>
  <c r="R41" i="146"/>
  <c r="S41" i="146" s="1"/>
  <c r="R38" i="146"/>
  <c r="S38" i="146" s="1"/>
  <c r="R42" i="146"/>
  <c r="S42" i="146" s="1"/>
  <c r="R40" i="146"/>
  <c r="S40" i="146" s="1"/>
  <c r="N42" i="146"/>
  <c r="N41" i="146"/>
  <c r="V41" i="146" s="1"/>
  <c r="N39" i="146"/>
  <c r="V39" i="146"/>
  <c r="N38" i="146"/>
  <c r="V38" i="146" s="1"/>
  <c r="N25" i="146"/>
  <c r="V25" i="146" s="1"/>
  <c r="N27" i="146"/>
  <c r="V27" i="146" s="1"/>
  <c r="Q27" i="146"/>
  <c r="R22" i="146"/>
  <c r="S22" i="146" s="1"/>
  <c r="R26" i="146"/>
  <c r="S26" i="146" s="1"/>
  <c r="R23" i="146"/>
  <c r="S23" i="146" s="1"/>
  <c r="R25" i="146"/>
  <c r="S25" i="146" s="1"/>
  <c r="R21" i="146"/>
  <c r="S21" i="146" s="1"/>
  <c r="R29" i="146"/>
  <c r="S29" i="146" s="1"/>
  <c r="W26" i="146"/>
  <c r="X26" i="146" s="1"/>
  <c r="W25" i="146"/>
  <c r="X25" i="146" s="1"/>
  <c r="W27" i="146"/>
  <c r="X27" i="146" s="1"/>
  <c r="R27" i="146"/>
  <c r="S27" i="146" s="1"/>
  <c r="N23" i="146"/>
  <c r="V23" i="146" s="1"/>
  <c r="O24" i="146"/>
  <c r="Q24" i="146" s="1"/>
  <c r="N22" i="146"/>
  <c r="V22" i="146" s="1"/>
  <c r="T28" i="146"/>
  <c r="U28" i="146" s="1"/>
  <c r="N29" i="146"/>
  <c r="V29" i="146" s="1"/>
  <c r="V24" i="146"/>
  <c r="N21" i="146"/>
  <c r="V21" i="146" s="1"/>
  <c r="N28" i="146"/>
  <c r="V28" i="146" s="1"/>
  <c r="J11" i="148"/>
  <c r="G11" i="148"/>
  <c r="F11" i="148"/>
  <c r="H9" i="148"/>
  <c r="K9" i="148" s="1"/>
  <c r="L9" i="148" s="1"/>
  <c r="H7" i="148"/>
  <c r="K7" i="148" s="1"/>
  <c r="L7" i="148" s="1"/>
  <c r="H6" i="148"/>
  <c r="I6" i="148" s="1"/>
  <c r="T38" i="146" l="1"/>
  <c r="U38" i="146" s="1"/>
  <c r="W38" i="146"/>
  <c r="X38" i="146" s="1"/>
  <c r="W41" i="146"/>
  <c r="X41" i="146" s="1"/>
  <c r="W42" i="146"/>
  <c r="W39" i="146"/>
  <c r="X39" i="146" s="1"/>
  <c r="Y39" i="146"/>
  <c r="Z39" i="146" s="1"/>
  <c r="T41" i="146"/>
  <c r="U41" i="146" s="1"/>
  <c r="Y37" i="146"/>
  <c r="Z37" i="146" s="1"/>
  <c r="T39" i="146"/>
  <c r="U39" i="146" s="1"/>
  <c r="T37" i="146"/>
  <c r="U37" i="146" s="1"/>
  <c r="T42" i="146"/>
  <c r="U42" i="146" s="1"/>
  <c r="Y40" i="146"/>
  <c r="Z40" i="146" s="1"/>
  <c r="T40" i="146"/>
  <c r="U40" i="146" s="1"/>
  <c r="T22" i="146"/>
  <c r="U22" i="146" s="1"/>
  <c r="T23" i="146"/>
  <c r="U23" i="146" s="1"/>
  <c r="T25" i="146"/>
  <c r="U25" i="146" s="1"/>
  <c r="W22" i="146"/>
  <c r="X22" i="146" s="1"/>
  <c r="W21" i="146"/>
  <c r="X21" i="146" s="1"/>
  <c r="W28" i="146"/>
  <c r="X28" i="146" s="1"/>
  <c r="T27" i="146"/>
  <c r="U27" i="146" s="1"/>
  <c r="T26" i="146"/>
  <c r="U26" i="146" s="1"/>
  <c r="R24" i="146"/>
  <c r="S24" i="146" s="1"/>
  <c r="T29" i="146"/>
  <c r="U29" i="146" s="1"/>
  <c r="Y27" i="146"/>
  <c r="Z27" i="146" s="1"/>
  <c r="T21" i="146"/>
  <c r="U21" i="146" s="1"/>
  <c r="W24" i="146"/>
  <c r="X24" i="146" s="1"/>
  <c r="W23" i="146"/>
  <c r="X23" i="146" s="1"/>
  <c r="Y26" i="146"/>
  <c r="Z26" i="146" s="1"/>
  <c r="W29" i="146"/>
  <c r="X29" i="146" s="1"/>
  <c r="Y25" i="146"/>
  <c r="Z25" i="146" s="1"/>
  <c r="K6" i="148"/>
  <c r="H11" i="148"/>
  <c r="I7" i="148"/>
  <c r="I9" i="148"/>
  <c r="K43" i="146"/>
  <c r="J43" i="146"/>
  <c r="I43" i="146"/>
  <c r="P36" i="146"/>
  <c r="M36" i="146"/>
  <c r="O36" i="146" s="1"/>
  <c r="L36" i="146"/>
  <c r="P35" i="146"/>
  <c r="M35" i="146"/>
  <c r="O35" i="146" s="1"/>
  <c r="L35" i="146"/>
  <c r="P34" i="146"/>
  <c r="M34" i="146"/>
  <c r="N34" i="146" s="1"/>
  <c r="L34" i="146"/>
  <c r="P33" i="146"/>
  <c r="M33" i="146"/>
  <c r="O33" i="146" s="1"/>
  <c r="L33" i="146"/>
  <c r="P32" i="146"/>
  <c r="M32" i="146"/>
  <c r="O32" i="146" s="1"/>
  <c r="L32" i="146"/>
  <c r="P31" i="146"/>
  <c r="M31" i="146"/>
  <c r="N31" i="146" s="1"/>
  <c r="V31" i="146" s="1"/>
  <c r="L31" i="146"/>
  <c r="P30" i="146"/>
  <c r="M30" i="146"/>
  <c r="O30" i="146" s="1"/>
  <c r="L30" i="146"/>
  <c r="P20" i="146"/>
  <c r="M20" i="146"/>
  <c r="O20" i="146" s="1"/>
  <c r="L20" i="146"/>
  <c r="P19" i="146"/>
  <c r="M19" i="146"/>
  <c r="O19" i="146" s="1"/>
  <c r="L19" i="146"/>
  <c r="P18" i="146"/>
  <c r="M18" i="146"/>
  <c r="N18" i="146" s="1"/>
  <c r="L18" i="146"/>
  <c r="P17" i="146"/>
  <c r="M17" i="146"/>
  <c r="O17" i="146" s="1"/>
  <c r="L17" i="146"/>
  <c r="P16" i="146"/>
  <c r="M16" i="146"/>
  <c r="O16" i="146" s="1"/>
  <c r="L16" i="146"/>
  <c r="P15" i="146"/>
  <c r="M15" i="146"/>
  <c r="N15" i="146" s="1"/>
  <c r="V15" i="146" s="1"/>
  <c r="L15" i="146"/>
  <c r="P14" i="146"/>
  <c r="M14" i="146"/>
  <c r="O14" i="146" s="1"/>
  <c r="L14" i="146"/>
  <c r="P13" i="146"/>
  <c r="M13" i="146"/>
  <c r="N13" i="146" s="1"/>
  <c r="V13" i="146" s="1"/>
  <c r="L13" i="146"/>
  <c r="P12" i="146"/>
  <c r="M12" i="146"/>
  <c r="O12" i="146" s="1"/>
  <c r="L12" i="146"/>
  <c r="P11" i="146"/>
  <c r="M11" i="146"/>
  <c r="O11" i="146" s="1"/>
  <c r="L11" i="146"/>
  <c r="P10" i="146"/>
  <c r="M10" i="146"/>
  <c r="N10" i="146" s="1"/>
  <c r="L10" i="146"/>
  <c r="P9" i="146"/>
  <c r="M9" i="146"/>
  <c r="O9" i="146" s="1"/>
  <c r="L9" i="146"/>
  <c r="P8" i="146"/>
  <c r="M8" i="146"/>
  <c r="O8" i="146" s="1"/>
  <c r="L8" i="146"/>
  <c r="P7" i="146"/>
  <c r="M7" i="146"/>
  <c r="O7" i="146" s="1"/>
  <c r="L7" i="146"/>
  <c r="P6" i="146"/>
  <c r="M6" i="146"/>
  <c r="O6" i="146" s="1"/>
  <c r="L6" i="146"/>
  <c r="Y28" i="146" l="1"/>
  <c r="Z28" i="146" s="1"/>
  <c r="Y41" i="146"/>
  <c r="Z41" i="146" s="1"/>
  <c r="Y38" i="146"/>
  <c r="Z38" i="146" s="1"/>
  <c r="Y23" i="146"/>
  <c r="Z23" i="146" s="1"/>
  <c r="Y24" i="146"/>
  <c r="Z24" i="146" s="1"/>
  <c r="Y29" i="146"/>
  <c r="Z29" i="146" s="1"/>
  <c r="Y21" i="146"/>
  <c r="Z21" i="146" s="1"/>
  <c r="T24" i="146"/>
  <c r="U24" i="146" s="1"/>
  <c r="Y22" i="146"/>
  <c r="Z22" i="146" s="1"/>
  <c r="I11" i="148"/>
  <c r="K11" i="148"/>
  <c r="L6" i="148"/>
  <c r="L11" i="148" s="1"/>
  <c r="Q12" i="146"/>
  <c r="R12" i="146" s="1"/>
  <c r="S12" i="146" s="1"/>
  <c r="Q6" i="146"/>
  <c r="Q14" i="146"/>
  <c r="R14" i="146" s="1"/>
  <c r="S14" i="146" s="1"/>
  <c r="O13" i="146"/>
  <c r="Q13" i="146" s="1"/>
  <c r="R13" i="146" s="1"/>
  <c r="S13" i="146" s="1"/>
  <c r="Q16" i="146"/>
  <c r="R16" i="146" s="1"/>
  <c r="S16" i="146" s="1"/>
  <c r="O31" i="146"/>
  <c r="Q31" i="146" s="1"/>
  <c r="R31" i="146" s="1"/>
  <c r="S31" i="146" s="1"/>
  <c r="Q7" i="146"/>
  <c r="R7" i="146" s="1"/>
  <c r="S7" i="146" s="1"/>
  <c r="Q20" i="146"/>
  <c r="R20" i="146" s="1"/>
  <c r="S20" i="146" s="1"/>
  <c r="Q30" i="146"/>
  <c r="R30" i="146" s="1"/>
  <c r="S30" i="146" s="1"/>
  <c r="Q8" i="146"/>
  <c r="R8" i="146" s="1"/>
  <c r="S8" i="146" s="1"/>
  <c r="N11" i="146"/>
  <c r="V11" i="146" s="1"/>
  <c r="W11" i="146" s="1"/>
  <c r="X11" i="146" s="1"/>
  <c r="Q36" i="146"/>
  <c r="Q17" i="146"/>
  <c r="R17" i="146" s="1"/>
  <c r="S17" i="146" s="1"/>
  <c r="N20" i="146"/>
  <c r="V20" i="146" s="1"/>
  <c r="W20" i="146" s="1"/>
  <c r="X20" i="146" s="1"/>
  <c r="N7" i="146"/>
  <c r="V7" i="146" s="1"/>
  <c r="W7" i="146" s="1"/>
  <c r="X7" i="146" s="1"/>
  <c r="Q19" i="146"/>
  <c r="R19" i="146" s="1"/>
  <c r="N30" i="146"/>
  <c r="V30" i="146" s="1"/>
  <c r="Q33" i="146"/>
  <c r="R33" i="146" s="1"/>
  <c r="S33" i="146" s="1"/>
  <c r="N35" i="146"/>
  <c r="V35" i="146" s="1"/>
  <c r="W35" i="146" s="1"/>
  <c r="X35" i="146" s="1"/>
  <c r="N12" i="146"/>
  <c r="V12" i="146" s="1"/>
  <c r="W12" i="146" s="1"/>
  <c r="X12" i="146" s="1"/>
  <c r="O15" i="146"/>
  <c r="Q15" i="146" s="1"/>
  <c r="Q11" i="146"/>
  <c r="R11" i="146" s="1"/>
  <c r="S11" i="146" s="1"/>
  <c r="N19" i="146"/>
  <c r="V19" i="146" s="1"/>
  <c r="W19" i="146" s="1"/>
  <c r="X19" i="146" s="1"/>
  <c r="N33" i="146"/>
  <c r="V33" i="146" s="1"/>
  <c r="N36" i="146"/>
  <c r="V36" i="146" s="1"/>
  <c r="W36" i="146" s="1"/>
  <c r="X36" i="146" s="1"/>
  <c r="P43" i="146"/>
  <c r="Q9" i="146"/>
  <c r="W15" i="146"/>
  <c r="X15" i="146" s="1"/>
  <c r="R36" i="146"/>
  <c r="S36" i="146" s="1"/>
  <c r="R9" i="146"/>
  <c r="S9" i="146" s="1"/>
  <c r="R6" i="146"/>
  <c r="T6" i="146" s="1"/>
  <c r="W13" i="146"/>
  <c r="X13" i="146" s="1"/>
  <c r="V34" i="146"/>
  <c r="V10" i="146"/>
  <c r="V18" i="146"/>
  <c r="N9" i="146"/>
  <c r="V9" i="146" s="1"/>
  <c r="O10" i="146"/>
  <c r="Q10" i="146" s="1"/>
  <c r="N17" i="146"/>
  <c r="V17" i="146" s="1"/>
  <c r="O18" i="146"/>
  <c r="Q18" i="146" s="1"/>
  <c r="W31" i="146"/>
  <c r="X31" i="146" s="1"/>
  <c r="O34" i="146"/>
  <c r="Q34" i="146" s="1"/>
  <c r="L43" i="146"/>
  <c r="N8" i="146"/>
  <c r="V8" i="146" s="1"/>
  <c r="N16" i="146"/>
  <c r="V16" i="146" s="1"/>
  <c r="M43" i="146"/>
  <c r="N43" i="146" s="1"/>
  <c r="N6" i="146"/>
  <c r="V6" i="146" s="1"/>
  <c r="N14" i="146"/>
  <c r="V14" i="146" s="1"/>
  <c r="N32" i="146"/>
  <c r="V32" i="146" s="1"/>
  <c r="Q32" i="146"/>
  <c r="Q35" i="146"/>
  <c r="T7" i="146" l="1"/>
  <c r="U7" i="146" s="1"/>
  <c r="T36" i="146"/>
  <c r="U36" i="146" s="1"/>
  <c r="T16" i="146"/>
  <c r="U16" i="146" s="1"/>
  <c r="Y7" i="146"/>
  <c r="Z7" i="146" s="1"/>
  <c r="Y20" i="146"/>
  <c r="Z20" i="146" s="1"/>
  <c r="T17" i="146"/>
  <c r="U17" i="146" s="1"/>
  <c r="T9" i="146"/>
  <c r="U9" i="146" s="1"/>
  <c r="S19" i="146"/>
  <c r="T19" i="146"/>
  <c r="U19" i="146" s="1"/>
  <c r="T31" i="146"/>
  <c r="U31" i="146" s="1"/>
  <c r="T12" i="146"/>
  <c r="U12" i="146" s="1"/>
  <c r="T13" i="146"/>
  <c r="U13" i="146" s="1"/>
  <c r="T33" i="146"/>
  <c r="U33" i="146" s="1"/>
  <c r="R15" i="146"/>
  <c r="S15" i="146" s="1"/>
  <c r="Y36" i="146"/>
  <c r="Z36" i="146" s="1"/>
  <c r="Y13" i="146"/>
  <c r="Z13" i="146" s="1"/>
  <c r="T8" i="146"/>
  <c r="U8" i="146" s="1"/>
  <c r="W17" i="146"/>
  <c r="X17" i="146" s="1"/>
  <c r="U6" i="146"/>
  <c r="W32" i="146"/>
  <c r="X32" i="146" s="1"/>
  <c r="W16" i="146"/>
  <c r="X16" i="146" s="1"/>
  <c r="W14" i="146"/>
  <c r="X14" i="146" s="1"/>
  <c r="W6" i="146"/>
  <c r="V43" i="146"/>
  <c r="R32" i="146"/>
  <c r="S32" i="146" s="1"/>
  <c r="W9" i="146"/>
  <c r="X9" i="146" s="1"/>
  <c r="W30" i="146"/>
  <c r="X30" i="146" s="1"/>
  <c r="R35" i="146"/>
  <c r="S35" i="146" s="1"/>
  <c r="W33" i="146"/>
  <c r="X33" i="146" s="1"/>
  <c r="Y31" i="146"/>
  <c r="Z31" i="146" s="1"/>
  <c r="Y11" i="146"/>
  <c r="Z11" i="146" s="1"/>
  <c r="Y35" i="146"/>
  <c r="Z35" i="146" s="1"/>
  <c r="T11" i="146"/>
  <c r="U11" i="146" s="1"/>
  <c r="Y12" i="146"/>
  <c r="Z12" i="146" s="1"/>
  <c r="W18" i="146"/>
  <c r="X18" i="146" s="1"/>
  <c r="R18" i="146"/>
  <c r="S18" i="146" s="1"/>
  <c r="Q43" i="146"/>
  <c r="S6" i="146"/>
  <c r="W8" i="146"/>
  <c r="X8" i="146" s="1"/>
  <c r="O43" i="146"/>
  <c r="W10" i="146"/>
  <c r="X10" i="146" s="1"/>
  <c r="R34" i="146"/>
  <c r="S34" i="146" s="1"/>
  <c r="W34" i="146"/>
  <c r="X34" i="146" s="1"/>
  <c r="R10" i="146"/>
  <c r="S10" i="146" s="1"/>
  <c r="T14" i="146"/>
  <c r="U14" i="146" s="1"/>
  <c r="T30" i="146"/>
  <c r="U30" i="146" s="1"/>
  <c r="Y19" i="146"/>
  <c r="Z19" i="146" s="1"/>
  <c r="Y15" i="146"/>
  <c r="Z15" i="146" s="1"/>
  <c r="T20" i="146"/>
  <c r="U20" i="146" s="1"/>
  <c r="T18" i="146" l="1"/>
  <c r="U18" i="146" s="1"/>
  <c r="Y14" i="146"/>
  <c r="Z14" i="146" s="1"/>
  <c r="T34" i="146"/>
  <c r="U34" i="146" s="1"/>
  <c r="Y8" i="146"/>
  <c r="Z8" i="146" s="1"/>
  <c r="T35" i="146"/>
  <c r="U35" i="146" s="1"/>
  <c r="T15" i="146"/>
  <c r="U15" i="146" s="1"/>
  <c r="Y30" i="146"/>
  <c r="Z30" i="146" s="1"/>
  <c r="S43" i="146"/>
  <c r="Y18" i="146"/>
  <c r="Z18" i="146" s="1"/>
  <c r="Y9" i="146"/>
  <c r="Z9" i="146" s="1"/>
  <c r="T32" i="146"/>
  <c r="U32" i="146" s="1"/>
  <c r="W43" i="146"/>
  <c r="X6" i="146"/>
  <c r="X43" i="146" s="1"/>
  <c r="Y32" i="146"/>
  <c r="Z32" i="146" s="1"/>
  <c r="T10" i="146"/>
  <c r="Y34" i="146"/>
  <c r="Z34" i="146" s="1"/>
  <c r="R43" i="146"/>
  <c r="Y33" i="146"/>
  <c r="Z33" i="146" s="1"/>
  <c r="Y17" i="146"/>
  <c r="Z17" i="146" s="1"/>
  <c r="Y16" i="146"/>
  <c r="Z16" i="146" s="1"/>
  <c r="Y10" i="146"/>
  <c r="Z10" i="146" s="1"/>
  <c r="Y6" i="146"/>
  <c r="U10" i="146" l="1"/>
  <c r="U43" i="146" s="1"/>
  <c r="T43" i="146"/>
  <c r="Y43" i="146"/>
  <c r="Z6" i="146"/>
  <c r="Z43" i="146" s="1"/>
</calcChain>
</file>

<file path=xl/sharedStrings.xml><?xml version="1.0" encoding="utf-8"?>
<sst xmlns="http://schemas.openxmlformats.org/spreadsheetml/2006/main" count="339" uniqueCount="135">
  <si>
    <t>BB</t>
  </si>
  <si>
    <t>K</t>
  </si>
  <si>
    <t>Bratislava II</t>
  </si>
  <si>
    <t>Partizánske</t>
  </si>
  <si>
    <t>Dunajská Streda</t>
  </si>
  <si>
    <t>Trenčín</t>
  </si>
  <si>
    <t>Typ zriaďovateľa</t>
  </si>
  <si>
    <t>IČO zriaďovateľa</t>
  </si>
  <si>
    <t>Názov zriaďovateľa</t>
  </si>
  <si>
    <t>Kraj sídla zriaďovateľa</t>
  </si>
  <si>
    <t>Revúca</t>
  </si>
  <si>
    <t>BA</t>
  </si>
  <si>
    <t>TC</t>
  </si>
  <si>
    <t>Bánovce nad Bebravou</t>
  </si>
  <si>
    <t>Skalica</t>
  </si>
  <si>
    <t>Pezinok</t>
  </si>
  <si>
    <t>TV</t>
  </si>
  <si>
    <t>NR</t>
  </si>
  <si>
    <t>Kategória</t>
  </si>
  <si>
    <t xml:space="preserve">Regionálny úrad školskej správy v Bratislave </t>
  </si>
  <si>
    <t>Regionálny úrad školskej správy v Trnave</t>
  </si>
  <si>
    <t xml:space="preserve">Regionálny úrad školskej správy v Trenčíne </t>
  </si>
  <si>
    <t>Regionálny úrad školskej správy v Banskej Bystrici</t>
  </si>
  <si>
    <t>b</t>
  </si>
  <si>
    <t>a</t>
  </si>
  <si>
    <t>c</t>
  </si>
  <si>
    <t>d</t>
  </si>
  <si>
    <t>e</t>
  </si>
  <si>
    <t>610 pred zaokrúhlením</t>
  </si>
  <si>
    <t>610 zaokrúhlené na celé €</t>
  </si>
  <si>
    <t>620 pred zaokrúhlením</t>
  </si>
  <si>
    <t>620 zaokrúhlené na celé €</t>
  </si>
  <si>
    <t>Celkový súčet</t>
  </si>
  <si>
    <t>Okres</t>
  </si>
  <si>
    <t>Obec</t>
  </si>
  <si>
    <t>Ulica</t>
  </si>
  <si>
    <t>Bratislava-Ružinov</t>
  </si>
  <si>
    <t>Nevädzová 534/7</t>
  </si>
  <si>
    <t>M.R.Štefánika 15</t>
  </si>
  <si>
    <t>Alžbetínske námestie 1194</t>
  </si>
  <si>
    <t>Holíč</t>
  </si>
  <si>
    <t>Bernolákova 383/10</t>
  </si>
  <si>
    <t>5. apríla 792/14</t>
  </si>
  <si>
    <t>Februárová 153/3</t>
  </si>
  <si>
    <t>Kukučínova 473</t>
  </si>
  <si>
    <t>Kollárova 11</t>
  </si>
  <si>
    <t>Bratislava I</t>
  </si>
  <si>
    <t>Bratislava III</t>
  </si>
  <si>
    <t>Bratislava IV</t>
  </si>
  <si>
    <t>Bratislava V</t>
  </si>
  <si>
    <t>Malacky</t>
  </si>
  <si>
    <t>Senec</t>
  </si>
  <si>
    <t>Galanta</t>
  </si>
  <si>
    <t>Hlohovec</t>
  </si>
  <si>
    <t>Piešťany</t>
  </si>
  <si>
    <t>Senica</t>
  </si>
  <si>
    <t>Trnava</t>
  </si>
  <si>
    <t>Ilava</t>
  </si>
  <si>
    <t>Myjava</t>
  </si>
  <si>
    <t>Nové Mesto nad Váhom</t>
  </si>
  <si>
    <t>Považská Bystrica</t>
  </si>
  <si>
    <t>Prievidza</t>
  </si>
  <si>
    <t>Púchov</t>
  </si>
  <si>
    <t>Levice</t>
  </si>
  <si>
    <t>Nitra</t>
  </si>
  <si>
    <t>Nové Zámky</t>
  </si>
  <si>
    <t>Šaľa</t>
  </si>
  <si>
    <t>Topoľčany</t>
  </si>
  <si>
    <t>Zlaté Moravce</t>
  </si>
  <si>
    <t>Banská Bystrica</t>
  </si>
  <si>
    <t>Brezno</t>
  </si>
  <si>
    <t>Detva</t>
  </si>
  <si>
    <t>Lučenec</t>
  </si>
  <si>
    <t>Rimavská Sobota</t>
  </si>
  <si>
    <t>Počet PA január 2023</t>
  </si>
  <si>
    <t>Nové mesto nad Váhom</t>
  </si>
  <si>
    <t>Regionálny úrad školskej správy v Nitre</t>
  </si>
  <si>
    <t>Počet PA február 2023</t>
  </si>
  <si>
    <t>Komárno/ Hurbanovo</t>
  </si>
  <si>
    <t>Dubnica nad Váhom</t>
  </si>
  <si>
    <t>Partizánska 151/3</t>
  </si>
  <si>
    <t>Moravská 1</t>
  </si>
  <si>
    <t>Športová 40</t>
  </si>
  <si>
    <t>Komenského 106/2</t>
  </si>
  <si>
    <t>Bakalárska 2</t>
  </si>
  <si>
    <t>Hurbanovo</t>
  </si>
  <si>
    <t>Komárňanská 177</t>
  </si>
  <si>
    <t>A. Kmeťa 6</t>
  </si>
  <si>
    <t>Krpeľná 35</t>
  </si>
  <si>
    <t>Bratislava</t>
  </si>
  <si>
    <t>Brnianska  7834/47</t>
  </si>
  <si>
    <t>Vajnorská 10595/98/D</t>
  </si>
  <si>
    <t>Fedákova 3</t>
  </si>
  <si>
    <t>Bratislava-Petržalka</t>
  </si>
  <si>
    <t>Švabinského 3352/7</t>
  </si>
  <si>
    <t>Záhorácka 51</t>
  </si>
  <si>
    <t>Lichnerova 22</t>
  </si>
  <si>
    <t>Hodská 2352/62</t>
  </si>
  <si>
    <t>Fraštácka 4</t>
  </si>
  <si>
    <t>E. F. Scherrera 40</t>
  </si>
  <si>
    <t>Robotnícka 62</t>
  </si>
  <si>
    <t>M.Sch. Trnavského 2</t>
  </si>
  <si>
    <t>Námestie slobody 1657/13</t>
  </si>
  <si>
    <t>Mierová 1</t>
  </si>
  <si>
    <t>J. Vuruma 2</t>
  </si>
  <si>
    <t>Turecká 35</t>
  </si>
  <si>
    <t>1. mája 898/2</t>
  </si>
  <si>
    <t>Bernolákova 1652</t>
  </si>
  <si>
    <t>Mládežnícka 34</t>
  </si>
  <si>
    <t>Hradby 9</t>
  </si>
  <si>
    <t>Martina Rázusa 25</t>
  </si>
  <si>
    <t>Hviezdoslavova 441/10</t>
  </si>
  <si>
    <t>PA 12/22</t>
  </si>
  <si>
    <t>PA 1/23</t>
  </si>
  <si>
    <t>PA 2/23</t>
  </si>
  <si>
    <t>PA SPOLU</t>
  </si>
  <si>
    <t>FP na januárový počet PA (1152€/mes)</t>
  </si>
  <si>
    <t>FP na februárový počet PA (1152€/mes)</t>
  </si>
  <si>
    <t>Finančné prostriedky na PA na január až august 2023 
(1152€/mes) v €</t>
  </si>
  <si>
    <t>Finančné prostriedky na PA na január a február 2023 
(1152€/mes) v €</t>
  </si>
  <si>
    <t>z toho</t>
  </si>
  <si>
    <t>610 pred zaokrúhlením na celé €</t>
  </si>
  <si>
    <t>620 pred zaokrúhlením na celé €</t>
  </si>
  <si>
    <t>Počet PA
na február 2023</t>
  </si>
  <si>
    <t>f</t>
  </si>
  <si>
    <t>g</t>
  </si>
  <si>
    <t>h</t>
  </si>
  <si>
    <t>Finančné prostriedky na PA na január a február 2023 1152€/mes (v €)</t>
  </si>
  <si>
    <t>Počet PA
na január 2023</t>
  </si>
  <si>
    <t>POO - "Pedagogický asistent v CPP" - Rozpis FP za január a február 2023 podľa zriadovateľa, zdroj 1P01</t>
  </si>
  <si>
    <t>CPP</t>
  </si>
  <si>
    <t>POO -  "Pedagogický asistent v CPP" Rozpis FP za január a február 2023 podľa CPP - zdroj 1P01</t>
  </si>
  <si>
    <t>Regionálny úrad školskej správy v Banskej Bystrici*</t>
  </si>
  <si>
    <r>
      <t xml:space="preserve">* </t>
    </r>
    <r>
      <rPr>
        <i/>
        <sz val="10"/>
        <rFont val="Arial"/>
        <family val="2"/>
        <charset val="238"/>
      </rPr>
      <t>bez zaokrúhlenia</t>
    </r>
  </si>
  <si>
    <t>V Bratislave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</si>
</sst>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3">
    <xf numFmtId="0" fontId="0" fillId="0" borderId="0"/>
    <xf numFmtId="0" fontId="27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5" applyNumberFormat="0" applyAlignment="0" applyProtection="0"/>
    <xf numFmtId="0" fontId="38" fillId="6" borderId="6" applyNumberFormat="0" applyAlignment="0" applyProtection="0"/>
    <xf numFmtId="0" fontId="39" fillId="6" borderId="5" applyNumberFormat="0" applyAlignment="0" applyProtection="0"/>
    <xf numFmtId="0" fontId="40" fillId="0" borderId="7" applyNumberFormat="0" applyFill="0" applyAlignment="0" applyProtection="0"/>
    <xf numFmtId="0" fontId="41" fillId="7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4" fillId="0" borderId="0"/>
    <xf numFmtId="0" fontId="24" fillId="8" borderId="9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9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8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49" fillId="0" borderId="0" xfId="0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0" fontId="52" fillId="0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 vertical="center" wrapText="1"/>
    </xf>
    <xf numFmtId="3" fontId="52" fillId="0" borderId="1" xfId="0" applyNumberFormat="1" applyFont="1" applyBorder="1" applyAlignment="1">
      <alignment horizontal="center" vertical="center"/>
    </xf>
    <xf numFmtId="4" fontId="52" fillId="0" borderId="1" xfId="0" applyNumberFormat="1" applyFont="1" applyBorder="1" applyAlignment="1">
      <alignment vertical="center"/>
    </xf>
    <xf numFmtId="4" fontId="52" fillId="0" borderId="1" xfId="0" applyNumberFormat="1" applyFont="1" applyBorder="1" applyAlignment="1">
      <alignment horizontal="center" vertical="center"/>
    </xf>
    <xf numFmtId="0" fontId="53" fillId="0" borderId="0" xfId="0" applyFont="1"/>
    <xf numFmtId="0" fontId="52" fillId="0" borderId="0" xfId="0" applyFont="1"/>
    <xf numFmtId="4" fontId="53" fillId="0" borderId="0" xfId="0" applyNumberFormat="1" applyFont="1"/>
    <xf numFmtId="0" fontId="51" fillId="33" borderId="1" xfId="0" applyFont="1" applyFill="1" applyBorder="1" applyAlignment="1">
      <alignment horizontal="right" vertical="center" wrapText="1"/>
    </xf>
    <xf numFmtId="3" fontId="52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52" fillId="34" borderId="1" xfId="0" applyNumberFormat="1" applyFont="1" applyFill="1" applyBorder="1" applyAlignment="1">
      <alignment horizontal="center" vertical="center"/>
    </xf>
    <xf numFmtId="3" fontId="52" fillId="35" borderId="1" xfId="0" applyNumberFormat="1" applyFont="1" applyFill="1" applyBorder="1" applyAlignment="1">
      <alignment horizontal="center" vertical="center"/>
    </xf>
    <xf numFmtId="4" fontId="52" fillId="35" borderId="1" xfId="0" applyNumberFormat="1" applyFont="1" applyFill="1" applyBorder="1" applyAlignment="1">
      <alignment horizontal="center" vertical="center"/>
    </xf>
    <xf numFmtId="3" fontId="51" fillId="34" borderId="1" xfId="0" applyNumberFormat="1" applyFont="1" applyFill="1" applyBorder="1" applyAlignment="1">
      <alignment horizontal="center" vertical="center"/>
    </xf>
    <xf numFmtId="4" fontId="51" fillId="35" borderId="1" xfId="0" applyNumberFormat="1" applyFont="1" applyFill="1" applyBorder="1" applyAlignment="1">
      <alignment horizontal="center" vertical="center"/>
    </xf>
    <xf numFmtId="0" fontId="0" fillId="37" borderId="0" xfId="0" applyFill="1"/>
    <xf numFmtId="0" fontId="54" fillId="37" borderId="1" xfId="0" applyFont="1" applyFill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center" vertical="center"/>
    </xf>
    <xf numFmtId="0" fontId="52" fillId="37" borderId="1" xfId="0" applyFont="1" applyFill="1" applyBorder="1" applyAlignment="1">
      <alignment horizontal="center" vertical="center" textRotation="255" wrapText="1"/>
    </xf>
    <xf numFmtId="1" fontId="52" fillId="37" borderId="1" xfId="0" applyNumberFormat="1" applyFont="1" applyFill="1" applyBorder="1" applyAlignment="1">
      <alignment horizontal="center" vertical="center" textRotation="255" wrapText="1"/>
    </xf>
    <xf numFmtId="0" fontId="52" fillId="0" borderId="1" xfId="0" applyFont="1" applyBorder="1" applyAlignment="1">
      <alignment horizontal="center" vertical="center" wrapText="1"/>
    </xf>
    <xf numFmtId="0" fontId="51" fillId="37" borderId="1" xfId="0" applyFont="1" applyFill="1" applyBorder="1" applyAlignment="1">
      <alignment horizontal="center" vertical="center" wrapText="1"/>
    </xf>
    <xf numFmtId="3" fontId="51" fillId="34" borderId="1" xfId="0" applyNumberFormat="1" applyFont="1" applyFill="1" applyBorder="1" applyAlignment="1">
      <alignment vertical="center"/>
    </xf>
    <xf numFmtId="3" fontId="51" fillId="33" borderId="1" xfId="0" applyNumberFormat="1" applyFont="1" applyFill="1" applyBorder="1" applyAlignment="1">
      <alignment horizontal="right" vertical="center"/>
    </xf>
    <xf numFmtId="4" fontId="51" fillId="0" borderId="1" xfId="0" applyNumberFormat="1" applyFont="1" applyBorder="1" applyAlignment="1">
      <alignment vertical="center"/>
    </xf>
    <xf numFmtId="0" fontId="52" fillId="37" borderId="1" xfId="0" applyFont="1" applyFill="1" applyBorder="1" applyAlignment="1">
      <alignment horizontal="center" vertical="center"/>
    </xf>
    <xf numFmtId="0" fontId="52" fillId="37" borderId="1" xfId="0" applyNumberFormat="1" applyFont="1" applyFill="1" applyBorder="1" applyAlignment="1">
      <alignment horizontal="center" vertical="center"/>
    </xf>
    <xf numFmtId="0" fontId="52" fillId="37" borderId="1" xfId="0" applyFont="1" applyFill="1" applyBorder="1" applyAlignment="1">
      <alignment vertical="center" wrapText="1"/>
    </xf>
    <xf numFmtId="0" fontId="52" fillId="37" borderId="1" xfId="0" applyFont="1" applyFill="1" applyBorder="1" applyAlignment="1">
      <alignment horizontal="center"/>
    </xf>
    <xf numFmtId="3" fontId="52" fillId="37" borderId="1" xfId="0" applyNumberFormat="1" applyFont="1" applyFill="1" applyBorder="1" applyAlignment="1">
      <alignment horizontal="center"/>
    </xf>
    <xf numFmtId="4" fontId="52" fillId="37" borderId="1" xfId="0" applyNumberFormat="1" applyFont="1" applyFill="1" applyBorder="1" applyAlignment="1">
      <alignment horizontal="center"/>
    </xf>
    <xf numFmtId="4" fontId="51" fillId="36" borderId="1" xfId="0" applyNumberFormat="1" applyFont="1" applyFill="1" applyBorder="1" applyAlignment="1">
      <alignment horizontal="center"/>
    </xf>
    <xf numFmtId="0" fontId="51" fillId="36" borderId="1" xfId="0" applyFont="1" applyFill="1" applyBorder="1" applyAlignment="1">
      <alignment horizontal="center"/>
    </xf>
    <xf numFmtId="0" fontId="51" fillId="36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 wrapText="1"/>
    </xf>
    <xf numFmtId="1" fontId="52" fillId="37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3" fontId="51" fillId="35" borderId="1" xfId="0" applyNumberFormat="1" applyFont="1" applyFill="1" applyBorder="1" applyAlignment="1">
      <alignment vertical="center"/>
    </xf>
    <xf numFmtId="4" fontId="52" fillId="35" borderId="1" xfId="0" applyNumberFormat="1" applyFont="1" applyFill="1" applyBorder="1" applyAlignment="1">
      <alignment vertical="center"/>
    </xf>
    <xf numFmtId="0" fontId="52" fillId="37" borderId="1" xfId="0" applyFont="1" applyFill="1" applyBorder="1" applyAlignment="1">
      <alignment horizontal="left" vertical="center"/>
    </xf>
    <xf numFmtId="0" fontId="52" fillId="37" borderId="1" xfId="0" applyFont="1" applyFill="1" applyBorder="1" applyAlignment="1">
      <alignment horizontal="left" vertical="center" wrapText="1"/>
    </xf>
    <xf numFmtId="3" fontId="52" fillId="37" borderId="1" xfId="0" applyNumberFormat="1" applyFont="1" applyFill="1" applyBorder="1" applyAlignment="1">
      <alignment horizontal="right" vertical="center" wrapText="1"/>
    </xf>
    <xf numFmtId="0" fontId="51" fillId="37" borderId="1" xfId="0" applyFont="1" applyFill="1" applyBorder="1" applyAlignment="1">
      <alignment horizontal="right" vertical="center" wrapText="1"/>
    </xf>
    <xf numFmtId="3" fontId="52" fillId="37" borderId="1" xfId="0" applyNumberFormat="1" applyFont="1" applyFill="1" applyBorder="1" applyAlignment="1">
      <alignment horizontal="center" vertical="center"/>
    </xf>
    <xf numFmtId="0" fontId="50" fillId="34" borderId="11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0" fontId="50" fillId="34" borderId="13" xfId="0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horizontal="center" vertical="center" textRotation="90" wrapText="1"/>
    </xf>
    <xf numFmtId="1" fontId="51" fillId="34" borderId="1" xfId="0" applyNumberFormat="1" applyFont="1" applyFill="1" applyBorder="1" applyAlignment="1">
      <alignment horizontal="center" vertical="center" textRotation="90" wrapText="1"/>
    </xf>
    <xf numFmtId="0" fontId="51" fillId="34" borderId="1" xfId="0" applyFont="1" applyFill="1" applyBorder="1" applyAlignment="1">
      <alignment horizontal="center" vertical="center" wrapText="1"/>
    </xf>
    <xf numFmtId="0" fontId="51" fillId="33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34" borderId="1" xfId="0" applyFont="1" applyFill="1" applyBorder="1" applyAlignment="1">
      <alignment horizontal="center" vertical="center"/>
    </xf>
    <xf numFmtId="0" fontId="51" fillId="35" borderId="1" xfId="0" applyFont="1" applyFill="1" applyBorder="1" applyAlignment="1">
      <alignment horizontal="center" vertical="center" wrapText="1"/>
    </xf>
    <xf numFmtId="0" fontId="51" fillId="36" borderId="1" xfId="0" applyFont="1" applyFill="1" applyBorder="1" applyAlignment="1">
      <alignment horizontal="center"/>
    </xf>
    <xf numFmtId="0" fontId="50" fillId="36" borderId="1" xfId="0" applyFont="1" applyFill="1" applyBorder="1" applyAlignment="1">
      <alignment horizontal="center"/>
    </xf>
    <xf numFmtId="0" fontId="51" fillId="36" borderId="1" xfId="0" applyFont="1" applyFill="1" applyBorder="1" applyAlignment="1">
      <alignment horizontal="center" vertical="center" textRotation="90" wrapText="1"/>
    </xf>
    <xf numFmtId="1" fontId="51" fillId="36" borderId="1" xfId="0" applyNumberFormat="1" applyFont="1" applyFill="1" applyBorder="1" applyAlignment="1">
      <alignment horizontal="center" vertical="center" textRotation="90" wrapText="1"/>
    </xf>
    <xf numFmtId="0" fontId="51" fillId="36" borderId="1" xfId="0" applyFont="1" applyFill="1" applyBorder="1" applyAlignment="1">
      <alignment horizontal="center" vertical="center" wrapText="1"/>
    </xf>
    <xf numFmtId="0" fontId="52" fillId="36" borderId="1" xfId="0" applyFont="1" applyFill="1" applyBorder="1" applyAlignment="1">
      <alignment horizontal="center" vertical="center"/>
    </xf>
  </cellXfs>
  <cellStyles count="263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2" xfId="6" xr:uid="{00000000-0005-0000-0000-00008B000000}"/>
    <cellStyle name="Normálna 2 2" xfId="230" xr:uid="{00000000-0005-0000-0000-00008C000000}"/>
    <cellStyle name="Normálna 3" xfId="47" xr:uid="{00000000-0005-0000-0000-00008D000000}"/>
    <cellStyle name="Normálna 3 2" xfId="181" xr:uid="{00000000-0005-0000-0000-00008E000000}"/>
    <cellStyle name="Normálna 3 3" xfId="116" xr:uid="{00000000-0005-0000-0000-00008F000000}"/>
    <cellStyle name="Normálna 4" xfId="49" xr:uid="{00000000-0005-0000-0000-000090000000}"/>
    <cellStyle name="Normálna 4 2" xfId="58" xr:uid="{00000000-0005-0000-0000-000091000000}"/>
    <cellStyle name="Normálna 4 2 2" xfId="191" xr:uid="{00000000-0005-0000-0000-000092000000}"/>
    <cellStyle name="Normálna 4 2 3" xfId="126" xr:uid="{00000000-0005-0000-0000-000093000000}"/>
    <cellStyle name="Normálna 4 3" xfId="183" xr:uid="{00000000-0005-0000-0000-000094000000}"/>
    <cellStyle name="Normálna 4 4" xfId="118" xr:uid="{00000000-0005-0000-0000-000095000000}"/>
    <cellStyle name="Normálna 5" xfId="50" xr:uid="{00000000-0005-0000-0000-000096000000}"/>
    <cellStyle name="Normálna 5 10" xfId="246" xr:uid="{00000000-0005-0000-0000-000097000000}"/>
    <cellStyle name="Normálna 5 11" xfId="247" xr:uid="{00000000-0005-0000-0000-000098000000}"/>
    <cellStyle name="Normálna 5 12" xfId="252" xr:uid="{00000000-0005-0000-0000-000099000000}"/>
    <cellStyle name="Normálna 5 13" xfId="255" xr:uid="{00000000-0005-0000-0000-00009A000000}"/>
    <cellStyle name="Normálna 5 14" xfId="260" xr:uid="{00000000-0005-0000-0000-00009B000000}"/>
    <cellStyle name="Normálna 5 15" xfId="262" xr:uid="{00000000-0005-0000-0000-00009C000000}"/>
    <cellStyle name="Normálna 5 2" xfId="54" xr:uid="{00000000-0005-0000-0000-00009D000000}"/>
    <cellStyle name="Normálna 5 2 2" xfId="96" xr:uid="{00000000-0005-0000-0000-00009E000000}"/>
    <cellStyle name="Normálna 5 2 2 2" xfId="187" xr:uid="{00000000-0005-0000-0000-00009F000000}"/>
    <cellStyle name="Normálna 5 2 3" xfId="122" xr:uid="{00000000-0005-0000-0000-0000A0000000}"/>
    <cellStyle name="Normálna 5 3" xfId="55" xr:uid="{00000000-0005-0000-0000-0000A1000000}"/>
    <cellStyle name="Normálna 5 3 2" xfId="188" xr:uid="{00000000-0005-0000-0000-0000A2000000}"/>
    <cellStyle name="Normálna 5 3 3" xfId="123" xr:uid="{00000000-0005-0000-0000-0000A3000000}"/>
    <cellStyle name="Normálna 5 4" xfId="62" xr:uid="{00000000-0005-0000-0000-0000A4000000}"/>
    <cellStyle name="Normálna 5 4 2" xfId="195" xr:uid="{00000000-0005-0000-0000-0000A5000000}"/>
    <cellStyle name="Normálna 5 4 3" xfId="130" xr:uid="{00000000-0005-0000-0000-0000A6000000}"/>
    <cellStyle name="Normálna 5 5" xfId="94" xr:uid="{00000000-0005-0000-0000-0000A7000000}"/>
    <cellStyle name="Normálna 5 5 2" xfId="227" xr:uid="{00000000-0005-0000-0000-0000A8000000}"/>
    <cellStyle name="Normálna 5 5 3" xfId="162" xr:uid="{00000000-0005-0000-0000-0000A9000000}"/>
    <cellStyle name="Normálna 5 6" xfId="184" xr:uid="{00000000-0005-0000-0000-0000AA000000}"/>
    <cellStyle name="Normálna 5 7" xfId="119" xr:uid="{00000000-0005-0000-0000-0000AB000000}"/>
    <cellStyle name="Normálna 5 8" xfId="235" xr:uid="{00000000-0005-0000-0000-0000AC000000}"/>
    <cellStyle name="Normálna 5 9" xfId="240" xr:uid="{00000000-0005-0000-0000-0000AD000000}"/>
    <cellStyle name="Normálna 6" xfId="53" xr:uid="{00000000-0005-0000-0000-0000AE000000}"/>
    <cellStyle name="Normálna 6 10" xfId="251" xr:uid="{00000000-0005-0000-0000-0000AF000000}"/>
    <cellStyle name="Normálna 6 2" xfId="61" xr:uid="{00000000-0005-0000-0000-0000B0000000}"/>
    <cellStyle name="Normálna 6 2 2" xfId="194" xr:uid="{00000000-0005-0000-0000-0000B1000000}"/>
    <cellStyle name="Normálna 6 2 3" xfId="129" xr:uid="{00000000-0005-0000-0000-0000B2000000}"/>
    <cellStyle name="Normálna 6 3" xfId="91" xr:uid="{00000000-0005-0000-0000-0000B3000000}"/>
    <cellStyle name="Normálna 6 3 2" xfId="224" xr:uid="{00000000-0005-0000-0000-0000B4000000}"/>
    <cellStyle name="Normálna 6 3 3" xfId="159" xr:uid="{00000000-0005-0000-0000-0000B5000000}"/>
    <cellStyle name="Normálna 6 4" xfId="97" xr:uid="{00000000-0005-0000-0000-0000B6000000}"/>
    <cellStyle name="Normálna 6 4 2" xfId="186" xr:uid="{00000000-0005-0000-0000-0000B7000000}"/>
    <cellStyle name="Normálna 6 5" xfId="121" xr:uid="{00000000-0005-0000-0000-0000B8000000}"/>
    <cellStyle name="Normálna 6 6" xfId="232" xr:uid="{00000000-0005-0000-0000-0000B9000000}"/>
    <cellStyle name="Normálna 6 7" xfId="237" xr:uid="{00000000-0005-0000-0000-0000BA000000}"/>
    <cellStyle name="Normálna 6 8" xfId="243" xr:uid="{00000000-0005-0000-0000-0000BB000000}"/>
    <cellStyle name="Normálna 6 9" xfId="248" xr:uid="{00000000-0005-0000-0000-0000BC000000}"/>
    <cellStyle name="Normálna 7" xfId="56" xr:uid="{00000000-0005-0000-0000-0000BD000000}"/>
    <cellStyle name="Normálna 7 2" xfId="189" xr:uid="{00000000-0005-0000-0000-0000BE000000}"/>
    <cellStyle name="Normálna 7 3" xfId="124" xr:uid="{00000000-0005-0000-0000-0000BF000000}"/>
    <cellStyle name="Normálna 8" xfId="59" xr:uid="{00000000-0005-0000-0000-0000C0000000}"/>
    <cellStyle name="Normálna 8 2" xfId="192" xr:uid="{00000000-0005-0000-0000-0000C1000000}"/>
    <cellStyle name="Normálna 8 3" xfId="127" xr:uid="{00000000-0005-0000-0000-0000C2000000}"/>
    <cellStyle name="Normálna 9" xfId="63" xr:uid="{00000000-0005-0000-0000-0000C3000000}"/>
    <cellStyle name="Normálna 9 2" xfId="92" xr:uid="{00000000-0005-0000-0000-0000C4000000}"/>
    <cellStyle name="Normálna 9 2 2" xfId="225" xr:uid="{00000000-0005-0000-0000-0000C5000000}"/>
    <cellStyle name="Normálna 9 2 3" xfId="160" xr:uid="{00000000-0005-0000-0000-0000C6000000}"/>
    <cellStyle name="Normálna 9 3" xfId="196" xr:uid="{00000000-0005-0000-0000-0000C7000000}"/>
    <cellStyle name="Normálna 9 4" xfId="131" xr:uid="{00000000-0005-0000-0000-0000C8000000}"/>
    <cellStyle name="Normálna 9 5" xfId="233" xr:uid="{00000000-0005-0000-0000-0000C9000000}"/>
    <cellStyle name="Normálna 9 6" xfId="238" xr:uid="{00000000-0005-0000-0000-0000CA000000}"/>
    <cellStyle name="Normálna 9 7" xfId="244" xr:uid="{00000000-0005-0000-0000-0000CB000000}"/>
    <cellStyle name="Normálne 10" xfId="253" xr:uid="{00000000-0005-0000-0000-0000CC000000}"/>
    <cellStyle name="Normálne 11" xfId="254" xr:uid="{00000000-0005-0000-0000-0000CD000000}"/>
    <cellStyle name="Normálne 12" xfId="256" xr:uid="{00000000-0005-0000-0000-0000CE000000}"/>
    <cellStyle name="Normálne 13" xfId="258" xr:uid="{00000000-0005-0000-0000-0000CF000000}"/>
    <cellStyle name="normálne 2" xfId="4" xr:uid="{00000000-0005-0000-0000-0000D0000000}"/>
    <cellStyle name="normálne 2 2" xfId="51" xr:uid="{00000000-0005-0000-0000-0000D1000000}"/>
    <cellStyle name="normálne 2 2 2" xfId="57" xr:uid="{00000000-0005-0000-0000-0000D2000000}"/>
    <cellStyle name="normálne 2 2 2 2" xfId="190" xr:uid="{00000000-0005-0000-0000-0000D3000000}"/>
    <cellStyle name="normálne 2 2 2 3" xfId="125" xr:uid="{00000000-0005-0000-0000-0000D4000000}"/>
    <cellStyle name="normálne 2 2 3" xfId="60" xr:uid="{00000000-0005-0000-0000-0000D5000000}"/>
    <cellStyle name="normálne 2 2 3 2" xfId="193" xr:uid="{00000000-0005-0000-0000-0000D6000000}"/>
    <cellStyle name="normálne 2 2 3 3" xfId="128" xr:uid="{00000000-0005-0000-0000-0000D7000000}"/>
    <cellStyle name="normálne 2 2 4" xfId="98" xr:uid="{00000000-0005-0000-0000-0000D8000000}"/>
    <cellStyle name="normálne 2 2 4 2" xfId="185" xr:uid="{00000000-0005-0000-0000-0000D9000000}"/>
    <cellStyle name="normálne 2 2 5" xfId="120" xr:uid="{00000000-0005-0000-0000-0000DA000000}"/>
    <cellStyle name="normálne 2 2 6" xfId="249" xr:uid="{00000000-0005-0000-0000-0000DB000000}"/>
    <cellStyle name="normálne 2 3" xfId="179" xr:uid="{00000000-0005-0000-0000-0000DC000000}"/>
    <cellStyle name="normálne 2 4" xfId="102" xr:uid="{00000000-0005-0000-0000-0000DD000000}"/>
    <cellStyle name="normálne 3" xfId="2" xr:uid="{00000000-0005-0000-0000-0000DE000000}"/>
    <cellStyle name="normálne 3 2" xfId="178" xr:uid="{00000000-0005-0000-0000-0000DF000000}"/>
    <cellStyle name="normálne 3 3" xfId="101" xr:uid="{00000000-0005-0000-0000-0000E0000000}"/>
    <cellStyle name="normálne 4" xfId="5" xr:uid="{00000000-0005-0000-0000-0000E1000000}"/>
    <cellStyle name="normálne 4 2" xfId="180" xr:uid="{00000000-0005-0000-0000-0000E2000000}"/>
    <cellStyle name="normálne 4 3" xfId="103" xr:uid="{00000000-0005-0000-0000-0000E3000000}"/>
    <cellStyle name="Normálne 5" xfId="95" xr:uid="{00000000-0005-0000-0000-0000E4000000}"/>
    <cellStyle name="Normálne 6" xfId="99" xr:uid="{00000000-0005-0000-0000-0000E5000000}"/>
    <cellStyle name="Normálne 7" xfId="231" xr:uid="{00000000-0005-0000-0000-0000E6000000}"/>
    <cellStyle name="Normálne 8" xfId="241" xr:uid="{00000000-0005-0000-0000-0000E7000000}"/>
    <cellStyle name="Normálne 9" xfId="250" xr:uid="{00000000-0005-0000-0000-0000E8000000}"/>
    <cellStyle name="normálne_2005_vypocet_a_data_V9b" xfId="3" xr:uid="{00000000-0005-0000-0000-0000E9000000}"/>
    <cellStyle name="normální_Návrh rozpisu rozpočtu na rok 2003" xfId="52" xr:uid="{00000000-0005-0000-0000-0000EA000000}"/>
    <cellStyle name="Percentá 2" xfId="236" xr:uid="{00000000-0005-0000-0000-0000EB000000}"/>
    <cellStyle name="Percentá 3" xfId="242" xr:uid="{00000000-0005-0000-0000-0000EC000000}"/>
    <cellStyle name="Poznámka 2" xfId="48" xr:uid="{00000000-0005-0000-0000-0000ED000000}"/>
    <cellStyle name="Poznámka 2 2" xfId="182" xr:uid="{00000000-0005-0000-0000-0000EE000000}"/>
    <cellStyle name="Poznámka 2 3" xfId="117" xr:uid="{00000000-0005-0000-0000-0000EF000000}"/>
    <cellStyle name="Poznámka 3" xfId="64" xr:uid="{00000000-0005-0000-0000-0000F0000000}"/>
    <cellStyle name="Poznámka 3 2" xfId="197" xr:uid="{00000000-0005-0000-0000-0000F1000000}"/>
    <cellStyle name="Poznámka 3 3" xfId="132" xr:uid="{00000000-0005-0000-0000-0000F2000000}"/>
    <cellStyle name="Poznámka 4" xfId="78" xr:uid="{00000000-0005-0000-0000-0000F3000000}"/>
    <cellStyle name="Poznámka 4 2" xfId="211" xr:uid="{00000000-0005-0000-0000-0000F4000000}"/>
    <cellStyle name="Poznámka 4 3" xfId="146" xr:uid="{00000000-0005-0000-0000-0000F5000000}"/>
    <cellStyle name="Poznámka 5" xfId="164" xr:uid="{00000000-0005-0000-0000-0000F6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B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CCFF"/>
      <color rgb="FFEDF864"/>
      <color rgb="FFE6F51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5C15-5794-44A4-9730-91159B500435}">
  <sheetPr>
    <tabColor rgb="FF92D050"/>
  </sheetPr>
  <dimension ref="A1:Z48"/>
  <sheetViews>
    <sheetView topLeftCell="A25" workbookViewId="0">
      <selection activeCell="AB13" sqref="AB13"/>
    </sheetView>
  </sheetViews>
  <sheetFormatPr defaultRowHeight="12.75" x14ac:dyDescent="0.2"/>
  <cols>
    <col min="1" max="1" width="4.85546875" customWidth="1"/>
    <col min="2" max="2" width="4" customWidth="1"/>
    <col min="3" max="3" width="4.85546875" customWidth="1"/>
    <col min="4" max="4" width="8" customWidth="1"/>
    <col min="5" max="5" width="36.140625" customWidth="1"/>
    <col min="6" max="6" width="13.28515625" customWidth="1"/>
    <col min="7" max="7" width="13.42578125" customWidth="1"/>
    <col min="8" max="8" width="13.5703125" hidden="1" customWidth="1"/>
    <col min="9" max="12" width="0" hidden="1" customWidth="1"/>
    <col min="13" max="13" width="6.5703125" customWidth="1"/>
    <col min="14" max="14" width="9.28515625" customWidth="1"/>
    <col min="15" max="21" width="15.140625" hidden="1" customWidth="1"/>
    <col min="22" max="22" width="12" customWidth="1"/>
    <col min="23" max="23" width="15.140625" hidden="1" customWidth="1"/>
    <col min="24" max="24" width="10.28515625" customWidth="1"/>
    <col min="25" max="25" width="15.140625" hidden="1" customWidth="1"/>
    <col min="26" max="26" width="10.42578125" customWidth="1"/>
    <col min="27" max="27" width="15.140625" customWidth="1"/>
  </cols>
  <sheetData>
    <row r="1" spans="1:26" ht="10.5" customHeight="1" x14ac:dyDescent="0.2">
      <c r="A1" s="1"/>
      <c r="B1" s="1"/>
      <c r="C1" s="1"/>
      <c r="D1" s="1"/>
      <c r="E1" s="1"/>
      <c r="F1" s="1"/>
      <c r="G1" s="1"/>
      <c r="H1" s="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"/>
      <c r="W1" s="1"/>
      <c r="X1" s="1"/>
      <c r="Y1" s="1"/>
      <c r="Z1" s="1"/>
    </row>
    <row r="2" spans="1:26" ht="15.75" x14ac:dyDescent="0.2">
      <c r="A2" s="50" t="s">
        <v>131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9</v>
      </c>
      <c r="B3" s="53" t="s">
        <v>6</v>
      </c>
      <c r="C3" s="54" t="s">
        <v>18</v>
      </c>
      <c r="D3" s="53" t="s">
        <v>7</v>
      </c>
      <c r="E3" s="55" t="s">
        <v>8</v>
      </c>
      <c r="F3" s="55" t="s">
        <v>33</v>
      </c>
      <c r="G3" s="55" t="s">
        <v>34</v>
      </c>
      <c r="H3" s="55" t="s">
        <v>35</v>
      </c>
      <c r="I3" s="56" t="s">
        <v>112</v>
      </c>
      <c r="J3" s="56" t="s">
        <v>113</v>
      </c>
      <c r="K3" s="56" t="s">
        <v>114</v>
      </c>
      <c r="L3" s="56" t="s">
        <v>115</v>
      </c>
      <c r="M3" s="55" t="s">
        <v>74</v>
      </c>
      <c r="N3" s="55" t="s">
        <v>77</v>
      </c>
      <c r="O3" s="55" t="s">
        <v>116</v>
      </c>
      <c r="P3" s="55" t="s">
        <v>117</v>
      </c>
      <c r="Q3" s="55" t="s">
        <v>118</v>
      </c>
      <c r="R3" s="57" t="s">
        <v>28</v>
      </c>
      <c r="S3" s="55" t="s">
        <v>29</v>
      </c>
      <c r="T3" s="57" t="s">
        <v>30</v>
      </c>
      <c r="U3" s="55" t="s">
        <v>31</v>
      </c>
      <c r="V3" s="59" t="s">
        <v>119</v>
      </c>
      <c r="W3" s="59" t="s">
        <v>28</v>
      </c>
      <c r="X3" s="59" t="s">
        <v>29</v>
      </c>
      <c r="Y3" s="59" t="s">
        <v>30</v>
      </c>
      <c r="Z3" s="59" t="s">
        <v>31</v>
      </c>
    </row>
    <row r="4" spans="1:26" ht="63" customHeight="1" x14ac:dyDescent="0.2">
      <c r="A4" s="53"/>
      <c r="B4" s="53"/>
      <c r="C4" s="54"/>
      <c r="D4" s="53"/>
      <c r="E4" s="55"/>
      <c r="F4" s="55"/>
      <c r="G4" s="55"/>
      <c r="H4" s="55"/>
      <c r="I4" s="56"/>
      <c r="J4" s="56"/>
      <c r="K4" s="56"/>
      <c r="L4" s="56"/>
      <c r="M4" s="55"/>
      <c r="N4" s="55"/>
      <c r="O4" s="55"/>
      <c r="P4" s="55"/>
      <c r="Q4" s="55"/>
      <c r="R4" s="57"/>
      <c r="S4" s="55"/>
      <c r="T4" s="57"/>
      <c r="U4" s="55"/>
      <c r="V4" s="59"/>
      <c r="W4" s="59"/>
      <c r="X4" s="59"/>
      <c r="Y4" s="59"/>
      <c r="Z4" s="59"/>
    </row>
    <row r="5" spans="1:26" ht="15.75" customHeight="1" x14ac:dyDescent="0.2">
      <c r="A5" s="24" t="s">
        <v>24</v>
      </c>
      <c r="B5" s="24" t="s">
        <v>23</v>
      </c>
      <c r="C5" s="25" t="s">
        <v>25</v>
      </c>
      <c r="D5" s="24" t="s">
        <v>26</v>
      </c>
      <c r="E5" s="24" t="s">
        <v>27</v>
      </c>
      <c r="F5" s="24" t="s">
        <v>124</v>
      </c>
      <c r="G5" s="26" t="s">
        <v>125</v>
      </c>
      <c r="H5" s="26" t="s">
        <v>126</v>
      </c>
      <c r="I5" s="27"/>
      <c r="J5" s="27"/>
      <c r="K5" s="27"/>
      <c r="L5" s="27"/>
      <c r="M5" s="22">
        <v>1</v>
      </c>
      <c r="N5" s="22">
        <v>2</v>
      </c>
      <c r="O5" s="22"/>
      <c r="P5" s="22"/>
      <c r="Q5" s="22"/>
      <c r="R5" s="22"/>
      <c r="S5" s="22"/>
      <c r="T5" s="22"/>
      <c r="U5" s="22"/>
      <c r="V5" s="22">
        <v>3</v>
      </c>
      <c r="W5" s="22"/>
      <c r="X5" s="22">
        <v>4</v>
      </c>
      <c r="Y5" s="22"/>
      <c r="Z5" s="22">
        <v>5</v>
      </c>
    </row>
    <row r="6" spans="1:26" ht="24" customHeight="1" x14ac:dyDescent="0.2">
      <c r="A6" s="3" t="s">
        <v>11</v>
      </c>
      <c r="B6" s="3" t="s">
        <v>1</v>
      </c>
      <c r="C6" s="3" t="s">
        <v>130</v>
      </c>
      <c r="D6" s="3">
        <v>54130395</v>
      </c>
      <c r="E6" s="4" t="s">
        <v>19</v>
      </c>
      <c r="F6" s="4" t="s">
        <v>46</v>
      </c>
      <c r="G6" s="5" t="s">
        <v>89</v>
      </c>
      <c r="H6" s="6" t="s">
        <v>90</v>
      </c>
      <c r="I6" s="14">
        <v>0</v>
      </c>
      <c r="J6" s="14">
        <v>0</v>
      </c>
      <c r="K6" s="14">
        <v>6</v>
      </c>
      <c r="L6" s="13">
        <f>I6+J6+K6</f>
        <v>6</v>
      </c>
      <c r="M6" s="7">
        <f>I6+J6</f>
        <v>0</v>
      </c>
      <c r="N6" s="7">
        <f>M6+K6</f>
        <v>6</v>
      </c>
      <c r="O6" s="7">
        <f>M6*8*1152</f>
        <v>0</v>
      </c>
      <c r="P6" s="7">
        <f>K6*7*1152</f>
        <v>48384</v>
      </c>
      <c r="Q6" s="28">
        <f>O6+P6</f>
        <v>48384</v>
      </c>
      <c r="R6" s="8">
        <f>Q6/1.3495</f>
        <v>35853.278992219341</v>
      </c>
      <c r="S6" s="16">
        <f t="shared" ref="S6:S42" si="0">ROUND(R6,0)</f>
        <v>35853</v>
      </c>
      <c r="T6" s="9">
        <f>Q6-R6</f>
        <v>12530.721007780659</v>
      </c>
      <c r="U6" s="16">
        <f t="shared" ref="U6:U42" si="1">ROUND(T6,0)</f>
        <v>12531</v>
      </c>
      <c r="V6" s="17">
        <f>M6*1152+N6*1152</f>
        <v>6912</v>
      </c>
      <c r="W6" s="18">
        <f>V6/1.3495</f>
        <v>5121.8969988884774</v>
      </c>
      <c r="X6" s="17">
        <f>ROUND(W6,0)</f>
        <v>5122</v>
      </c>
      <c r="Y6" s="18">
        <f>V6-W6</f>
        <v>1790.1030011115226</v>
      </c>
      <c r="Z6" s="17">
        <f>ROUND(Y6,0)</f>
        <v>1790</v>
      </c>
    </row>
    <row r="7" spans="1:26" ht="21" customHeight="1" x14ac:dyDescent="0.2">
      <c r="A7" s="3" t="s">
        <v>11</v>
      </c>
      <c r="B7" s="3" t="s">
        <v>1</v>
      </c>
      <c r="C7" s="3" t="s">
        <v>130</v>
      </c>
      <c r="D7" s="3">
        <v>54130395</v>
      </c>
      <c r="E7" s="4" t="s">
        <v>19</v>
      </c>
      <c r="F7" s="4" t="s">
        <v>2</v>
      </c>
      <c r="G7" s="5" t="s">
        <v>36</v>
      </c>
      <c r="H7" s="6" t="s">
        <v>37</v>
      </c>
      <c r="I7" s="14">
        <v>9</v>
      </c>
      <c r="J7" s="14">
        <v>17</v>
      </c>
      <c r="K7" s="14">
        <v>7</v>
      </c>
      <c r="L7" s="13">
        <f t="shared" ref="L7:L42" si="2">I7+J7+K7</f>
        <v>33</v>
      </c>
      <c r="M7" s="7">
        <f t="shared" ref="M7:M42" si="3">I7+J7</f>
        <v>26</v>
      </c>
      <c r="N7" s="7">
        <f t="shared" ref="N7:N42" si="4">M7+K7</f>
        <v>33</v>
      </c>
      <c r="O7" s="7">
        <f t="shared" ref="O7:O42" si="5">M7*8*1152</f>
        <v>239616</v>
      </c>
      <c r="P7" s="7">
        <f t="shared" ref="P7:P42" si="6">K7*7*1152</f>
        <v>56448</v>
      </c>
      <c r="Q7" s="28">
        <f t="shared" ref="Q7:Q42" si="7">O7+P7</f>
        <v>296064</v>
      </c>
      <c r="R7" s="8">
        <f t="shared" ref="R7:R42" si="8">Q7/1.3495</f>
        <v>219387.9214523898</v>
      </c>
      <c r="S7" s="16">
        <f t="shared" si="0"/>
        <v>219388</v>
      </c>
      <c r="T7" s="9">
        <f t="shared" ref="T7:T42" si="9">Q7-R7</f>
        <v>76676.078547610203</v>
      </c>
      <c r="U7" s="16">
        <f t="shared" si="1"/>
        <v>76676</v>
      </c>
      <c r="V7" s="17">
        <f t="shared" ref="V7:V41" si="10">M7*1152+N7*1152</f>
        <v>67968</v>
      </c>
      <c r="W7" s="18">
        <f t="shared" ref="W7:W42" si="11">V7/1.3495</f>
        <v>50365.320489070029</v>
      </c>
      <c r="X7" s="17">
        <f t="shared" ref="X7:X41" si="12">ROUND(W7,0)</f>
        <v>50365</v>
      </c>
      <c r="Y7" s="18">
        <f t="shared" ref="Y7:Y42" si="13">V7-W7</f>
        <v>17602.679510929971</v>
      </c>
      <c r="Z7" s="17">
        <f t="shared" ref="Z7:Z41" si="14">ROUND(Y7,0)</f>
        <v>17603</v>
      </c>
    </row>
    <row r="8" spans="1:26" ht="21" customHeight="1" x14ac:dyDescent="0.2">
      <c r="A8" s="3" t="s">
        <v>11</v>
      </c>
      <c r="B8" s="3" t="s">
        <v>1</v>
      </c>
      <c r="C8" s="3" t="s">
        <v>130</v>
      </c>
      <c r="D8" s="3">
        <v>54130395</v>
      </c>
      <c r="E8" s="4" t="s">
        <v>19</v>
      </c>
      <c r="F8" s="4" t="s">
        <v>47</v>
      </c>
      <c r="G8" s="5" t="s">
        <v>89</v>
      </c>
      <c r="H8" s="6" t="s">
        <v>91</v>
      </c>
      <c r="I8" s="14">
        <v>0</v>
      </c>
      <c r="J8" s="14">
        <v>0</v>
      </c>
      <c r="K8" s="14">
        <v>6</v>
      </c>
      <c r="L8" s="13">
        <f t="shared" si="2"/>
        <v>6</v>
      </c>
      <c r="M8" s="7">
        <f t="shared" si="3"/>
        <v>0</v>
      </c>
      <c r="N8" s="7">
        <f t="shared" si="4"/>
        <v>6</v>
      </c>
      <c r="O8" s="7">
        <f t="shared" si="5"/>
        <v>0</v>
      </c>
      <c r="P8" s="7">
        <f t="shared" si="6"/>
        <v>48384</v>
      </c>
      <c r="Q8" s="28">
        <f t="shared" si="7"/>
        <v>48384</v>
      </c>
      <c r="R8" s="8">
        <f t="shared" si="8"/>
        <v>35853.278992219341</v>
      </c>
      <c r="S8" s="16">
        <f t="shared" si="0"/>
        <v>35853</v>
      </c>
      <c r="T8" s="9">
        <f t="shared" si="9"/>
        <v>12530.721007780659</v>
      </c>
      <c r="U8" s="16">
        <f t="shared" si="1"/>
        <v>12531</v>
      </c>
      <c r="V8" s="17">
        <f t="shared" si="10"/>
        <v>6912</v>
      </c>
      <c r="W8" s="18">
        <f t="shared" si="11"/>
        <v>5121.8969988884774</v>
      </c>
      <c r="X8" s="17">
        <f t="shared" si="12"/>
        <v>5122</v>
      </c>
      <c r="Y8" s="18">
        <f t="shared" si="13"/>
        <v>1790.1030011115226</v>
      </c>
      <c r="Z8" s="17">
        <f t="shared" si="14"/>
        <v>1790</v>
      </c>
    </row>
    <row r="9" spans="1:26" ht="26.25" customHeight="1" x14ac:dyDescent="0.2">
      <c r="A9" s="3" t="s">
        <v>11</v>
      </c>
      <c r="B9" s="3" t="s">
        <v>1</v>
      </c>
      <c r="C9" s="3" t="s">
        <v>130</v>
      </c>
      <c r="D9" s="3">
        <v>54130395</v>
      </c>
      <c r="E9" s="4" t="s">
        <v>19</v>
      </c>
      <c r="F9" s="4" t="s">
        <v>48</v>
      </c>
      <c r="G9" s="5" t="s">
        <v>89</v>
      </c>
      <c r="H9" s="6" t="s">
        <v>92</v>
      </c>
      <c r="I9" s="14">
        <v>0</v>
      </c>
      <c r="J9" s="14">
        <v>0</v>
      </c>
      <c r="K9" s="14">
        <v>6</v>
      </c>
      <c r="L9" s="13">
        <f t="shared" si="2"/>
        <v>6</v>
      </c>
      <c r="M9" s="7">
        <f t="shared" si="3"/>
        <v>0</v>
      </c>
      <c r="N9" s="7">
        <f t="shared" si="4"/>
        <v>6</v>
      </c>
      <c r="O9" s="7">
        <f t="shared" si="5"/>
        <v>0</v>
      </c>
      <c r="P9" s="7">
        <f t="shared" si="6"/>
        <v>48384</v>
      </c>
      <c r="Q9" s="28">
        <f t="shared" si="7"/>
        <v>48384</v>
      </c>
      <c r="R9" s="8">
        <f t="shared" si="8"/>
        <v>35853.278992219341</v>
      </c>
      <c r="S9" s="16">
        <f t="shared" si="0"/>
        <v>35853</v>
      </c>
      <c r="T9" s="9">
        <f t="shared" si="9"/>
        <v>12530.721007780659</v>
      </c>
      <c r="U9" s="16">
        <f t="shared" si="1"/>
        <v>12531</v>
      </c>
      <c r="V9" s="17">
        <f t="shared" si="10"/>
        <v>6912</v>
      </c>
      <c r="W9" s="18">
        <f t="shared" si="11"/>
        <v>5121.8969988884774</v>
      </c>
      <c r="X9" s="17">
        <f t="shared" si="12"/>
        <v>5122</v>
      </c>
      <c r="Y9" s="18">
        <f t="shared" si="13"/>
        <v>1790.1030011115226</v>
      </c>
      <c r="Z9" s="17">
        <f t="shared" si="14"/>
        <v>1790</v>
      </c>
    </row>
    <row r="10" spans="1:26" ht="23.25" customHeight="1" x14ac:dyDescent="0.2">
      <c r="A10" s="3" t="s">
        <v>11</v>
      </c>
      <c r="B10" s="3" t="s">
        <v>1</v>
      </c>
      <c r="C10" s="3" t="s">
        <v>130</v>
      </c>
      <c r="D10" s="3">
        <v>54130395</v>
      </c>
      <c r="E10" s="4" t="s">
        <v>19</v>
      </c>
      <c r="F10" s="4" t="s">
        <v>49</v>
      </c>
      <c r="G10" s="5" t="s">
        <v>93</v>
      </c>
      <c r="H10" s="6" t="s">
        <v>94</v>
      </c>
      <c r="I10" s="14">
        <v>0</v>
      </c>
      <c r="J10" s="14">
        <v>0</v>
      </c>
      <c r="K10" s="14">
        <v>6</v>
      </c>
      <c r="L10" s="13">
        <f t="shared" si="2"/>
        <v>6</v>
      </c>
      <c r="M10" s="7">
        <f t="shared" si="3"/>
        <v>0</v>
      </c>
      <c r="N10" s="7">
        <f t="shared" si="4"/>
        <v>6</v>
      </c>
      <c r="O10" s="7">
        <f t="shared" si="5"/>
        <v>0</v>
      </c>
      <c r="P10" s="7">
        <f t="shared" si="6"/>
        <v>48384</v>
      </c>
      <c r="Q10" s="28">
        <f t="shared" si="7"/>
        <v>48384</v>
      </c>
      <c r="R10" s="8">
        <f t="shared" si="8"/>
        <v>35853.278992219341</v>
      </c>
      <c r="S10" s="16">
        <f t="shared" si="0"/>
        <v>35853</v>
      </c>
      <c r="T10" s="9">
        <f t="shared" si="9"/>
        <v>12530.721007780659</v>
      </c>
      <c r="U10" s="16">
        <f t="shared" si="1"/>
        <v>12531</v>
      </c>
      <c r="V10" s="17">
        <f t="shared" si="10"/>
        <v>6912</v>
      </c>
      <c r="W10" s="18">
        <f t="shared" si="11"/>
        <v>5121.8969988884774</v>
      </c>
      <c r="X10" s="17">
        <f t="shared" si="12"/>
        <v>5122</v>
      </c>
      <c r="Y10" s="18">
        <f t="shared" si="13"/>
        <v>1790.1030011115226</v>
      </c>
      <c r="Z10" s="17">
        <f t="shared" si="14"/>
        <v>1790</v>
      </c>
    </row>
    <row r="11" spans="1:26" ht="24.75" customHeight="1" x14ac:dyDescent="0.2">
      <c r="A11" s="3" t="s">
        <v>11</v>
      </c>
      <c r="B11" s="3" t="s">
        <v>1</v>
      </c>
      <c r="C11" s="3" t="s">
        <v>130</v>
      </c>
      <c r="D11" s="3">
        <v>54130395</v>
      </c>
      <c r="E11" s="4" t="s">
        <v>19</v>
      </c>
      <c r="F11" s="4" t="s">
        <v>50</v>
      </c>
      <c r="G11" s="5" t="s">
        <v>50</v>
      </c>
      <c r="H11" s="6" t="s">
        <v>95</v>
      </c>
      <c r="I11" s="14">
        <v>0</v>
      </c>
      <c r="J11" s="14">
        <v>0</v>
      </c>
      <c r="K11" s="14">
        <v>5</v>
      </c>
      <c r="L11" s="13">
        <f t="shared" si="2"/>
        <v>5</v>
      </c>
      <c r="M11" s="7">
        <f t="shared" si="3"/>
        <v>0</v>
      </c>
      <c r="N11" s="7">
        <f t="shared" si="4"/>
        <v>5</v>
      </c>
      <c r="O11" s="7">
        <f t="shared" si="5"/>
        <v>0</v>
      </c>
      <c r="P11" s="7">
        <f t="shared" si="6"/>
        <v>40320</v>
      </c>
      <c r="Q11" s="28">
        <f t="shared" si="7"/>
        <v>40320</v>
      </c>
      <c r="R11" s="8">
        <f t="shared" si="8"/>
        <v>29877.73249351612</v>
      </c>
      <c r="S11" s="16">
        <f t="shared" si="0"/>
        <v>29878</v>
      </c>
      <c r="T11" s="9">
        <f t="shared" si="9"/>
        <v>10442.26750648388</v>
      </c>
      <c r="U11" s="16">
        <f t="shared" si="1"/>
        <v>10442</v>
      </c>
      <c r="V11" s="17">
        <f t="shared" si="10"/>
        <v>5760</v>
      </c>
      <c r="W11" s="18">
        <f t="shared" si="11"/>
        <v>4268.247499073731</v>
      </c>
      <c r="X11" s="17">
        <f t="shared" si="12"/>
        <v>4268</v>
      </c>
      <c r="Y11" s="18">
        <f t="shared" si="13"/>
        <v>1491.752500926269</v>
      </c>
      <c r="Z11" s="17">
        <f t="shared" si="14"/>
        <v>1492</v>
      </c>
    </row>
    <row r="12" spans="1:26" ht="21.75" customHeight="1" x14ac:dyDescent="0.2">
      <c r="A12" s="3" t="s">
        <v>11</v>
      </c>
      <c r="B12" s="3" t="s">
        <v>1</v>
      </c>
      <c r="C12" s="3" t="s">
        <v>130</v>
      </c>
      <c r="D12" s="3">
        <v>54130395</v>
      </c>
      <c r="E12" s="4" t="s">
        <v>19</v>
      </c>
      <c r="F12" s="4" t="s">
        <v>15</v>
      </c>
      <c r="G12" s="6" t="s">
        <v>15</v>
      </c>
      <c r="H12" s="6" t="s">
        <v>38</v>
      </c>
      <c r="I12" s="14">
        <v>6</v>
      </c>
      <c r="J12" s="14">
        <v>0</v>
      </c>
      <c r="K12" s="14">
        <v>7</v>
      </c>
      <c r="L12" s="13">
        <f t="shared" si="2"/>
        <v>13</v>
      </c>
      <c r="M12" s="7">
        <f t="shared" si="3"/>
        <v>6</v>
      </c>
      <c r="N12" s="7">
        <f t="shared" si="4"/>
        <v>13</v>
      </c>
      <c r="O12" s="7">
        <f t="shared" si="5"/>
        <v>55296</v>
      </c>
      <c r="P12" s="7">
        <f t="shared" si="6"/>
        <v>56448</v>
      </c>
      <c r="Q12" s="28">
        <f t="shared" si="7"/>
        <v>111744</v>
      </c>
      <c r="R12" s="8">
        <f t="shared" si="8"/>
        <v>82804.001482030391</v>
      </c>
      <c r="S12" s="16">
        <f t="shared" si="0"/>
        <v>82804</v>
      </c>
      <c r="T12" s="9">
        <f t="shared" si="9"/>
        <v>28939.998517969609</v>
      </c>
      <c r="U12" s="16">
        <f t="shared" si="1"/>
        <v>28940</v>
      </c>
      <c r="V12" s="17">
        <f t="shared" si="10"/>
        <v>21888</v>
      </c>
      <c r="W12" s="18">
        <f t="shared" si="11"/>
        <v>16219.340496480179</v>
      </c>
      <c r="X12" s="17">
        <f t="shared" si="12"/>
        <v>16219</v>
      </c>
      <c r="Y12" s="18">
        <f t="shared" si="13"/>
        <v>5668.6595035198206</v>
      </c>
      <c r="Z12" s="17">
        <f t="shared" si="14"/>
        <v>5669</v>
      </c>
    </row>
    <row r="13" spans="1:26" ht="22.5" customHeight="1" x14ac:dyDescent="0.2">
      <c r="A13" s="3" t="s">
        <v>11</v>
      </c>
      <c r="B13" s="3" t="s">
        <v>1</v>
      </c>
      <c r="C13" s="3" t="s">
        <v>130</v>
      </c>
      <c r="D13" s="3">
        <v>54130395</v>
      </c>
      <c r="E13" s="4" t="s">
        <v>19</v>
      </c>
      <c r="F13" s="4" t="s">
        <v>51</v>
      </c>
      <c r="G13" s="6" t="s">
        <v>51</v>
      </c>
      <c r="H13" s="6" t="s">
        <v>96</v>
      </c>
      <c r="I13" s="14">
        <v>0</v>
      </c>
      <c r="J13" s="14">
        <v>0</v>
      </c>
      <c r="K13" s="14">
        <v>5</v>
      </c>
      <c r="L13" s="13">
        <f t="shared" si="2"/>
        <v>5</v>
      </c>
      <c r="M13" s="7">
        <f t="shared" si="3"/>
        <v>0</v>
      </c>
      <c r="N13" s="7">
        <f t="shared" si="4"/>
        <v>5</v>
      </c>
      <c r="O13" s="7">
        <f t="shared" si="5"/>
        <v>0</v>
      </c>
      <c r="P13" s="7">
        <f t="shared" si="6"/>
        <v>40320</v>
      </c>
      <c r="Q13" s="28">
        <f t="shared" si="7"/>
        <v>40320</v>
      </c>
      <c r="R13" s="8">
        <f t="shared" si="8"/>
        <v>29877.73249351612</v>
      </c>
      <c r="S13" s="16">
        <f t="shared" si="0"/>
        <v>29878</v>
      </c>
      <c r="T13" s="9">
        <f t="shared" si="9"/>
        <v>10442.26750648388</v>
      </c>
      <c r="U13" s="16">
        <f t="shared" si="1"/>
        <v>10442</v>
      </c>
      <c r="V13" s="17">
        <f t="shared" si="10"/>
        <v>5760</v>
      </c>
      <c r="W13" s="18">
        <f t="shared" si="11"/>
        <v>4268.247499073731</v>
      </c>
      <c r="X13" s="17">
        <f t="shared" si="12"/>
        <v>4268</v>
      </c>
      <c r="Y13" s="18">
        <f t="shared" si="13"/>
        <v>1491.752500926269</v>
      </c>
      <c r="Z13" s="17">
        <f t="shared" si="14"/>
        <v>1492</v>
      </c>
    </row>
    <row r="14" spans="1:26" ht="23.25" customHeight="1" x14ac:dyDescent="0.2">
      <c r="A14" s="3" t="s">
        <v>16</v>
      </c>
      <c r="B14" s="3" t="s">
        <v>1</v>
      </c>
      <c r="C14" s="3" t="s">
        <v>130</v>
      </c>
      <c r="D14" s="3">
        <v>54130531</v>
      </c>
      <c r="E14" s="4" t="s">
        <v>20</v>
      </c>
      <c r="F14" s="4" t="s">
        <v>4</v>
      </c>
      <c r="G14" s="5" t="s">
        <v>4</v>
      </c>
      <c r="H14" s="6" t="s">
        <v>39</v>
      </c>
      <c r="I14" s="14">
        <v>8</v>
      </c>
      <c r="J14" s="14">
        <v>0</v>
      </c>
      <c r="K14" s="14">
        <v>0</v>
      </c>
      <c r="L14" s="13">
        <f t="shared" si="2"/>
        <v>8</v>
      </c>
      <c r="M14" s="7">
        <f t="shared" si="3"/>
        <v>8</v>
      </c>
      <c r="N14" s="7">
        <f t="shared" si="4"/>
        <v>8</v>
      </c>
      <c r="O14" s="7">
        <f t="shared" si="5"/>
        <v>73728</v>
      </c>
      <c r="P14" s="7">
        <f t="shared" si="6"/>
        <v>0</v>
      </c>
      <c r="Q14" s="28">
        <f t="shared" si="7"/>
        <v>73728</v>
      </c>
      <c r="R14" s="8">
        <f t="shared" si="8"/>
        <v>54633.567988143761</v>
      </c>
      <c r="S14" s="16">
        <f t="shared" si="0"/>
        <v>54634</v>
      </c>
      <c r="T14" s="9">
        <f t="shared" si="9"/>
        <v>19094.432011856239</v>
      </c>
      <c r="U14" s="16">
        <f t="shared" si="1"/>
        <v>19094</v>
      </c>
      <c r="V14" s="17">
        <f t="shared" si="10"/>
        <v>18432</v>
      </c>
      <c r="W14" s="18">
        <f t="shared" si="11"/>
        <v>13658.39199703594</v>
      </c>
      <c r="X14" s="17">
        <f t="shared" si="12"/>
        <v>13658</v>
      </c>
      <c r="Y14" s="18">
        <f t="shared" si="13"/>
        <v>4773.6080029640598</v>
      </c>
      <c r="Z14" s="17">
        <f t="shared" si="14"/>
        <v>4774</v>
      </c>
    </row>
    <row r="15" spans="1:26" ht="27.75" customHeight="1" x14ac:dyDescent="0.2">
      <c r="A15" s="3" t="s">
        <v>16</v>
      </c>
      <c r="B15" s="3" t="s">
        <v>1</v>
      </c>
      <c r="C15" s="3" t="s">
        <v>130</v>
      </c>
      <c r="D15" s="3">
        <v>54130531</v>
      </c>
      <c r="E15" s="4" t="s">
        <v>20</v>
      </c>
      <c r="F15" s="4" t="s">
        <v>52</v>
      </c>
      <c r="G15" s="5" t="s">
        <v>52</v>
      </c>
      <c r="H15" s="6" t="s">
        <v>97</v>
      </c>
      <c r="I15" s="14">
        <v>0</v>
      </c>
      <c r="J15" s="14">
        <v>0</v>
      </c>
      <c r="K15" s="14">
        <v>8</v>
      </c>
      <c r="L15" s="13">
        <f t="shared" si="2"/>
        <v>8</v>
      </c>
      <c r="M15" s="7">
        <f t="shared" si="3"/>
        <v>0</v>
      </c>
      <c r="N15" s="7">
        <f t="shared" si="4"/>
        <v>8</v>
      </c>
      <c r="O15" s="7">
        <f t="shared" si="5"/>
        <v>0</v>
      </c>
      <c r="P15" s="7">
        <f t="shared" si="6"/>
        <v>64512</v>
      </c>
      <c r="Q15" s="28">
        <f t="shared" si="7"/>
        <v>64512</v>
      </c>
      <c r="R15" s="8">
        <f t="shared" si="8"/>
        <v>47804.37198962579</v>
      </c>
      <c r="S15" s="16">
        <f t="shared" si="0"/>
        <v>47804</v>
      </c>
      <c r="T15" s="9">
        <f t="shared" si="9"/>
        <v>16707.62801037421</v>
      </c>
      <c r="U15" s="16">
        <f t="shared" si="1"/>
        <v>16708</v>
      </c>
      <c r="V15" s="17">
        <f t="shared" si="10"/>
        <v>9216</v>
      </c>
      <c r="W15" s="18">
        <f t="shared" si="11"/>
        <v>6829.1959985179701</v>
      </c>
      <c r="X15" s="17">
        <f t="shared" si="12"/>
        <v>6829</v>
      </c>
      <c r="Y15" s="18">
        <f t="shared" si="13"/>
        <v>2386.8040014820299</v>
      </c>
      <c r="Z15" s="17">
        <f t="shared" si="14"/>
        <v>2387</v>
      </c>
    </row>
    <row r="16" spans="1:26" ht="21" customHeight="1" x14ac:dyDescent="0.2">
      <c r="A16" s="3" t="s">
        <v>16</v>
      </c>
      <c r="B16" s="3" t="s">
        <v>1</v>
      </c>
      <c r="C16" s="3" t="s">
        <v>130</v>
      </c>
      <c r="D16" s="3">
        <v>54130531</v>
      </c>
      <c r="E16" s="4" t="s">
        <v>20</v>
      </c>
      <c r="F16" s="4" t="s">
        <v>53</v>
      </c>
      <c r="G16" s="5" t="s">
        <v>53</v>
      </c>
      <c r="H16" s="6" t="s">
        <v>98</v>
      </c>
      <c r="I16" s="14">
        <v>0</v>
      </c>
      <c r="J16" s="14">
        <v>0</v>
      </c>
      <c r="K16" s="14">
        <v>8</v>
      </c>
      <c r="L16" s="13">
        <f t="shared" si="2"/>
        <v>8</v>
      </c>
      <c r="M16" s="7">
        <f t="shared" si="3"/>
        <v>0</v>
      </c>
      <c r="N16" s="7">
        <f t="shared" si="4"/>
        <v>8</v>
      </c>
      <c r="O16" s="7">
        <f t="shared" si="5"/>
        <v>0</v>
      </c>
      <c r="P16" s="7">
        <f t="shared" si="6"/>
        <v>64512</v>
      </c>
      <c r="Q16" s="28">
        <f t="shared" si="7"/>
        <v>64512</v>
      </c>
      <c r="R16" s="8">
        <f t="shared" si="8"/>
        <v>47804.37198962579</v>
      </c>
      <c r="S16" s="16">
        <f t="shared" si="0"/>
        <v>47804</v>
      </c>
      <c r="T16" s="9">
        <f t="shared" si="9"/>
        <v>16707.62801037421</v>
      </c>
      <c r="U16" s="16">
        <f t="shared" si="1"/>
        <v>16708</v>
      </c>
      <c r="V16" s="17">
        <f t="shared" si="10"/>
        <v>9216</v>
      </c>
      <c r="W16" s="18">
        <f t="shared" si="11"/>
        <v>6829.1959985179701</v>
      </c>
      <c r="X16" s="17">
        <f t="shared" si="12"/>
        <v>6829</v>
      </c>
      <c r="Y16" s="18">
        <f t="shared" si="13"/>
        <v>2386.8040014820299</v>
      </c>
      <c r="Z16" s="17">
        <f t="shared" si="14"/>
        <v>2387</v>
      </c>
    </row>
    <row r="17" spans="1:26" ht="24" customHeight="1" x14ac:dyDescent="0.2">
      <c r="A17" s="3" t="s">
        <v>16</v>
      </c>
      <c r="B17" s="3" t="s">
        <v>1</v>
      </c>
      <c r="C17" s="3" t="s">
        <v>130</v>
      </c>
      <c r="D17" s="3">
        <v>54130531</v>
      </c>
      <c r="E17" s="4" t="s">
        <v>20</v>
      </c>
      <c r="F17" s="4" t="s">
        <v>54</v>
      </c>
      <c r="G17" s="5" t="s">
        <v>54</v>
      </c>
      <c r="H17" s="6" t="s">
        <v>99</v>
      </c>
      <c r="I17" s="14">
        <v>0</v>
      </c>
      <c r="J17" s="14">
        <v>0</v>
      </c>
      <c r="K17" s="14">
        <v>8</v>
      </c>
      <c r="L17" s="13">
        <f t="shared" si="2"/>
        <v>8</v>
      </c>
      <c r="M17" s="7">
        <f t="shared" si="3"/>
        <v>0</v>
      </c>
      <c r="N17" s="7">
        <f t="shared" si="4"/>
        <v>8</v>
      </c>
      <c r="O17" s="7">
        <f t="shared" si="5"/>
        <v>0</v>
      </c>
      <c r="P17" s="7">
        <f t="shared" si="6"/>
        <v>64512</v>
      </c>
      <c r="Q17" s="28">
        <f t="shared" si="7"/>
        <v>64512</v>
      </c>
      <c r="R17" s="8">
        <f t="shared" si="8"/>
        <v>47804.37198962579</v>
      </c>
      <c r="S17" s="16">
        <f t="shared" si="0"/>
        <v>47804</v>
      </c>
      <c r="T17" s="9">
        <f t="shared" si="9"/>
        <v>16707.62801037421</v>
      </c>
      <c r="U17" s="16">
        <f t="shared" si="1"/>
        <v>16708</v>
      </c>
      <c r="V17" s="17">
        <f t="shared" si="10"/>
        <v>9216</v>
      </c>
      <c r="W17" s="18">
        <f t="shared" si="11"/>
        <v>6829.1959985179701</v>
      </c>
      <c r="X17" s="17">
        <f t="shared" si="12"/>
        <v>6829</v>
      </c>
      <c r="Y17" s="18">
        <f t="shared" si="13"/>
        <v>2386.8040014820299</v>
      </c>
      <c r="Z17" s="17">
        <f t="shared" si="14"/>
        <v>2387</v>
      </c>
    </row>
    <row r="18" spans="1:26" ht="24.75" customHeight="1" x14ac:dyDescent="0.2">
      <c r="A18" s="3" t="s">
        <v>16</v>
      </c>
      <c r="B18" s="3" t="s">
        <v>1</v>
      </c>
      <c r="C18" s="3" t="s">
        <v>130</v>
      </c>
      <c r="D18" s="3">
        <v>54130531</v>
      </c>
      <c r="E18" s="4" t="s">
        <v>20</v>
      </c>
      <c r="F18" s="4" t="s">
        <v>55</v>
      </c>
      <c r="G18" s="5" t="s">
        <v>55</v>
      </c>
      <c r="H18" s="6" t="s">
        <v>100</v>
      </c>
      <c r="I18" s="14">
        <v>0</v>
      </c>
      <c r="J18" s="14">
        <v>0</v>
      </c>
      <c r="K18" s="14">
        <v>8</v>
      </c>
      <c r="L18" s="13">
        <f t="shared" si="2"/>
        <v>8</v>
      </c>
      <c r="M18" s="7">
        <f t="shared" si="3"/>
        <v>0</v>
      </c>
      <c r="N18" s="7">
        <f t="shared" si="4"/>
        <v>8</v>
      </c>
      <c r="O18" s="7">
        <f t="shared" si="5"/>
        <v>0</v>
      </c>
      <c r="P18" s="7">
        <f t="shared" si="6"/>
        <v>64512</v>
      </c>
      <c r="Q18" s="28">
        <f t="shared" si="7"/>
        <v>64512</v>
      </c>
      <c r="R18" s="8">
        <f t="shared" si="8"/>
        <v>47804.37198962579</v>
      </c>
      <c r="S18" s="16">
        <f t="shared" si="0"/>
        <v>47804</v>
      </c>
      <c r="T18" s="9">
        <f t="shared" si="9"/>
        <v>16707.62801037421</v>
      </c>
      <c r="U18" s="16">
        <f t="shared" si="1"/>
        <v>16708</v>
      </c>
      <c r="V18" s="17">
        <f t="shared" si="10"/>
        <v>9216</v>
      </c>
      <c r="W18" s="18">
        <f t="shared" si="11"/>
        <v>6829.1959985179701</v>
      </c>
      <c r="X18" s="17">
        <f t="shared" si="12"/>
        <v>6829</v>
      </c>
      <c r="Y18" s="18">
        <f t="shared" si="13"/>
        <v>2386.8040014820299</v>
      </c>
      <c r="Z18" s="17">
        <f t="shared" si="14"/>
        <v>2387</v>
      </c>
    </row>
    <row r="19" spans="1:26" ht="26.25" customHeight="1" x14ac:dyDescent="0.2">
      <c r="A19" s="3" t="s">
        <v>16</v>
      </c>
      <c r="B19" s="3" t="s">
        <v>1</v>
      </c>
      <c r="C19" s="3" t="s">
        <v>130</v>
      </c>
      <c r="D19" s="3">
        <v>54130531</v>
      </c>
      <c r="E19" s="4" t="s">
        <v>20</v>
      </c>
      <c r="F19" s="4" t="s">
        <v>14</v>
      </c>
      <c r="G19" s="6" t="s">
        <v>40</v>
      </c>
      <c r="H19" s="6" t="s">
        <v>41</v>
      </c>
      <c r="I19" s="14">
        <v>6</v>
      </c>
      <c r="J19" s="14">
        <v>0</v>
      </c>
      <c r="K19" s="14">
        <v>2</v>
      </c>
      <c r="L19" s="13">
        <f t="shared" si="2"/>
        <v>8</v>
      </c>
      <c r="M19" s="7">
        <f t="shared" si="3"/>
        <v>6</v>
      </c>
      <c r="N19" s="7">
        <f t="shared" si="4"/>
        <v>8</v>
      </c>
      <c r="O19" s="7">
        <f t="shared" si="5"/>
        <v>55296</v>
      </c>
      <c r="P19" s="7">
        <f t="shared" si="6"/>
        <v>16128</v>
      </c>
      <c r="Q19" s="28">
        <f t="shared" si="7"/>
        <v>71424</v>
      </c>
      <c r="R19" s="8">
        <f t="shared" si="8"/>
        <v>52926.268988514268</v>
      </c>
      <c r="S19" s="16">
        <f t="shared" si="0"/>
        <v>52926</v>
      </c>
      <c r="T19" s="9">
        <f t="shared" si="9"/>
        <v>18497.731011485732</v>
      </c>
      <c r="U19" s="16">
        <f t="shared" si="1"/>
        <v>18498</v>
      </c>
      <c r="V19" s="17">
        <f t="shared" si="10"/>
        <v>16128</v>
      </c>
      <c r="W19" s="18">
        <f t="shared" si="11"/>
        <v>11951.092997406447</v>
      </c>
      <c r="X19" s="17">
        <f t="shared" si="12"/>
        <v>11951</v>
      </c>
      <c r="Y19" s="18">
        <f t="shared" si="13"/>
        <v>4176.9070025935525</v>
      </c>
      <c r="Z19" s="17">
        <f t="shared" si="14"/>
        <v>4177</v>
      </c>
    </row>
    <row r="20" spans="1:26" ht="24.75" customHeight="1" x14ac:dyDescent="0.2">
      <c r="A20" s="3" t="s">
        <v>16</v>
      </c>
      <c r="B20" s="3" t="s">
        <v>1</v>
      </c>
      <c r="C20" s="3" t="s">
        <v>130</v>
      </c>
      <c r="D20" s="3">
        <v>54130531</v>
      </c>
      <c r="E20" s="4" t="s">
        <v>20</v>
      </c>
      <c r="F20" s="4" t="s">
        <v>56</v>
      </c>
      <c r="G20" s="6" t="s">
        <v>56</v>
      </c>
      <c r="H20" s="6" t="s">
        <v>101</v>
      </c>
      <c r="I20" s="14">
        <v>0</v>
      </c>
      <c r="J20" s="14">
        <v>0</v>
      </c>
      <c r="K20" s="14">
        <v>12</v>
      </c>
      <c r="L20" s="13">
        <f t="shared" si="2"/>
        <v>12</v>
      </c>
      <c r="M20" s="7">
        <f t="shared" si="3"/>
        <v>0</v>
      </c>
      <c r="N20" s="7">
        <f t="shared" si="4"/>
        <v>12</v>
      </c>
      <c r="O20" s="7">
        <f t="shared" si="5"/>
        <v>0</v>
      </c>
      <c r="P20" s="7">
        <f t="shared" si="6"/>
        <v>96768</v>
      </c>
      <c r="Q20" s="28">
        <f t="shared" si="7"/>
        <v>96768</v>
      </c>
      <c r="R20" s="8">
        <f t="shared" si="8"/>
        <v>71706.557984438681</v>
      </c>
      <c r="S20" s="16">
        <f t="shared" si="0"/>
        <v>71707</v>
      </c>
      <c r="T20" s="9">
        <f t="shared" si="9"/>
        <v>25061.442015561319</v>
      </c>
      <c r="U20" s="16">
        <f t="shared" si="1"/>
        <v>25061</v>
      </c>
      <c r="V20" s="17">
        <f t="shared" si="10"/>
        <v>13824</v>
      </c>
      <c r="W20" s="18">
        <f t="shared" si="11"/>
        <v>10243.793997776955</v>
      </c>
      <c r="X20" s="17">
        <f t="shared" si="12"/>
        <v>10244</v>
      </c>
      <c r="Y20" s="18">
        <f t="shared" si="13"/>
        <v>3580.2060022230453</v>
      </c>
      <c r="Z20" s="17">
        <f t="shared" si="14"/>
        <v>3580</v>
      </c>
    </row>
    <row r="21" spans="1:26" s="1" customFormat="1" ht="24.75" customHeight="1" x14ac:dyDescent="0.2">
      <c r="A21" s="3" t="s">
        <v>12</v>
      </c>
      <c r="B21" s="3" t="s">
        <v>1</v>
      </c>
      <c r="C21" s="3" t="s">
        <v>130</v>
      </c>
      <c r="D21" s="3">
        <v>54130450</v>
      </c>
      <c r="E21" s="4" t="s">
        <v>21</v>
      </c>
      <c r="F21" s="4" t="s">
        <v>13</v>
      </c>
      <c r="G21" s="6" t="s">
        <v>13</v>
      </c>
      <c r="H21" s="6" t="s">
        <v>42</v>
      </c>
      <c r="I21" s="14">
        <v>6</v>
      </c>
      <c r="J21" s="14">
        <v>1</v>
      </c>
      <c r="K21" s="14">
        <v>0</v>
      </c>
      <c r="L21" s="13">
        <f t="shared" si="2"/>
        <v>7</v>
      </c>
      <c r="M21" s="7">
        <f t="shared" si="3"/>
        <v>7</v>
      </c>
      <c r="N21" s="7">
        <f t="shared" si="4"/>
        <v>7</v>
      </c>
      <c r="O21" s="7">
        <f t="shared" si="5"/>
        <v>64512</v>
      </c>
      <c r="P21" s="7">
        <f t="shared" si="6"/>
        <v>0</v>
      </c>
      <c r="Q21" s="28">
        <f t="shared" si="7"/>
        <v>64512</v>
      </c>
      <c r="R21" s="8">
        <f t="shared" si="8"/>
        <v>47804.37198962579</v>
      </c>
      <c r="S21" s="16">
        <f t="shared" si="0"/>
        <v>47804</v>
      </c>
      <c r="T21" s="9">
        <f t="shared" si="9"/>
        <v>16707.62801037421</v>
      </c>
      <c r="U21" s="16">
        <f t="shared" si="1"/>
        <v>16708</v>
      </c>
      <c r="V21" s="17">
        <f t="shared" si="10"/>
        <v>16128</v>
      </c>
      <c r="W21" s="18">
        <f t="shared" si="11"/>
        <v>11951.092997406447</v>
      </c>
      <c r="X21" s="17">
        <f t="shared" si="12"/>
        <v>11951</v>
      </c>
      <c r="Y21" s="18">
        <f t="shared" si="13"/>
        <v>4176.9070025935525</v>
      </c>
      <c r="Z21" s="17">
        <f t="shared" si="14"/>
        <v>4177</v>
      </c>
    </row>
    <row r="22" spans="1:26" s="1" customFormat="1" ht="24.75" customHeight="1" x14ac:dyDescent="0.2">
      <c r="A22" s="3" t="s">
        <v>12</v>
      </c>
      <c r="B22" s="3" t="s">
        <v>1</v>
      </c>
      <c r="C22" s="3" t="s">
        <v>130</v>
      </c>
      <c r="D22" s="3">
        <v>54130450</v>
      </c>
      <c r="E22" s="4" t="s">
        <v>21</v>
      </c>
      <c r="F22" s="4" t="s">
        <v>57</v>
      </c>
      <c r="G22" s="6" t="s">
        <v>79</v>
      </c>
      <c r="H22" s="6" t="s">
        <v>80</v>
      </c>
      <c r="I22" s="14">
        <v>0</v>
      </c>
      <c r="J22" s="14">
        <v>4</v>
      </c>
      <c r="K22" s="14">
        <v>0</v>
      </c>
      <c r="L22" s="13">
        <f t="shared" si="2"/>
        <v>4</v>
      </c>
      <c r="M22" s="7">
        <f t="shared" si="3"/>
        <v>4</v>
      </c>
      <c r="N22" s="7">
        <f t="shared" si="4"/>
        <v>4</v>
      </c>
      <c r="O22" s="7">
        <f t="shared" si="5"/>
        <v>36864</v>
      </c>
      <c r="P22" s="7">
        <f t="shared" si="6"/>
        <v>0</v>
      </c>
      <c r="Q22" s="28">
        <f t="shared" si="7"/>
        <v>36864</v>
      </c>
      <c r="R22" s="8">
        <f t="shared" si="8"/>
        <v>27316.78399407188</v>
      </c>
      <c r="S22" s="16">
        <f t="shared" si="0"/>
        <v>27317</v>
      </c>
      <c r="T22" s="9">
        <f t="shared" si="9"/>
        <v>9547.2160059281196</v>
      </c>
      <c r="U22" s="16">
        <f t="shared" si="1"/>
        <v>9547</v>
      </c>
      <c r="V22" s="17">
        <f t="shared" si="10"/>
        <v>9216</v>
      </c>
      <c r="W22" s="18">
        <f t="shared" si="11"/>
        <v>6829.1959985179701</v>
      </c>
      <c r="X22" s="17">
        <f t="shared" si="12"/>
        <v>6829</v>
      </c>
      <c r="Y22" s="18">
        <f t="shared" si="13"/>
        <v>2386.8040014820299</v>
      </c>
      <c r="Z22" s="17">
        <f t="shared" si="14"/>
        <v>2387</v>
      </c>
    </row>
    <row r="23" spans="1:26" s="1" customFormat="1" ht="24.75" customHeight="1" x14ac:dyDescent="0.2">
      <c r="A23" s="3" t="s">
        <v>12</v>
      </c>
      <c r="B23" s="3" t="s">
        <v>1</v>
      </c>
      <c r="C23" s="3" t="s">
        <v>130</v>
      </c>
      <c r="D23" s="3">
        <v>54130450</v>
      </c>
      <c r="E23" s="4" t="s">
        <v>21</v>
      </c>
      <c r="F23" s="4" t="s">
        <v>58</v>
      </c>
      <c r="G23" s="6" t="s">
        <v>58</v>
      </c>
      <c r="H23" s="6" t="s">
        <v>81</v>
      </c>
      <c r="I23" s="14">
        <v>0</v>
      </c>
      <c r="J23" s="14">
        <v>8</v>
      </c>
      <c r="K23" s="14">
        <v>0</v>
      </c>
      <c r="L23" s="13">
        <f t="shared" si="2"/>
        <v>8</v>
      </c>
      <c r="M23" s="7">
        <f t="shared" si="3"/>
        <v>8</v>
      </c>
      <c r="N23" s="7">
        <f t="shared" si="4"/>
        <v>8</v>
      </c>
      <c r="O23" s="7">
        <f t="shared" si="5"/>
        <v>73728</v>
      </c>
      <c r="P23" s="7">
        <f t="shared" si="6"/>
        <v>0</v>
      </c>
      <c r="Q23" s="28">
        <f t="shared" si="7"/>
        <v>73728</v>
      </c>
      <c r="R23" s="8">
        <f t="shared" si="8"/>
        <v>54633.567988143761</v>
      </c>
      <c r="S23" s="16">
        <f t="shared" si="0"/>
        <v>54634</v>
      </c>
      <c r="T23" s="9">
        <f t="shared" si="9"/>
        <v>19094.432011856239</v>
      </c>
      <c r="U23" s="16">
        <f t="shared" si="1"/>
        <v>19094</v>
      </c>
      <c r="V23" s="17">
        <f t="shared" si="10"/>
        <v>18432</v>
      </c>
      <c r="W23" s="18">
        <f t="shared" si="11"/>
        <v>13658.39199703594</v>
      </c>
      <c r="X23" s="17">
        <f t="shared" si="12"/>
        <v>13658</v>
      </c>
      <c r="Y23" s="18">
        <f t="shared" si="13"/>
        <v>4773.6080029640598</v>
      </c>
      <c r="Z23" s="17">
        <f t="shared" si="14"/>
        <v>4774</v>
      </c>
    </row>
    <row r="24" spans="1:26" s="1" customFormat="1" ht="24.75" customHeight="1" x14ac:dyDescent="0.2">
      <c r="A24" s="3" t="s">
        <v>12</v>
      </c>
      <c r="B24" s="3" t="s">
        <v>1</v>
      </c>
      <c r="C24" s="3" t="s">
        <v>130</v>
      </c>
      <c r="D24" s="3">
        <v>54130450</v>
      </c>
      <c r="E24" s="4" t="s">
        <v>21</v>
      </c>
      <c r="F24" s="4" t="s">
        <v>75</v>
      </c>
      <c r="G24" s="6" t="s">
        <v>59</v>
      </c>
      <c r="H24" s="6" t="s">
        <v>82</v>
      </c>
      <c r="I24" s="14">
        <v>0</v>
      </c>
      <c r="J24" s="14">
        <v>5</v>
      </c>
      <c r="K24" s="14">
        <v>0</v>
      </c>
      <c r="L24" s="13">
        <f t="shared" si="2"/>
        <v>5</v>
      </c>
      <c r="M24" s="7">
        <f t="shared" si="3"/>
        <v>5</v>
      </c>
      <c r="N24" s="7">
        <f t="shared" si="4"/>
        <v>5</v>
      </c>
      <c r="O24" s="7">
        <f t="shared" si="5"/>
        <v>46080</v>
      </c>
      <c r="P24" s="7">
        <f t="shared" si="6"/>
        <v>0</v>
      </c>
      <c r="Q24" s="28">
        <f t="shared" si="7"/>
        <v>46080</v>
      </c>
      <c r="R24" s="8">
        <f t="shared" si="8"/>
        <v>34145.979992589848</v>
      </c>
      <c r="S24" s="16">
        <f t="shared" si="0"/>
        <v>34146</v>
      </c>
      <c r="T24" s="9">
        <f t="shared" si="9"/>
        <v>11934.020007410152</v>
      </c>
      <c r="U24" s="16">
        <f t="shared" si="1"/>
        <v>11934</v>
      </c>
      <c r="V24" s="17">
        <f t="shared" si="10"/>
        <v>11520</v>
      </c>
      <c r="W24" s="18">
        <f t="shared" si="11"/>
        <v>8536.494998147462</v>
      </c>
      <c r="X24" s="17">
        <f t="shared" si="12"/>
        <v>8536</v>
      </c>
      <c r="Y24" s="18">
        <f t="shared" si="13"/>
        <v>2983.505001852538</v>
      </c>
      <c r="Z24" s="17">
        <f t="shared" si="14"/>
        <v>2984</v>
      </c>
    </row>
    <row r="25" spans="1:26" s="1" customFormat="1" ht="24.75" customHeight="1" x14ac:dyDescent="0.2">
      <c r="A25" s="3" t="s">
        <v>12</v>
      </c>
      <c r="B25" s="3" t="s">
        <v>1</v>
      </c>
      <c r="C25" s="3" t="s">
        <v>130</v>
      </c>
      <c r="D25" s="3">
        <v>54130450</v>
      </c>
      <c r="E25" s="4" t="s">
        <v>21</v>
      </c>
      <c r="F25" s="4" t="s">
        <v>3</v>
      </c>
      <c r="G25" s="6" t="s">
        <v>3</v>
      </c>
      <c r="H25" s="6" t="s">
        <v>43</v>
      </c>
      <c r="I25" s="14">
        <v>8</v>
      </c>
      <c r="J25" s="14">
        <v>0</v>
      </c>
      <c r="K25" s="14">
        <v>0</v>
      </c>
      <c r="L25" s="13">
        <f t="shared" si="2"/>
        <v>8</v>
      </c>
      <c r="M25" s="7">
        <f t="shared" si="3"/>
        <v>8</v>
      </c>
      <c r="N25" s="7">
        <f t="shared" si="4"/>
        <v>8</v>
      </c>
      <c r="O25" s="7">
        <f t="shared" si="5"/>
        <v>73728</v>
      </c>
      <c r="P25" s="7">
        <f t="shared" si="6"/>
        <v>0</v>
      </c>
      <c r="Q25" s="28">
        <f t="shared" si="7"/>
        <v>73728</v>
      </c>
      <c r="R25" s="8">
        <f t="shared" si="8"/>
        <v>54633.567988143761</v>
      </c>
      <c r="S25" s="16">
        <f t="shared" si="0"/>
        <v>54634</v>
      </c>
      <c r="T25" s="9">
        <f t="shared" si="9"/>
        <v>19094.432011856239</v>
      </c>
      <c r="U25" s="16">
        <f t="shared" si="1"/>
        <v>19094</v>
      </c>
      <c r="V25" s="17">
        <f t="shared" si="10"/>
        <v>18432</v>
      </c>
      <c r="W25" s="18">
        <f t="shared" si="11"/>
        <v>13658.39199703594</v>
      </c>
      <c r="X25" s="17">
        <f t="shared" si="12"/>
        <v>13658</v>
      </c>
      <c r="Y25" s="18">
        <f t="shared" si="13"/>
        <v>4773.6080029640598</v>
      </c>
      <c r="Z25" s="17">
        <f t="shared" si="14"/>
        <v>4774</v>
      </c>
    </row>
    <row r="26" spans="1:26" s="1" customFormat="1" ht="24.75" customHeight="1" x14ac:dyDescent="0.2">
      <c r="A26" s="3" t="s">
        <v>12</v>
      </c>
      <c r="B26" s="3" t="s">
        <v>1</v>
      </c>
      <c r="C26" s="3" t="s">
        <v>130</v>
      </c>
      <c r="D26" s="3">
        <v>54130450</v>
      </c>
      <c r="E26" s="4" t="s">
        <v>21</v>
      </c>
      <c r="F26" s="4" t="s">
        <v>60</v>
      </c>
      <c r="G26" s="6" t="s">
        <v>60</v>
      </c>
      <c r="H26" s="6" t="s">
        <v>83</v>
      </c>
      <c r="I26" s="14">
        <v>0</v>
      </c>
      <c r="J26" s="14">
        <v>8</v>
      </c>
      <c r="K26" s="14">
        <v>0</v>
      </c>
      <c r="L26" s="13">
        <f t="shared" si="2"/>
        <v>8</v>
      </c>
      <c r="M26" s="7">
        <f t="shared" si="3"/>
        <v>8</v>
      </c>
      <c r="N26" s="7">
        <f t="shared" si="4"/>
        <v>8</v>
      </c>
      <c r="O26" s="7">
        <f t="shared" si="5"/>
        <v>73728</v>
      </c>
      <c r="P26" s="7">
        <f t="shared" si="6"/>
        <v>0</v>
      </c>
      <c r="Q26" s="28">
        <f t="shared" si="7"/>
        <v>73728</v>
      </c>
      <c r="R26" s="8">
        <f t="shared" si="8"/>
        <v>54633.567988143761</v>
      </c>
      <c r="S26" s="16">
        <f t="shared" si="0"/>
        <v>54634</v>
      </c>
      <c r="T26" s="9">
        <f t="shared" si="9"/>
        <v>19094.432011856239</v>
      </c>
      <c r="U26" s="16">
        <f t="shared" si="1"/>
        <v>19094</v>
      </c>
      <c r="V26" s="17">
        <f t="shared" si="10"/>
        <v>18432</v>
      </c>
      <c r="W26" s="18">
        <f t="shared" si="11"/>
        <v>13658.39199703594</v>
      </c>
      <c r="X26" s="17">
        <f t="shared" si="12"/>
        <v>13658</v>
      </c>
      <c r="Y26" s="18">
        <f t="shared" si="13"/>
        <v>4773.6080029640598</v>
      </c>
      <c r="Z26" s="17">
        <f t="shared" si="14"/>
        <v>4774</v>
      </c>
    </row>
    <row r="27" spans="1:26" s="1" customFormat="1" ht="24.75" customHeight="1" x14ac:dyDescent="0.2">
      <c r="A27" s="3" t="s">
        <v>12</v>
      </c>
      <c r="B27" s="3" t="s">
        <v>1</v>
      </c>
      <c r="C27" s="3" t="s">
        <v>130</v>
      </c>
      <c r="D27" s="3">
        <v>54130450</v>
      </c>
      <c r="E27" s="4" t="s">
        <v>21</v>
      </c>
      <c r="F27" s="4" t="s">
        <v>61</v>
      </c>
      <c r="G27" s="6" t="s">
        <v>61</v>
      </c>
      <c r="H27" s="6" t="s">
        <v>84</v>
      </c>
      <c r="I27" s="14">
        <v>0</v>
      </c>
      <c r="J27" s="14">
        <v>12</v>
      </c>
      <c r="K27" s="14">
        <v>0</v>
      </c>
      <c r="L27" s="13">
        <f t="shared" si="2"/>
        <v>12</v>
      </c>
      <c r="M27" s="7">
        <f t="shared" si="3"/>
        <v>12</v>
      </c>
      <c r="N27" s="7">
        <f t="shared" si="4"/>
        <v>12</v>
      </c>
      <c r="O27" s="7">
        <f t="shared" si="5"/>
        <v>110592</v>
      </c>
      <c r="P27" s="7">
        <f t="shared" si="6"/>
        <v>0</v>
      </c>
      <c r="Q27" s="28">
        <f t="shared" si="7"/>
        <v>110592</v>
      </c>
      <c r="R27" s="8">
        <f t="shared" si="8"/>
        <v>81950.351982215638</v>
      </c>
      <c r="S27" s="16">
        <f t="shared" si="0"/>
        <v>81950</v>
      </c>
      <c r="T27" s="9">
        <f t="shared" si="9"/>
        <v>28641.648017784362</v>
      </c>
      <c r="U27" s="16">
        <f t="shared" si="1"/>
        <v>28642</v>
      </c>
      <c r="V27" s="17">
        <f t="shared" si="10"/>
        <v>27648</v>
      </c>
      <c r="W27" s="18">
        <f t="shared" si="11"/>
        <v>20487.587995553909</v>
      </c>
      <c r="X27" s="17">
        <f t="shared" si="12"/>
        <v>20488</v>
      </c>
      <c r="Y27" s="18">
        <f t="shared" si="13"/>
        <v>7160.4120044460906</v>
      </c>
      <c r="Z27" s="17">
        <f t="shared" si="14"/>
        <v>7160</v>
      </c>
    </row>
    <row r="28" spans="1:26" s="1" customFormat="1" ht="24.75" customHeight="1" x14ac:dyDescent="0.2">
      <c r="A28" s="3" t="s">
        <v>12</v>
      </c>
      <c r="B28" s="3" t="s">
        <v>1</v>
      </c>
      <c r="C28" s="3" t="s">
        <v>130</v>
      </c>
      <c r="D28" s="3">
        <v>54130450</v>
      </c>
      <c r="E28" s="4" t="s">
        <v>21</v>
      </c>
      <c r="F28" s="4" t="s">
        <v>62</v>
      </c>
      <c r="G28" s="6" t="s">
        <v>62</v>
      </c>
      <c r="H28" s="6" t="s">
        <v>102</v>
      </c>
      <c r="I28" s="14">
        <v>0</v>
      </c>
      <c r="J28" s="14">
        <v>0</v>
      </c>
      <c r="K28" s="14">
        <v>4</v>
      </c>
      <c r="L28" s="13">
        <f t="shared" si="2"/>
        <v>4</v>
      </c>
      <c r="M28" s="7">
        <f t="shared" si="3"/>
        <v>0</v>
      </c>
      <c r="N28" s="7">
        <f t="shared" si="4"/>
        <v>4</v>
      </c>
      <c r="O28" s="7">
        <f t="shared" si="5"/>
        <v>0</v>
      </c>
      <c r="P28" s="7">
        <f t="shared" si="6"/>
        <v>32256</v>
      </c>
      <c r="Q28" s="28">
        <f t="shared" si="7"/>
        <v>32256</v>
      </c>
      <c r="R28" s="8">
        <f t="shared" si="8"/>
        <v>23902.185994812895</v>
      </c>
      <c r="S28" s="16">
        <f t="shared" si="0"/>
        <v>23902</v>
      </c>
      <c r="T28" s="9">
        <f t="shared" si="9"/>
        <v>8353.8140051871051</v>
      </c>
      <c r="U28" s="16">
        <f t="shared" si="1"/>
        <v>8354</v>
      </c>
      <c r="V28" s="17">
        <f t="shared" si="10"/>
        <v>4608</v>
      </c>
      <c r="W28" s="18">
        <f t="shared" si="11"/>
        <v>3414.5979992589851</v>
      </c>
      <c r="X28" s="17">
        <f t="shared" si="12"/>
        <v>3415</v>
      </c>
      <c r="Y28" s="18">
        <f t="shared" si="13"/>
        <v>1193.4020007410149</v>
      </c>
      <c r="Z28" s="17">
        <f t="shared" si="14"/>
        <v>1193</v>
      </c>
    </row>
    <row r="29" spans="1:26" s="1" customFormat="1" ht="24.75" customHeight="1" x14ac:dyDescent="0.2">
      <c r="A29" s="3" t="s">
        <v>12</v>
      </c>
      <c r="B29" s="3" t="s">
        <v>1</v>
      </c>
      <c r="C29" s="3" t="s">
        <v>130</v>
      </c>
      <c r="D29" s="3">
        <v>54130450</v>
      </c>
      <c r="E29" s="4" t="s">
        <v>21</v>
      </c>
      <c r="F29" s="4" t="s">
        <v>5</v>
      </c>
      <c r="G29" s="6" t="s">
        <v>5</v>
      </c>
      <c r="H29" s="6" t="s">
        <v>44</v>
      </c>
      <c r="I29" s="14">
        <v>4</v>
      </c>
      <c r="J29" s="14">
        <v>1</v>
      </c>
      <c r="K29" s="14">
        <v>3</v>
      </c>
      <c r="L29" s="13">
        <f t="shared" si="2"/>
        <v>8</v>
      </c>
      <c r="M29" s="7">
        <f t="shared" si="3"/>
        <v>5</v>
      </c>
      <c r="N29" s="7">
        <f t="shared" si="4"/>
        <v>8</v>
      </c>
      <c r="O29" s="7">
        <f t="shared" si="5"/>
        <v>46080</v>
      </c>
      <c r="P29" s="7">
        <f t="shared" si="6"/>
        <v>24192</v>
      </c>
      <c r="Q29" s="28">
        <f t="shared" si="7"/>
        <v>70272</v>
      </c>
      <c r="R29" s="8">
        <f t="shared" si="8"/>
        <v>52072.619488699522</v>
      </c>
      <c r="S29" s="16">
        <f t="shared" si="0"/>
        <v>52073</v>
      </c>
      <c r="T29" s="9">
        <f t="shared" si="9"/>
        <v>18199.380511300478</v>
      </c>
      <c r="U29" s="16">
        <f t="shared" si="1"/>
        <v>18199</v>
      </c>
      <c r="V29" s="17">
        <f t="shared" si="10"/>
        <v>14976</v>
      </c>
      <c r="W29" s="18">
        <f t="shared" si="11"/>
        <v>11097.443497591701</v>
      </c>
      <c r="X29" s="17">
        <f t="shared" si="12"/>
        <v>11097</v>
      </c>
      <c r="Y29" s="18">
        <f t="shared" si="13"/>
        <v>3878.5565024082989</v>
      </c>
      <c r="Z29" s="17">
        <f t="shared" si="14"/>
        <v>3879</v>
      </c>
    </row>
    <row r="30" spans="1:26" ht="25.5" customHeight="1" x14ac:dyDescent="0.2">
      <c r="A30" s="3" t="s">
        <v>17</v>
      </c>
      <c r="B30" s="3" t="s">
        <v>1</v>
      </c>
      <c r="C30" s="3" t="s">
        <v>130</v>
      </c>
      <c r="D30" s="3">
        <v>54130590</v>
      </c>
      <c r="E30" s="4" t="s">
        <v>76</v>
      </c>
      <c r="F30" s="4" t="s">
        <v>78</v>
      </c>
      <c r="G30" s="6" t="s">
        <v>85</v>
      </c>
      <c r="H30" s="6" t="s">
        <v>86</v>
      </c>
      <c r="I30" s="14">
        <v>0</v>
      </c>
      <c r="J30" s="14">
        <v>5</v>
      </c>
      <c r="K30" s="14">
        <v>3</v>
      </c>
      <c r="L30" s="13">
        <f t="shared" si="2"/>
        <v>8</v>
      </c>
      <c r="M30" s="7">
        <f t="shared" si="3"/>
        <v>5</v>
      </c>
      <c r="N30" s="7">
        <f t="shared" si="4"/>
        <v>8</v>
      </c>
      <c r="O30" s="7">
        <f t="shared" si="5"/>
        <v>46080</v>
      </c>
      <c r="P30" s="7">
        <f t="shared" si="6"/>
        <v>24192</v>
      </c>
      <c r="Q30" s="28">
        <f t="shared" si="7"/>
        <v>70272</v>
      </c>
      <c r="R30" s="8">
        <f t="shared" si="8"/>
        <v>52072.619488699522</v>
      </c>
      <c r="S30" s="16">
        <f t="shared" si="0"/>
        <v>52073</v>
      </c>
      <c r="T30" s="9">
        <f t="shared" si="9"/>
        <v>18199.380511300478</v>
      </c>
      <c r="U30" s="16">
        <f t="shared" si="1"/>
        <v>18199</v>
      </c>
      <c r="V30" s="17">
        <f t="shared" si="10"/>
        <v>14976</v>
      </c>
      <c r="W30" s="18">
        <f t="shared" si="11"/>
        <v>11097.443497591701</v>
      </c>
      <c r="X30" s="17">
        <f t="shared" si="12"/>
        <v>11097</v>
      </c>
      <c r="Y30" s="18">
        <f t="shared" si="13"/>
        <v>3878.5565024082989</v>
      </c>
      <c r="Z30" s="17">
        <f t="shared" si="14"/>
        <v>3879</v>
      </c>
    </row>
    <row r="31" spans="1:26" ht="27.75" customHeight="1" x14ac:dyDescent="0.2">
      <c r="A31" s="3" t="s">
        <v>17</v>
      </c>
      <c r="B31" s="3" t="s">
        <v>1</v>
      </c>
      <c r="C31" s="3" t="s">
        <v>130</v>
      </c>
      <c r="D31" s="3">
        <v>54130590</v>
      </c>
      <c r="E31" s="4" t="s">
        <v>76</v>
      </c>
      <c r="F31" s="4" t="s">
        <v>63</v>
      </c>
      <c r="G31" s="6" t="s">
        <v>63</v>
      </c>
      <c r="H31" s="6" t="s">
        <v>103</v>
      </c>
      <c r="I31" s="14">
        <v>0</v>
      </c>
      <c r="J31" s="14">
        <v>0</v>
      </c>
      <c r="K31" s="14">
        <v>12</v>
      </c>
      <c r="L31" s="13">
        <f t="shared" si="2"/>
        <v>12</v>
      </c>
      <c r="M31" s="7">
        <f t="shared" si="3"/>
        <v>0</v>
      </c>
      <c r="N31" s="7">
        <f t="shared" si="4"/>
        <v>12</v>
      </c>
      <c r="O31" s="7">
        <f t="shared" si="5"/>
        <v>0</v>
      </c>
      <c r="P31" s="7">
        <f t="shared" si="6"/>
        <v>96768</v>
      </c>
      <c r="Q31" s="28">
        <f t="shared" si="7"/>
        <v>96768</v>
      </c>
      <c r="R31" s="8">
        <f t="shared" si="8"/>
        <v>71706.557984438681</v>
      </c>
      <c r="S31" s="16">
        <f t="shared" si="0"/>
        <v>71707</v>
      </c>
      <c r="T31" s="9">
        <f t="shared" si="9"/>
        <v>25061.442015561319</v>
      </c>
      <c r="U31" s="16">
        <f t="shared" si="1"/>
        <v>25061</v>
      </c>
      <c r="V31" s="17">
        <f t="shared" si="10"/>
        <v>13824</v>
      </c>
      <c r="W31" s="18">
        <f t="shared" si="11"/>
        <v>10243.793997776955</v>
      </c>
      <c r="X31" s="17">
        <f t="shared" si="12"/>
        <v>10244</v>
      </c>
      <c r="Y31" s="18">
        <f t="shared" si="13"/>
        <v>3580.2060022230453</v>
      </c>
      <c r="Z31" s="17">
        <f t="shared" si="14"/>
        <v>3580</v>
      </c>
    </row>
    <row r="32" spans="1:26" ht="22.5" customHeight="1" x14ac:dyDescent="0.2">
      <c r="A32" s="3" t="s">
        <v>17</v>
      </c>
      <c r="B32" s="3" t="s">
        <v>1</v>
      </c>
      <c r="C32" s="3" t="s">
        <v>130</v>
      </c>
      <c r="D32" s="3">
        <v>54130590</v>
      </c>
      <c r="E32" s="4" t="s">
        <v>76</v>
      </c>
      <c r="F32" s="4" t="s">
        <v>64</v>
      </c>
      <c r="G32" s="6" t="s">
        <v>64</v>
      </c>
      <c r="H32" s="6" t="s">
        <v>104</v>
      </c>
      <c r="I32" s="14">
        <v>0</v>
      </c>
      <c r="J32" s="14">
        <v>0</v>
      </c>
      <c r="K32" s="14">
        <v>10</v>
      </c>
      <c r="L32" s="13">
        <f t="shared" si="2"/>
        <v>10</v>
      </c>
      <c r="M32" s="7">
        <f t="shared" si="3"/>
        <v>0</v>
      </c>
      <c r="N32" s="7">
        <f t="shared" si="4"/>
        <v>10</v>
      </c>
      <c r="O32" s="7">
        <f t="shared" si="5"/>
        <v>0</v>
      </c>
      <c r="P32" s="7">
        <f t="shared" si="6"/>
        <v>80640</v>
      </c>
      <c r="Q32" s="28">
        <f t="shared" si="7"/>
        <v>80640</v>
      </c>
      <c r="R32" s="8">
        <f t="shared" si="8"/>
        <v>59755.464987032239</v>
      </c>
      <c r="S32" s="16">
        <f t="shared" si="0"/>
        <v>59755</v>
      </c>
      <c r="T32" s="9">
        <f t="shared" si="9"/>
        <v>20884.535012967761</v>
      </c>
      <c r="U32" s="16">
        <f t="shared" si="1"/>
        <v>20885</v>
      </c>
      <c r="V32" s="17">
        <f t="shared" si="10"/>
        <v>11520</v>
      </c>
      <c r="W32" s="18">
        <f t="shared" si="11"/>
        <v>8536.494998147462</v>
      </c>
      <c r="X32" s="17">
        <f t="shared" si="12"/>
        <v>8536</v>
      </c>
      <c r="Y32" s="18">
        <f t="shared" si="13"/>
        <v>2983.505001852538</v>
      </c>
      <c r="Z32" s="17">
        <f t="shared" si="14"/>
        <v>2984</v>
      </c>
    </row>
    <row r="33" spans="1:26" ht="27" customHeight="1" x14ac:dyDescent="0.2">
      <c r="A33" s="3" t="s">
        <v>17</v>
      </c>
      <c r="B33" s="3" t="s">
        <v>1</v>
      </c>
      <c r="C33" s="3" t="s">
        <v>130</v>
      </c>
      <c r="D33" s="3">
        <v>54130590</v>
      </c>
      <c r="E33" s="4" t="s">
        <v>76</v>
      </c>
      <c r="F33" s="4" t="s">
        <v>65</v>
      </c>
      <c r="G33" s="6" t="s">
        <v>65</v>
      </c>
      <c r="H33" s="6" t="s">
        <v>105</v>
      </c>
      <c r="I33" s="14">
        <v>0</v>
      </c>
      <c r="J33" s="14">
        <v>0</v>
      </c>
      <c r="K33" s="14">
        <v>14</v>
      </c>
      <c r="L33" s="13">
        <f t="shared" si="2"/>
        <v>14</v>
      </c>
      <c r="M33" s="7">
        <f t="shared" si="3"/>
        <v>0</v>
      </c>
      <c r="N33" s="7">
        <f t="shared" si="4"/>
        <v>14</v>
      </c>
      <c r="O33" s="7">
        <f t="shared" si="5"/>
        <v>0</v>
      </c>
      <c r="P33" s="7">
        <f t="shared" si="6"/>
        <v>112896</v>
      </c>
      <c r="Q33" s="28">
        <f t="shared" si="7"/>
        <v>112896</v>
      </c>
      <c r="R33" s="8">
        <f t="shared" si="8"/>
        <v>83657.65098184513</v>
      </c>
      <c r="S33" s="16">
        <f t="shared" si="0"/>
        <v>83658</v>
      </c>
      <c r="T33" s="9">
        <f t="shared" si="9"/>
        <v>29238.34901815487</v>
      </c>
      <c r="U33" s="16">
        <f t="shared" si="1"/>
        <v>29238</v>
      </c>
      <c r="V33" s="17">
        <f t="shared" si="10"/>
        <v>16128</v>
      </c>
      <c r="W33" s="18">
        <f t="shared" si="11"/>
        <v>11951.092997406447</v>
      </c>
      <c r="X33" s="17">
        <f t="shared" si="12"/>
        <v>11951</v>
      </c>
      <c r="Y33" s="18">
        <f t="shared" si="13"/>
        <v>4176.9070025935525</v>
      </c>
      <c r="Z33" s="17">
        <f t="shared" si="14"/>
        <v>4177</v>
      </c>
    </row>
    <row r="34" spans="1:26" ht="22.5" customHeight="1" x14ac:dyDescent="0.2">
      <c r="A34" s="3" t="s">
        <v>17</v>
      </c>
      <c r="B34" s="3" t="s">
        <v>1</v>
      </c>
      <c r="C34" s="3" t="s">
        <v>130</v>
      </c>
      <c r="D34" s="3">
        <v>54130590</v>
      </c>
      <c r="E34" s="4" t="s">
        <v>76</v>
      </c>
      <c r="F34" s="4" t="s">
        <v>66</v>
      </c>
      <c r="G34" s="6" t="s">
        <v>66</v>
      </c>
      <c r="H34" s="6" t="s">
        <v>106</v>
      </c>
      <c r="I34" s="14">
        <v>0</v>
      </c>
      <c r="J34" s="14">
        <v>0</v>
      </c>
      <c r="K34" s="14">
        <v>8</v>
      </c>
      <c r="L34" s="13">
        <f t="shared" si="2"/>
        <v>8</v>
      </c>
      <c r="M34" s="7">
        <f t="shared" si="3"/>
        <v>0</v>
      </c>
      <c r="N34" s="7">
        <f t="shared" si="4"/>
        <v>8</v>
      </c>
      <c r="O34" s="7">
        <f t="shared" si="5"/>
        <v>0</v>
      </c>
      <c r="P34" s="7">
        <f t="shared" si="6"/>
        <v>64512</v>
      </c>
      <c r="Q34" s="28">
        <f t="shared" si="7"/>
        <v>64512</v>
      </c>
      <c r="R34" s="8">
        <f t="shared" si="8"/>
        <v>47804.37198962579</v>
      </c>
      <c r="S34" s="16">
        <f t="shared" si="0"/>
        <v>47804</v>
      </c>
      <c r="T34" s="9">
        <f t="shared" si="9"/>
        <v>16707.62801037421</v>
      </c>
      <c r="U34" s="16">
        <f t="shared" si="1"/>
        <v>16708</v>
      </c>
      <c r="V34" s="17">
        <f t="shared" si="10"/>
        <v>9216</v>
      </c>
      <c r="W34" s="18">
        <f t="shared" si="11"/>
        <v>6829.1959985179701</v>
      </c>
      <c r="X34" s="17">
        <f t="shared" si="12"/>
        <v>6829</v>
      </c>
      <c r="Y34" s="18">
        <f t="shared" si="13"/>
        <v>2386.8040014820299</v>
      </c>
      <c r="Z34" s="17">
        <f t="shared" si="14"/>
        <v>2387</v>
      </c>
    </row>
    <row r="35" spans="1:26" ht="20.25" customHeight="1" x14ac:dyDescent="0.2">
      <c r="A35" s="3" t="s">
        <v>17</v>
      </c>
      <c r="B35" s="3" t="s">
        <v>1</v>
      </c>
      <c r="C35" s="3" t="s">
        <v>130</v>
      </c>
      <c r="D35" s="3">
        <v>54130590</v>
      </c>
      <c r="E35" s="4" t="s">
        <v>76</v>
      </c>
      <c r="F35" s="4" t="s">
        <v>67</v>
      </c>
      <c r="G35" s="6" t="s">
        <v>67</v>
      </c>
      <c r="H35" s="6" t="s">
        <v>107</v>
      </c>
      <c r="I35" s="14">
        <v>0</v>
      </c>
      <c r="J35" s="14">
        <v>0</v>
      </c>
      <c r="K35" s="14">
        <v>8</v>
      </c>
      <c r="L35" s="13">
        <f t="shared" si="2"/>
        <v>8</v>
      </c>
      <c r="M35" s="7">
        <f t="shared" si="3"/>
        <v>0</v>
      </c>
      <c r="N35" s="7">
        <f t="shared" si="4"/>
        <v>8</v>
      </c>
      <c r="O35" s="7">
        <f t="shared" si="5"/>
        <v>0</v>
      </c>
      <c r="P35" s="7">
        <f t="shared" si="6"/>
        <v>64512</v>
      </c>
      <c r="Q35" s="28">
        <f t="shared" si="7"/>
        <v>64512</v>
      </c>
      <c r="R35" s="8">
        <f t="shared" si="8"/>
        <v>47804.37198962579</v>
      </c>
      <c r="S35" s="16">
        <f t="shared" si="0"/>
        <v>47804</v>
      </c>
      <c r="T35" s="9">
        <f t="shared" si="9"/>
        <v>16707.62801037421</v>
      </c>
      <c r="U35" s="16">
        <f t="shared" si="1"/>
        <v>16708</v>
      </c>
      <c r="V35" s="17">
        <f t="shared" si="10"/>
        <v>9216</v>
      </c>
      <c r="W35" s="18">
        <f t="shared" si="11"/>
        <v>6829.1959985179701</v>
      </c>
      <c r="X35" s="17">
        <f t="shared" si="12"/>
        <v>6829</v>
      </c>
      <c r="Y35" s="18">
        <f t="shared" si="13"/>
        <v>2386.8040014820299</v>
      </c>
      <c r="Z35" s="17">
        <f t="shared" si="14"/>
        <v>2387</v>
      </c>
    </row>
    <row r="36" spans="1:26" ht="23.25" customHeight="1" x14ac:dyDescent="0.2">
      <c r="A36" s="3" t="s">
        <v>17</v>
      </c>
      <c r="B36" s="3" t="s">
        <v>1</v>
      </c>
      <c r="C36" s="3" t="s">
        <v>130</v>
      </c>
      <c r="D36" s="3">
        <v>54130590</v>
      </c>
      <c r="E36" s="4" t="s">
        <v>76</v>
      </c>
      <c r="F36" s="4" t="s">
        <v>68</v>
      </c>
      <c r="G36" s="6" t="s">
        <v>68</v>
      </c>
      <c r="H36" s="6" t="s">
        <v>87</v>
      </c>
      <c r="I36" s="14">
        <v>0</v>
      </c>
      <c r="J36" s="14">
        <v>8</v>
      </c>
      <c r="K36" s="14">
        <v>0</v>
      </c>
      <c r="L36" s="13">
        <f t="shared" si="2"/>
        <v>8</v>
      </c>
      <c r="M36" s="7">
        <f t="shared" si="3"/>
        <v>8</v>
      </c>
      <c r="N36" s="7">
        <f t="shared" si="4"/>
        <v>8</v>
      </c>
      <c r="O36" s="7">
        <f t="shared" si="5"/>
        <v>73728</v>
      </c>
      <c r="P36" s="7">
        <f t="shared" si="6"/>
        <v>0</v>
      </c>
      <c r="Q36" s="28">
        <f t="shared" si="7"/>
        <v>73728</v>
      </c>
      <c r="R36" s="8">
        <f t="shared" si="8"/>
        <v>54633.567988143761</v>
      </c>
      <c r="S36" s="16">
        <f t="shared" si="0"/>
        <v>54634</v>
      </c>
      <c r="T36" s="9">
        <f t="shared" si="9"/>
        <v>19094.432011856239</v>
      </c>
      <c r="U36" s="16">
        <f t="shared" si="1"/>
        <v>19094</v>
      </c>
      <c r="V36" s="17">
        <f t="shared" si="10"/>
        <v>18432</v>
      </c>
      <c r="W36" s="18">
        <f t="shared" si="11"/>
        <v>13658.39199703594</v>
      </c>
      <c r="X36" s="17">
        <f t="shared" si="12"/>
        <v>13658</v>
      </c>
      <c r="Y36" s="18">
        <f t="shared" si="13"/>
        <v>4773.6080029640598</v>
      </c>
      <c r="Z36" s="17">
        <f t="shared" si="14"/>
        <v>4774</v>
      </c>
    </row>
    <row r="37" spans="1:26" s="1" customFormat="1" ht="23.25" customHeight="1" x14ac:dyDescent="0.2">
      <c r="A37" s="3" t="s">
        <v>0</v>
      </c>
      <c r="B37" s="3" t="s">
        <v>1</v>
      </c>
      <c r="C37" s="3" t="s">
        <v>130</v>
      </c>
      <c r="D37" s="3">
        <v>54139937</v>
      </c>
      <c r="E37" s="4" t="s">
        <v>22</v>
      </c>
      <c r="F37" s="4" t="s">
        <v>69</v>
      </c>
      <c r="G37" s="5" t="s">
        <v>69</v>
      </c>
      <c r="H37" s="6" t="s">
        <v>108</v>
      </c>
      <c r="I37" s="14">
        <v>0</v>
      </c>
      <c r="J37" s="14">
        <v>0</v>
      </c>
      <c r="K37" s="14">
        <v>11</v>
      </c>
      <c r="L37" s="13">
        <f t="shared" si="2"/>
        <v>11</v>
      </c>
      <c r="M37" s="7">
        <f t="shared" si="3"/>
        <v>0</v>
      </c>
      <c r="N37" s="7">
        <f t="shared" si="4"/>
        <v>11</v>
      </c>
      <c r="O37" s="7">
        <f t="shared" si="5"/>
        <v>0</v>
      </c>
      <c r="P37" s="7">
        <f t="shared" si="6"/>
        <v>88704</v>
      </c>
      <c r="Q37" s="28">
        <f t="shared" si="7"/>
        <v>88704</v>
      </c>
      <c r="R37" s="8">
        <f t="shared" si="8"/>
        <v>65731.011485735464</v>
      </c>
      <c r="S37" s="16">
        <f t="shared" si="0"/>
        <v>65731</v>
      </c>
      <c r="T37" s="9">
        <f t="shared" si="9"/>
        <v>22972.988514264536</v>
      </c>
      <c r="U37" s="16">
        <f t="shared" si="1"/>
        <v>22973</v>
      </c>
      <c r="V37" s="17">
        <f t="shared" si="10"/>
        <v>12672</v>
      </c>
      <c r="W37" s="18">
        <f t="shared" si="11"/>
        <v>9390.1444979622083</v>
      </c>
      <c r="X37" s="17">
        <f t="shared" si="12"/>
        <v>9390</v>
      </c>
      <c r="Y37" s="18">
        <f t="shared" si="13"/>
        <v>3281.8555020377917</v>
      </c>
      <c r="Z37" s="17">
        <f t="shared" si="14"/>
        <v>3282</v>
      </c>
    </row>
    <row r="38" spans="1:26" s="1" customFormat="1" ht="23.25" customHeight="1" x14ac:dyDescent="0.2">
      <c r="A38" s="3" t="s">
        <v>0</v>
      </c>
      <c r="B38" s="3" t="s">
        <v>1</v>
      </c>
      <c r="C38" s="3" t="s">
        <v>130</v>
      </c>
      <c r="D38" s="3">
        <v>54139937</v>
      </c>
      <c r="E38" s="4" t="s">
        <v>22</v>
      </c>
      <c r="F38" s="4" t="s">
        <v>70</v>
      </c>
      <c r="G38" s="5" t="s">
        <v>70</v>
      </c>
      <c r="H38" s="6" t="s">
        <v>109</v>
      </c>
      <c r="I38" s="14">
        <v>0</v>
      </c>
      <c r="J38" s="14">
        <v>0</v>
      </c>
      <c r="K38" s="14">
        <v>4</v>
      </c>
      <c r="L38" s="13">
        <f t="shared" si="2"/>
        <v>4</v>
      </c>
      <c r="M38" s="7">
        <f t="shared" si="3"/>
        <v>0</v>
      </c>
      <c r="N38" s="7">
        <f t="shared" si="4"/>
        <v>4</v>
      </c>
      <c r="O38" s="7">
        <f t="shared" si="5"/>
        <v>0</v>
      </c>
      <c r="P38" s="7">
        <f t="shared" si="6"/>
        <v>32256</v>
      </c>
      <c r="Q38" s="28">
        <f t="shared" si="7"/>
        <v>32256</v>
      </c>
      <c r="R38" s="8">
        <f t="shared" si="8"/>
        <v>23902.185994812895</v>
      </c>
      <c r="S38" s="16">
        <f t="shared" si="0"/>
        <v>23902</v>
      </c>
      <c r="T38" s="9">
        <f t="shared" si="9"/>
        <v>8353.8140051871051</v>
      </c>
      <c r="U38" s="16">
        <f t="shared" si="1"/>
        <v>8354</v>
      </c>
      <c r="V38" s="17">
        <f t="shared" si="10"/>
        <v>4608</v>
      </c>
      <c r="W38" s="18">
        <f t="shared" si="11"/>
        <v>3414.5979992589851</v>
      </c>
      <c r="X38" s="17">
        <f t="shared" si="12"/>
        <v>3415</v>
      </c>
      <c r="Y38" s="18">
        <f t="shared" si="13"/>
        <v>1193.4020007410149</v>
      </c>
      <c r="Z38" s="17">
        <f t="shared" si="14"/>
        <v>1193</v>
      </c>
    </row>
    <row r="39" spans="1:26" s="1" customFormat="1" ht="23.25" customHeight="1" x14ac:dyDescent="0.2">
      <c r="A39" s="3" t="s">
        <v>0</v>
      </c>
      <c r="B39" s="3" t="s">
        <v>1</v>
      </c>
      <c r="C39" s="3" t="s">
        <v>130</v>
      </c>
      <c r="D39" s="3">
        <v>54139937</v>
      </c>
      <c r="E39" s="4" t="s">
        <v>22</v>
      </c>
      <c r="F39" s="4" t="s">
        <v>71</v>
      </c>
      <c r="G39" s="5" t="s">
        <v>71</v>
      </c>
      <c r="H39" s="6" t="s">
        <v>88</v>
      </c>
      <c r="I39" s="14">
        <v>0</v>
      </c>
      <c r="J39" s="14">
        <v>8</v>
      </c>
      <c r="K39" s="14">
        <v>0</v>
      </c>
      <c r="L39" s="13">
        <f t="shared" si="2"/>
        <v>8</v>
      </c>
      <c r="M39" s="7">
        <f t="shared" si="3"/>
        <v>8</v>
      </c>
      <c r="N39" s="7">
        <f t="shared" si="4"/>
        <v>8</v>
      </c>
      <c r="O39" s="7">
        <f t="shared" si="5"/>
        <v>73728</v>
      </c>
      <c r="P39" s="7">
        <f t="shared" si="6"/>
        <v>0</v>
      </c>
      <c r="Q39" s="28">
        <f t="shared" si="7"/>
        <v>73728</v>
      </c>
      <c r="R39" s="8">
        <f t="shared" si="8"/>
        <v>54633.567988143761</v>
      </c>
      <c r="S39" s="16">
        <f t="shared" si="0"/>
        <v>54634</v>
      </c>
      <c r="T39" s="9">
        <f t="shared" si="9"/>
        <v>19094.432011856239</v>
      </c>
      <c r="U39" s="16">
        <f t="shared" si="1"/>
        <v>19094</v>
      </c>
      <c r="V39" s="17">
        <f t="shared" si="10"/>
        <v>18432</v>
      </c>
      <c r="W39" s="18">
        <f t="shared" si="11"/>
        <v>13658.39199703594</v>
      </c>
      <c r="X39" s="17">
        <f t="shared" si="12"/>
        <v>13658</v>
      </c>
      <c r="Y39" s="18">
        <f t="shared" si="13"/>
        <v>4773.6080029640598</v>
      </c>
      <c r="Z39" s="17">
        <f t="shared" si="14"/>
        <v>4774</v>
      </c>
    </row>
    <row r="40" spans="1:26" s="1" customFormat="1" ht="23.25" customHeight="1" x14ac:dyDescent="0.2">
      <c r="A40" s="3" t="s">
        <v>0</v>
      </c>
      <c r="B40" s="3" t="s">
        <v>1</v>
      </c>
      <c r="C40" s="3" t="s">
        <v>130</v>
      </c>
      <c r="D40" s="3">
        <v>54139937</v>
      </c>
      <c r="E40" s="4" t="s">
        <v>22</v>
      </c>
      <c r="F40" s="4" t="s">
        <v>72</v>
      </c>
      <c r="G40" s="5" t="s">
        <v>72</v>
      </c>
      <c r="H40" s="6" t="s">
        <v>110</v>
      </c>
      <c r="I40" s="14">
        <v>0</v>
      </c>
      <c r="J40" s="14">
        <v>0</v>
      </c>
      <c r="K40" s="14">
        <v>16</v>
      </c>
      <c r="L40" s="13">
        <f t="shared" si="2"/>
        <v>16</v>
      </c>
      <c r="M40" s="7">
        <f t="shared" si="3"/>
        <v>0</v>
      </c>
      <c r="N40" s="7">
        <f t="shared" si="4"/>
        <v>16</v>
      </c>
      <c r="O40" s="7">
        <f t="shared" si="5"/>
        <v>0</v>
      </c>
      <c r="P40" s="7">
        <f t="shared" si="6"/>
        <v>129024</v>
      </c>
      <c r="Q40" s="28">
        <f t="shared" si="7"/>
        <v>129024</v>
      </c>
      <c r="R40" s="8">
        <f t="shared" si="8"/>
        <v>95608.74397925158</v>
      </c>
      <c r="S40" s="16">
        <f t="shared" si="0"/>
        <v>95609</v>
      </c>
      <c r="T40" s="9">
        <f t="shared" si="9"/>
        <v>33415.25602074842</v>
      </c>
      <c r="U40" s="16">
        <f t="shared" si="1"/>
        <v>33415</v>
      </c>
      <c r="V40" s="17">
        <f t="shared" si="10"/>
        <v>18432</v>
      </c>
      <c r="W40" s="18">
        <f t="shared" si="11"/>
        <v>13658.39199703594</v>
      </c>
      <c r="X40" s="17">
        <f t="shared" si="12"/>
        <v>13658</v>
      </c>
      <c r="Y40" s="18">
        <f t="shared" si="13"/>
        <v>4773.6080029640598</v>
      </c>
      <c r="Z40" s="17">
        <f t="shared" si="14"/>
        <v>4774</v>
      </c>
    </row>
    <row r="41" spans="1:26" s="1" customFormat="1" ht="23.25" customHeight="1" x14ac:dyDescent="0.2">
      <c r="A41" s="3" t="s">
        <v>0</v>
      </c>
      <c r="B41" s="3" t="s">
        <v>1</v>
      </c>
      <c r="C41" s="3" t="s">
        <v>130</v>
      </c>
      <c r="D41" s="3">
        <v>54139937</v>
      </c>
      <c r="E41" s="4" t="s">
        <v>22</v>
      </c>
      <c r="F41" s="4" t="s">
        <v>10</v>
      </c>
      <c r="G41" s="5" t="s">
        <v>10</v>
      </c>
      <c r="H41" s="6" t="s">
        <v>45</v>
      </c>
      <c r="I41" s="14">
        <v>8</v>
      </c>
      <c r="J41" s="14">
        <v>0</v>
      </c>
      <c r="K41" s="14">
        <v>17</v>
      </c>
      <c r="L41" s="13">
        <f t="shared" si="2"/>
        <v>25</v>
      </c>
      <c r="M41" s="7">
        <f t="shared" si="3"/>
        <v>8</v>
      </c>
      <c r="N41" s="7">
        <f t="shared" si="4"/>
        <v>25</v>
      </c>
      <c r="O41" s="7">
        <f t="shared" si="5"/>
        <v>73728</v>
      </c>
      <c r="P41" s="7">
        <f t="shared" si="6"/>
        <v>137088</v>
      </c>
      <c r="Q41" s="28">
        <f t="shared" si="7"/>
        <v>210816</v>
      </c>
      <c r="R41" s="8">
        <f t="shared" si="8"/>
        <v>156217.85846609855</v>
      </c>
      <c r="S41" s="16">
        <f t="shared" si="0"/>
        <v>156218</v>
      </c>
      <c r="T41" s="9">
        <f t="shared" si="9"/>
        <v>54598.141533901449</v>
      </c>
      <c r="U41" s="16">
        <f t="shared" si="1"/>
        <v>54598</v>
      </c>
      <c r="V41" s="17">
        <f t="shared" si="10"/>
        <v>38016</v>
      </c>
      <c r="W41" s="18">
        <f t="shared" si="11"/>
        <v>28170.433493886627</v>
      </c>
      <c r="X41" s="17">
        <f t="shared" si="12"/>
        <v>28170</v>
      </c>
      <c r="Y41" s="18">
        <f t="shared" si="13"/>
        <v>9845.5665061133732</v>
      </c>
      <c r="Z41" s="17">
        <f t="shared" si="14"/>
        <v>9846</v>
      </c>
    </row>
    <row r="42" spans="1:26" s="1" customFormat="1" ht="22.5" customHeight="1" x14ac:dyDescent="0.2">
      <c r="A42" s="31" t="s">
        <v>0</v>
      </c>
      <c r="B42" s="31" t="s">
        <v>1</v>
      </c>
      <c r="C42" s="31" t="s">
        <v>130</v>
      </c>
      <c r="D42" s="31">
        <v>54139937</v>
      </c>
      <c r="E42" s="33" t="s">
        <v>132</v>
      </c>
      <c r="F42" s="33" t="s">
        <v>73</v>
      </c>
      <c r="G42" s="45" t="s">
        <v>73</v>
      </c>
      <c r="H42" s="46" t="s">
        <v>111</v>
      </c>
      <c r="I42" s="47">
        <v>0</v>
      </c>
      <c r="J42" s="47">
        <v>0</v>
      </c>
      <c r="K42" s="47">
        <v>12</v>
      </c>
      <c r="L42" s="48">
        <f t="shared" si="2"/>
        <v>12</v>
      </c>
      <c r="M42" s="49">
        <f t="shared" si="3"/>
        <v>0</v>
      </c>
      <c r="N42" s="49">
        <f t="shared" si="4"/>
        <v>12</v>
      </c>
      <c r="O42" s="17">
        <f t="shared" si="5"/>
        <v>0</v>
      </c>
      <c r="P42" s="17">
        <f t="shared" si="6"/>
        <v>96768</v>
      </c>
      <c r="Q42" s="43">
        <f t="shared" si="7"/>
        <v>96768</v>
      </c>
      <c r="R42" s="44">
        <f t="shared" si="8"/>
        <v>71706.557984438681</v>
      </c>
      <c r="S42" s="17">
        <f t="shared" si="0"/>
        <v>71707</v>
      </c>
      <c r="T42" s="18">
        <f t="shared" si="9"/>
        <v>25061.442015561319</v>
      </c>
      <c r="U42" s="17">
        <f t="shared" si="1"/>
        <v>25061</v>
      </c>
      <c r="V42" s="18">
        <v>235.33</v>
      </c>
      <c r="W42" s="18">
        <f t="shared" si="11"/>
        <v>174.38310485364951</v>
      </c>
      <c r="X42" s="18">
        <v>174.38</v>
      </c>
      <c r="Y42" s="18">
        <f t="shared" si="13"/>
        <v>60.946895146350499</v>
      </c>
      <c r="Z42" s="18">
        <v>60.95</v>
      </c>
    </row>
    <row r="43" spans="1:26" ht="16.5" customHeight="1" x14ac:dyDescent="0.2">
      <c r="A43" s="58" t="s">
        <v>32</v>
      </c>
      <c r="B43" s="58"/>
      <c r="C43" s="58"/>
      <c r="D43" s="58"/>
      <c r="E43" s="58"/>
      <c r="F43" s="58"/>
      <c r="G43" s="58"/>
      <c r="H43" s="58"/>
      <c r="I43" s="29">
        <f>SUM(I6:I42)</f>
        <v>55</v>
      </c>
      <c r="J43" s="29">
        <f>SUM(J6:J42)</f>
        <v>77</v>
      </c>
      <c r="K43" s="29">
        <f>SUM(K6:K42)</f>
        <v>216</v>
      </c>
      <c r="L43" s="29">
        <f>SUM(L6:L42)</f>
        <v>348</v>
      </c>
      <c r="M43" s="19">
        <f>SUM(M6:M42)</f>
        <v>132</v>
      </c>
      <c r="N43" s="19">
        <f t="shared" ref="N43" si="15">M43+K43</f>
        <v>348</v>
      </c>
      <c r="O43" s="19">
        <f t="shared" ref="O43:Z43" si="16">SUM(O6:O42)</f>
        <v>1216512</v>
      </c>
      <c r="P43" s="19">
        <f t="shared" si="16"/>
        <v>1741824</v>
      </c>
      <c r="Q43" s="28">
        <f t="shared" si="16"/>
        <v>2958336</v>
      </c>
      <c r="R43" s="30">
        <f t="shared" si="16"/>
        <v>2192171.9155242685</v>
      </c>
      <c r="S43" s="19">
        <f t="shared" si="16"/>
        <v>2192173</v>
      </c>
      <c r="T43" s="23">
        <f t="shared" si="16"/>
        <v>766164.08447573171</v>
      </c>
      <c r="U43" s="19">
        <f t="shared" si="16"/>
        <v>766163</v>
      </c>
      <c r="V43" s="20">
        <f t="shared" si="16"/>
        <v>539371.32999999996</v>
      </c>
      <c r="W43" s="20">
        <f t="shared" si="16"/>
        <v>399682.34901815478</v>
      </c>
      <c r="X43" s="20">
        <f t="shared" si="16"/>
        <v>399676.38</v>
      </c>
      <c r="Y43" s="20">
        <f t="shared" si="16"/>
        <v>139688.98098184509</v>
      </c>
      <c r="Z43" s="20">
        <f t="shared" si="16"/>
        <v>139694.95000000001</v>
      </c>
    </row>
    <row r="44" spans="1:26" ht="1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"/>
      <c r="W44" s="1"/>
      <c r="X44" s="1"/>
      <c r="Y44" s="1"/>
      <c r="Z44" s="2"/>
    </row>
    <row r="45" spans="1:26" x14ac:dyDescent="0.2">
      <c r="A45" s="11" t="s">
        <v>134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2"/>
      <c r="U45" s="10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8" spans="1:26" x14ac:dyDescent="0.2">
      <c r="A48" s="42" t="s">
        <v>133</v>
      </c>
      <c r="B48" s="42"/>
    </row>
  </sheetData>
  <mergeCells count="28">
    <mergeCell ref="Y3:Y4"/>
    <mergeCell ref="Z3:Z4"/>
    <mergeCell ref="R3:R4"/>
    <mergeCell ref="S3:S4"/>
    <mergeCell ref="V3:V4"/>
    <mergeCell ref="W3:W4"/>
    <mergeCell ref="X3:X4"/>
    <mergeCell ref="N3:N4"/>
    <mergeCell ref="O3:O4"/>
    <mergeCell ref="A43:H43"/>
    <mergeCell ref="P3:P4"/>
    <mergeCell ref="Q3:Q4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D1DA-70AF-4E81-BC2F-43654564FD2B}">
  <sheetPr>
    <tabColor rgb="FF00B0F0"/>
  </sheetPr>
  <dimension ref="A1:M16"/>
  <sheetViews>
    <sheetView tabSelected="1" workbookViewId="0">
      <selection activeCell="C24" sqref="C24"/>
    </sheetView>
  </sheetViews>
  <sheetFormatPr defaultRowHeight="12.75" x14ac:dyDescent="0.2"/>
  <cols>
    <col min="5" max="5" width="32" customWidth="1"/>
    <col min="8" max="8" width="10.140625" customWidth="1"/>
    <col min="9" max="9" width="10.140625" hidden="1" customWidth="1"/>
    <col min="10" max="10" width="10.42578125" customWidth="1"/>
    <col min="11" max="11" width="9.140625" hidden="1" customWidth="1"/>
    <col min="12" max="12" width="11.1406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x14ac:dyDescent="0.25">
      <c r="A2" s="61" t="s">
        <v>129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x14ac:dyDescent="0.2">
      <c r="A3" s="62" t="s">
        <v>9</v>
      </c>
      <c r="B3" s="62" t="s">
        <v>6</v>
      </c>
      <c r="C3" s="63" t="s">
        <v>18</v>
      </c>
      <c r="D3" s="62" t="s">
        <v>7</v>
      </c>
      <c r="E3" s="64" t="s">
        <v>8</v>
      </c>
      <c r="F3" s="64" t="s">
        <v>128</v>
      </c>
      <c r="G3" s="64" t="s">
        <v>123</v>
      </c>
      <c r="H3" s="64" t="s">
        <v>127</v>
      </c>
      <c r="I3" s="39"/>
      <c r="J3" s="65" t="s">
        <v>120</v>
      </c>
      <c r="K3" s="65"/>
      <c r="L3" s="65"/>
    </row>
    <row r="4" spans="1:13" ht="87" customHeight="1" x14ac:dyDescent="0.2">
      <c r="A4" s="62"/>
      <c r="B4" s="62"/>
      <c r="C4" s="63"/>
      <c r="D4" s="62"/>
      <c r="E4" s="64"/>
      <c r="F4" s="64"/>
      <c r="G4" s="64"/>
      <c r="H4" s="64"/>
      <c r="I4" s="39" t="s">
        <v>121</v>
      </c>
      <c r="J4" s="39" t="s">
        <v>29</v>
      </c>
      <c r="K4" s="39" t="s">
        <v>122</v>
      </c>
      <c r="L4" s="39" t="s">
        <v>31</v>
      </c>
    </row>
    <row r="5" spans="1:13" x14ac:dyDescent="0.2">
      <c r="A5" s="40" t="s">
        <v>24</v>
      </c>
      <c r="B5" s="40" t="s">
        <v>23</v>
      </c>
      <c r="C5" s="41" t="s">
        <v>25</v>
      </c>
      <c r="D5" s="40" t="s">
        <v>26</v>
      </c>
      <c r="E5" s="40" t="s">
        <v>27</v>
      </c>
      <c r="F5" s="40">
        <v>1</v>
      </c>
      <c r="G5" s="40">
        <v>2</v>
      </c>
      <c r="H5" s="40">
        <v>3</v>
      </c>
      <c r="I5" s="40">
        <v>4</v>
      </c>
      <c r="J5" s="40">
        <v>5</v>
      </c>
      <c r="K5" s="40">
        <v>6</v>
      </c>
      <c r="L5" s="40">
        <v>7</v>
      </c>
      <c r="M5" s="21"/>
    </row>
    <row r="6" spans="1:13" ht="21.75" customHeight="1" x14ac:dyDescent="0.2">
      <c r="A6" s="31" t="s">
        <v>11</v>
      </c>
      <c r="B6" s="31" t="s">
        <v>1</v>
      </c>
      <c r="C6" s="32" t="s">
        <v>130</v>
      </c>
      <c r="D6" s="31">
        <v>54130395</v>
      </c>
      <c r="E6" s="33" t="s">
        <v>19</v>
      </c>
      <c r="F6" s="34">
        <v>32</v>
      </c>
      <c r="G6" s="34">
        <v>80</v>
      </c>
      <c r="H6" s="35">
        <f>F6*1152+G6*1152</f>
        <v>129024</v>
      </c>
      <c r="I6" s="36">
        <f>H6/1.3495</f>
        <v>95608.74397925158</v>
      </c>
      <c r="J6" s="35">
        <v>95608</v>
      </c>
      <c r="K6" s="36">
        <f>H6-J6</f>
        <v>33416</v>
      </c>
      <c r="L6" s="35">
        <f>ROUND(K6,0)</f>
        <v>33416</v>
      </c>
    </row>
    <row r="7" spans="1:13" ht="23.25" customHeight="1" x14ac:dyDescent="0.2">
      <c r="A7" s="31" t="s">
        <v>16</v>
      </c>
      <c r="B7" s="31" t="s">
        <v>1</v>
      </c>
      <c r="C7" s="32" t="s">
        <v>130</v>
      </c>
      <c r="D7" s="31">
        <v>54130531</v>
      </c>
      <c r="E7" s="33" t="s">
        <v>20</v>
      </c>
      <c r="F7" s="34">
        <v>14</v>
      </c>
      <c r="G7" s="34">
        <v>60</v>
      </c>
      <c r="H7" s="35">
        <f t="shared" ref="H7:H9" si="0">F7*1152+G7*1152</f>
        <v>85248</v>
      </c>
      <c r="I7" s="36">
        <f t="shared" ref="I7:I10" si="1">H7/1.3495</f>
        <v>63170.062986291225</v>
      </c>
      <c r="J7" s="35">
        <v>63169</v>
      </c>
      <c r="K7" s="36">
        <f t="shared" ref="K7:K10" si="2">H7-J7</f>
        <v>22079</v>
      </c>
      <c r="L7" s="35">
        <f t="shared" ref="L7:L9" si="3">ROUND(K7,0)</f>
        <v>22079</v>
      </c>
    </row>
    <row r="8" spans="1:13" s="1" customFormat="1" ht="23.25" customHeight="1" x14ac:dyDescent="0.2">
      <c r="A8" s="31" t="s">
        <v>12</v>
      </c>
      <c r="B8" s="31" t="s">
        <v>1</v>
      </c>
      <c r="C8" s="32" t="s">
        <v>130</v>
      </c>
      <c r="D8" s="31">
        <v>54130450</v>
      </c>
      <c r="E8" s="33" t="s">
        <v>21</v>
      </c>
      <c r="F8" s="34">
        <v>57</v>
      </c>
      <c r="G8" s="34">
        <v>64</v>
      </c>
      <c r="H8" s="35">
        <f t="shared" si="0"/>
        <v>139392</v>
      </c>
      <c r="I8" s="36">
        <f t="shared" si="1"/>
        <v>103291.58947758429</v>
      </c>
      <c r="J8" s="35">
        <v>103290</v>
      </c>
      <c r="K8" s="36">
        <f t="shared" si="2"/>
        <v>36102</v>
      </c>
      <c r="L8" s="35">
        <f t="shared" si="3"/>
        <v>36102</v>
      </c>
    </row>
    <row r="9" spans="1:13" ht="21" customHeight="1" x14ac:dyDescent="0.2">
      <c r="A9" s="31" t="s">
        <v>17</v>
      </c>
      <c r="B9" s="31" t="s">
        <v>1</v>
      </c>
      <c r="C9" s="32" t="s">
        <v>130</v>
      </c>
      <c r="D9" s="31">
        <v>54130590</v>
      </c>
      <c r="E9" s="33" t="s">
        <v>76</v>
      </c>
      <c r="F9" s="34">
        <v>13</v>
      </c>
      <c r="G9" s="34">
        <v>68</v>
      </c>
      <c r="H9" s="35">
        <f t="shared" si="0"/>
        <v>93312</v>
      </c>
      <c r="I9" s="36">
        <f t="shared" si="1"/>
        <v>69145.609484994449</v>
      </c>
      <c r="J9" s="35">
        <v>69144</v>
      </c>
      <c r="K9" s="36">
        <f t="shared" si="2"/>
        <v>24168</v>
      </c>
      <c r="L9" s="35">
        <f t="shared" si="3"/>
        <v>24168</v>
      </c>
    </row>
    <row r="10" spans="1:13" s="1" customFormat="1" ht="27" customHeight="1" x14ac:dyDescent="0.2">
      <c r="A10" s="31" t="s">
        <v>0</v>
      </c>
      <c r="B10" s="31" t="s">
        <v>1</v>
      </c>
      <c r="C10" s="32" t="s">
        <v>130</v>
      </c>
      <c r="D10" s="31">
        <v>54139937</v>
      </c>
      <c r="E10" s="33" t="s">
        <v>132</v>
      </c>
      <c r="F10" s="34">
        <v>16</v>
      </c>
      <c r="G10" s="34">
        <v>100</v>
      </c>
      <c r="H10" s="36">
        <v>92395.33</v>
      </c>
      <c r="I10" s="36">
        <f t="shared" si="1"/>
        <v>68466.343090033348</v>
      </c>
      <c r="J10" s="36">
        <v>68465.38</v>
      </c>
      <c r="K10" s="36">
        <f t="shared" si="2"/>
        <v>23929.949999999997</v>
      </c>
      <c r="L10" s="36">
        <v>23929.95</v>
      </c>
    </row>
    <row r="11" spans="1:13" ht="18" customHeight="1" x14ac:dyDescent="0.2">
      <c r="A11" s="60" t="s">
        <v>32</v>
      </c>
      <c r="B11" s="60"/>
      <c r="C11" s="60"/>
      <c r="D11" s="60"/>
      <c r="E11" s="60"/>
      <c r="F11" s="38">
        <f t="shared" ref="F11:L11" si="4">SUM(F6:F10)</f>
        <v>132</v>
      </c>
      <c r="G11" s="38">
        <f t="shared" si="4"/>
        <v>372</v>
      </c>
      <c r="H11" s="37">
        <f t="shared" si="4"/>
        <v>539371.32999999996</v>
      </c>
      <c r="I11" s="37">
        <f t="shared" si="4"/>
        <v>399682.3490181549</v>
      </c>
      <c r="J11" s="37">
        <f t="shared" si="4"/>
        <v>399676.38</v>
      </c>
      <c r="K11" s="37">
        <f t="shared" si="4"/>
        <v>139694.95000000001</v>
      </c>
      <c r="L11" s="37">
        <f t="shared" si="4"/>
        <v>139694.95000000001</v>
      </c>
    </row>
    <row r="12" spans="1:13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x14ac:dyDescent="0.2">
      <c r="A13" s="11" t="s">
        <v>134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6" spans="1:13" x14ac:dyDescent="0.2">
      <c r="A16" s="42" t="s">
        <v>133</v>
      </c>
    </row>
  </sheetData>
  <mergeCells count="11">
    <mergeCell ref="A11:E1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J3:L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PA - 1P01</vt:lpstr>
      <vt:lpstr>PA - podľa zriaď. 1P01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Bujdák Július</cp:lastModifiedBy>
  <cp:lastPrinted>2023-01-31T13:38:57Z</cp:lastPrinted>
  <dcterms:created xsi:type="dcterms:W3CDTF">2008-11-05T07:30:49Z</dcterms:created>
  <dcterms:modified xsi:type="dcterms:W3CDTF">2023-02-27T08:13:15Z</dcterms:modified>
</cp:coreProperties>
</file>